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7262e7afbb777e1d/Documents/Desktop/DA UCI/"/>
    </mc:Choice>
  </mc:AlternateContent>
  <xr:revisionPtr revIDLastSave="565" documentId="8_{1CE43361-C737-420D-BDE6-EF97CBB32227}" xr6:coauthVersionLast="47" xr6:coauthVersionMax="47" xr10:uidLastSave="{94FFE4D8-0091-4CAD-88B8-D1AF7FD02FDB}"/>
  <bookViews>
    <workbookView xWindow="31440" yWindow="1920" windowWidth="23020" windowHeight="14620" xr2:uid="{00000000-000D-0000-FFFF-FFFF00000000}"/>
  </bookViews>
  <sheets>
    <sheet name="Week 1 challenge" sheetId="12" r:id="rId1"/>
    <sheet name="Crowdfunding" sheetId="1" r:id="rId2"/>
    <sheet name="Pivot 1" sheetId="2" r:id="rId3"/>
    <sheet name="Pivot 2" sheetId="3" r:id="rId4"/>
    <sheet name="Pivot 3" sheetId="8" r:id="rId5"/>
    <sheet name="Crowdfunding Goal Analyisis" sheetId="9" r:id="rId6"/>
    <sheet name="Statistical Analysis" sheetId="11" r:id="rId7"/>
  </sheets>
  <definedNames>
    <definedName name="_xlnm._FilterDatabase" localSheetId="1" hidden="1">Crowdfunding!$A$1:$T$1001</definedName>
    <definedName name="_xlchart.v1.0" hidden="1">'Statistical Analysis'!$G$2:$G$365</definedName>
    <definedName name="_xlchart.v1.1" hidden="1">'Statistical Analysis'!$H$2:$H$365</definedName>
    <definedName name="_xlchart.v1.2" hidden="1">'Statistical Analysis'!$E$2:$E$566</definedName>
    <definedName name="_xlchart.v1.3" hidden="1">'Statistical Analysis'!$F$2:$F$566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S9" i="1"/>
  <c r="L11" i="11"/>
  <c r="L10" i="11"/>
  <c r="L9" i="11"/>
  <c r="L8" i="11"/>
  <c r="L7" i="11"/>
  <c r="L6" i="11"/>
  <c r="K11" i="11"/>
  <c r="K10" i="11"/>
  <c r="K9" i="11"/>
  <c r="K8" i="11"/>
  <c r="K7" i="11"/>
  <c r="K6" i="11"/>
  <c r="D5" i="9"/>
  <c r="E15" i="9"/>
  <c r="E14" i="9"/>
  <c r="E13" i="9"/>
  <c r="E12" i="9"/>
  <c r="E11" i="9"/>
  <c r="E10" i="9"/>
  <c r="E9" i="9"/>
  <c r="E8" i="9"/>
  <c r="E7" i="9"/>
  <c r="E6" i="9"/>
  <c r="E5" i="9"/>
  <c r="E4" i="9"/>
  <c r="D15" i="9"/>
  <c r="D14" i="9"/>
  <c r="D13" i="9"/>
  <c r="D12" i="9"/>
  <c r="D11" i="9"/>
  <c r="D10" i="9"/>
  <c r="D9" i="9"/>
  <c r="D8" i="9"/>
  <c r="D7" i="9"/>
  <c r="D6" i="9"/>
  <c r="D4" i="9"/>
  <c r="C4" i="9"/>
  <c r="C15" i="9"/>
  <c r="C14" i="9"/>
  <c r="C13" i="9"/>
  <c r="C12" i="9"/>
  <c r="C11" i="9"/>
  <c r="C10" i="9"/>
  <c r="C9" i="9"/>
  <c r="C8" i="9"/>
  <c r="C7" i="9"/>
  <c r="C5" i="9"/>
  <c r="C6" i="9"/>
  <c r="S7" i="1"/>
  <c r="S3" i="1"/>
  <c r="T3" i="1"/>
  <c r="S4" i="1"/>
  <c r="T4" i="1"/>
  <c r="S5" i="1"/>
  <c r="T5" i="1"/>
  <c r="S6" i="1"/>
  <c r="T6" i="1"/>
  <c r="T7" i="1"/>
  <c r="S8" i="1"/>
  <c r="T8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T2" i="1"/>
  <c r="S2" i="1"/>
  <c r="F9" i="9" l="1"/>
  <c r="I9" i="9" s="1"/>
  <c r="F10" i="9"/>
  <c r="I10" i="9" s="1"/>
  <c r="F12" i="9"/>
  <c r="H12" i="9" s="1"/>
  <c r="F11" i="9"/>
  <c r="I11" i="9" s="1"/>
  <c r="F8" i="9"/>
  <c r="I8" i="9" s="1"/>
  <c r="F7" i="9"/>
  <c r="G7" i="9" s="1"/>
  <c r="F4" i="9"/>
  <c r="H4" i="9" s="1"/>
  <c r="F6" i="9"/>
  <c r="I6" i="9" s="1"/>
  <c r="F15" i="9"/>
  <c r="H15" i="9" s="1"/>
  <c r="F14" i="9"/>
  <c r="H14" i="9" s="1"/>
  <c r="F13" i="9"/>
  <c r="I13" i="9" s="1"/>
  <c r="F5" i="9"/>
  <c r="H5" i="9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G9" i="9" l="1"/>
  <c r="I5" i="9"/>
  <c r="G5" i="9"/>
  <c r="G10" i="9"/>
  <c r="I12" i="9"/>
  <c r="G12" i="9"/>
  <c r="H9" i="9"/>
  <c r="H13" i="9"/>
  <c r="H10" i="9"/>
  <c r="G15" i="9"/>
  <c r="I15" i="9"/>
  <c r="G4" i="9"/>
  <c r="H8" i="9"/>
  <c r="H7" i="9"/>
  <c r="I4" i="9"/>
  <c r="G6" i="9"/>
  <c r="H6" i="9"/>
  <c r="G13" i="9"/>
  <c r="G8" i="9"/>
  <c r="G14" i="9"/>
  <c r="I14" i="9"/>
  <c r="H11" i="9"/>
  <c r="G11" i="9"/>
  <c r="I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cindy duong</author>
  </authors>
  <commentList>
    <comment ref="R1" authorId="0" shapeId="0" xr:uid="{68049C92-8B94-4280-85AB-3D9EF329065B}">
      <text>
        <r>
          <rPr>
            <b/>
            <sz val="9"/>
            <color indexed="81"/>
            <rFont val="Tahoma"/>
            <charset val="1"/>
          </rPr>
          <t>cindy duong:</t>
        </r>
        <r>
          <rPr>
            <sz val="9"/>
            <color indexed="81"/>
            <rFont val="Tahoma"/>
            <charset val="1"/>
          </rPr>
          <t xml:space="preserve">
These columns were created by selecting column P 
select Data &gt; text to columns, delimited using / symbol 
https://support.microsoft.com/en-us/office/split-text-into-different-columns-with-the-convert-text-to-columns-wizard-30b14928-5550-41f5-97ca-7a3e9c363ed7</t>
        </r>
      </text>
    </comment>
  </commentList>
</comments>
</file>

<file path=xl/sharedStrings.xml><?xml version="1.0" encoding="utf-8"?>
<sst xmlns="http://schemas.openxmlformats.org/spreadsheetml/2006/main" count="9064" uniqueCount="2118">
  <si>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</si>
  <si>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</si>
  <si>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</si>
  <si>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</si>
  <si>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</si>
  <si>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</si>
  <si>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</si>
  <si>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</si>
  <si>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</si>
  <si>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</si>
  <si>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</si>
  <si>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</si>
  <si>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</si>
  <si>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</si>
  <si>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</si>
  <si>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</si>
  <si>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</si>
  <si>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</si>
  <si>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</si>
  <si>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</si>
  <si>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</si>
  <si>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</si>
  <si>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</si>
  <si>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</si>
  <si>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</si>
  <si>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</si>
  <si>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</si>
  <si>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</si>
  <si>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</si>
  <si>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</si>
  <si>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</si>
  <si>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</si>
  <si>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</si>
  <si>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</si>
  <si>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</si>
  <si>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</si>
  <si>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</si>
  <si>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</si>
  <si>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</si>
  <si>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</si>
  <si>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</si>
  <si>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</si>
  <si>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</si>
  <si>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</si>
  <si>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</si>
  <si>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</si>
  <si>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</si>
  <si>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</si>
  <si>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</si>
  <si>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</si>
  <si>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</si>
  <si>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</si>
  <si>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</si>
  <si>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</si>
  <si>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</si>
  <si>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</si>
  <si>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</si>
  <si>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</si>
  <si>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</si>
  <si>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</si>
  <si>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</si>
  <si>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</si>
  <si>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</si>
  <si>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</si>
  <si>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</si>
  <si>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</si>
  <si>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</si>
  <si>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</si>
  <si>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</si>
  <si>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</si>
  <si>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</si>
  <si>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</si>
  <si>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</si>
  <si>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</si>
  <si>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</si>
  <si>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</si>
  <si>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</si>
  <si>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</si>
  <si>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</si>
  <si>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</si>
  <si>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</si>
  <si>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</si>
  <si>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</si>
  <si>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</si>
  <si>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</si>
  <si>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</si>
  <si>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</si>
  <si>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</si>
  <si>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</si>
  <si>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</si>
  <si>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</si>
  <si>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</si>
  <si>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</si>
  <si>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</si>
  <si>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</si>
  <si>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</si>
  <si>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</si>
  <si>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</si>
  <si>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</si>
  <si>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</si>
  <si>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</si>
  <si>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</si>
  <si>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</si>
  <si>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</si>
  <si>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</si>
  <si>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</si>
  <si>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</si>
  <si>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</si>
  <si>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</si>
  <si>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</si>
  <si>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</si>
  <si>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</si>
  <si>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</si>
  <si>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</si>
  <si>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</si>
  <si>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</si>
  <si>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</si>
  <si>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</si>
  <si>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</si>
  <si>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</si>
  <si>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</si>
  <si>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</si>
  <si>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</si>
  <si>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</si>
  <si>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</si>
  <si>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</si>
  <si>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</si>
  <si>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</si>
  <si>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</si>
  <si>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</si>
  <si>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</si>
  <si>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</si>
  <si>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</si>
  <si>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</si>
  <si>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</si>
  <si>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</si>
  <si>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</si>
  <si>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</si>
  <si>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</si>
  <si>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</si>
  <si>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</si>
  <si>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</si>
  <si>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</si>
  <si>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</si>
  <si>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</si>
  <si>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</si>
  <si>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</si>
  <si>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</si>
  <si>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</si>
  <si>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</si>
  <si>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</si>
  <si>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</si>
  <si>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</si>
  <si>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</si>
  <si>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</si>
  <si>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</si>
  <si>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</si>
  <si>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</si>
  <si>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</si>
  <si>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</si>
  <si>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</si>
  <si>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</si>
  <si>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</si>
  <si>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</si>
  <si>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</si>
  <si>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</si>
  <si>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</si>
  <si>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</si>
  <si>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</si>
  <si>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</si>
  <si>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</si>
  <si>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</si>
  <si>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</si>
  <si>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</si>
  <si>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</si>
  <si>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</si>
  <si>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</si>
  <si>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</si>
  <si>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</si>
  <si>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</si>
  <si>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</si>
  <si>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</si>
  <si>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</si>
  <si>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</si>
  <si>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</si>
  <si>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</si>
  <si>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</si>
  <si>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</si>
  <si>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</si>
  <si>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</si>
  <si>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</si>
  <si>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</si>
  <si>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</si>
  <si>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</si>
  <si>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</si>
  <si>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</si>
  <si>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</si>
  <si>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</si>
  <si>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</si>
  <si>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</si>
  <si>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</si>
  <si>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</si>
  <si>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</si>
  <si>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</si>
  <si>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</si>
  <si>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</si>
  <si>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</si>
  <si>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</si>
  <si>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</si>
  <si>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</si>
  <si>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</si>
  <si>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</si>
  <si>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</si>
  <si>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</si>
  <si>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</si>
  <si>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</si>
  <si>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</si>
  <si>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</si>
  <si>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</si>
  <si>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</si>
  <si>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</si>
  <si>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</si>
  <si>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</si>
  <si>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</si>
  <si>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</si>
  <si>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</si>
  <si>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</si>
  <si>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</si>
  <si>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</si>
  <si>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</si>
  <si>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</si>
  <si>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</si>
  <si>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</si>
  <si>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</si>
  <si>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</si>
  <si>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</si>
  <si>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</si>
  <si>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</si>
  <si>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</si>
  <si>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</si>
  <si>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</si>
  <si>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</si>
  <si>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</si>
  <si>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</si>
  <si>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</si>
  <si>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</si>
  <si>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</si>
  <si>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</si>
  <si>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</si>
  <si>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</si>
  <si>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</si>
  <si>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</si>
  <si>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</si>
  <si>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</si>
  <si>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</si>
  <si>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</si>
  <si>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</si>
  <si>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</si>
  <si>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</si>
  <si>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</si>
  <si>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</si>
  <si>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</si>
  <si>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</si>
  <si>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</si>
  <si>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</si>
  <si>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</si>
  <si>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</si>
  <si>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</si>
  <si>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</si>
  <si>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</si>
  <si>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</si>
  <si>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</si>
  <si>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</si>
  <si>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</si>
  <si>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</si>
  <si>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</si>
  <si>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</si>
  <si>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</si>
  <si>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</si>
  <si>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</si>
  <si>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</si>
  <si>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</si>
  <si>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</si>
  <si>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</si>
  <si>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</si>
  <si>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</si>
  <si>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</si>
  <si>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</si>
  <si>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</si>
  <si>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</si>
  <si>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</si>
  <si>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</si>
  <si>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</si>
  <si>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</si>
  <si>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</si>
  <si>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</si>
  <si>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</si>
  <si>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</si>
  <si>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</si>
  <si>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</si>
  <si>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</si>
  <si>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</si>
  <si>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</si>
  <si>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</si>
  <si>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</si>
  <si>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</si>
  <si>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</si>
  <si>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</si>
  <si>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</si>
  <si>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</si>
  <si>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</si>
  <si>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</si>
  <si>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</si>
  <si>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</si>
  <si>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</si>
  <si>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</si>
  <si>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</si>
  <si>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</si>
  <si>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</si>
  <si>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</si>
  <si>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</si>
  <si>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</si>
  <si>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</si>
  <si>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</si>
  <si>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</si>
  <si>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</si>
  <si>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</si>
  <si>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</si>
  <si>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</si>
  <si>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</si>
  <si>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</si>
  <si>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</si>
  <si>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</si>
  <si>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</si>
  <si>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</si>
  <si>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</si>
  <si>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</si>
  <si>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</si>
  <si>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</si>
  <si>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</si>
  <si>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</si>
  <si>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</si>
  <si>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</si>
  <si>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</si>
  <si>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</si>
  <si>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</si>
  <si>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</si>
  <si>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</si>
  <si>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</si>
  <si>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</si>
  <si>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</si>
  <si>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</si>
  <si>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</si>
  <si>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</si>
  <si>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</si>
  <si>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</si>
  <si>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</si>
  <si>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</si>
  <si>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</si>
  <si>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</si>
  <si>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</si>
  <si>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</si>
  <si>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</si>
  <si>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</si>
  <si>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</si>
  <si>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</si>
  <si>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</si>
  <si>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</si>
  <si>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</si>
  <si>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</si>
  <si>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</si>
  <si>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</si>
  <si>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</si>
  <si>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</si>
  <si>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</si>
  <si>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</si>
  <si>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</si>
  <si>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</si>
  <si>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</si>
  <si>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</si>
  <si>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</si>
  <si>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</si>
  <si>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</si>
  <si>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</si>
  <si>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</si>
  <si>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</si>
  <si>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</si>
  <si>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</si>
  <si>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</si>
  <si>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</si>
  <si>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</si>
  <si>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</si>
  <si>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</si>
  <si>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</si>
  <si>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</si>
  <si>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</si>
  <si>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</si>
  <si>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</si>
  <si>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</si>
  <si>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</si>
  <si>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</si>
  <si>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</si>
  <si>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</si>
  <si>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</si>
  <si>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</si>
  <si>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</si>
  <si>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</si>
  <si>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</si>
  <si>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</si>
  <si>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</si>
  <si>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</si>
  <si>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</si>
  <si>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</si>
  <si>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</si>
  <si>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</si>
  <si>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</si>
  <si>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</si>
  <si>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</si>
  <si>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</si>
  <si>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</si>
  <si>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</si>
  <si>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</si>
  <si>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</si>
  <si>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</si>
  <si>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</si>
  <si>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</si>
  <si>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</si>
  <si>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</si>
  <si>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</si>
  <si>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</si>
  <si>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</si>
  <si>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</si>
  <si>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</si>
  <si>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</si>
  <si>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</si>
  <si>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</si>
  <si>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</si>
  <si>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</si>
  <si>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</si>
  <si>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</si>
  <si>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</si>
  <si>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</si>
  <si>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</si>
  <si>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</si>
  <si>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</si>
  <si>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</si>
  <si>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</si>
  <si>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</si>
  <si>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</si>
  <si>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</si>
  <si>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</si>
  <si>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</si>
  <si>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</si>
  <si>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</si>
  <si>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</si>
  <si>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</si>
  <si>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</si>
  <si>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</si>
  <si>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</si>
  <si>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</si>
  <si>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</si>
  <si>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</si>
  <si>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</si>
  <si>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</si>
  <si>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</si>
  <si>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</si>
  <si>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</si>
  <si>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</si>
  <si>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</si>
  <si>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</si>
  <si>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</si>
  <si>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</si>
  <si>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</si>
  <si>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</si>
  <si>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</si>
  <si>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</si>
  <si>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</si>
  <si>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</si>
  <si>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</si>
  <si>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</si>
  <si>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</si>
  <si>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</si>
  <si>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</si>
  <si>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</si>
  <si>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</si>
  <si>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</si>
  <si>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</si>
  <si>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</si>
  <si>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</si>
  <si>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</si>
  <si>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</si>
  <si>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</si>
  <si>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</si>
  <si>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</si>
  <si>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</si>
  <si>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</si>
  <si>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</si>
  <si>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</si>
  <si>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</si>
  <si>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</si>
  <si>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</si>
  <si>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</si>
  <si>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</si>
  <si>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</si>
  <si>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</si>
  <si>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</si>
  <si>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</si>
  <si>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</si>
  <si>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</si>
  <si>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</si>
  <si>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</si>
  <si>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</si>
  <si>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</si>
  <si>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</si>
  <si>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</si>
  <si>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</si>
  <si>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</si>
  <si>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</si>
  <si>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</si>
  <si>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</si>
  <si>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</si>
  <si>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</si>
  <si>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</si>
  <si>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</si>
  <si>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</si>
  <si>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</si>
  <si>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</si>
  <si>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</si>
  <si>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</si>
  <si>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</si>
  <si>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</si>
  <si>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</si>
  <si>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</si>
  <si>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</si>
  <si>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</si>
  <si>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</si>
  <si>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</si>
  <si>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</si>
  <si>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</si>
  <si>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</si>
  <si>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</si>
  <si>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</si>
  <si>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</si>
  <si>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</si>
  <si>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</si>
  <si>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</si>
  <si>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</si>
  <si>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</si>
  <si>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</si>
  <si>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</si>
  <si>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</si>
  <si>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</si>
  <si>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</si>
  <si>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</si>
  <si>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</si>
  <si>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</si>
  <si>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</si>
  <si>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</si>
  <si>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</si>
  <si>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</si>
  <si>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</si>
  <si>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</si>
  <si>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</si>
  <si>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</si>
  <si>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</si>
  <si>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</si>
  <si>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</si>
  <si>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</si>
  <si>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</si>
  <si>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</si>
  <si>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</si>
  <si>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</si>
  <si>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</si>
  <si>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</si>
  <si>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</si>
  <si>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</si>
  <si>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</si>
  <si>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</si>
  <si>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</si>
  <si>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</si>
  <si>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</si>
  <si>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</si>
  <si>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</si>
  <si>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</si>
  <si>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</si>
  <si>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</si>
  <si>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</si>
  <si>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</si>
  <si>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</si>
  <si>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</si>
  <si>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</si>
  <si>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</si>
  <si>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</si>
  <si>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</si>
  <si>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</si>
  <si>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</si>
  <si>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</si>
  <si>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</si>
  <si>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</si>
  <si>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</si>
  <si>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</si>
  <si>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</si>
  <si>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</si>
  <si>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</si>
  <si>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</si>
  <si>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</si>
  <si>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</si>
  <si>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</si>
  <si>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</si>
  <si>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</si>
  <si>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</si>
  <si>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</si>
  <si>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</si>
  <si>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</si>
  <si>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</si>
  <si>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</si>
  <si>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</si>
  <si>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</si>
  <si>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</si>
  <si>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</si>
  <si>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</si>
  <si>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</si>
  <si>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</si>
  <si>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</si>
  <si>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</si>
  <si>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</si>
  <si>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</si>
  <si>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</si>
  <si>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</si>
  <si>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</si>
  <si>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</si>
  <si>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</si>
  <si>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</si>
  <si>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</si>
  <si>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</si>
  <si>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</si>
  <si>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</si>
  <si>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</si>
  <si>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</si>
  <si>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</si>
  <si>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</si>
  <si>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</si>
  <si>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</si>
  <si>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</si>
  <si>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</si>
  <si>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</si>
  <si>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</si>
  <si>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</si>
  <si>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</si>
  <si>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</si>
  <si>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</si>
  <si>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</si>
  <si>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</si>
  <si>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</si>
  <si>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</si>
  <si>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</si>
  <si>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</si>
  <si>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</si>
  <si>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</si>
  <si>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</si>
  <si>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</si>
  <si>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</si>
  <si>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</si>
  <si>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</si>
  <si>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</si>
  <si>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</si>
  <si>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</si>
  <si>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</si>
  <si>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</si>
  <si>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</si>
  <si>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</si>
  <si>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</si>
  <si>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</si>
  <si>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</si>
  <si>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</si>
  <si>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</si>
  <si>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</si>
  <si>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</si>
  <si>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</si>
  <si>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</si>
  <si>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</si>
  <si>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</si>
  <si>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</si>
  <si>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</si>
  <si>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</si>
  <si>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</si>
  <si>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</si>
  <si>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</si>
  <si>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</si>
  <si>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</si>
  <si>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</si>
  <si>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</si>
  <si>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</si>
  <si>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</si>
  <si>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</si>
  <si>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</si>
  <si>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</si>
  <si>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</si>
  <si>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</si>
  <si>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</si>
  <si>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</si>
  <si>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</si>
  <si>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</si>
  <si>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</si>
  <si>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</si>
  <si>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</si>
  <si>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</si>
  <si>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</si>
  <si>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</si>
  <si>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</si>
  <si>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</si>
  <si>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</si>
  <si>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</si>
  <si>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</si>
  <si>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</si>
  <si>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</si>
  <si>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</si>
  <si>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</si>
  <si>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</si>
  <si>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</si>
  <si>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</si>
  <si>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</si>
  <si>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</si>
  <si>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</si>
  <si>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</si>
  <si>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</si>
  <si>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</si>
  <si>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</si>
  <si>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</si>
  <si>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</si>
  <si>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</si>
  <si>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</si>
  <si>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</si>
  <si>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</si>
  <si>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</si>
  <si>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</si>
  <si>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</si>
  <si>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</si>
  <si>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</si>
  <si>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</si>
  <si>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</si>
  <si>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</si>
  <si>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</si>
  <si>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</si>
  <si>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</si>
  <si>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</si>
  <si>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</si>
  <si>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</si>
  <si>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</si>
  <si>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</si>
  <si>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</si>
  <si>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</si>
  <si>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</si>
  <si>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</si>
  <si>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</si>
  <si>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</si>
  <si>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</si>
  <si>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</si>
  <si>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</si>
  <si>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</si>
  <si>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</si>
  <si>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</si>
  <si>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</si>
  <si>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</si>
  <si>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</si>
  <si>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</si>
  <si>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</si>
  <si>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</si>
  <si>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</si>
  <si>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</si>
  <si>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</si>
  <si>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</si>
  <si>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</si>
  <si>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</si>
  <si>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</si>
  <si>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</si>
  <si>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</si>
  <si>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</si>
  <si>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</si>
  <si>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</si>
  <si>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</si>
  <si>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</si>
  <si>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</si>
  <si>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</si>
  <si>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</si>
  <si>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</si>
  <si>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</si>
  <si>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</si>
  <si>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</si>
  <si>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</si>
  <si>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</si>
  <si>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</si>
  <si>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</si>
  <si>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</si>
  <si>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</si>
  <si>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</si>
  <si>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</si>
  <si>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</si>
  <si>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</si>
  <si>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</si>
  <si>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</si>
  <si>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</si>
  <si>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</si>
  <si>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</si>
  <si>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</si>
  <si>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</si>
  <si>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</si>
  <si>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</si>
  <si>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</si>
  <si>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</si>
  <si>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</si>
  <si>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</si>
  <si>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</si>
  <si>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</si>
  <si>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</si>
  <si>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</si>
  <si>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</si>
  <si>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</si>
  <si>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</si>
  <si>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</si>
  <si>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</si>
  <si>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</si>
  <si>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</si>
  <si>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</si>
  <si>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</si>
  <si>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</si>
  <si>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</si>
  <si>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</si>
  <si>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</si>
  <si>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</si>
  <si>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</si>
  <si>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</si>
  <si>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</si>
  <si>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</si>
  <si>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</si>
  <si>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</si>
  <si>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</si>
  <si>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</si>
  <si>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</si>
  <si>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</si>
  <si>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</si>
  <si>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</si>
  <si>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</si>
  <si>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</si>
  <si>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</si>
  <si>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</si>
  <si>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</si>
  <si>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</si>
  <si>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</si>
  <si>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</si>
  <si>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</si>
  <si>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</si>
  <si>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</si>
  <si>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</si>
  <si>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</si>
  <si>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</si>
  <si>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</si>
  <si>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</si>
  <si>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</si>
  <si>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</si>
  <si>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</si>
  <si>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</si>
  <si>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</si>
  <si>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</si>
  <si>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</si>
  <si>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</si>
  <si>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</si>
  <si>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</si>
  <si>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</si>
  <si>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</si>
  <si>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</si>
  <si>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</si>
  <si>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</si>
  <si>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</si>
  <si>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</si>
  <si>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</si>
  <si>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</si>
  <si>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</si>
  <si>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</si>
  <si>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</si>
  <si>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</si>
  <si>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</si>
  <si>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</si>
  <si>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</si>
  <si>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</si>
  <si>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</si>
  <si>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</si>
  <si>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</si>
  <si>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</si>
  <si>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</si>
  <si>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</si>
  <si>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</si>
  <si>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</si>
  <si>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</si>
  <si>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</si>
  <si>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</si>
  <si>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</si>
  <si>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</si>
  <si>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</si>
  <si>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</si>
  <si>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</si>
  <si>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</si>
  <si>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</si>
  <si>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</si>
  <si>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</si>
  <si>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</si>
  <si>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</si>
  <si>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</si>
  <si>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</si>
  <si>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</si>
  <si>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</si>
  <si>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</si>
  <si>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</si>
  <si>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</si>
  <si>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</si>
  <si>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</si>
  <si>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</si>
  <si>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</si>
  <si>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</si>
  <si>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</si>
  <si>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</si>
  <si>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</si>
  <si>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</si>
  <si>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</si>
  <si>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</si>
  <si>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</si>
  <si>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</si>
  <si>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</si>
  <si>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</si>
  <si>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</si>
  <si>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</si>
  <si>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</si>
  <si>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</si>
  <si>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</si>
  <si>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</si>
  <si>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</si>
  <si>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</si>
  <si>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</si>
  <si>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</si>
  <si>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</si>
  <si>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</si>
  <si>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</si>
  <si>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</si>
  <si>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</si>
  <si>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</si>
  <si>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</si>
  <si>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</si>
  <si>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</si>
  <si>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</si>
  <si>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</si>
  <si>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</si>
  <si>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</si>
  <si>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</si>
  <si>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</si>
  <si>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</si>
  <si>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</si>
  <si>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</si>
  <si>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</si>
  <si>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</si>
  <si>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</si>
  <si>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</si>
  <si>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</si>
  <si>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</si>
  <si>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</si>
  <si>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</si>
  <si>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</si>
  <si>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</si>
  <si>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</si>
  <si>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</si>
  <si>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</si>
  <si>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</si>
  <si>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</si>
  <si>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</si>
  <si>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</si>
  <si>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</si>
  <si>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</si>
  <si>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</si>
  <si>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</si>
  <si>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</si>
  <si>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</si>
  <si>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</si>
  <si>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</si>
  <si>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</si>
  <si>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</si>
  <si>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</si>
  <si>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</si>
  <si>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</si>
  <si>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</si>
  <si>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</si>
  <si>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</si>
  <si>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</si>
  <si>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</si>
  <si>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</si>
  <si>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</si>
  <si>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</si>
  <si>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</si>
  <si>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</si>
  <si>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</si>
  <si>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</si>
  <si>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</si>
  <si>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</si>
  <si>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</si>
  <si>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</si>
  <si>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</si>
  <si>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</si>
  <si>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</si>
  <si>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</si>
  <si>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</si>
  <si>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</si>
  <si>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</si>
  <si>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</si>
  <si>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</si>
  <si>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</si>
  <si>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</si>
  <si>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</si>
  <si>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</si>
  <si>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</si>
  <si>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</si>
  <si>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</si>
  <si>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</si>
  <si>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</si>
  <si>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</si>
  <si>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</si>
  <si>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</si>
  <si>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</si>
  <si>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</si>
  <si>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</si>
  <si>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</si>
  <si>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</si>
  <si>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</si>
  <si>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</si>
  <si>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</si>
  <si>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</si>
  <si>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</si>
  <si>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</si>
  <si>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</si>
  <si>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</si>
  <si>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</si>
  <si>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</si>
  <si>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</si>
  <si>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</si>
  <si>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</si>
  <si>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</si>
  <si>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</si>
  <si>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</si>
  <si>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</si>
  <si>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</si>
  <si>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</si>
  <si>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</si>
  <si>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</si>
  <si>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</si>
  <si>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</si>
  <si>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</si>
  <si>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</si>
  <si>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</si>
  <si>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</si>
  <si>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</si>
  <si>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</si>
  <si>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</si>
  <si>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</si>
  <si>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</si>
  <si>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</si>
  <si>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</si>
  <si>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</si>
  <si>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</si>
  <si>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</si>
  <si>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</si>
  <si>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</si>
  <si>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</si>
  <si>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</si>
  <si>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</si>
  <si>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</si>
  <si>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</si>
  <si>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</si>
  <si>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</si>
  <si>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</si>
  <si>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</si>
  <si>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</si>
  <si>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</si>
  <si>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</si>
  <si>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</si>
  <si>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</si>
  <si>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</si>
  <si>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</si>
  <si>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</si>
  <si>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</si>
  <si>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</si>
  <si>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</si>
  <si>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</si>
  <si>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</si>
  <si>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</si>
  <si>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</si>
  <si>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</si>
  <si>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</si>
  <si>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</si>
  <si>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</si>
  <si>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</si>
  <si>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</si>
  <si>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</si>
  <si>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</si>
  <si>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</si>
  <si>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</si>
  <si>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</si>
  <si>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</si>
  <si>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</si>
  <si>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</si>
  <si>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</si>
  <si>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</si>
  <si>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</si>
  <si>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</si>
  <si>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</si>
  <si>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</si>
  <si>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</si>
  <si>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</si>
  <si>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</si>
  <si>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</si>
  <si>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</si>
  <si>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</si>
  <si>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</si>
  <si>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</si>
  <si>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</si>
  <si>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</si>
  <si>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</si>
  <si>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</si>
  <si>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</si>
  <si>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</si>
  <si>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</si>
  <si>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</si>
  <si>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</si>
  <si>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</si>
  <si>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</si>
  <si>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</si>
  <si>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</si>
  <si>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</si>
  <si>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</si>
  <si>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</si>
  <si>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</si>
  <si>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</si>
  <si>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</si>
  <si>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</si>
  <si>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</si>
  <si>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</si>
  <si>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</si>
  <si>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</si>
  <si>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</si>
  <si>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</si>
  <si>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</si>
  <si>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</si>
  <si>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</si>
  <si>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</si>
  <si>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</si>
  <si>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</si>
  <si>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</si>
  <si>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</si>
  <si>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</si>
  <si>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</si>
  <si>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</si>
  <si>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</si>
  <si>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</si>
  <si>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</si>
  <si>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</si>
  <si>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</si>
  <si>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</si>
  <si>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</si>
  <si>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</si>
  <si>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</si>
  <si>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</si>
  <si>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</si>
  <si>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</si>
  <si>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</si>
  <si>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</si>
  <si>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</si>
  <si>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</si>
  <si>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</si>
  <si>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</si>
  <si>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</si>
  <si>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</si>
  <si>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</si>
  <si>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</si>
  <si>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</si>
  <si>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</si>
  <si>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</si>
  <si>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</si>
  <si>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</si>
  <si>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</si>
  <si>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</si>
  <si>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</si>
  <si>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</si>
  <si>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</si>
  <si>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</si>
  <si>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</si>
  <si>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</si>
  <si>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</si>
  <si>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</si>
  <si>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</si>
  <si>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</si>
  <si>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</si>
  <si>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</si>
  <si>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</si>
  <si>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</si>
  <si>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</si>
  <si>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</si>
  <si>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</si>
  <si>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</si>
  <si>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</si>
  <si>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</si>
  <si>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</si>
  <si>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</si>
  <si>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</si>
  <si>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</si>
  <si>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</si>
  <si>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</si>
  <si>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</si>
  <si>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</si>
  <si>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</si>
  <si>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</si>
  <si>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</si>
  <si>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</si>
  <si>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</si>
  <si>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</si>
  <si>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</si>
  <si>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</si>
  <si>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</si>
  <si>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</si>
  <si>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</si>
  <si>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</si>
  <si>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</si>
  <si>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</si>
  <si>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</si>
  <si>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</si>
  <si>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</si>
  <si>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</si>
  <si>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</si>
  <si>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</si>
  <si>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</si>
  <si>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</si>
  <si>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</si>
  <si>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</si>
  <si>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</si>
  <si>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</si>
  <si>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</si>
  <si>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</si>
  <si>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</si>
  <si>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</si>
  <si>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</si>
  <si>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</si>
  <si>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</si>
  <si>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</si>
  <si>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</si>
  <si>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</si>
  <si>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</si>
  <si>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</si>
  <si>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</si>
  <si>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</si>
  <si>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</si>
  <si>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</si>
  <si>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</si>
  <si>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</si>
  <si>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</si>
  <si>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</si>
  <si>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</si>
  <si>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</si>
  <si>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</si>
  <si>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</si>
  <si>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</si>
  <si>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</si>
  <si>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</si>
  <si>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</si>
  <si>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</si>
  <si>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</si>
  <si>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</si>
  <si>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</si>
  <si>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</si>
  <si>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</si>
  <si>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</si>
  <si>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</si>
  <si>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</si>
  <si>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</si>
  <si>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</si>
  <si>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</si>
  <si>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</si>
  <si>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</si>
  <si>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</si>
  <si>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</si>
  <si>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</si>
  <si>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</si>
  <si>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</si>
  <si>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</si>
  <si>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</si>
  <si>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</si>
  <si>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</si>
  <si>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</si>
  <si>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</si>
  <si>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</si>
  <si>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</si>
  <si>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</si>
  <si>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</si>
  <si>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</si>
  <si>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</si>
  <si>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</si>
  <si>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</si>
  <si>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</si>
  <si>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</si>
  <si>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</si>
  <si>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</si>
  <si>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</si>
  <si>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</si>
  <si>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</si>
  <si>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</si>
  <si>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</si>
  <si>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</si>
  <si>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</si>
  <si>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</si>
  <si>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</si>
  <si>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</si>
  <si>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</si>
  <si>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</si>
  <si>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</si>
  <si>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</si>
  <si>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</si>
  <si>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</si>
  <si>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</si>
  <si>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</si>
  <si>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</si>
  <si>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</si>
  <si>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</si>
  <si>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</si>
  <si>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</si>
  <si>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</si>
  <si>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</si>
  <si>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</si>
  <si>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</si>
  <si>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</si>
  <si>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</si>
  <si>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</si>
  <si>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</si>
  <si>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</si>
  <si>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</si>
  <si>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</si>
  <si>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</si>
  <si>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</si>
  <si>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</si>
  <si>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</si>
  <si>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</si>
  <si>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</si>
  <si>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</si>
  <si>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</si>
  <si>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</si>
  <si>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</si>
  <si>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</si>
  <si>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</si>
  <si>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</si>
  <si>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</si>
  <si>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</si>
  <si>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</si>
  <si>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</si>
  <si>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</si>
  <si>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</si>
  <si>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</si>
  <si>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</si>
  <si>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</si>
  <si>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</si>
  <si>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</si>
  <si>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</si>
  <si>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</si>
  <si>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</si>
  <si>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</si>
  <si>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</si>
  <si>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</si>
  <si>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</si>
  <si>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</si>
  <si>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</si>
  <si>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</si>
  <si>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</si>
  <si>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</si>
  <si>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</si>
  <si>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</si>
  <si>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</si>
  <si>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</si>
  <si>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</si>
  <si>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</si>
  <si>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</si>
  <si>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</si>
  <si>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</si>
  <si>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</si>
  <si>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</si>
  <si>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</si>
  <si>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</si>
  <si>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</si>
  <si>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</si>
  <si>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</si>
  <si>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</si>
  <si>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</si>
  <si>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</si>
  <si>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</si>
  <si>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</si>
  <si>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</si>
  <si>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</si>
  <si>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</si>
  <si>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</si>
  <si>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</si>
  <si>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</si>
  <si>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</si>
  <si>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</si>
  <si>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</si>
  <si>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</si>
  <si>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</si>
  <si>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</si>
  <si>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</si>
  <si>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</si>
  <si>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</si>
  <si>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</si>
  <si>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</si>
  <si>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</si>
  <si>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</si>
  <si>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</si>
  <si>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</si>
  <si>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</si>
  <si>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</si>
  <si>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</si>
  <si>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</si>
  <si>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</si>
  <si>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</si>
  <si>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</si>
  <si>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</si>
  <si>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</si>
  <si>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</si>
  <si>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</si>
  <si>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</si>
  <si>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</si>
  <si>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</si>
  <si>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</si>
  <si>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</si>
  <si>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</si>
  <si>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</si>
  <si>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</si>
  <si>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</si>
  <si>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</si>
  <si>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</si>
  <si>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</si>
  <si>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</si>
  <si>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</si>
  <si>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</si>
  <si>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</si>
  <si>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</si>
  <si>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</si>
  <si>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</si>
  <si>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</si>
  <si>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</si>
  <si>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</si>
  <si>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</si>
  <si>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</si>
  <si>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</si>
  <si>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</si>
  <si>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</si>
  <si>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</si>
  <si>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</si>
  <si>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</si>
  <si>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</si>
  <si>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</si>
  <si>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</si>
  <si>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</si>
  <si>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</si>
  <si>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</si>
  <si>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</si>
  <si>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</si>
  <si>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</si>
  <si>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</si>
  <si>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</si>
  <si>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</si>
  <si>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</si>
  <si>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</si>
  <si>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</si>
  <si>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</si>
  <si>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</si>
  <si>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</si>
  <si>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</si>
  <si>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</si>
  <si>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</si>
  <si>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</si>
  <si>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</si>
  <si>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</si>
  <si>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</si>
  <si>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</si>
  <si>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</si>
  <si>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</si>
  <si>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</si>
  <si>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</si>
  <si>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</si>
  <si>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</si>
  <si>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</si>
  <si>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</si>
  <si>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</si>
  <si>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</si>
  <si>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</si>
  <si>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</si>
  <si>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</si>
  <si>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</si>
  <si>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</si>
  <si>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</si>
  <si>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</si>
  <si>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</si>
  <si>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</si>
  <si>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</si>
  <si>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</si>
  <si>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</si>
  <si>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</si>
  <si>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</si>
  <si>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</si>
  <si>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</si>
  <si>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</si>
  <si>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</si>
  <si>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</si>
  <si>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</si>
  <si>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</si>
  <si>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</si>
  <si>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</si>
  <si>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</si>
  <si>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</si>
  <si>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</si>
  <si>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</si>
  <si>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</si>
  <si>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</si>
  <si>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</si>
  <si>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</si>
  <si>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</si>
  <si>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</si>
  <si>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</si>
  <si>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</si>
  <si>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</si>
  <si>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</si>
  <si>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</si>
  <si>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</si>
  <si>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</si>
  <si>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</si>
  <si>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</si>
  <si>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</si>
  <si>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</si>
  <si>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</si>
  <si>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</si>
  <si>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</si>
  <si>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</si>
  <si>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</si>
  <si>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</si>
  <si>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</si>
  <si>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</si>
  <si>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</si>
  <si>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</si>
  <si>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</si>
  <si>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</si>
  <si>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</si>
  <si>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</si>
  <si>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</si>
  <si>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</si>
  <si>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</si>
  <si>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</si>
  <si>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</si>
  <si>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</si>
  <si>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</si>
  <si>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</si>
  <si>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</si>
  <si>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</si>
  <si>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</si>
  <si>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</si>
  <si>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</si>
  <si>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</si>
  <si>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</si>
  <si>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</si>
  <si>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</si>
  <si>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</si>
  <si>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</si>
  <si>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</si>
  <si>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</si>
  <si>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</si>
  <si>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</si>
  <si>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</si>
  <si>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</si>
  <si>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</si>
  <si>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</si>
  <si>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</si>
  <si>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</si>
  <si>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</si>
  <si>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</si>
  <si>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</si>
  <si>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</si>
  <si>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</si>
  <si>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</si>
  <si>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</si>
  <si>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</si>
  <si>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</si>
  <si>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</si>
  <si>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</si>
  <si>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</si>
  <si>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</si>
  <si>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</si>
  <si>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</si>
  <si>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</si>
  <si>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</si>
  <si>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</si>
  <si>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</si>
  <si>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</si>
  <si>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</si>
  <si>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</si>
  <si>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</si>
  <si>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</si>
  <si>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</si>
  <si>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</si>
  <si>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</si>
  <si>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</si>
  <si>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</si>
  <si>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</si>
  <si>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</si>
  <si>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</si>
  <si>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</si>
  <si>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</si>
  <si>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</si>
  <si>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</si>
  <si>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</si>
  <si>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</si>
  <si>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</si>
  <si>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</si>
  <si>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</si>
  <si>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</si>
  <si>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</si>
  <si>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</si>
  <si>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</si>
  <si>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</si>
  <si>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</si>
  <si>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</si>
  <si>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</si>
  <si>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</si>
  <si>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</si>
  <si>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</si>
  <si>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</si>
  <si>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</si>
  <si>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</si>
  <si>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</si>
  <si>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</si>
  <si>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</si>
  <si>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</si>
  <si>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</si>
  <si>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</si>
  <si>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</si>
  <si>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</si>
  <si>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</si>
  <si>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</si>
  <si>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</si>
  <si>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</si>
  <si>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</si>
  <si>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</si>
  <si>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</si>
  <si>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</si>
  <si>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</si>
  <si>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</si>
  <si>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</si>
  <si>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</si>
  <si>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</si>
  <si>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</si>
  <si>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</si>
  <si>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</si>
  <si>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</si>
  <si>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</si>
  <si>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</si>
  <si>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</si>
  <si>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</si>
  <si>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</si>
  <si>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</si>
  <si>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</si>
  <si>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</si>
  <si>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</si>
  <si>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</si>
  <si>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</si>
  <si>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</si>
  <si>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</si>
  <si>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</si>
  <si>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</si>
  <si>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</si>
  <si>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</si>
  <si>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</si>
  <si>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</si>
  <si>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</si>
  <si>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</si>
  <si>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</si>
  <si>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</si>
  <si>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</si>
  <si>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</si>
  <si>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</si>
  <si>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</si>
  <si>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</si>
  <si>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</si>
  <si>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</si>
  <si>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</si>
  <si>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</si>
  <si>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</si>
  <si>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</si>
  <si>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</si>
  <si>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</si>
  <si>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</si>
  <si>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</si>
  <si>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</si>
  <si>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</si>
  <si>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</si>
  <si>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</si>
  <si>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</si>
  <si>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</si>
  <si>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</si>
  <si>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</si>
  <si>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</si>
  <si>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</si>
  <si>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</si>
  <si>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</si>
  <si>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</si>
  <si>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</si>
  <si>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</si>
  <si>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</si>
  <si>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</si>
  <si>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</si>
  <si>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</si>
  <si>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</si>
  <si>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</si>
  <si>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</si>
  <si>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</si>
  <si>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</si>
  <si>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</si>
  <si>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</si>
  <si>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</si>
  <si>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</si>
  <si>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</si>
  <si>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</si>
  <si>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</si>
  <si>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</si>
  <si>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</si>
  <si>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</si>
  <si>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</si>
  <si>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</si>
  <si>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</si>
  <si>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</si>
  <si>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</si>
  <si>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</si>
  <si>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</si>
  <si>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</si>
  <si>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</si>
  <si>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</si>
  <si>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</si>
  <si>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</si>
  <si>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</si>
  <si>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</si>
  <si>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</si>
  <si>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</si>
  <si>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</si>
  <si>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</si>
  <si>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</si>
  <si>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</si>
  <si>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</si>
  <si>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</si>
  <si>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</si>
  <si>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</si>
  <si>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</si>
  <si>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</si>
  <si>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</si>
  <si>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</si>
  <si>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</si>
  <si>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</si>
  <si>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</si>
  <si>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</si>
  <si>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</si>
  <si>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</si>
  <si>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</si>
  <si>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</si>
  <si>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</si>
  <si>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</si>
  <si>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</si>
  <si>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</si>
  <si>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</si>
  <si>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</si>
  <si>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</si>
  <si>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</si>
  <si>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</si>
  <si>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</si>
  <si>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</si>
  <si>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</si>
  <si>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</si>
  <si>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</si>
  <si>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</si>
  <si>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</si>
  <si>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</si>
  <si>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</si>
  <si>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</si>
  <si>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</si>
  <si>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</si>
  <si>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</si>
  <si>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</si>
  <si>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</si>
  <si>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</si>
  <si>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</si>
  <si>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</si>
  <si>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</si>
  <si>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</si>
  <si>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</si>
  <si>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</si>
  <si>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</si>
  <si>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</si>
  <si>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</si>
  <si>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</si>
  <si>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</si>
  <si>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</si>
  <si>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</si>
  <si>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</si>
  <si>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</si>
  <si>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</si>
  <si>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</si>
  <si>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</si>
  <si>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</si>
  <si>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</si>
  <si>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</si>
  <si>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</si>
  <si>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</si>
  <si>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</si>
  <si>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</si>
  <si>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</si>
  <si>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</si>
  <si>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</si>
  <si>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</si>
  <si>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</si>
  <si>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</si>
  <si>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</si>
  <si>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</si>
  <si>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</si>
  <si>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</si>
  <si>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</si>
  <si>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</si>
  <si>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</si>
  <si>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</si>
  <si>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</si>
  <si>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</si>
  <si>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</si>
  <si>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</si>
  <si>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</si>
  <si>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</si>
  <si>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</si>
  <si>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</si>
  <si>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</si>
  <si>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</si>
  <si>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</si>
  <si>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</si>
  <si>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</si>
  <si>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</si>
  <si>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</si>
  <si>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</si>
  <si>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</si>
  <si>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</si>
  <si>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</si>
  <si>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</si>
  <si>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</si>
  <si>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</si>
  <si>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</si>
  <si>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</si>
  <si>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</si>
  <si>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</si>
  <si>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</si>
  <si>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</si>
  <si>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</si>
  <si>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</si>
  <si>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</si>
  <si>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</si>
  <si>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</si>
  <si>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</si>
  <si>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</si>
  <si>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</si>
  <si>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</si>
  <si>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</si>
  <si>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</si>
  <si>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</si>
  <si>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</si>
  <si>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</si>
  <si>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</si>
  <si>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</si>
  <si>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</si>
  <si>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</si>
  <si>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</si>
  <si>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</si>
  <si>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</si>
  <si>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</si>
  <si>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</si>
  <si>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</si>
  <si>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</si>
  <si>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</si>
  <si>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</si>
  <si>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</si>
  <si>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</si>
  <si>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</si>
  <si>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</si>
  <si>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</si>
  <si>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</si>
  <si>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</si>
  <si>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</si>
  <si>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</si>
  <si>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</si>
  <si>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</si>
  <si>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</si>
  <si>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</si>
  <si>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</si>
  <si>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</si>
  <si>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</si>
  <si>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</si>
  <si>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</si>
  <si>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</si>
  <si>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</si>
  <si>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</si>
  <si>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</si>
  <si>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</si>
  <si>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</si>
  <si>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</si>
  <si>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</si>
  <si>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</si>
  <si>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</si>
  <si>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</si>
  <si>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</si>
  <si>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</si>
  <si>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</si>
  <si>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</si>
  <si>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</si>
  <si>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</si>
  <si>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</si>
  <si>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</si>
  <si>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</si>
  <si>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</si>
  <si>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</si>
  <si>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</si>
  <si>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</si>
  <si>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</si>
  <si>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</si>
  <si>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</si>
  <si>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</si>
  <si>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</si>
  <si>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</si>
  <si>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</si>
  <si>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</si>
  <si>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</si>
  <si>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</si>
  <si>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</si>
  <si>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</si>
  <si>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</si>
  <si>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</si>
  <si>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</si>
  <si>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</si>
  <si>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</si>
  <si>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</si>
  <si>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</si>
  <si>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</si>
  <si>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</si>
  <si>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</si>
  <si>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</si>
  <si>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</si>
  <si>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</si>
  <si>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</si>
  <si>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</si>
  <si>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</si>
  <si>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</si>
  <si>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</si>
  <si>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</si>
  <si>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</si>
  <si>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</si>
  <si>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</si>
  <si>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</si>
  <si>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</si>
  <si>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</si>
  <si>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</si>
  <si>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</si>
  <si>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</si>
  <si>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</si>
  <si>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</si>
  <si>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</si>
  <si>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</si>
  <si>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</si>
  <si>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</si>
  <si>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</si>
  <si>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</si>
  <si>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</si>
  <si>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</si>
  <si>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</si>
  <si>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</si>
  <si>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</si>
  <si>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</si>
  <si>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</si>
  <si>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</si>
  <si>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</si>
  <si>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</si>
  <si>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</si>
  <si>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</si>
  <si>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</si>
  <si>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</si>
  <si>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</si>
  <si>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</si>
  <si>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</si>
  <si>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</si>
  <si>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</si>
  <si>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</si>
  <si>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</si>
  <si>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</si>
  <si>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</si>
  <si>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</si>
  <si>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</si>
  <si>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</si>
  <si>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</si>
  <si>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</si>
  <si>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</si>
  <si>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</si>
  <si>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</si>
  <si>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</si>
  <si>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</si>
  <si>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</si>
  <si>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</si>
  <si>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</si>
  <si>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</si>
  <si>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</si>
  <si>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</si>
  <si>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</si>
  <si>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</si>
  <si>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</si>
  <si>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</si>
  <si>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</si>
  <si>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</si>
  <si>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</si>
  <si>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</si>
  <si>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</si>
  <si>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</si>
  <si>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</si>
  <si>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</si>
  <si>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</si>
  <si>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</si>
  <si>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</si>
  <si>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</si>
  <si>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</si>
  <si>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</si>
  <si>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</si>
  <si>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</si>
  <si>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</si>
  <si>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</si>
  <si>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</si>
  <si>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</si>
  <si>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</si>
  <si>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</si>
  <si>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</si>
  <si>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</si>
  <si>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</si>
  <si>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</si>
  <si>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</si>
  <si>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</si>
  <si>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</si>
  <si>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</si>
  <si>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</si>
  <si>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</si>
  <si>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</si>
  <si>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</si>
  <si>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</si>
  <si>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</si>
  <si>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</si>
  <si>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</si>
  <si>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</si>
  <si>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</si>
  <si>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</si>
  <si>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</si>
  <si>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</si>
  <si>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</si>
  <si>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</si>
  <si>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</si>
  <si>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</si>
  <si>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</si>
  <si>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(All)</t>
  </si>
  <si>
    <t>Count of outcome</t>
  </si>
  <si>
    <t>Date Created Conversion</t>
  </si>
  <si>
    <t>Date Ended Conversion</t>
  </si>
  <si>
    <t>Years (Date Ended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</si>
  <si>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</si>
  <si>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</si>
  <si>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</si>
  <si>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</si>
  <si>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</si>
  <si>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</si>
  <si>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</si>
  <si>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</si>
  <si>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</si>
  <si>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</si>
  <si>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</si>
  <si>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</si>
  <si>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</si>
  <si>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</si>
  <si>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</si>
  <si>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</si>
  <si>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</si>
  <si>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</si>
  <si>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</si>
  <si>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</si>
  <si>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</si>
  <si>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</si>
  <si>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</si>
  <si>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</si>
  <si>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</si>
  <si>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</si>
  <si>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</si>
  <si>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</si>
  <si>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</si>
  <si>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</si>
  <si>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</si>
  <si>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</si>
  <si>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Mean</t>
  </si>
  <si>
    <t>Median</t>
  </si>
  <si>
    <t>Minimum</t>
  </si>
  <si>
    <t>Maximum</t>
  </si>
  <si>
    <t>Variance</t>
  </si>
  <si>
    <t>Standard Deviation</t>
  </si>
  <si>
    <t>Analysis of Outcomes</t>
  </si>
  <si>
    <t>Successful</t>
  </si>
  <si>
    <t>Failed</t>
  </si>
  <si>
    <t xml:space="preserve">Cindy </t>
  </si>
  <si>
    <t>Duong</t>
  </si>
  <si>
    <t>see following tabs for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</si>
</sst>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2B2B2B"/>
      <name val="Arial"/>
      <family val="2"/>
    </font>
    <font>
      <sz val="10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164" fontId="16" fillId="0" borderId="0" xfId="42" applyNumberFormat="1" applyFont="1" applyAlignment="1">
      <alignment horizontal="center"/>
    </xf>
    <xf numFmtId="164" fontId="0" fillId="0" borderId="0" xfId="42" applyNumberFormat="1" applyFont="1"/>
    <xf numFmtId="44" fontId="0" fillId="0" borderId="0" xfId="42" applyFont="1"/>
    <xf numFmtId="44" fontId="18" fillId="0" borderId="0" xfId="4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9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165" fontId="0" fillId="0" borderId="0" xfId="44" applyNumberFormat="1" applyFont="1"/>
    <xf numFmtId="0" fontId="16" fillId="0" borderId="0" xfId="0" applyFont="1"/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  <xf numFmtId="14" fontId="0" fillId="0" borderId="0" xfId="0" applyNumberFormat="1"/>
    <xf numFmtId="0" fontId="20" fillId="0" borderId="0" xfId="0" applyFont="1" applyAlignment="1">
      <alignment horizontal="left" vertical="center" wrapText="1" indent="1"/>
    </xf>
    <xf numFmtId="0" fontId="20" fillId="0" borderId="0" xfId="0" applyFont="1" applyAlignment="1">
      <alignment horizontal="left" vertical="center" wrapText="1" indent="2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4" builtinId="3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1'!$C$3:$C$4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1'!$B$5:$B$14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6-4FE2-87C1-245EEF9133D5}"/>
            </c:ext>
          </c:extLst>
        </c:ser>
        <c:ser>
          <c:idx val="1"/>
          <c:order val="1"/>
          <c:tx>
            <c:strRef>
              <c:f>'Pivot 1'!$D$3:$D$4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1'!$B$5:$B$14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B6-4FE2-87C1-245EEF9133D5}"/>
            </c:ext>
          </c:extLst>
        </c:ser>
        <c:ser>
          <c:idx val="2"/>
          <c:order val="2"/>
          <c:tx>
            <c:strRef>
              <c:f>'Pivot 1'!$E$3:$E$4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'Pivot 1'!$B$5:$B$14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1'!$E$5:$E$14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B6-4FE2-87C1-245EEF9133D5}"/>
            </c:ext>
          </c:extLst>
        </c:ser>
        <c:ser>
          <c:idx val="3"/>
          <c:order val="3"/>
          <c:tx>
            <c:strRef>
              <c:f>'Pivot 1'!$F$3:$F$4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'Pivot 1'!$B$5:$B$14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1'!$F$5:$F$14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D-4555-9645-7CA84E194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7928640"/>
        <c:axId val="1177933920"/>
        <c:axId val="0"/>
      </c:bar3DChart>
      <c:catAx>
        <c:axId val="117792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933920"/>
        <c:crosses val="autoZero"/>
        <c:auto val="1"/>
        <c:lblAlgn val="ctr"/>
        <c:lblOffset val="100"/>
        <c:noMultiLvlLbl val="0"/>
      </c:catAx>
      <c:valAx>
        <c:axId val="117793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92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2'!$C$4:$C$5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2'!$B$6:$B$30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2'!$C$6:$C$30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D-4F29-AE3C-B5702A0A1984}"/>
            </c:ext>
          </c:extLst>
        </c:ser>
        <c:ser>
          <c:idx val="1"/>
          <c:order val="1"/>
          <c:tx>
            <c:strRef>
              <c:f>'Pivot 2'!$D$4:$D$5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2'!$B$6:$B$30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2'!$D$6:$D$30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FB-4267-9B45-B90B1C116389}"/>
            </c:ext>
          </c:extLst>
        </c:ser>
        <c:ser>
          <c:idx val="2"/>
          <c:order val="2"/>
          <c:tx>
            <c:strRef>
              <c:f>'Pivot 2'!$E$4:$E$5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'Pivot 2'!$B$6:$B$30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2'!$E$6:$E$30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FB-4267-9B45-B90B1C116389}"/>
            </c:ext>
          </c:extLst>
        </c:ser>
        <c:ser>
          <c:idx val="3"/>
          <c:order val="3"/>
          <c:tx>
            <c:strRef>
              <c:f>'Pivot 2'!$F$4:$F$5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'Pivot 2'!$B$6:$B$30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2'!$F$6:$F$30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FB-4267-9B45-B90B1C116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7934400"/>
        <c:axId val="1177929600"/>
        <c:axId val="0"/>
      </c:bar3DChart>
      <c:catAx>
        <c:axId val="117793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929600"/>
        <c:crosses val="autoZero"/>
        <c:auto val="1"/>
        <c:lblAlgn val="ctr"/>
        <c:lblOffset val="100"/>
        <c:noMultiLvlLbl val="0"/>
      </c:catAx>
      <c:valAx>
        <c:axId val="11779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93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3!PivotTable7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3'!$C$7:$C$19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3'!$D$7:$D$19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9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E-4CDE-9478-F07FB9BCCE1B}"/>
            </c:ext>
          </c:extLst>
        </c:ser>
        <c:ser>
          <c:idx val="1"/>
          <c:order val="1"/>
          <c:tx>
            <c:strRef>
              <c:f>'Pivot 3'!$E$5:$E$6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3'!$C$7:$C$19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3'!$E$7:$E$19</c:f>
              <c:numCache>
                <c:formatCode>General</c:formatCode>
                <c:ptCount val="12"/>
                <c:pt idx="0">
                  <c:v>34</c:v>
                </c:pt>
                <c:pt idx="1">
                  <c:v>23</c:v>
                </c:pt>
                <c:pt idx="2">
                  <c:v>42</c:v>
                </c:pt>
                <c:pt idx="3">
                  <c:v>32</c:v>
                </c:pt>
                <c:pt idx="4">
                  <c:v>32</c:v>
                </c:pt>
                <c:pt idx="5">
                  <c:v>26</c:v>
                </c:pt>
                <c:pt idx="6">
                  <c:v>34</c:v>
                </c:pt>
                <c:pt idx="7">
                  <c:v>28</c:v>
                </c:pt>
                <c:pt idx="8">
                  <c:v>35</c:v>
                </c:pt>
                <c:pt idx="9">
                  <c:v>18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6E-4CDE-9478-F07FB9BCCE1B}"/>
            </c:ext>
          </c:extLst>
        </c:ser>
        <c:ser>
          <c:idx val="2"/>
          <c:order val="2"/>
          <c:tx>
            <c:strRef>
              <c:f>'Pivot 3'!$F$5:$F$6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3'!$C$7:$C$19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3'!$F$7:$F$19</c:f>
              <c:numCache>
                <c:formatCode>General</c:formatCode>
                <c:ptCount val="12"/>
                <c:pt idx="0">
                  <c:v>44</c:v>
                </c:pt>
                <c:pt idx="1">
                  <c:v>37</c:v>
                </c:pt>
                <c:pt idx="2">
                  <c:v>59</c:v>
                </c:pt>
                <c:pt idx="3">
                  <c:v>41</c:v>
                </c:pt>
                <c:pt idx="4">
                  <c:v>52</c:v>
                </c:pt>
                <c:pt idx="5">
                  <c:v>44</c:v>
                </c:pt>
                <c:pt idx="6">
                  <c:v>58</c:v>
                </c:pt>
                <c:pt idx="7">
                  <c:v>49</c:v>
                </c:pt>
                <c:pt idx="8">
                  <c:v>52</c:v>
                </c:pt>
                <c:pt idx="9">
                  <c:v>39</c:v>
                </c:pt>
                <c:pt idx="10">
                  <c:v>33</c:v>
                </c:pt>
                <c:pt idx="1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6E-4CDE-9478-F07FB9BCC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330192"/>
        <c:axId val="1051331152"/>
      </c:lineChart>
      <c:catAx>
        <c:axId val="105133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331152"/>
        <c:crosses val="autoZero"/>
        <c:auto val="1"/>
        <c:lblAlgn val="ctr"/>
        <c:lblOffset val="100"/>
        <c:noMultiLvlLbl val="0"/>
      </c:catAx>
      <c:valAx>
        <c:axId val="105133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33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Analyisis'!$G$3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'Crowdfunding Goal Analyisis'!$B$4:$B$15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Analyisis'!$G$4:$G$15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C-47A3-AD26-08832B85E5A4}"/>
            </c:ext>
          </c:extLst>
        </c:ser>
        <c:ser>
          <c:idx val="1"/>
          <c:order val="1"/>
          <c:tx>
            <c:strRef>
              <c:f>'Crowdfunding Goal Analyisis'!$H$3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'Crowdfunding Goal Analyisis'!$B$4:$B$15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Analyisis'!$H$4:$H$15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CC-47A3-AD26-08832B85E5A4}"/>
            </c:ext>
          </c:extLst>
        </c:ser>
        <c:ser>
          <c:idx val="2"/>
          <c:order val="2"/>
          <c:tx>
            <c:strRef>
              <c:f>'Crowdfunding Goal Analyisis'!$I$3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'Crowdfunding Goal Analyisis'!$B$4:$B$15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Analyisis'!$I$4:$I$15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CC-47A3-AD26-08832B85E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269456"/>
        <c:axId val="1040704672"/>
      </c:lineChart>
      <c:catAx>
        <c:axId val="102926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704672"/>
        <c:crosses val="autoZero"/>
        <c:auto val="1"/>
        <c:lblAlgn val="ctr"/>
        <c:lblOffset val="100"/>
        <c:noMultiLvlLbl val="0"/>
      </c:catAx>
      <c:valAx>
        <c:axId val="104070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6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</a:t>
          </a:r>
        </a:p>
      </cx:txPr>
    </cx:title>
    <cx:plotArea>
      <cx:plotAreaRegion>
        <cx:series layoutId="boxWhisker" uniqueId="{5CA0DF28-43C7-474D-AA60-EC8DCB3FF68F}"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3600000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Failed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</a:t>
          </a:r>
        </a:p>
      </cx:txPr>
    </cx:title>
    <cx:plotArea>
      <cx:plotAreaRegion>
        <cx:series layoutId="boxWhisker" uniqueId="{275AE210-315A-4743-8F61-DBCA846FE0A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88900</xdr:colOff>
      <xdr:row>2</xdr:row>
      <xdr:rowOff>107950</xdr:rowOff>
    </xdr:from>
    <xdr:to>
      <xdr:col>17</xdr:col>
      <xdr:colOff>628650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FA5B84-FCE3-D9FB-2D8F-6CB520FED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2</xdr:row>
      <xdr:rowOff>133350</xdr:rowOff>
    </xdr:from>
    <xdr:to>
      <xdr:col>20</xdr:col>
      <xdr:colOff>438150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44BFA-0DA3-7C7C-5498-C30E3DFDC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3</xdr:row>
      <xdr:rowOff>171450</xdr:rowOff>
    </xdr:from>
    <xdr:to>
      <xdr:col>16</xdr:col>
      <xdr:colOff>292100</xdr:colOff>
      <xdr:row>17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89848C-7280-F24F-3D32-9D2EA3A52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16</xdr:row>
      <xdr:rowOff>57150</xdr:rowOff>
    </xdr:from>
    <xdr:to>
      <xdr:col>8</xdr:col>
      <xdr:colOff>1327150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5A26CC-FCC2-671F-DE95-355624607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971550</xdr:colOff>
      <xdr:row>18</xdr:row>
      <xdr:rowOff>63500</xdr:rowOff>
    </xdr:from>
    <xdr:to>
      <xdr:col>14</xdr:col>
      <xdr:colOff>63500</xdr:colOff>
      <xdr:row>32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00EC1B6-610C-4A6C-BA8D-4AE96CB56E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1650" y="3860800"/>
              <a:ext cx="48831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32</xdr:row>
      <xdr:rowOff>158750</xdr:rowOff>
    </xdr:from>
    <xdr:to>
      <xdr:col>14</xdr:col>
      <xdr:colOff>95250</xdr:colOff>
      <xdr:row>47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61012A1-0875-487C-B6F7-DB0F3C2C1C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1650" y="6711950"/>
              <a:ext cx="4914900" cy="288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dy duong" refreshedDate="45565.697287268522" createdVersion="8" refreshedVersion="8" minRefreshableVersion="3" recordCount="1000" xr:uid="{4F952EA2-25B8-43BA-BCA2-730EE770ADC1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164">
      <sharedItems containsSemiMixedTypes="0" containsString="0" containsNumber="1" containsInteger="1" minValue="100" maxValue="199200"/>
    </cacheField>
    <cacheField name="pledged" numFmtId="164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dy duong" refreshedDate="45565.74857974537" createdVersion="8" refreshedVersion="8" minRefreshableVersion="3" recordCount="1000" xr:uid="{78DF8EBF-9971-4777-B878-10A18FD76222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164">
      <sharedItems containsSemiMixedTypes="0" containsString="0" containsNumber="1" containsInteger="1" minValue="100" maxValue="199200"/>
    </cacheField>
    <cacheField name="pledged" numFmtId="164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/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2"/>
    </cacheField>
    <cacheField name="Months (Date Ended Conversion)" numFmtId="0" databaseField="0">
      <fieldGroup base="19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 (Date Ended Conversion)" numFmtId="0" databaseField="0">
      <fieldGroup base="19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 (Date Ended Conversion)" numFmtId="0" databaseField="0">
      <fieldGroup base="19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s v="food"/>
    <s v="food trucks"/>
    <x v="0"/>
    <x v="0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b v="0"/>
    <b v="1"/>
    <s v="music/rock"/>
    <s v="music"/>
    <s v="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b v="0"/>
    <b v="0"/>
    <s v="technology/web"/>
    <s v="technology"/>
    <s v="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b v="0"/>
    <b v="0"/>
    <s v="music/rock"/>
    <s v="music"/>
    <s v="rock"/>
    <x v="3"/>
    <x v="3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b v="0"/>
    <b v="0"/>
    <s v="theater/plays"/>
    <s v="theater"/>
    <s v="plays"/>
    <x v="4"/>
    <x v="4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b v="0"/>
    <b v="0"/>
    <s v="theater/plays"/>
    <s v="theater"/>
    <s v="plays"/>
    <x v="5"/>
    <x v="5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b v="0"/>
    <b v="0"/>
    <s v="film &amp; video/documentary"/>
    <s v="film &amp; video"/>
    <s v="documentary"/>
    <x v="6"/>
    <x v="6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b v="0"/>
    <b v="0"/>
    <s v="theater/plays"/>
    <s v="theater"/>
    <s v="plays"/>
    <x v="7"/>
    <x v="7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b v="0"/>
    <b v="0"/>
    <s v="theater/plays"/>
    <s v="theater"/>
    <s v="plays"/>
    <x v="8"/>
    <x v="8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b v="0"/>
    <b v="0"/>
    <s v="music/electric music"/>
    <s v="music"/>
    <s v="electric music"/>
    <x v="9"/>
    <x v="9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b v="0"/>
    <b v="0"/>
    <s v="film &amp; video/drama"/>
    <s v="film &amp; video"/>
    <s v="drama"/>
    <x v="10"/>
    <x v="10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b v="0"/>
    <b v="1"/>
    <s v="theater/plays"/>
    <s v="theater"/>
    <s v="plays"/>
    <x v="11"/>
    <x v="11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b v="0"/>
    <b v="0"/>
    <s v="film &amp; video/drama"/>
    <s v="film &amp; video"/>
    <s v="drama"/>
    <x v="12"/>
    <x v="12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b v="0"/>
    <b v="0"/>
    <s v="music/indie rock"/>
    <s v="music"/>
    <s v="indie rock"/>
    <x v="13"/>
    <x v="13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b v="0"/>
    <b v="0"/>
    <s v="music/indie rock"/>
    <s v="music"/>
    <s v="indie rock"/>
    <x v="14"/>
    <x v="14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b v="0"/>
    <b v="0"/>
    <s v="technology/wearables"/>
    <s v="technology"/>
    <s v="wearables"/>
    <x v="15"/>
    <x v="15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b v="0"/>
    <b v="0"/>
    <s v="publishing/nonfiction"/>
    <s v="publishing"/>
    <s v="nonfiction"/>
    <x v="16"/>
    <x v="16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b v="0"/>
    <b v="0"/>
    <s v="film &amp; video/animation"/>
    <s v="film &amp; video"/>
    <s v="animation"/>
    <x v="17"/>
    <x v="17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b v="0"/>
    <b v="0"/>
    <s v="theater/plays"/>
    <s v="theater"/>
    <s v="plays"/>
    <x v="18"/>
    <x v="18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b v="0"/>
    <b v="1"/>
    <s v="theater/plays"/>
    <s v="theater"/>
    <s v="plays"/>
    <x v="19"/>
    <x v="19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b v="0"/>
    <b v="0"/>
    <s v="film &amp; video/drama"/>
    <s v="film &amp; video"/>
    <s v="drama"/>
    <x v="20"/>
    <x v="20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b v="0"/>
    <b v="0"/>
    <s v="theater/plays"/>
    <s v="theater"/>
    <s v="plays"/>
    <x v="21"/>
    <x v="21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b v="0"/>
    <b v="0"/>
    <s v="theater/plays"/>
    <s v="theater"/>
    <s v="plays"/>
    <x v="22"/>
    <x v="22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b v="0"/>
    <b v="0"/>
    <s v="film &amp; video/documentary"/>
    <s v="film &amp; video"/>
    <s v="documentary"/>
    <x v="23"/>
    <x v="23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b v="0"/>
    <b v="0"/>
    <s v="technology/wearables"/>
    <s v="technology"/>
    <s v="wearables"/>
    <x v="24"/>
    <x v="24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b v="0"/>
    <b v="1"/>
    <s v="games/video games"/>
    <s v="games"/>
    <s v="video games"/>
    <x v="25"/>
    <x v="25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b v="0"/>
    <b v="0"/>
    <s v="theater/plays"/>
    <s v="theater"/>
    <s v="plays"/>
    <x v="26"/>
    <x v="26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b v="0"/>
    <b v="0"/>
    <s v="music/rock"/>
    <s v="music"/>
    <s v="rock"/>
    <x v="27"/>
    <x v="27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b v="0"/>
    <b v="1"/>
    <s v="theater/plays"/>
    <s v="theater"/>
    <s v="plays"/>
    <x v="28"/>
    <x v="28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b v="0"/>
    <b v="0"/>
    <s v="film &amp; video/shorts"/>
    <s v="film &amp; video"/>
    <s v="shorts"/>
    <x v="29"/>
    <x v="29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b v="0"/>
    <b v="0"/>
    <s v="film &amp; video/animation"/>
    <s v="film &amp; video"/>
    <s v="animation"/>
    <x v="30"/>
    <x v="30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b v="0"/>
    <b v="0"/>
    <s v="games/video games"/>
    <s v="games"/>
    <s v="video games"/>
    <x v="31"/>
    <x v="31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b v="0"/>
    <b v="0"/>
    <s v="film &amp; video/documentary"/>
    <s v="film &amp; video"/>
    <s v="documentary"/>
    <x v="32"/>
    <x v="32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b v="0"/>
    <b v="0"/>
    <s v="theater/plays"/>
    <s v="theater"/>
    <s v="plays"/>
    <x v="33"/>
    <x v="33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b v="0"/>
    <b v="0"/>
    <s v="film &amp; video/documentary"/>
    <s v="film &amp; video"/>
    <s v="documentary"/>
    <x v="34"/>
    <x v="34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b v="0"/>
    <b v="1"/>
    <s v="film &amp; video/drama"/>
    <s v="film &amp; video"/>
    <s v="drama"/>
    <x v="35"/>
    <x v="35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b v="0"/>
    <b v="0"/>
    <s v="theater/plays"/>
    <s v="theater"/>
    <s v="plays"/>
    <x v="36"/>
    <x v="36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b v="0"/>
    <b v="1"/>
    <s v="publishing/fiction"/>
    <s v="publishing"/>
    <s v="fiction"/>
    <x v="37"/>
    <x v="37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b v="0"/>
    <b v="0"/>
    <s v="photography/photography books"/>
    <s v="photography"/>
    <s v="photography books"/>
    <x v="38"/>
    <x v="38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b v="0"/>
    <b v="0"/>
    <s v="theater/plays"/>
    <s v="theater"/>
    <s v="plays"/>
    <x v="39"/>
    <x v="39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b v="0"/>
    <b v="1"/>
    <s v="technology/wearables"/>
    <s v="technology"/>
    <s v="wearables"/>
    <x v="40"/>
    <x v="40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b v="0"/>
    <b v="1"/>
    <s v="music/rock"/>
    <s v="music"/>
    <s v="rock"/>
    <x v="41"/>
    <x v="41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b v="0"/>
    <b v="0"/>
    <s v="food/food trucks"/>
    <s v="food"/>
    <s v="food trucks"/>
    <x v="42"/>
    <x v="42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b v="0"/>
    <b v="0"/>
    <s v="publishing/radio &amp; podcasts"/>
    <s v="publishing"/>
    <s v="radio &amp; podcasts"/>
    <x v="43"/>
    <x v="43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b v="0"/>
    <b v="0"/>
    <s v="publishing/fiction"/>
    <s v="publishing"/>
    <s v="fiction"/>
    <x v="44"/>
    <x v="44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b v="0"/>
    <b v="1"/>
    <s v="theater/plays"/>
    <s v="theater"/>
    <s v="plays"/>
    <x v="45"/>
    <x v="45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b v="0"/>
    <b v="0"/>
    <s v="music/rock"/>
    <s v="music"/>
    <s v="rock"/>
    <x v="46"/>
    <x v="46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b v="0"/>
    <b v="0"/>
    <s v="theater/plays"/>
    <s v="theater"/>
    <s v="plays"/>
    <x v="47"/>
    <x v="47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b v="0"/>
    <b v="0"/>
    <s v="theater/plays"/>
    <s v="theater"/>
    <s v="plays"/>
    <x v="48"/>
    <x v="48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b v="0"/>
    <b v="0"/>
    <s v="music/rock"/>
    <s v="music"/>
    <s v="rock"/>
    <x v="49"/>
    <x v="49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b v="0"/>
    <b v="0"/>
    <s v="music/metal"/>
    <s v="music"/>
    <s v="metal"/>
    <x v="50"/>
    <x v="50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b v="0"/>
    <b v="1"/>
    <s v="technology/wearables"/>
    <s v="technology"/>
    <s v="wearables"/>
    <x v="51"/>
    <x v="51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b v="0"/>
    <b v="0"/>
    <s v="theater/plays"/>
    <s v="theater"/>
    <s v="plays"/>
    <x v="52"/>
    <x v="52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b v="0"/>
    <b v="0"/>
    <s v="film &amp; video/drama"/>
    <s v="film &amp; video"/>
    <s v="drama"/>
    <x v="53"/>
    <x v="53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b v="0"/>
    <b v="0"/>
    <s v="technology/wearables"/>
    <s v="technology"/>
    <s v="wearables"/>
    <x v="54"/>
    <x v="54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b v="0"/>
    <b v="0"/>
    <s v="music/jazz"/>
    <s v="music"/>
    <s v="jazz"/>
    <x v="55"/>
    <x v="55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b v="0"/>
    <b v="0"/>
    <s v="technology/wearables"/>
    <s v="technology"/>
    <s v="wearables"/>
    <x v="56"/>
    <x v="56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b v="0"/>
    <b v="0"/>
    <s v="games/video games"/>
    <s v="games"/>
    <s v="video games"/>
    <x v="57"/>
    <x v="57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b v="0"/>
    <b v="0"/>
    <s v="theater/plays"/>
    <s v="theater"/>
    <s v="plays"/>
    <x v="58"/>
    <x v="58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b v="0"/>
    <b v="1"/>
    <s v="theater/plays"/>
    <s v="theater"/>
    <s v="plays"/>
    <x v="59"/>
    <x v="59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b v="0"/>
    <b v="0"/>
    <s v="theater/plays"/>
    <s v="theater"/>
    <s v="plays"/>
    <x v="60"/>
    <x v="60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b v="0"/>
    <b v="0"/>
    <s v="theater/plays"/>
    <s v="theater"/>
    <s v="plays"/>
    <x v="61"/>
    <x v="61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b v="0"/>
    <b v="0"/>
    <s v="technology/web"/>
    <s v="technology"/>
    <s v="web"/>
    <x v="62"/>
    <x v="62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b v="0"/>
    <b v="0"/>
    <s v="theater/plays"/>
    <s v="theater"/>
    <s v="plays"/>
    <x v="63"/>
    <x v="63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b v="0"/>
    <b v="1"/>
    <s v="technology/web"/>
    <s v="technology"/>
    <s v="web"/>
    <x v="64"/>
    <x v="64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b v="0"/>
    <b v="0"/>
    <s v="theater/plays"/>
    <s v="theater"/>
    <s v="plays"/>
    <x v="65"/>
    <x v="65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b v="0"/>
    <b v="1"/>
    <s v="theater/plays"/>
    <s v="theater"/>
    <s v="plays"/>
    <x v="66"/>
    <x v="66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b v="0"/>
    <b v="1"/>
    <s v="technology/wearables"/>
    <s v="technology"/>
    <s v="wearables"/>
    <x v="67"/>
    <x v="67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b v="0"/>
    <b v="1"/>
    <s v="theater/plays"/>
    <s v="theater"/>
    <s v="plays"/>
    <x v="68"/>
    <x v="68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b v="0"/>
    <b v="0"/>
    <s v="theater/plays"/>
    <s v="theater"/>
    <s v="plays"/>
    <x v="69"/>
    <x v="69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b v="0"/>
    <b v="1"/>
    <s v="theater/plays"/>
    <s v="theater"/>
    <s v="plays"/>
    <x v="70"/>
    <x v="70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b v="0"/>
    <b v="0"/>
    <s v="theater/plays"/>
    <s v="theater"/>
    <s v="plays"/>
    <x v="71"/>
    <x v="49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b v="0"/>
    <b v="0"/>
    <s v="film &amp; video/animation"/>
    <s v="film &amp; video"/>
    <s v="animation"/>
    <x v="72"/>
    <x v="71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b v="0"/>
    <b v="0"/>
    <s v="music/jazz"/>
    <s v="music"/>
    <s v="jazz"/>
    <x v="73"/>
    <x v="72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b v="0"/>
    <b v="0"/>
    <s v="music/metal"/>
    <s v="music"/>
    <s v="metal"/>
    <x v="74"/>
    <x v="73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b v="0"/>
    <b v="0"/>
    <s v="photography/photography books"/>
    <s v="photography"/>
    <s v="photography books"/>
    <x v="75"/>
    <x v="74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b v="1"/>
    <b v="1"/>
    <s v="theater/plays"/>
    <s v="theater"/>
    <s v="plays"/>
    <x v="76"/>
    <x v="75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b v="0"/>
    <b v="1"/>
    <s v="film &amp; video/animation"/>
    <s v="film &amp; video"/>
    <s v="animation"/>
    <x v="77"/>
    <x v="76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b v="0"/>
    <b v="0"/>
    <s v="publishing/translations"/>
    <s v="publishing"/>
    <s v="translations"/>
    <x v="78"/>
    <x v="77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b v="0"/>
    <b v="0"/>
    <s v="theater/plays"/>
    <s v="theater"/>
    <s v="plays"/>
    <x v="79"/>
    <x v="78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b v="0"/>
    <b v="0"/>
    <s v="games/video games"/>
    <s v="games"/>
    <s v="video games"/>
    <x v="80"/>
    <x v="79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b v="0"/>
    <b v="0"/>
    <s v="music/rock"/>
    <s v="music"/>
    <s v="rock"/>
    <x v="81"/>
    <x v="80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b v="0"/>
    <b v="1"/>
    <s v="games/video games"/>
    <s v="games"/>
    <s v="video games"/>
    <x v="82"/>
    <x v="4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b v="0"/>
    <b v="0"/>
    <s v="music/electric music"/>
    <s v="music"/>
    <s v="electric music"/>
    <x v="83"/>
    <x v="81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b v="0"/>
    <b v="0"/>
    <s v="technology/wearables"/>
    <s v="technology"/>
    <s v="wearables"/>
    <x v="84"/>
    <x v="82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b v="0"/>
    <b v="0"/>
    <s v="music/indie rock"/>
    <s v="music"/>
    <s v="indie rock"/>
    <x v="85"/>
    <x v="83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b v="1"/>
    <b v="0"/>
    <s v="theater/plays"/>
    <s v="theater"/>
    <s v="plays"/>
    <x v="86"/>
    <x v="84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b v="0"/>
    <b v="1"/>
    <s v="music/rock"/>
    <s v="music"/>
    <s v="rock"/>
    <x v="87"/>
    <x v="85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b v="0"/>
    <b v="0"/>
    <s v="publishing/translations"/>
    <s v="publishing"/>
    <s v="translations"/>
    <x v="88"/>
    <x v="86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b v="0"/>
    <b v="0"/>
    <s v="theater/plays"/>
    <s v="theater"/>
    <s v="plays"/>
    <x v="89"/>
    <x v="87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b v="0"/>
    <b v="1"/>
    <s v="theater/plays"/>
    <s v="theater"/>
    <s v="plays"/>
    <x v="90"/>
    <x v="88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b v="0"/>
    <b v="0"/>
    <s v="publishing/translations"/>
    <s v="publishing"/>
    <s v="translations"/>
    <x v="91"/>
    <x v="89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b v="0"/>
    <b v="1"/>
    <s v="games/video games"/>
    <s v="games"/>
    <s v="video games"/>
    <x v="92"/>
    <x v="40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b v="0"/>
    <b v="1"/>
    <s v="theater/plays"/>
    <s v="theater"/>
    <s v="plays"/>
    <x v="93"/>
    <x v="90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b v="0"/>
    <b v="0"/>
    <s v="technology/web"/>
    <s v="technology"/>
    <s v="web"/>
    <x v="94"/>
    <x v="91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b v="0"/>
    <b v="0"/>
    <s v="film &amp; video/documentary"/>
    <s v="film &amp; video"/>
    <s v="documentary"/>
    <x v="95"/>
    <x v="92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b v="0"/>
    <b v="0"/>
    <s v="theater/plays"/>
    <s v="theater"/>
    <s v="plays"/>
    <x v="96"/>
    <x v="36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b v="0"/>
    <b v="0"/>
    <s v="food/food trucks"/>
    <s v="food"/>
    <s v="food trucks"/>
    <x v="48"/>
    <x v="93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b v="0"/>
    <b v="0"/>
    <s v="games/video games"/>
    <s v="games"/>
    <s v="video games"/>
    <x v="97"/>
    <x v="94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b v="0"/>
    <b v="0"/>
    <s v="theater/plays"/>
    <s v="theater"/>
    <s v="plays"/>
    <x v="98"/>
    <x v="95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b v="0"/>
    <b v="0"/>
    <s v="theater/plays"/>
    <s v="theater"/>
    <s v="plays"/>
    <x v="99"/>
    <x v="96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b v="0"/>
    <b v="1"/>
    <s v="music/electric music"/>
    <s v="music"/>
    <s v="electric music"/>
    <x v="100"/>
    <x v="97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b v="0"/>
    <b v="1"/>
    <s v="technology/wearables"/>
    <s v="technology"/>
    <s v="wearables"/>
    <x v="101"/>
    <x v="98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b v="0"/>
    <b v="0"/>
    <s v="music/electric music"/>
    <s v="music"/>
    <s v="electric music"/>
    <x v="102"/>
    <x v="99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b v="0"/>
    <b v="0"/>
    <s v="music/indie rock"/>
    <s v="music"/>
    <s v="indie rock"/>
    <x v="103"/>
    <x v="100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b v="0"/>
    <b v="0"/>
    <s v="technology/web"/>
    <s v="technology"/>
    <s v="web"/>
    <x v="104"/>
    <x v="101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b v="0"/>
    <b v="0"/>
    <s v="theater/plays"/>
    <s v="theater"/>
    <s v="plays"/>
    <x v="105"/>
    <x v="102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b v="0"/>
    <b v="1"/>
    <s v="theater/plays"/>
    <s v="theater"/>
    <s v="plays"/>
    <x v="106"/>
    <x v="103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b v="0"/>
    <b v="0"/>
    <s v="film &amp; video/documentary"/>
    <s v="film &amp; video"/>
    <s v="documentary"/>
    <x v="107"/>
    <x v="104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b v="0"/>
    <b v="0"/>
    <s v="film &amp; video/television"/>
    <s v="film &amp; video"/>
    <s v="television"/>
    <x v="108"/>
    <x v="105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b v="0"/>
    <b v="0"/>
    <s v="food/food trucks"/>
    <s v="food"/>
    <s v="food trucks"/>
    <x v="109"/>
    <x v="106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b v="0"/>
    <b v="0"/>
    <s v="publishing/radio &amp; podcasts"/>
    <s v="publishing"/>
    <s v="radio &amp; podcasts"/>
    <x v="110"/>
    <x v="107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b v="0"/>
    <b v="0"/>
    <s v="technology/web"/>
    <s v="technology"/>
    <s v="web"/>
    <x v="111"/>
    <x v="108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b v="0"/>
    <b v="0"/>
    <s v="food/food trucks"/>
    <s v="food"/>
    <s v="food trucks"/>
    <x v="112"/>
    <x v="109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b v="0"/>
    <b v="1"/>
    <s v="technology/wearables"/>
    <s v="technology"/>
    <s v="wearables"/>
    <x v="113"/>
    <x v="110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b v="0"/>
    <b v="0"/>
    <s v="publishing/fiction"/>
    <s v="publishing"/>
    <s v="fiction"/>
    <x v="114"/>
    <x v="111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b v="0"/>
    <b v="0"/>
    <s v="theater/plays"/>
    <s v="theater"/>
    <s v="plays"/>
    <x v="115"/>
    <x v="112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b v="0"/>
    <b v="0"/>
    <s v="film &amp; video/television"/>
    <s v="film &amp; video"/>
    <s v="television"/>
    <x v="116"/>
    <x v="113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b v="0"/>
    <b v="0"/>
    <s v="photography/photography books"/>
    <s v="photography"/>
    <s v="photography books"/>
    <x v="117"/>
    <x v="114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b v="0"/>
    <b v="1"/>
    <s v="film &amp; video/documentary"/>
    <s v="film &amp; video"/>
    <s v="documentary"/>
    <x v="118"/>
    <x v="115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b v="0"/>
    <b v="1"/>
    <s v="games/mobile games"/>
    <s v="games"/>
    <s v="mobile games"/>
    <x v="119"/>
    <x v="116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b v="0"/>
    <b v="0"/>
    <s v="games/video games"/>
    <s v="games"/>
    <s v="video games"/>
    <x v="33"/>
    <x v="117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b v="0"/>
    <b v="0"/>
    <s v="publishing/fiction"/>
    <s v="publishing"/>
    <s v="fiction"/>
    <x v="120"/>
    <x v="95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b v="1"/>
    <b v="0"/>
    <s v="theater/plays"/>
    <s v="theater"/>
    <s v="plays"/>
    <x v="121"/>
    <x v="118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b v="0"/>
    <b v="0"/>
    <s v="photography/photography books"/>
    <s v="photography"/>
    <s v="photography books"/>
    <x v="122"/>
    <x v="119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b v="0"/>
    <b v="0"/>
    <s v="theater/plays"/>
    <s v="theater"/>
    <s v="plays"/>
    <x v="123"/>
    <x v="120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b v="0"/>
    <b v="1"/>
    <s v="theater/plays"/>
    <s v="theater"/>
    <s v="plays"/>
    <x v="124"/>
    <x v="121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b v="0"/>
    <b v="0"/>
    <s v="theater/plays"/>
    <s v="theater"/>
    <s v="plays"/>
    <x v="125"/>
    <x v="122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b v="0"/>
    <b v="0"/>
    <s v="music/rock"/>
    <s v="music"/>
    <s v="rock"/>
    <x v="126"/>
    <x v="123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b v="0"/>
    <b v="0"/>
    <s v="food/food trucks"/>
    <s v="food"/>
    <s v="food trucks"/>
    <x v="127"/>
    <x v="97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b v="0"/>
    <b v="0"/>
    <s v="film &amp; video/drama"/>
    <s v="film &amp; video"/>
    <s v="drama"/>
    <x v="128"/>
    <x v="124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b v="0"/>
    <b v="0"/>
    <s v="technology/web"/>
    <s v="technology"/>
    <s v="web"/>
    <x v="129"/>
    <x v="125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b v="0"/>
    <b v="1"/>
    <s v="theater/plays"/>
    <s v="theater"/>
    <s v="plays"/>
    <x v="130"/>
    <x v="126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b v="0"/>
    <b v="0"/>
    <s v="music/world music"/>
    <s v="music"/>
    <s v="world music"/>
    <x v="131"/>
    <x v="127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b v="0"/>
    <b v="1"/>
    <s v="film &amp; video/documentary"/>
    <s v="film &amp; video"/>
    <s v="documentary"/>
    <x v="132"/>
    <x v="128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b v="0"/>
    <b v="1"/>
    <s v="theater/plays"/>
    <s v="theater"/>
    <s v="plays"/>
    <x v="133"/>
    <x v="129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b v="0"/>
    <b v="1"/>
    <s v="film &amp; video/drama"/>
    <s v="film &amp; video"/>
    <s v="drama"/>
    <x v="134"/>
    <x v="130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b v="0"/>
    <b v="0"/>
    <s v="publishing/nonfiction"/>
    <s v="publishing"/>
    <s v="nonfiction"/>
    <x v="135"/>
    <x v="131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b v="0"/>
    <b v="0"/>
    <s v="games/mobile games"/>
    <s v="games"/>
    <s v="mobile games"/>
    <x v="136"/>
    <x v="132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b v="0"/>
    <b v="1"/>
    <s v="technology/wearables"/>
    <s v="technology"/>
    <s v="wearables"/>
    <x v="137"/>
    <x v="133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b v="0"/>
    <b v="0"/>
    <s v="film &amp; video/documentary"/>
    <s v="film &amp; video"/>
    <s v="documentary"/>
    <x v="138"/>
    <x v="134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b v="0"/>
    <b v="0"/>
    <s v="technology/web"/>
    <s v="technology"/>
    <s v="web"/>
    <x v="139"/>
    <x v="135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b v="0"/>
    <b v="0"/>
    <s v="technology/web"/>
    <s v="technology"/>
    <s v="web"/>
    <x v="107"/>
    <x v="136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b v="0"/>
    <b v="0"/>
    <s v="music/indie rock"/>
    <s v="music"/>
    <s v="indie rock"/>
    <x v="140"/>
    <x v="137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b v="0"/>
    <b v="0"/>
    <s v="theater/plays"/>
    <s v="theater"/>
    <s v="plays"/>
    <x v="141"/>
    <x v="138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b v="0"/>
    <b v="0"/>
    <s v="technology/wearables"/>
    <s v="technology"/>
    <s v="wearables"/>
    <x v="142"/>
    <x v="139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b v="0"/>
    <b v="0"/>
    <s v="theater/plays"/>
    <s v="theater"/>
    <s v="plays"/>
    <x v="143"/>
    <x v="140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b v="0"/>
    <b v="1"/>
    <s v="theater/plays"/>
    <s v="theater"/>
    <s v="plays"/>
    <x v="144"/>
    <x v="141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b v="0"/>
    <b v="0"/>
    <s v="technology/wearables"/>
    <s v="technology"/>
    <s v="wearables"/>
    <x v="145"/>
    <x v="142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b v="0"/>
    <b v="0"/>
    <s v="music/indie rock"/>
    <s v="music"/>
    <s v="indie rock"/>
    <x v="146"/>
    <x v="143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b v="0"/>
    <b v="0"/>
    <s v="music/rock"/>
    <s v="music"/>
    <s v="rock"/>
    <x v="147"/>
    <x v="144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b v="0"/>
    <b v="0"/>
    <s v="music/electric music"/>
    <s v="music"/>
    <s v="electric music"/>
    <x v="148"/>
    <x v="145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b v="0"/>
    <b v="0"/>
    <s v="music/indie rock"/>
    <s v="music"/>
    <s v="indie rock"/>
    <x v="149"/>
    <x v="146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b v="0"/>
    <b v="0"/>
    <s v="theater/plays"/>
    <s v="theater"/>
    <s v="plays"/>
    <x v="150"/>
    <x v="147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b v="0"/>
    <b v="1"/>
    <s v="music/indie rock"/>
    <s v="music"/>
    <s v="indie rock"/>
    <x v="151"/>
    <x v="148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b v="0"/>
    <b v="0"/>
    <s v="theater/plays"/>
    <s v="theater"/>
    <s v="plays"/>
    <x v="152"/>
    <x v="149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b v="0"/>
    <b v="0"/>
    <s v="music/rock"/>
    <s v="music"/>
    <s v="rock"/>
    <x v="153"/>
    <x v="150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b v="0"/>
    <b v="0"/>
    <s v="photography/photography books"/>
    <s v="photography"/>
    <s v="photography books"/>
    <x v="154"/>
    <x v="151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b v="0"/>
    <b v="0"/>
    <s v="music/rock"/>
    <s v="music"/>
    <s v="rock"/>
    <x v="155"/>
    <x v="152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b v="0"/>
    <b v="1"/>
    <s v="theater/plays"/>
    <s v="theater"/>
    <s v="plays"/>
    <x v="156"/>
    <x v="153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b v="0"/>
    <b v="0"/>
    <s v="technology/wearables"/>
    <s v="technology"/>
    <s v="wearables"/>
    <x v="157"/>
    <x v="154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b v="0"/>
    <b v="1"/>
    <s v="technology/web"/>
    <s v="technology"/>
    <s v="web"/>
    <x v="158"/>
    <x v="155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b v="0"/>
    <b v="0"/>
    <s v="music/rock"/>
    <s v="music"/>
    <s v="rock"/>
    <x v="159"/>
    <x v="156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b v="0"/>
    <b v="1"/>
    <s v="photography/photography books"/>
    <s v="photography"/>
    <s v="photography books"/>
    <x v="160"/>
    <x v="157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b v="0"/>
    <b v="0"/>
    <s v="theater/plays"/>
    <s v="theater"/>
    <s v="plays"/>
    <x v="161"/>
    <x v="158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b v="0"/>
    <b v="0"/>
    <s v="technology/web"/>
    <s v="technology"/>
    <s v="web"/>
    <x v="162"/>
    <x v="159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b v="0"/>
    <b v="0"/>
    <s v="photography/photography books"/>
    <s v="photography"/>
    <s v="photography books"/>
    <x v="163"/>
    <x v="160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b v="0"/>
    <b v="0"/>
    <s v="theater/plays"/>
    <s v="theater"/>
    <s v="plays"/>
    <x v="164"/>
    <x v="161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b v="0"/>
    <b v="1"/>
    <s v="music/indie rock"/>
    <s v="music"/>
    <s v="indie rock"/>
    <x v="165"/>
    <x v="162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b v="0"/>
    <b v="1"/>
    <s v="film &amp; video/shorts"/>
    <s v="film &amp; video"/>
    <s v="shorts"/>
    <x v="166"/>
    <x v="163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b v="0"/>
    <b v="0"/>
    <s v="music/indie rock"/>
    <s v="music"/>
    <s v="indie rock"/>
    <x v="167"/>
    <x v="164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b v="0"/>
    <b v="0"/>
    <s v="publishing/translations"/>
    <s v="publishing"/>
    <s v="translations"/>
    <x v="168"/>
    <x v="165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b v="0"/>
    <b v="1"/>
    <s v="film &amp; video/documentary"/>
    <s v="film &amp; video"/>
    <s v="documentary"/>
    <x v="169"/>
    <x v="166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b v="0"/>
    <b v="0"/>
    <s v="theater/plays"/>
    <s v="theater"/>
    <s v="plays"/>
    <x v="170"/>
    <x v="167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b v="0"/>
    <b v="1"/>
    <s v="technology/wearables"/>
    <s v="technology"/>
    <s v="wearables"/>
    <x v="171"/>
    <x v="168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b v="0"/>
    <b v="0"/>
    <s v="theater/plays"/>
    <s v="theater"/>
    <s v="plays"/>
    <x v="172"/>
    <x v="169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b v="0"/>
    <b v="0"/>
    <s v="theater/plays"/>
    <s v="theater"/>
    <s v="plays"/>
    <x v="173"/>
    <x v="170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b v="0"/>
    <b v="0"/>
    <s v="theater/plays"/>
    <s v="theater"/>
    <s v="plays"/>
    <x v="174"/>
    <x v="171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b v="0"/>
    <b v="0"/>
    <s v="food/food trucks"/>
    <s v="food"/>
    <s v="food trucks"/>
    <x v="175"/>
    <x v="172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b v="0"/>
    <b v="1"/>
    <s v="theater/plays"/>
    <s v="theater"/>
    <s v="plays"/>
    <x v="176"/>
    <x v="173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b v="0"/>
    <b v="0"/>
    <s v="technology/wearables"/>
    <s v="technology"/>
    <s v="wearables"/>
    <x v="177"/>
    <x v="174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b v="0"/>
    <b v="0"/>
    <s v="technology/web"/>
    <s v="technology"/>
    <s v="web"/>
    <x v="178"/>
    <x v="175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b v="0"/>
    <b v="0"/>
    <s v="theater/plays"/>
    <s v="theater"/>
    <s v="plays"/>
    <x v="179"/>
    <x v="176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b v="0"/>
    <b v="0"/>
    <s v="music/rock"/>
    <s v="music"/>
    <s v="rock"/>
    <x v="180"/>
    <x v="177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b v="0"/>
    <b v="0"/>
    <s v="theater/plays"/>
    <s v="theater"/>
    <s v="plays"/>
    <x v="181"/>
    <x v="178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b v="0"/>
    <b v="0"/>
    <s v="film &amp; video/television"/>
    <s v="film &amp; video"/>
    <s v="television"/>
    <x v="182"/>
    <x v="179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b v="0"/>
    <b v="0"/>
    <s v="theater/plays"/>
    <s v="theater"/>
    <s v="plays"/>
    <x v="183"/>
    <x v="180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b v="0"/>
    <b v="1"/>
    <s v="film &amp; video/shorts"/>
    <s v="film &amp; video"/>
    <s v="shorts"/>
    <x v="184"/>
    <x v="181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b v="0"/>
    <b v="0"/>
    <s v="theater/plays"/>
    <s v="theater"/>
    <s v="plays"/>
    <x v="185"/>
    <x v="182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b v="0"/>
    <b v="0"/>
    <s v="theater/plays"/>
    <s v="theater"/>
    <s v="plays"/>
    <x v="186"/>
    <x v="183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b v="0"/>
    <b v="1"/>
    <s v="theater/plays"/>
    <s v="theater"/>
    <s v="plays"/>
    <x v="187"/>
    <x v="184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b v="0"/>
    <b v="0"/>
    <s v="theater/plays"/>
    <s v="theater"/>
    <s v="plays"/>
    <x v="188"/>
    <x v="185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b v="0"/>
    <b v="0"/>
    <s v="music/rock"/>
    <s v="music"/>
    <s v="rock"/>
    <x v="189"/>
    <x v="186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b v="1"/>
    <b v="0"/>
    <s v="music/indie rock"/>
    <s v="music"/>
    <s v="indie rock"/>
    <x v="190"/>
    <x v="187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b v="0"/>
    <b v="0"/>
    <s v="music/metal"/>
    <s v="music"/>
    <s v="metal"/>
    <x v="191"/>
    <x v="188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b v="0"/>
    <b v="0"/>
    <s v="music/electric music"/>
    <s v="music"/>
    <s v="electric music"/>
    <x v="192"/>
    <x v="189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b v="0"/>
    <b v="0"/>
    <s v="technology/wearables"/>
    <s v="technology"/>
    <s v="wearables"/>
    <x v="173"/>
    <x v="190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b v="0"/>
    <b v="0"/>
    <s v="film &amp; video/drama"/>
    <s v="film &amp; video"/>
    <s v="drama"/>
    <x v="193"/>
    <x v="191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b v="0"/>
    <b v="0"/>
    <s v="music/electric music"/>
    <s v="music"/>
    <s v="electric music"/>
    <x v="194"/>
    <x v="192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b v="0"/>
    <b v="0"/>
    <s v="music/rock"/>
    <s v="music"/>
    <s v="rock"/>
    <x v="195"/>
    <x v="193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b v="0"/>
    <b v="0"/>
    <s v="theater/plays"/>
    <s v="theater"/>
    <s v="plays"/>
    <x v="152"/>
    <x v="194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b v="0"/>
    <b v="0"/>
    <s v="technology/web"/>
    <s v="technology"/>
    <s v="web"/>
    <x v="196"/>
    <x v="195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b v="0"/>
    <b v="0"/>
    <s v="food/food trucks"/>
    <s v="food"/>
    <s v="food trucks"/>
    <x v="197"/>
    <x v="196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b v="0"/>
    <b v="0"/>
    <s v="theater/plays"/>
    <s v="theater"/>
    <s v="plays"/>
    <x v="198"/>
    <x v="197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b v="0"/>
    <b v="0"/>
    <s v="music/jazz"/>
    <s v="music"/>
    <s v="jazz"/>
    <x v="199"/>
    <x v="198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b v="1"/>
    <b v="0"/>
    <s v="theater/plays"/>
    <s v="theater"/>
    <s v="plays"/>
    <x v="200"/>
    <x v="199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b v="0"/>
    <b v="0"/>
    <s v="publishing/fiction"/>
    <s v="publishing"/>
    <s v="fiction"/>
    <x v="201"/>
    <x v="200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b v="0"/>
    <b v="1"/>
    <s v="music/rock"/>
    <s v="music"/>
    <s v="rock"/>
    <x v="202"/>
    <x v="201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b v="0"/>
    <b v="0"/>
    <s v="film &amp; video/documentary"/>
    <s v="film &amp; video"/>
    <s v="documentary"/>
    <x v="203"/>
    <x v="202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b v="0"/>
    <b v="0"/>
    <s v="film &amp; video/documentary"/>
    <s v="film &amp; video"/>
    <s v="documentary"/>
    <x v="204"/>
    <x v="203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b v="0"/>
    <b v="0"/>
    <s v="film &amp; video/science fiction"/>
    <s v="film &amp; video"/>
    <s v="science fiction"/>
    <x v="205"/>
    <x v="204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b v="0"/>
    <b v="0"/>
    <s v="theater/plays"/>
    <s v="theater"/>
    <s v="plays"/>
    <x v="206"/>
    <x v="205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b v="0"/>
    <b v="0"/>
    <s v="theater/plays"/>
    <s v="theater"/>
    <s v="plays"/>
    <x v="207"/>
    <x v="206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b v="0"/>
    <b v="1"/>
    <s v="music/indie rock"/>
    <s v="music"/>
    <s v="indie rock"/>
    <x v="208"/>
    <x v="207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b v="0"/>
    <b v="0"/>
    <s v="music/rock"/>
    <s v="music"/>
    <s v="rock"/>
    <x v="209"/>
    <x v="208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b v="0"/>
    <b v="0"/>
    <s v="theater/plays"/>
    <s v="theater"/>
    <s v="plays"/>
    <x v="210"/>
    <x v="209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b v="0"/>
    <b v="0"/>
    <s v="theater/plays"/>
    <s v="theater"/>
    <s v="plays"/>
    <x v="211"/>
    <x v="210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b v="0"/>
    <b v="0"/>
    <s v="film &amp; video/science fiction"/>
    <s v="film &amp; video"/>
    <s v="science fiction"/>
    <x v="212"/>
    <x v="211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b v="0"/>
    <b v="1"/>
    <s v="film &amp; video/shorts"/>
    <s v="film &amp; video"/>
    <s v="shorts"/>
    <x v="213"/>
    <x v="212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b v="0"/>
    <b v="0"/>
    <s v="film &amp; video/animation"/>
    <s v="film &amp; video"/>
    <s v="animation"/>
    <x v="214"/>
    <x v="213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b v="1"/>
    <b v="0"/>
    <s v="theater/plays"/>
    <s v="theater"/>
    <s v="plays"/>
    <x v="215"/>
    <x v="214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b v="1"/>
    <b v="0"/>
    <s v="food/food trucks"/>
    <s v="food"/>
    <s v="food trucks"/>
    <x v="216"/>
    <x v="215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b v="0"/>
    <b v="0"/>
    <s v="photography/photography books"/>
    <s v="photography"/>
    <s v="photography books"/>
    <x v="217"/>
    <x v="216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b v="0"/>
    <b v="0"/>
    <s v="theater/plays"/>
    <s v="theater"/>
    <s v="plays"/>
    <x v="218"/>
    <x v="217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b v="0"/>
    <b v="0"/>
    <s v="film &amp; video/science fiction"/>
    <s v="film &amp; video"/>
    <s v="science fiction"/>
    <x v="219"/>
    <x v="218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b v="1"/>
    <b v="0"/>
    <s v="music/rock"/>
    <s v="music"/>
    <s v="rock"/>
    <x v="220"/>
    <x v="219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b v="0"/>
    <b v="0"/>
    <s v="photography/photography books"/>
    <s v="photography"/>
    <s v="photography books"/>
    <x v="221"/>
    <x v="122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b v="0"/>
    <b v="0"/>
    <s v="games/mobile games"/>
    <s v="games"/>
    <s v="mobile games"/>
    <x v="222"/>
    <x v="220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b v="0"/>
    <b v="0"/>
    <s v="film &amp; video/animation"/>
    <s v="film &amp; video"/>
    <s v="animation"/>
    <x v="172"/>
    <x v="221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b v="0"/>
    <b v="1"/>
    <s v="games/mobile games"/>
    <s v="games"/>
    <s v="mobile games"/>
    <x v="223"/>
    <x v="222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b v="0"/>
    <b v="0"/>
    <s v="games/video games"/>
    <s v="games"/>
    <s v="video games"/>
    <x v="224"/>
    <x v="223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b v="0"/>
    <b v="0"/>
    <s v="theater/plays"/>
    <s v="theater"/>
    <s v="plays"/>
    <x v="225"/>
    <x v="224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b v="0"/>
    <b v="0"/>
    <s v="theater/plays"/>
    <s v="theater"/>
    <s v="plays"/>
    <x v="226"/>
    <x v="225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b v="0"/>
    <b v="0"/>
    <s v="film &amp; video/animation"/>
    <s v="film &amp; video"/>
    <s v="animation"/>
    <x v="227"/>
    <x v="226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b v="0"/>
    <b v="1"/>
    <s v="games/video games"/>
    <s v="games"/>
    <s v="video games"/>
    <x v="228"/>
    <x v="227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b v="0"/>
    <b v="0"/>
    <s v="film &amp; video/animation"/>
    <s v="film &amp; video"/>
    <s v="animation"/>
    <x v="229"/>
    <x v="228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b v="0"/>
    <b v="1"/>
    <s v="music/rock"/>
    <s v="music"/>
    <s v="rock"/>
    <x v="230"/>
    <x v="229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b v="0"/>
    <b v="0"/>
    <s v="film &amp; video/animation"/>
    <s v="film &amp; video"/>
    <s v="animation"/>
    <x v="231"/>
    <x v="230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b v="0"/>
    <b v="1"/>
    <s v="theater/plays"/>
    <s v="theater"/>
    <s v="plays"/>
    <x v="232"/>
    <x v="231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b v="0"/>
    <b v="0"/>
    <s v="technology/wearables"/>
    <s v="technology"/>
    <s v="wearables"/>
    <x v="233"/>
    <x v="232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b v="0"/>
    <b v="0"/>
    <s v="theater/plays"/>
    <s v="theater"/>
    <s v="plays"/>
    <x v="194"/>
    <x v="233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b v="0"/>
    <b v="1"/>
    <s v="publishing/nonfiction"/>
    <s v="publishing"/>
    <s v="nonfiction"/>
    <x v="234"/>
    <x v="234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b v="0"/>
    <b v="1"/>
    <s v="music/rock"/>
    <s v="music"/>
    <s v="rock"/>
    <x v="235"/>
    <x v="235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b v="0"/>
    <b v="0"/>
    <s v="theater/plays"/>
    <s v="theater"/>
    <s v="plays"/>
    <x v="236"/>
    <x v="236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b v="0"/>
    <b v="0"/>
    <s v="theater/plays"/>
    <s v="theater"/>
    <s v="plays"/>
    <x v="237"/>
    <x v="237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b v="0"/>
    <b v="0"/>
    <s v="theater/plays"/>
    <s v="theater"/>
    <s v="plays"/>
    <x v="238"/>
    <x v="238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b v="0"/>
    <b v="0"/>
    <s v="technology/web"/>
    <s v="technology"/>
    <s v="web"/>
    <x v="239"/>
    <x v="239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b v="0"/>
    <b v="1"/>
    <s v="publishing/fiction"/>
    <s v="publishing"/>
    <s v="fiction"/>
    <x v="240"/>
    <x v="240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b v="0"/>
    <b v="0"/>
    <s v="games/mobile games"/>
    <s v="games"/>
    <s v="mobile games"/>
    <x v="241"/>
    <x v="241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b v="0"/>
    <b v="0"/>
    <s v="publishing/translations"/>
    <s v="publishing"/>
    <s v="translations"/>
    <x v="242"/>
    <x v="242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b v="0"/>
    <b v="0"/>
    <s v="music/rock"/>
    <s v="music"/>
    <s v="rock"/>
    <x v="67"/>
    <x v="243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b v="0"/>
    <b v="0"/>
    <s v="theater/plays"/>
    <s v="theater"/>
    <s v="plays"/>
    <x v="243"/>
    <x v="244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b v="0"/>
    <b v="0"/>
    <s v="theater/plays"/>
    <s v="theater"/>
    <s v="plays"/>
    <x v="244"/>
    <x v="245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b v="0"/>
    <b v="0"/>
    <s v="film &amp; video/drama"/>
    <s v="film &amp; video"/>
    <s v="drama"/>
    <x v="245"/>
    <x v="246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b v="0"/>
    <b v="0"/>
    <s v="publishing/nonfiction"/>
    <s v="publishing"/>
    <s v="nonfiction"/>
    <x v="246"/>
    <x v="247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b v="0"/>
    <b v="1"/>
    <s v="music/rock"/>
    <s v="music"/>
    <s v="rock"/>
    <x v="247"/>
    <x v="248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b v="0"/>
    <b v="0"/>
    <s v="music/rock"/>
    <s v="music"/>
    <s v="rock"/>
    <x v="248"/>
    <x v="249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b v="0"/>
    <b v="0"/>
    <s v="theater/plays"/>
    <s v="theater"/>
    <s v="plays"/>
    <x v="249"/>
    <x v="250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b v="0"/>
    <b v="1"/>
    <s v="theater/plays"/>
    <s v="theater"/>
    <s v="plays"/>
    <x v="250"/>
    <x v="251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b v="1"/>
    <b v="0"/>
    <s v="photography/photography books"/>
    <s v="photography"/>
    <s v="photography books"/>
    <x v="251"/>
    <x v="252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b v="0"/>
    <b v="0"/>
    <s v="music/rock"/>
    <s v="music"/>
    <s v="rock"/>
    <x v="136"/>
    <x v="253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b v="0"/>
    <b v="1"/>
    <s v="music/rock"/>
    <s v="music"/>
    <s v="rock"/>
    <x v="252"/>
    <x v="254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b v="0"/>
    <b v="1"/>
    <s v="music/indie rock"/>
    <s v="music"/>
    <s v="indie rock"/>
    <x v="253"/>
    <x v="255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b v="0"/>
    <b v="0"/>
    <s v="photography/photography books"/>
    <s v="photography"/>
    <s v="photography books"/>
    <x v="254"/>
    <x v="256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b v="0"/>
    <b v="0"/>
    <s v="theater/plays"/>
    <s v="theater"/>
    <s v="plays"/>
    <x v="255"/>
    <x v="257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b v="0"/>
    <b v="0"/>
    <s v="theater/plays"/>
    <s v="theater"/>
    <s v="plays"/>
    <x v="256"/>
    <x v="258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b v="0"/>
    <b v="1"/>
    <s v="music/jazz"/>
    <s v="music"/>
    <s v="jazz"/>
    <x v="257"/>
    <x v="259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b v="0"/>
    <b v="0"/>
    <s v="theater/plays"/>
    <s v="theater"/>
    <s v="plays"/>
    <x v="258"/>
    <x v="260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b v="0"/>
    <b v="0"/>
    <s v="film &amp; video/documentary"/>
    <s v="film &amp; video"/>
    <s v="documentary"/>
    <x v="259"/>
    <x v="261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b v="0"/>
    <b v="0"/>
    <s v="film &amp; video/television"/>
    <s v="film &amp; video"/>
    <s v="television"/>
    <x v="260"/>
    <x v="262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b v="0"/>
    <b v="0"/>
    <s v="games/video games"/>
    <s v="games"/>
    <s v="video games"/>
    <x v="261"/>
    <x v="263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b v="0"/>
    <b v="0"/>
    <s v="photography/photography books"/>
    <s v="photography"/>
    <s v="photography books"/>
    <x v="262"/>
    <x v="264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b v="0"/>
    <b v="1"/>
    <s v="theater/plays"/>
    <s v="theater"/>
    <s v="plays"/>
    <x v="263"/>
    <x v="265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b v="0"/>
    <b v="0"/>
    <s v="theater/plays"/>
    <s v="theater"/>
    <s v="plays"/>
    <x v="264"/>
    <x v="266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b v="0"/>
    <b v="0"/>
    <s v="theater/plays"/>
    <s v="theater"/>
    <s v="plays"/>
    <x v="265"/>
    <x v="267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b v="0"/>
    <b v="0"/>
    <s v="publishing/translations"/>
    <s v="publishing"/>
    <s v="translations"/>
    <x v="266"/>
    <x v="153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b v="0"/>
    <b v="1"/>
    <s v="games/video games"/>
    <s v="games"/>
    <s v="video games"/>
    <x v="267"/>
    <x v="268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b v="0"/>
    <b v="0"/>
    <s v="theater/plays"/>
    <s v="theater"/>
    <s v="plays"/>
    <x v="268"/>
    <x v="269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b v="0"/>
    <b v="0"/>
    <s v="technology/web"/>
    <s v="technology"/>
    <s v="web"/>
    <x v="269"/>
    <x v="270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b v="0"/>
    <b v="0"/>
    <s v="theater/plays"/>
    <s v="theater"/>
    <s v="plays"/>
    <x v="270"/>
    <x v="271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b v="0"/>
    <b v="0"/>
    <s v="film &amp; video/animation"/>
    <s v="film &amp; video"/>
    <s v="animation"/>
    <x v="271"/>
    <x v="272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b v="0"/>
    <b v="1"/>
    <s v="theater/plays"/>
    <s v="theater"/>
    <s v="plays"/>
    <x v="272"/>
    <x v="273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b v="0"/>
    <b v="1"/>
    <s v="film &amp; video/television"/>
    <s v="film &amp; video"/>
    <s v="television"/>
    <x v="73"/>
    <x v="274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b v="0"/>
    <b v="0"/>
    <s v="music/rock"/>
    <s v="music"/>
    <s v="rock"/>
    <x v="273"/>
    <x v="148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b v="0"/>
    <b v="0"/>
    <s v="technology/web"/>
    <s v="technology"/>
    <s v="web"/>
    <x v="274"/>
    <x v="275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b v="0"/>
    <b v="0"/>
    <s v="theater/plays"/>
    <s v="theater"/>
    <s v="plays"/>
    <x v="275"/>
    <x v="276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b v="0"/>
    <b v="0"/>
    <s v="theater/plays"/>
    <s v="theater"/>
    <s v="plays"/>
    <x v="276"/>
    <x v="72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b v="0"/>
    <b v="0"/>
    <s v="music/electric music"/>
    <s v="music"/>
    <s v="electric music"/>
    <x v="277"/>
    <x v="277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b v="0"/>
    <b v="1"/>
    <s v="music/metal"/>
    <s v="music"/>
    <s v="metal"/>
    <x v="278"/>
    <x v="278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b v="0"/>
    <b v="0"/>
    <s v="theater/plays"/>
    <s v="theater"/>
    <s v="plays"/>
    <x v="279"/>
    <x v="71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b v="0"/>
    <b v="1"/>
    <s v="film &amp; video/documentary"/>
    <s v="film &amp; video"/>
    <s v="documentary"/>
    <x v="280"/>
    <x v="279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b v="1"/>
    <b v="0"/>
    <s v="technology/web"/>
    <s v="technology"/>
    <s v="web"/>
    <x v="281"/>
    <x v="280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b v="0"/>
    <b v="0"/>
    <s v="food/food trucks"/>
    <s v="food"/>
    <s v="food trucks"/>
    <x v="282"/>
    <x v="281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b v="0"/>
    <b v="0"/>
    <s v="theater/plays"/>
    <s v="theater"/>
    <s v="plays"/>
    <x v="283"/>
    <x v="282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b v="0"/>
    <b v="0"/>
    <s v="theater/plays"/>
    <s v="theater"/>
    <s v="plays"/>
    <x v="284"/>
    <x v="283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b v="0"/>
    <b v="0"/>
    <s v="theater/plays"/>
    <s v="theater"/>
    <s v="plays"/>
    <x v="285"/>
    <x v="284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b v="0"/>
    <b v="0"/>
    <s v="theater/plays"/>
    <s v="theater"/>
    <s v="plays"/>
    <x v="286"/>
    <x v="285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b v="0"/>
    <b v="1"/>
    <s v="theater/plays"/>
    <s v="theater"/>
    <s v="plays"/>
    <x v="287"/>
    <x v="286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b v="0"/>
    <b v="1"/>
    <s v="music/rock"/>
    <s v="music"/>
    <s v="rock"/>
    <x v="288"/>
    <x v="287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b v="0"/>
    <b v="0"/>
    <s v="food/food trucks"/>
    <s v="food"/>
    <s v="food trucks"/>
    <x v="289"/>
    <x v="288"/>
  </r>
  <r>
    <n v="300"/>
    <s v="Cooke PLC"/>
    <s v="Focused executive core"/>
    <n v="100"/>
    <n v="5"/>
    <n v="0.05"/>
    <x v="0"/>
    <n v="1"/>
    <n v="5"/>
    <s v="DK"/>
    <s v="DKK"/>
    <n v="1504069200"/>
    <n v="1504155600"/>
    <b v="0"/>
    <b v="1"/>
    <s v="publishing/nonfiction"/>
    <s v="publishing"/>
    <s v="nonfiction"/>
    <x v="290"/>
    <x v="289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b v="0"/>
    <b v="0"/>
    <s v="film &amp; video/documentary"/>
    <s v="film &amp; video"/>
    <s v="documentary"/>
    <x v="291"/>
    <x v="290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b v="0"/>
    <b v="0"/>
    <s v="theater/plays"/>
    <s v="theater"/>
    <s v="plays"/>
    <x v="292"/>
    <x v="18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b v="0"/>
    <b v="0"/>
    <s v="music/indie rock"/>
    <s v="music"/>
    <s v="indie rock"/>
    <x v="293"/>
    <x v="291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b v="0"/>
    <b v="0"/>
    <s v="film &amp; video/documentary"/>
    <s v="film &amp; video"/>
    <s v="documentary"/>
    <x v="294"/>
    <x v="292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b v="0"/>
    <b v="0"/>
    <s v="theater/plays"/>
    <s v="theater"/>
    <s v="plays"/>
    <x v="295"/>
    <x v="293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b v="0"/>
    <b v="1"/>
    <s v="theater/plays"/>
    <s v="theater"/>
    <s v="plays"/>
    <x v="296"/>
    <x v="294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b v="0"/>
    <b v="1"/>
    <s v="publishing/fiction"/>
    <s v="publishing"/>
    <s v="fiction"/>
    <x v="297"/>
    <x v="295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b v="0"/>
    <b v="0"/>
    <s v="theater/plays"/>
    <s v="theater"/>
    <s v="plays"/>
    <x v="298"/>
    <x v="296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b v="0"/>
    <b v="1"/>
    <s v="music/indie rock"/>
    <s v="music"/>
    <s v="indie rock"/>
    <x v="299"/>
    <x v="297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b v="0"/>
    <b v="0"/>
    <s v="games/video games"/>
    <s v="games"/>
    <s v="video games"/>
    <x v="300"/>
    <x v="298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b v="0"/>
    <b v="0"/>
    <s v="theater/plays"/>
    <s v="theater"/>
    <s v="plays"/>
    <x v="247"/>
    <x v="299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b v="0"/>
    <b v="0"/>
    <s v="theater/plays"/>
    <s v="theater"/>
    <s v="plays"/>
    <x v="244"/>
    <x v="300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b v="0"/>
    <b v="0"/>
    <s v="music/rock"/>
    <s v="music"/>
    <s v="rock"/>
    <x v="301"/>
    <x v="301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b v="0"/>
    <b v="1"/>
    <s v="film &amp; video/documentary"/>
    <s v="film &amp; video"/>
    <s v="documentary"/>
    <x v="188"/>
    <x v="162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b v="0"/>
    <b v="0"/>
    <s v="theater/plays"/>
    <s v="theater"/>
    <s v="plays"/>
    <x v="302"/>
    <x v="302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b v="0"/>
    <b v="1"/>
    <s v="food/food trucks"/>
    <s v="food"/>
    <s v="food trucks"/>
    <x v="303"/>
    <x v="303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b v="0"/>
    <b v="0"/>
    <s v="theater/plays"/>
    <s v="theater"/>
    <s v="plays"/>
    <x v="304"/>
    <x v="304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b v="0"/>
    <b v="0"/>
    <s v="music/rock"/>
    <s v="music"/>
    <s v="rock"/>
    <x v="305"/>
    <x v="305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b v="0"/>
    <b v="0"/>
    <s v="technology/web"/>
    <s v="technology"/>
    <s v="web"/>
    <x v="306"/>
    <x v="306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b v="0"/>
    <b v="0"/>
    <s v="publishing/fiction"/>
    <s v="publishing"/>
    <s v="fiction"/>
    <x v="307"/>
    <x v="307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b v="0"/>
    <b v="0"/>
    <s v="film &amp; video/shorts"/>
    <s v="film &amp; video"/>
    <s v="shorts"/>
    <x v="308"/>
    <x v="308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b v="0"/>
    <b v="0"/>
    <s v="theater/plays"/>
    <s v="theater"/>
    <s v="plays"/>
    <x v="309"/>
    <x v="309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b v="0"/>
    <b v="0"/>
    <s v="film &amp; video/documentary"/>
    <s v="film &amp; video"/>
    <s v="documentary"/>
    <x v="310"/>
    <x v="310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b v="0"/>
    <b v="1"/>
    <s v="theater/plays"/>
    <s v="theater"/>
    <s v="plays"/>
    <x v="311"/>
    <x v="311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b v="0"/>
    <b v="1"/>
    <s v="theater/plays"/>
    <s v="theater"/>
    <s v="plays"/>
    <x v="79"/>
    <x v="312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b v="0"/>
    <b v="0"/>
    <s v="film &amp; video/animation"/>
    <s v="film &amp; video"/>
    <s v="animation"/>
    <x v="312"/>
    <x v="313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b v="0"/>
    <b v="1"/>
    <s v="theater/plays"/>
    <s v="theater"/>
    <s v="plays"/>
    <x v="313"/>
    <x v="314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b v="0"/>
    <b v="0"/>
    <s v="music/rock"/>
    <s v="music"/>
    <s v="rock"/>
    <x v="314"/>
    <x v="315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b v="0"/>
    <b v="0"/>
    <s v="games/video games"/>
    <s v="games"/>
    <s v="video games"/>
    <x v="315"/>
    <x v="316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b v="0"/>
    <b v="0"/>
    <s v="film &amp; video/documentary"/>
    <s v="film &amp; video"/>
    <s v="documentary"/>
    <x v="316"/>
    <x v="317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b v="0"/>
    <b v="0"/>
    <s v="food/food trucks"/>
    <s v="food"/>
    <s v="food trucks"/>
    <x v="317"/>
    <x v="318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b v="0"/>
    <b v="0"/>
    <s v="technology/wearables"/>
    <s v="technology"/>
    <s v="wearables"/>
    <x v="318"/>
    <x v="319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b v="0"/>
    <b v="0"/>
    <s v="theater/plays"/>
    <s v="theater"/>
    <s v="plays"/>
    <x v="319"/>
    <x v="320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b v="0"/>
    <b v="0"/>
    <s v="music/rock"/>
    <s v="music"/>
    <s v="rock"/>
    <x v="32"/>
    <x v="321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b v="0"/>
    <b v="0"/>
    <s v="music/rock"/>
    <s v="music"/>
    <s v="rock"/>
    <x v="320"/>
    <x v="322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b v="0"/>
    <b v="1"/>
    <s v="music/rock"/>
    <s v="music"/>
    <s v="rock"/>
    <x v="321"/>
    <x v="323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b v="0"/>
    <b v="0"/>
    <s v="theater/plays"/>
    <s v="theater"/>
    <s v="plays"/>
    <x v="322"/>
    <x v="324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b v="0"/>
    <b v="0"/>
    <s v="theater/plays"/>
    <s v="theater"/>
    <s v="plays"/>
    <x v="323"/>
    <x v="325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b v="0"/>
    <b v="0"/>
    <s v="theater/plays"/>
    <s v="theater"/>
    <s v="plays"/>
    <x v="324"/>
    <x v="326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b v="0"/>
    <b v="0"/>
    <s v="photography/photography books"/>
    <s v="photography"/>
    <s v="photography books"/>
    <x v="325"/>
    <x v="327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b v="0"/>
    <b v="0"/>
    <s v="music/indie rock"/>
    <s v="music"/>
    <s v="indie rock"/>
    <x v="326"/>
    <x v="328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b v="0"/>
    <b v="0"/>
    <s v="theater/plays"/>
    <s v="theater"/>
    <s v="plays"/>
    <x v="327"/>
    <x v="329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b v="0"/>
    <b v="0"/>
    <s v="theater/plays"/>
    <s v="theater"/>
    <s v="plays"/>
    <x v="328"/>
    <x v="151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b v="0"/>
    <b v="0"/>
    <s v="games/video games"/>
    <s v="games"/>
    <s v="video games"/>
    <x v="329"/>
    <x v="330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b v="0"/>
    <b v="0"/>
    <s v="film &amp; video/drama"/>
    <s v="film &amp; video"/>
    <s v="drama"/>
    <x v="330"/>
    <x v="331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b v="0"/>
    <b v="1"/>
    <s v="music/indie rock"/>
    <s v="music"/>
    <s v="indie rock"/>
    <x v="331"/>
    <x v="332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b v="0"/>
    <b v="0"/>
    <s v="technology/web"/>
    <s v="technology"/>
    <s v="web"/>
    <x v="332"/>
    <x v="333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b v="0"/>
    <b v="0"/>
    <s v="food/food trucks"/>
    <s v="food"/>
    <s v="food trucks"/>
    <x v="333"/>
    <x v="334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b v="0"/>
    <b v="0"/>
    <s v="theater/plays"/>
    <s v="theater"/>
    <s v="plays"/>
    <x v="296"/>
    <x v="335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b v="0"/>
    <b v="1"/>
    <s v="music/jazz"/>
    <s v="music"/>
    <s v="jazz"/>
    <x v="334"/>
    <x v="336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b v="0"/>
    <b v="0"/>
    <s v="music/rock"/>
    <s v="music"/>
    <s v="rock"/>
    <x v="335"/>
    <x v="337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b v="0"/>
    <b v="0"/>
    <s v="theater/plays"/>
    <s v="theater"/>
    <s v="plays"/>
    <x v="336"/>
    <x v="338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b v="0"/>
    <b v="0"/>
    <s v="theater/plays"/>
    <s v="theater"/>
    <s v="plays"/>
    <x v="337"/>
    <x v="339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b v="0"/>
    <b v="0"/>
    <s v="film &amp; video/documentary"/>
    <s v="film &amp; video"/>
    <s v="documentary"/>
    <x v="338"/>
    <x v="340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b v="0"/>
    <b v="0"/>
    <s v="technology/wearables"/>
    <s v="technology"/>
    <s v="wearables"/>
    <x v="339"/>
    <x v="341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b v="0"/>
    <b v="0"/>
    <s v="theater/plays"/>
    <s v="theater"/>
    <s v="plays"/>
    <x v="340"/>
    <x v="342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b v="0"/>
    <b v="0"/>
    <s v="games/video games"/>
    <s v="games"/>
    <s v="video games"/>
    <x v="341"/>
    <x v="343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b v="1"/>
    <b v="0"/>
    <s v="photography/photography books"/>
    <s v="photography"/>
    <s v="photography books"/>
    <x v="342"/>
    <x v="344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b v="0"/>
    <b v="0"/>
    <s v="film &amp; video/animation"/>
    <s v="film &amp; video"/>
    <s v="animation"/>
    <x v="343"/>
    <x v="127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b v="0"/>
    <b v="1"/>
    <s v="theater/plays"/>
    <s v="theater"/>
    <s v="plays"/>
    <x v="344"/>
    <x v="345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b v="0"/>
    <b v="0"/>
    <s v="theater/plays"/>
    <s v="theater"/>
    <s v="plays"/>
    <x v="345"/>
    <x v="346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b v="0"/>
    <b v="0"/>
    <s v="music/rock"/>
    <s v="music"/>
    <s v="rock"/>
    <x v="65"/>
    <x v="347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b v="0"/>
    <b v="0"/>
    <s v="music/rock"/>
    <s v="music"/>
    <s v="rock"/>
    <x v="346"/>
    <x v="348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b v="0"/>
    <b v="0"/>
    <s v="music/indie rock"/>
    <s v="music"/>
    <s v="indie rock"/>
    <x v="347"/>
    <x v="349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b v="0"/>
    <b v="0"/>
    <s v="theater/plays"/>
    <s v="theater"/>
    <s v="plays"/>
    <x v="348"/>
    <x v="350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b v="0"/>
    <b v="1"/>
    <s v="theater/plays"/>
    <s v="theater"/>
    <s v="plays"/>
    <x v="349"/>
    <x v="351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b v="0"/>
    <b v="1"/>
    <s v="theater/plays"/>
    <s v="theater"/>
    <s v="plays"/>
    <x v="350"/>
    <x v="33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b v="0"/>
    <b v="1"/>
    <s v="film &amp; video/documentary"/>
    <s v="film &amp; video"/>
    <s v="documentary"/>
    <x v="351"/>
    <x v="352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b v="0"/>
    <b v="1"/>
    <s v="film &amp; video/television"/>
    <s v="film &amp; video"/>
    <s v="television"/>
    <x v="352"/>
    <x v="353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b v="0"/>
    <b v="0"/>
    <s v="theater/plays"/>
    <s v="theater"/>
    <s v="plays"/>
    <x v="353"/>
    <x v="354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b v="0"/>
    <b v="0"/>
    <s v="theater/plays"/>
    <s v="theater"/>
    <s v="plays"/>
    <x v="354"/>
    <x v="355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b v="0"/>
    <b v="1"/>
    <s v="film &amp; video/documentary"/>
    <s v="film &amp; video"/>
    <s v="documentary"/>
    <x v="355"/>
    <x v="356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b v="0"/>
    <b v="0"/>
    <s v="theater/plays"/>
    <s v="theater"/>
    <s v="plays"/>
    <x v="356"/>
    <x v="357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b v="0"/>
    <b v="1"/>
    <s v="film &amp; video/documentary"/>
    <s v="film &amp; video"/>
    <s v="documentary"/>
    <x v="357"/>
    <x v="358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b v="0"/>
    <b v="0"/>
    <s v="music/indie rock"/>
    <s v="music"/>
    <s v="indie rock"/>
    <x v="358"/>
    <x v="359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b v="0"/>
    <b v="0"/>
    <s v="music/rock"/>
    <s v="music"/>
    <s v="rock"/>
    <x v="359"/>
    <x v="360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b v="0"/>
    <b v="0"/>
    <s v="theater/plays"/>
    <s v="theater"/>
    <s v="plays"/>
    <x v="12"/>
    <x v="361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b v="0"/>
    <b v="0"/>
    <s v="film &amp; video/documentary"/>
    <s v="film &amp; video"/>
    <s v="documentary"/>
    <x v="360"/>
    <x v="362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b v="0"/>
    <b v="0"/>
    <s v="theater/plays"/>
    <s v="theater"/>
    <s v="plays"/>
    <x v="361"/>
    <x v="363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b v="0"/>
    <b v="0"/>
    <s v="theater/plays"/>
    <s v="theater"/>
    <s v="plays"/>
    <x v="362"/>
    <x v="364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b v="0"/>
    <b v="0"/>
    <s v="theater/plays"/>
    <s v="theater"/>
    <s v="plays"/>
    <x v="363"/>
    <x v="365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b v="0"/>
    <b v="0"/>
    <s v="photography/photography books"/>
    <s v="photography"/>
    <s v="photography books"/>
    <x v="364"/>
    <x v="366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b v="0"/>
    <b v="1"/>
    <s v="food/food trucks"/>
    <s v="food"/>
    <s v="food trucks"/>
    <x v="210"/>
    <x v="285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b v="1"/>
    <b v="1"/>
    <s v="film &amp; video/documentary"/>
    <s v="film &amp; video"/>
    <s v="documentary"/>
    <x v="365"/>
    <x v="367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b v="0"/>
    <b v="0"/>
    <s v="publishing/nonfiction"/>
    <s v="publishing"/>
    <s v="nonfiction"/>
    <x v="366"/>
    <x v="368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b v="0"/>
    <b v="0"/>
    <s v="theater/plays"/>
    <s v="theater"/>
    <s v="plays"/>
    <x v="367"/>
    <x v="369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b v="0"/>
    <b v="0"/>
    <s v="technology/wearables"/>
    <s v="technology"/>
    <s v="wearables"/>
    <x v="368"/>
    <x v="370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b v="0"/>
    <b v="0"/>
    <s v="music/indie rock"/>
    <s v="music"/>
    <s v="indie rock"/>
    <x v="369"/>
    <x v="371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b v="0"/>
    <b v="0"/>
    <s v="theater/plays"/>
    <s v="theater"/>
    <s v="plays"/>
    <x v="370"/>
    <x v="372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b v="0"/>
    <b v="0"/>
    <s v="photography/photography books"/>
    <s v="photography"/>
    <s v="photography books"/>
    <x v="371"/>
    <x v="373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b v="0"/>
    <b v="0"/>
    <s v="publishing/nonfiction"/>
    <s v="publishing"/>
    <s v="nonfiction"/>
    <x v="287"/>
    <x v="374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b v="0"/>
    <b v="0"/>
    <s v="technology/wearables"/>
    <s v="technology"/>
    <s v="wearables"/>
    <x v="372"/>
    <x v="375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b v="0"/>
    <b v="0"/>
    <s v="music/jazz"/>
    <s v="music"/>
    <s v="jazz"/>
    <x v="373"/>
    <x v="376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b v="0"/>
    <b v="1"/>
    <s v="film &amp; video/documentary"/>
    <s v="film &amp; video"/>
    <s v="documentary"/>
    <x v="374"/>
    <x v="377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b v="1"/>
    <b v="0"/>
    <s v="theater/plays"/>
    <s v="theater"/>
    <s v="plays"/>
    <x v="375"/>
    <x v="378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b v="0"/>
    <b v="0"/>
    <s v="film &amp; video/drama"/>
    <s v="film &amp; video"/>
    <s v="drama"/>
    <x v="376"/>
    <x v="379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b v="0"/>
    <b v="0"/>
    <s v="music/rock"/>
    <s v="music"/>
    <s v="rock"/>
    <x v="377"/>
    <x v="380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b v="0"/>
    <b v="1"/>
    <s v="film &amp; video/animation"/>
    <s v="film &amp; video"/>
    <s v="animation"/>
    <x v="378"/>
    <x v="103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b v="0"/>
    <b v="0"/>
    <s v="music/indie rock"/>
    <s v="music"/>
    <s v="indie rock"/>
    <x v="379"/>
    <x v="381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b v="0"/>
    <b v="1"/>
    <s v="photography/photography books"/>
    <s v="photography"/>
    <s v="photography books"/>
    <x v="380"/>
    <x v="382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b v="0"/>
    <b v="0"/>
    <s v="theater/plays"/>
    <s v="theater"/>
    <s v="plays"/>
    <x v="381"/>
    <x v="383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b v="0"/>
    <b v="1"/>
    <s v="film &amp; video/shorts"/>
    <s v="film &amp; video"/>
    <s v="shorts"/>
    <x v="382"/>
    <x v="384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b v="0"/>
    <b v="1"/>
    <s v="theater/plays"/>
    <s v="theater"/>
    <s v="plays"/>
    <x v="125"/>
    <x v="385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b v="0"/>
    <b v="0"/>
    <s v="theater/plays"/>
    <s v="theater"/>
    <s v="plays"/>
    <x v="383"/>
    <x v="386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b v="0"/>
    <b v="0"/>
    <s v="theater/plays"/>
    <s v="theater"/>
    <s v="plays"/>
    <x v="384"/>
    <x v="387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b v="1"/>
    <b v="0"/>
    <s v="film &amp; video/documentary"/>
    <s v="film &amp; video"/>
    <s v="documentary"/>
    <x v="385"/>
    <x v="388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b v="0"/>
    <b v="0"/>
    <s v="theater/plays"/>
    <s v="theater"/>
    <s v="plays"/>
    <x v="386"/>
    <x v="389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b v="0"/>
    <b v="0"/>
    <s v="film &amp; video/documentary"/>
    <s v="film &amp; video"/>
    <s v="documentary"/>
    <x v="387"/>
    <x v="390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b v="0"/>
    <b v="0"/>
    <s v="music/rock"/>
    <s v="music"/>
    <s v="rock"/>
    <x v="388"/>
    <x v="391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b v="0"/>
    <b v="0"/>
    <s v="games/mobile games"/>
    <s v="games"/>
    <s v="mobile games"/>
    <x v="277"/>
    <x v="277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b v="0"/>
    <b v="0"/>
    <s v="theater/plays"/>
    <s v="theater"/>
    <s v="plays"/>
    <x v="389"/>
    <x v="392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b v="0"/>
    <b v="0"/>
    <s v="publishing/fiction"/>
    <s v="publishing"/>
    <s v="fiction"/>
    <x v="390"/>
    <x v="393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b v="0"/>
    <b v="0"/>
    <s v="film &amp; video/animation"/>
    <s v="film &amp; video"/>
    <s v="animation"/>
    <x v="391"/>
    <x v="394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b v="0"/>
    <b v="1"/>
    <s v="food/food trucks"/>
    <s v="food"/>
    <s v="food trucks"/>
    <x v="392"/>
    <x v="395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b v="0"/>
    <b v="0"/>
    <s v="theater/plays"/>
    <s v="theater"/>
    <s v="plays"/>
    <x v="393"/>
    <x v="396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b v="0"/>
    <b v="1"/>
    <s v="film &amp; video/documentary"/>
    <s v="film &amp; video"/>
    <s v="documentary"/>
    <x v="394"/>
    <x v="397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b v="0"/>
    <b v="0"/>
    <s v="theater/plays"/>
    <s v="theater"/>
    <s v="plays"/>
    <x v="395"/>
    <x v="398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b v="0"/>
    <b v="0"/>
    <s v="film &amp; video/documentary"/>
    <s v="film &amp; video"/>
    <s v="documentary"/>
    <x v="396"/>
    <x v="399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b v="0"/>
    <b v="0"/>
    <s v="technology/web"/>
    <s v="technology"/>
    <s v="web"/>
    <x v="397"/>
    <x v="348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b v="0"/>
    <b v="0"/>
    <s v="theater/plays"/>
    <s v="theater"/>
    <s v="plays"/>
    <x v="398"/>
    <x v="400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b v="0"/>
    <b v="1"/>
    <s v="technology/wearables"/>
    <s v="technology"/>
    <s v="wearables"/>
    <x v="399"/>
    <x v="401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b v="0"/>
    <b v="1"/>
    <s v="theater/plays"/>
    <s v="theater"/>
    <s v="plays"/>
    <x v="400"/>
    <x v="402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b v="0"/>
    <b v="1"/>
    <s v="food/food trucks"/>
    <s v="food"/>
    <s v="food trucks"/>
    <x v="116"/>
    <x v="403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b v="0"/>
    <b v="0"/>
    <s v="music/indie rock"/>
    <s v="music"/>
    <s v="indie rock"/>
    <x v="401"/>
    <x v="404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b v="0"/>
    <b v="0"/>
    <s v="photography/photography books"/>
    <s v="photography"/>
    <s v="photography books"/>
    <x v="402"/>
    <x v="405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b v="0"/>
    <b v="0"/>
    <s v="theater/plays"/>
    <s v="theater"/>
    <s v="plays"/>
    <x v="403"/>
    <x v="406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b v="0"/>
    <b v="1"/>
    <s v="theater/plays"/>
    <s v="theater"/>
    <s v="plays"/>
    <x v="404"/>
    <x v="407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b v="0"/>
    <b v="0"/>
    <s v="film &amp; video/animation"/>
    <s v="film &amp; video"/>
    <s v="animation"/>
    <x v="405"/>
    <x v="408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b v="0"/>
    <b v="1"/>
    <s v="photography/photography books"/>
    <s v="photography"/>
    <s v="photography books"/>
    <x v="406"/>
    <x v="409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b v="0"/>
    <b v="0"/>
    <s v="theater/plays"/>
    <s v="theater"/>
    <s v="plays"/>
    <x v="407"/>
    <x v="410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b v="1"/>
    <b v="0"/>
    <s v="theater/plays"/>
    <s v="theater"/>
    <s v="plays"/>
    <x v="408"/>
    <x v="312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b v="0"/>
    <b v="0"/>
    <s v="theater/plays"/>
    <s v="theater"/>
    <s v="plays"/>
    <x v="409"/>
    <x v="411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b v="0"/>
    <b v="1"/>
    <s v="film &amp; video/documentary"/>
    <s v="film &amp; video"/>
    <s v="documentary"/>
    <x v="410"/>
    <x v="412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b v="1"/>
    <b v="0"/>
    <s v="theater/plays"/>
    <s v="theater"/>
    <s v="plays"/>
    <x v="411"/>
    <x v="413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b v="0"/>
    <b v="1"/>
    <s v="theater/plays"/>
    <s v="theater"/>
    <s v="plays"/>
    <x v="412"/>
    <x v="414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b v="0"/>
    <b v="0"/>
    <s v="music/jazz"/>
    <s v="music"/>
    <s v="jazz"/>
    <x v="413"/>
    <x v="354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b v="0"/>
    <b v="1"/>
    <s v="film &amp; video/animation"/>
    <s v="film &amp; video"/>
    <s v="animation"/>
    <x v="414"/>
    <x v="415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b v="0"/>
    <b v="0"/>
    <s v="theater/plays"/>
    <s v="theater"/>
    <s v="plays"/>
    <x v="415"/>
    <x v="416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b v="0"/>
    <b v="0"/>
    <s v="film &amp; video/science fiction"/>
    <s v="film &amp; video"/>
    <s v="science fiction"/>
    <x v="416"/>
    <x v="417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b v="0"/>
    <b v="0"/>
    <s v="film &amp; video/television"/>
    <s v="film &amp; video"/>
    <s v="television"/>
    <x v="417"/>
    <x v="418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b v="0"/>
    <b v="0"/>
    <s v="technology/wearables"/>
    <s v="technology"/>
    <s v="wearables"/>
    <x v="418"/>
    <x v="419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b v="0"/>
    <b v="0"/>
    <s v="theater/plays"/>
    <s v="theater"/>
    <s v="plays"/>
    <x v="419"/>
    <x v="420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b v="0"/>
    <b v="0"/>
    <s v="theater/plays"/>
    <s v="theater"/>
    <s v="plays"/>
    <x v="420"/>
    <x v="421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b v="0"/>
    <b v="1"/>
    <s v="music/indie rock"/>
    <s v="music"/>
    <s v="indie rock"/>
    <x v="421"/>
    <x v="422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b v="0"/>
    <b v="1"/>
    <s v="theater/plays"/>
    <s v="theater"/>
    <s v="plays"/>
    <x v="422"/>
    <x v="423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b v="0"/>
    <b v="0"/>
    <s v="technology/wearables"/>
    <s v="technology"/>
    <s v="wearables"/>
    <x v="423"/>
    <x v="424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b v="0"/>
    <b v="0"/>
    <s v="film &amp; video/television"/>
    <s v="film &amp; video"/>
    <s v="television"/>
    <x v="424"/>
    <x v="425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b v="0"/>
    <b v="1"/>
    <s v="games/video games"/>
    <s v="games"/>
    <s v="video games"/>
    <x v="425"/>
    <x v="426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b v="0"/>
    <b v="0"/>
    <s v="games/video games"/>
    <s v="games"/>
    <s v="video games"/>
    <x v="426"/>
    <x v="427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b v="0"/>
    <b v="0"/>
    <s v="film &amp; video/animation"/>
    <s v="film &amp; video"/>
    <s v="animation"/>
    <x v="427"/>
    <x v="428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b v="0"/>
    <b v="0"/>
    <s v="music/rock"/>
    <s v="music"/>
    <s v="rock"/>
    <x v="428"/>
    <x v="429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b v="0"/>
    <b v="0"/>
    <s v="film &amp; video/drama"/>
    <s v="film &amp; video"/>
    <s v="drama"/>
    <x v="429"/>
    <x v="430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b v="0"/>
    <b v="0"/>
    <s v="film &amp; video/science fiction"/>
    <s v="film &amp; video"/>
    <s v="science fiction"/>
    <x v="411"/>
    <x v="431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b v="0"/>
    <b v="1"/>
    <s v="film &amp; video/drama"/>
    <s v="film &amp; video"/>
    <s v="drama"/>
    <x v="430"/>
    <x v="432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b v="0"/>
    <b v="0"/>
    <s v="theater/plays"/>
    <s v="theater"/>
    <s v="plays"/>
    <x v="431"/>
    <x v="433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b v="0"/>
    <b v="1"/>
    <s v="music/indie rock"/>
    <s v="music"/>
    <s v="indie rock"/>
    <x v="432"/>
    <x v="434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b v="0"/>
    <b v="0"/>
    <s v="theater/plays"/>
    <s v="theater"/>
    <s v="plays"/>
    <x v="433"/>
    <x v="435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b v="0"/>
    <b v="0"/>
    <s v="theater/plays"/>
    <s v="theater"/>
    <s v="plays"/>
    <x v="434"/>
    <x v="436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b v="0"/>
    <b v="0"/>
    <s v="film &amp; video/documentary"/>
    <s v="film &amp; video"/>
    <s v="documentary"/>
    <x v="435"/>
    <x v="437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b v="0"/>
    <b v="0"/>
    <s v="theater/plays"/>
    <s v="theater"/>
    <s v="plays"/>
    <x v="8"/>
    <x v="438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b v="0"/>
    <b v="0"/>
    <s v="film &amp; video/drama"/>
    <s v="film &amp; video"/>
    <s v="drama"/>
    <x v="436"/>
    <x v="439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b v="0"/>
    <b v="0"/>
    <s v="games/mobile games"/>
    <s v="games"/>
    <s v="mobile games"/>
    <x v="385"/>
    <x v="440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b v="0"/>
    <b v="0"/>
    <s v="film &amp; video/animation"/>
    <s v="film &amp; video"/>
    <s v="animation"/>
    <x v="437"/>
    <x v="441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b v="0"/>
    <b v="0"/>
    <s v="theater/plays"/>
    <s v="theater"/>
    <s v="plays"/>
    <x v="438"/>
    <x v="442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b v="0"/>
    <b v="0"/>
    <s v="publishing/translations"/>
    <s v="publishing"/>
    <s v="translations"/>
    <x v="439"/>
    <x v="443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b v="0"/>
    <b v="1"/>
    <s v="technology/wearables"/>
    <s v="technology"/>
    <s v="wearables"/>
    <x v="440"/>
    <x v="444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b v="0"/>
    <b v="1"/>
    <s v="technology/web"/>
    <s v="technology"/>
    <s v="web"/>
    <x v="441"/>
    <x v="445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b v="0"/>
    <b v="0"/>
    <s v="theater/plays"/>
    <s v="theater"/>
    <s v="plays"/>
    <x v="442"/>
    <x v="368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b v="0"/>
    <b v="0"/>
    <s v="film &amp; video/drama"/>
    <s v="film &amp; video"/>
    <s v="drama"/>
    <x v="443"/>
    <x v="446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b v="0"/>
    <b v="0"/>
    <s v="technology/wearables"/>
    <s v="technology"/>
    <s v="wearables"/>
    <x v="315"/>
    <x v="447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b v="0"/>
    <b v="1"/>
    <s v="food/food trucks"/>
    <s v="food"/>
    <s v="food trucks"/>
    <x v="444"/>
    <x v="448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b v="0"/>
    <b v="0"/>
    <s v="music/rock"/>
    <s v="music"/>
    <s v="rock"/>
    <x v="445"/>
    <x v="178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b v="0"/>
    <b v="0"/>
    <s v="music/electric music"/>
    <s v="music"/>
    <s v="electric music"/>
    <x v="446"/>
    <x v="449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b v="0"/>
    <b v="0"/>
    <s v="film &amp; video/television"/>
    <s v="film &amp; video"/>
    <s v="television"/>
    <x v="447"/>
    <x v="450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b v="0"/>
    <b v="1"/>
    <s v="publishing/translations"/>
    <s v="publishing"/>
    <s v="translations"/>
    <x v="448"/>
    <x v="451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b v="0"/>
    <b v="0"/>
    <s v="publishing/fiction"/>
    <s v="publishing"/>
    <s v="fiction"/>
    <x v="342"/>
    <x v="452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b v="0"/>
    <b v="0"/>
    <s v="film &amp; video/science fiction"/>
    <s v="film &amp; video"/>
    <s v="science fiction"/>
    <x v="449"/>
    <x v="453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b v="0"/>
    <b v="0"/>
    <s v="technology/wearables"/>
    <s v="technology"/>
    <s v="wearables"/>
    <x v="450"/>
    <x v="454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b v="0"/>
    <b v="0"/>
    <s v="food/food trucks"/>
    <s v="food"/>
    <s v="food trucks"/>
    <x v="451"/>
    <x v="455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b v="0"/>
    <b v="1"/>
    <s v="photography/photography books"/>
    <s v="photography"/>
    <s v="photography books"/>
    <x v="452"/>
    <x v="456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b v="0"/>
    <b v="1"/>
    <s v="theater/plays"/>
    <s v="theater"/>
    <s v="plays"/>
    <x v="453"/>
    <x v="457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b v="0"/>
    <b v="1"/>
    <s v="publishing/fiction"/>
    <s v="publishing"/>
    <s v="fiction"/>
    <x v="454"/>
    <x v="458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b v="0"/>
    <b v="0"/>
    <s v="theater/plays"/>
    <s v="theater"/>
    <s v="plays"/>
    <x v="455"/>
    <x v="459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b v="0"/>
    <b v="1"/>
    <s v="food/food trucks"/>
    <s v="food"/>
    <s v="food trucks"/>
    <x v="456"/>
    <x v="460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b v="0"/>
    <b v="0"/>
    <s v="theater/plays"/>
    <s v="theater"/>
    <s v="plays"/>
    <x v="457"/>
    <x v="461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b v="0"/>
    <b v="1"/>
    <s v="publishing/translations"/>
    <s v="publishing"/>
    <s v="translations"/>
    <x v="458"/>
    <x v="462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b v="0"/>
    <b v="0"/>
    <s v="theater/plays"/>
    <s v="theater"/>
    <s v="plays"/>
    <x v="459"/>
    <x v="463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b v="0"/>
    <b v="0"/>
    <s v="theater/plays"/>
    <s v="theater"/>
    <s v="plays"/>
    <x v="460"/>
    <x v="464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b v="0"/>
    <b v="0"/>
    <s v="technology/wearables"/>
    <s v="technology"/>
    <s v="wearables"/>
    <x v="461"/>
    <x v="465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b v="0"/>
    <b v="0"/>
    <s v="journalism/audio"/>
    <s v="journalism"/>
    <s v="audio"/>
    <x v="462"/>
    <x v="466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b v="0"/>
    <b v="1"/>
    <s v="food/food trucks"/>
    <s v="food"/>
    <s v="food trucks"/>
    <x v="463"/>
    <x v="467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b v="1"/>
    <b v="1"/>
    <s v="film &amp; video/shorts"/>
    <s v="film &amp; video"/>
    <s v="shorts"/>
    <x v="464"/>
    <x v="468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b v="0"/>
    <b v="0"/>
    <s v="photography/photography books"/>
    <s v="photography"/>
    <s v="photography books"/>
    <x v="465"/>
    <x v="469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b v="0"/>
    <b v="0"/>
    <s v="technology/wearables"/>
    <s v="technology"/>
    <s v="wearables"/>
    <x v="466"/>
    <x v="470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b v="0"/>
    <b v="0"/>
    <s v="theater/plays"/>
    <s v="theater"/>
    <s v="plays"/>
    <x v="467"/>
    <x v="471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b v="0"/>
    <b v="0"/>
    <s v="film &amp; video/animation"/>
    <s v="film &amp; video"/>
    <s v="animation"/>
    <x v="468"/>
    <x v="472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b v="0"/>
    <b v="1"/>
    <s v="technology/wearables"/>
    <s v="technology"/>
    <s v="wearables"/>
    <x v="469"/>
    <x v="473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b v="0"/>
    <b v="0"/>
    <s v="technology/web"/>
    <s v="technology"/>
    <s v="web"/>
    <x v="470"/>
    <x v="474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b v="0"/>
    <b v="1"/>
    <s v="film &amp; video/documentary"/>
    <s v="film &amp; video"/>
    <s v="documentary"/>
    <x v="471"/>
    <x v="475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s v="theater/plays"/>
    <s v="theater"/>
    <s v="plays"/>
    <x v="472"/>
    <x v="380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b v="0"/>
    <b v="0"/>
    <s v="film &amp; video/documentary"/>
    <s v="film &amp; video"/>
    <s v="documentary"/>
    <x v="473"/>
    <x v="353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b v="0"/>
    <b v="1"/>
    <s v="games/video games"/>
    <s v="games"/>
    <s v="video games"/>
    <x v="474"/>
    <x v="476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b v="0"/>
    <b v="0"/>
    <s v="film &amp; video/drama"/>
    <s v="film &amp; video"/>
    <s v="drama"/>
    <x v="72"/>
    <x v="477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b v="0"/>
    <b v="0"/>
    <s v="music/rock"/>
    <s v="music"/>
    <s v="rock"/>
    <x v="443"/>
    <x v="478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b v="0"/>
    <b v="1"/>
    <s v="publishing/radio &amp; podcasts"/>
    <s v="publishing"/>
    <s v="radio &amp; podcasts"/>
    <x v="475"/>
    <x v="479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b v="0"/>
    <b v="1"/>
    <s v="theater/plays"/>
    <s v="theater"/>
    <s v="plays"/>
    <x v="81"/>
    <x v="480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b v="0"/>
    <b v="1"/>
    <s v="technology/web"/>
    <s v="technology"/>
    <s v="web"/>
    <x v="476"/>
    <x v="481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b v="0"/>
    <b v="0"/>
    <s v="theater/plays"/>
    <s v="theater"/>
    <s v="plays"/>
    <x v="192"/>
    <x v="482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b v="0"/>
    <b v="0"/>
    <s v="theater/plays"/>
    <s v="theater"/>
    <s v="plays"/>
    <x v="477"/>
    <x v="483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b v="0"/>
    <b v="0"/>
    <s v="film &amp; video/drama"/>
    <s v="film &amp; video"/>
    <s v="drama"/>
    <x v="478"/>
    <x v="484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b v="0"/>
    <b v="0"/>
    <s v="theater/plays"/>
    <s v="theater"/>
    <s v="plays"/>
    <x v="479"/>
    <x v="265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b v="0"/>
    <b v="1"/>
    <s v="games/video games"/>
    <s v="games"/>
    <s v="video games"/>
    <x v="480"/>
    <x v="485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b v="0"/>
    <b v="0"/>
    <s v="film &amp; video/television"/>
    <s v="film &amp; video"/>
    <s v="television"/>
    <x v="180"/>
    <x v="486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b v="0"/>
    <b v="1"/>
    <s v="music/rock"/>
    <s v="music"/>
    <s v="rock"/>
    <x v="481"/>
    <x v="412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b v="0"/>
    <b v="1"/>
    <s v="theater/plays"/>
    <s v="theater"/>
    <s v="plays"/>
    <x v="482"/>
    <x v="487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b v="0"/>
    <b v="0"/>
    <s v="publishing/nonfiction"/>
    <s v="publishing"/>
    <s v="nonfiction"/>
    <x v="194"/>
    <x v="488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b v="0"/>
    <b v="0"/>
    <s v="food/food trucks"/>
    <s v="food"/>
    <s v="food trucks"/>
    <x v="483"/>
    <x v="489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b v="0"/>
    <b v="1"/>
    <s v="film &amp; video/animation"/>
    <s v="film &amp; video"/>
    <s v="animation"/>
    <x v="484"/>
    <x v="442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b v="0"/>
    <b v="1"/>
    <s v="music/rock"/>
    <s v="music"/>
    <s v="rock"/>
    <x v="355"/>
    <x v="437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b v="0"/>
    <b v="0"/>
    <s v="theater/plays"/>
    <s v="theater"/>
    <s v="plays"/>
    <x v="485"/>
    <x v="490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b v="0"/>
    <b v="1"/>
    <s v="film &amp; video/drama"/>
    <s v="film &amp; video"/>
    <s v="drama"/>
    <x v="486"/>
    <x v="491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b v="0"/>
    <b v="0"/>
    <s v="film &amp; video/shorts"/>
    <s v="film &amp; video"/>
    <s v="shorts"/>
    <x v="487"/>
    <x v="163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b v="0"/>
    <b v="0"/>
    <s v="film &amp; video/shorts"/>
    <s v="film &amp; video"/>
    <s v="shorts"/>
    <x v="488"/>
    <x v="492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b v="0"/>
    <b v="0"/>
    <s v="theater/plays"/>
    <s v="theater"/>
    <s v="plays"/>
    <x v="489"/>
    <x v="493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b v="0"/>
    <b v="0"/>
    <s v="technology/wearables"/>
    <s v="technology"/>
    <s v="wearables"/>
    <x v="490"/>
    <x v="494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b v="0"/>
    <b v="1"/>
    <s v="theater/plays"/>
    <s v="theater"/>
    <s v="plays"/>
    <x v="312"/>
    <x v="495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b v="0"/>
    <b v="0"/>
    <s v="film &amp; video/animation"/>
    <s v="film &amp; video"/>
    <s v="animation"/>
    <x v="491"/>
    <x v="496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b v="0"/>
    <b v="0"/>
    <s v="music/indie rock"/>
    <s v="music"/>
    <s v="indie rock"/>
    <x v="492"/>
    <x v="497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b v="0"/>
    <b v="0"/>
    <s v="games/video games"/>
    <s v="games"/>
    <s v="video games"/>
    <x v="493"/>
    <x v="180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b v="0"/>
    <b v="1"/>
    <s v="publishing/fiction"/>
    <s v="publishing"/>
    <s v="fiction"/>
    <x v="494"/>
    <x v="498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b v="0"/>
    <b v="0"/>
    <s v="games/video games"/>
    <s v="games"/>
    <s v="video games"/>
    <x v="495"/>
    <x v="499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b v="0"/>
    <b v="0"/>
    <s v="theater/plays"/>
    <s v="theater"/>
    <s v="plays"/>
    <x v="496"/>
    <x v="500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b v="0"/>
    <b v="0"/>
    <s v="music/indie rock"/>
    <s v="music"/>
    <s v="indie rock"/>
    <x v="497"/>
    <x v="50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b v="0"/>
    <b v="1"/>
    <s v="film &amp; video/drama"/>
    <s v="film &amp; video"/>
    <s v="drama"/>
    <x v="498"/>
    <x v="501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b v="0"/>
    <b v="1"/>
    <s v="theater/plays"/>
    <s v="theater"/>
    <s v="plays"/>
    <x v="499"/>
    <x v="502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b v="0"/>
    <b v="0"/>
    <s v="publishing/fiction"/>
    <s v="publishing"/>
    <s v="fiction"/>
    <x v="500"/>
    <x v="52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b v="1"/>
    <b v="1"/>
    <s v="film &amp; video/documentary"/>
    <s v="film &amp; video"/>
    <s v="documentary"/>
    <x v="501"/>
    <x v="503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b v="0"/>
    <b v="0"/>
    <s v="games/mobile games"/>
    <s v="games"/>
    <s v="mobile games"/>
    <x v="502"/>
    <x v="504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b v="0"/>
    <b v="1"/>
    <s v="food/food trucks"/>
    <s v="food"/>
    <s v="food trucks"/>
    <x v="503"/>
    <x v="505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b v="0"/>
    <b v="0"/>
    <s v="photography/photography books"/>
    <s v="photography"/>
    <s v="photography books"/>
    <x v="504"/>
    <x v="506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b v="0"/>
    <b v="0"/>
    <s v="games/mobile games"/>
    <s v="games"/>
    <s v="mobile games"/>
    <x v="505"/>
    <x v="507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b v="0"/>
    <b v="0"/>
    <s v="music/indie rock"/>
    <s v="music"/>
    <s v="indie rock"/>
    <x v="506"/>
    <x v="508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b v="0"/>
    <b v="0"/>
    <s v="games/video games"/>
    <s v="games"/>
    <s v="video games"/>
    <x v="507"/>
    <x v="509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b v="0"/>
    <b v="0"/>
    <s v="music/rock"/>
    <s v="music"/>
    <s v="rock"/>
    <x v="508"/>
    <x v="510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b v="0"/>
    <b v="0"/>
    <s v="theater/plays"/>
    <s v="theater"/>
    <s v="plays"/>
    <x v="509"/>
    <x v="511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b v="0"/>
    <b v="1"/>
    <s v="theater/plays"/>
    <s v="theater"/>
    <s v="plays"/>
    <x v="510"/>
    <x v="512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b v="0"/>
    <b v="0"/>
    <s v="film &amp; video/drama"/>
    <s v="film &amp; video"/>
    <s v="drama"/>
    <x v="511"/>
    <x v="513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b v="0"/>
    <b v="0"/>
    <s v="theater/plays"/>
    <s v="theater"/>
    <s v="plays"/>
    <x v="512"/>
    <x v="514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b v="0"/>
    <b v="0"/>
    <s v="technology/wearables"/>
    <s v="technology"/>
    <s v="wearables"/>
    <x v="513"/>
    <x v="515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b v="0"/>
    <b v="0"/>
    <s v="music/indie rock"/>
    <s v="music"/>
    <s v="indie rock"/>
    <x v="514"/>
    <x v="516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b v="0"/>
    <b v="1"/>
    <s v="technology/web"/>
    <s v="technology"/>
    <s v="web"/>
    <x v="515"/>
    <x v="517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b v="0"/>
    <b v="0"/>
    <s v="theater/plays"/>
    <s v="theater"/>
    <s v="plays"/>
    <x v="516"/>
    <x v="518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b v="0"/>
    <b v="0"/>
    <s v="music/rock"/>
    <s v="music"/>
    <s v="rock"/>
    <x v="517"/>
    <x v="519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b v="0"/>
    <b v="0"/>
    <s v="music/indie rock"/>
    <s v="music"/>
    <s v="indie rock"/>
    <x v="518"/>
    <x v="520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b v="0"/>
    <b v="0"/>
    <s v="music/rock"/>
    <s v="music"/>
    <s v="rock"/>
    <x v="519"/>
    <x v="219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b v="0"/>
    <b v="1"/>
    <s v="publishing/translations"/>
    <s v="publishing"/>
    <s v="translations"/>
    <x v="520"/>
    <x v="521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b v="0"/>
    <b v="1"/>
    <s v="film &amp; video/science fiction"/>
    <s v="film &amp; video"/>
    <s v="science fiction"/>
    <x v="521"/>
    <x v="522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b v="0"/>
    <b v="0"/>
    <s v="theater/plays"/>
    <s v="theater"/>
    <s v="plays"/>
    <x v="522"/>
    <x v="523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b v="0"/>
    <b v="0"/>
    <s v="theater/plays"/>
    <s v="theater"/>
    <s v="plays"/>
    <x v="523"/>
    <x v="524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b v="0"/>
    <b v="0"/>
    <s v="film &amp; video/animation"/>
    <s v="film &amp; video"/>
    <s v="animation"/>
    <x v="524"/>
    <x v="348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b v="0"/>
    <b v="0"/>
    <s v="theater/plays"/>
    <s v="theater"/>
    <s v="plays"/>
    <x v="525"/>
    <x v="280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b v="0"/>
    <b v="0"/>
    <s v="music/rock"/>
    <s v="music"/>
    <s v="rock"/>
    <x v="188"/>
    <x v="525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b v="0"/>
    <b v="0"/>
    <s v="film &amp; video/documentary"/>
    <s v="film &amp; video"/>
    <s v="documentary"/>
    <x v="526"/>
    <x v="526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b v="0"/>
    <b v="0"/>
    <s v="theater/plays"/>
    <s v="theater"/>
    <s v="plays"/>
    <x v="527"/>
    <x v="527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b v="0"/>
    <b v="0"/>
    <s v="theater/plays"/>
    <s v="theater"/>
    <s v="plays"/>
    <x v="528"/>
    <x v="528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b v="0"/>
    <b v="1"/>
    <s v="music/electric music"/>
    <s v="music"/>
    <s v="electric music"/>
    <x v="522"/>
    <x v="529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b v="0"/>
    <b v="0"/>
    <s v="music/rock"/>
    <s v="music"/>
    <s v="rock"/>
    <x v="529"/>
    <x v="360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b v="0"/>
    <b v="0"/>
    <s v="theater/plays"/>
    <s v="theater"/>
    <s v="plays"/>
    <x v="530"/>
    <x v="254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b v="0"/>
    <b v="0"/>
    <s v="film &amp; video/animation"/>
    <s v="film &amp; video"/>
    <s v="animation"/>
    <x v="531"/>
    <x v="530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b v="0"/>
    <b v="1"/>
    <s v="music/rock"/>
    <s v="music"/>
    <s v="rock"/>
    <x v="515"/>
    <x v="531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b v="0"/>
    <b v="0"/>
    <s v="film &amp; video/shorts"/>
    <s v="film &amp; video"/>
    <s v="shorts"/>
    <x v="532"/>
    <x v="532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b v="0"/>
    <b v="1"/>
    <s v="music/rock"/>
    <s v="music"/>
    <s v="rock"/>
    <x v="533"/>
    <x v="533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b v="0"/>
    <b v="0"/>
    <s v="journalism/audio"/>
    <s v="journalism"/>
    <s v="audio"/>
    <x v="409"/>
    <x v="534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b v="0"/>
    <b v="1"/>
    <s v="food/food trucks"/>
    <s v="food"/>
    <s v="food trucks"/>
    <x v="534"/>
    <x v="535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b v="0"/>
    <b v="1"/>
    <s v="theater/plays"/>
    <s v="theater"/>
    <s v="plays"/>
    <x v="53"/>
    <x v="536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b v="0"/>
    <b v="0"/>
    <s v="theater/plays"/>
    <s v="theater"/>
    <s v="plays"/>
    <x v="535"/>
    <x v="537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b v="0"/>
    <b v="0"/>
    <s v="music/jazz"/>
    <s v="music"/>
    <s v="jazz"/>
    <x v="536"/>
    <x v="538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b v="0"/>
    <b v="0"/>
    <s v="film &amp; video/science fiction"/>
    <s v="film &amp; video"/>
    <s v="science fiction"/>
    <x v="537"/>
    <x v="539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b v="0"/>
    <b v="0"/>
    <s v="music/jazz"/>
    <s v="music"/>
    <s v="jazz"/>
    <x v="538"/>
    <x v="540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b v="0"/>
    <b v="0"/>
    <s v="theater/plays"/>
    <s v="theater"/>
    <s v="plays"/>
    <x v="539"/>
    <x v="541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b v="0"/>
    <b v="0"/>
    <s v="technology/web"/>
    <s v="technology"/>
    <s v="web"/>
    <x v="540"/>
    <x v="542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b v="0"/>
    <b v="1"/>
    <s v="games/video games"/>
    <s v="games"/>
    <s v="video games"/>
    <x v="505"/>
    <x v="543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b v="0"/>
    <b v="0"/>
    <s v="film &amp; video/documentary"/>
    <s v="film &amp; video"/>
    <s v="documentary"/>
    <x v="541"/>
    <x v="544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b v="0"/>
    <b v="0"/>
    <s v="technology/web"/>
    <s v="technology"/>
    <s v="web"/>
    <x v="542"/>
    <x v="545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b v="0"/>
    <b v="0"/>
    <s v="publishing/translations"/>
    <s v="publishing"/>
    <s v="translations"/>
    <x v="543"/>
    <x v="546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b v="0"/>
    <b v="0"/>
    <s v="music/rock"/>
    <s v="music"/>
    <s v="rock"/>
    <x v="544"/>
    <x v="547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b v="0"/>
    <b v="1"/>
    <s v="food/food trucks"/>
    <s v="food"/>
    <s v="food trucks"/>
    <x v="35"/>
    <x v="548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b v="0"/>
    <b v="0"/>
    <s v="theater/plays"/>
    <s v="theater"/>
    <s v="plays"/>
    <x v="152"/>
    <x v="298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b v="0"/>
    <b v="0"/>
    <s v="film &amp; video/documentary"/>
    <s v="film &amp; video"/>
    <s v="documentary"/>
    <x v="545"/>
    <x v="549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b v="0"/>
    <b v="0"/>
    <s v="publishing/radio &amp; podcasts"/>
    <s v="publishing"/>
    <s v="radio &amp; podcasts"/>
    <x v="546"/>
    <x v="550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b v="0"/>
    <b v="0"/>
    <s v="games/video games"/>
    <s v="games"/>
    <s v="video games"/>
    <x v="547"/>
    <x v="551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b v="0"/>
    <b v="0"/>
    <s v="theater/plays"/>
    <s v="theater"/>
    <s v="plays"/>
    <x v="548"/>
    <x v="552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b v="0"/>
    <b v="0"/>
    <s v="film &amp; video/animation"/>
    <s v="film &amp; video"/>
    <s v="animation"/>
    <x v="549"/>
    <x v="238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b v="0"/>
    <b v="1"/>
    <s v="theater/plays"/>
    <s v="theater"/>
    <s v="plays"/>
    <x v="550"/>
    <x v="553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b v="0"/>
    <b v="1"/>
    <s v="theater/plays"/>
    <s v="theater"/>
    <s v="plays"/>
    <x v="551"/>
    <x v="554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b v="0"/>
    <b v="1"/>
    <s v="film &amp; video/drama"/>
    <s v="film &amp; video"/>
    <s v="drama"/>
    <x v="552"/>
    <x v="496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b v="0"/>
    <b v="0"/>
    <s v="theater/plays"/>
    <s v="theater"/>
    <s v="plays"/>
    <x v="462"/>
    <x v="555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b v="0"/>
    <b v="0"/>
    <s v="music/rock"/>
    <s v="music"/>
    <s v="rock"/>
    <x v="553"/>
    <x v="556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b v="0"/>
    <b v="0"/>
    <s v="film &amp; video/documentary"/>
    <s v="film &amp; video"/>
    <s v="documentary"/>
    <x v="554"/>
    <x v="557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b v="0"/>
    <b v="0"/>
    <s v="food/food trucks"/>
    <s v="food"/>
    <s v="food trucks"/>
    <x v="555"/>
    <x v="558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b v="1"/>
    <b v="0"/>
    <s v="technology/wearables"/>
    <s v="technology"/>
    <s v="wearables"/>
    <x v="548"/>
    <x v="559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b v="0"/>
    <b v="0"/>
    <s v="theater/plays"/>
    <s v="theater"/>
    <s v="plays"/>
    <x v="62"/>
    <x v="560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b v="0"/>
    <b v="0"/>
    <s v="theater/plays"/>
    <s v="theater"/>
    <s v="plays"/>
    <x v="556"/>
    <x v="561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b v="0"/>
    <b v="0"/>
    <s v="theater/plays"/>
    <s v="theater"/>
    <s v="plays"/>
    <x v="557"/>
    <x v="562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b v="0"/>
    <b v="0"/>
    <s v="publishing/nonfiction"/>
    <s v="publishing"/>
    <s v="nonfiction"/>
    <x v="27"/>
    <x v="563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b v="0"/>
    <b v="0"/>
    <s v="music/rock"/>
    <s v="music"/>
    <s v="rock"/>
    <x v="558"/>
    <x v="529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b v="0"/>
    <b v="0"/>
    <s v="food/food trucks"/>
    <s v="food"/>
    <s v="food trucks"/>
    <x v="559"/>
    <x v="564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b v="0"/>
    <b v="1"/>
    <s v="music/jazz"/>
    <s v="music"/>
    <s v="jazz"/>
    <x v="426"/>
    <x v="565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b v="0"/>
    <b v="0"/>
    <s v="film &amp; video/science fiction"/>
    <s v="film &amp; video"/>
    <s v="science fiction"/>
    <x v="560"/>
    <x v="566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b v="0"/>
    <b v="0"/>
    <s v="theater/plays"/>
    <s v="theater"/>
    <s v="plays"/>
    <x v="561"/>
    <x v="567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b v="0"/>
    <b v="0"/>
    <s v="theater/plays"/>
    <s v="theater"/>
    <s v="plays"/>
    <x v="562"/>
    <x v="568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b v="0"/>
    <b v="0"/>
    <s v="music/electric music"/>
    <s v="music"/>
    <s v="electric music"/>
    <x v="563"/>
    <x v="569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b v="0"/>
    <b v="0"/>
    <s v="theater/plays"/>
    <s v="theater"/>
    <s v="plays"/>
    <x v="564"/>
    <x v="570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b v="0"/>
    <b v="0"/>
    <s v="theater/plays"/>
    <s v="theater"/>
    <s v="plays"/>
    <x v="565"/>
    <x v="571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b v="0"/>
    <b v="0"/>
    <s v="theater/plays"/>
    <s v="theater"/>
    <s v="plays"/>
    <x v="566"/>
    <x v="572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b v="0"/>
    <b v="1"/>
    <s v="music/indie rock"/>
    <s v="music"/>
    <s v="indie rock"/>
    <x v="567"/>
    <x v="573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b v="0"/>
    <b v="0"/>
    <s v="theater/plays"/>
    <s v="theater"/>
    <s v="plays"/>
    <x v="568"/>
    <x v="471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b v="0"/>
    <b v="0"/>
    <s v="publishing/nonfiction"/>
    <s v="publishing"/>
    <s v="nonfiction"/>
    <x v="569"/>
    <x v="574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b v="1"/>
    <b v="1"/>
    <s v="theater/plays"/>
    <s v="theater"/>
    <s v="plays"/>
    <x v="570"/>
    <x v="575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b v="0"/>
    <b v="0"/>
    <s v="photography/photography books"/>
    <s v="photography"/>
    <s v="photography books"/>
    <x v="571"/>
    <x v="576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b v="0"/>
    <b v="0"/>
    <s v="theater/plays"/>
    <s v="theater"/>
    <s v="plays"/>
    <x v="572"/>
    <x v="577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b v="0"/>
    <b v="0"/>
    <s v="music/indie rock"/>
    <s v="music"/>
    <s v="indie rock"/>
    <x v="573"/>
    <x v="578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b v="0"/>
    <b v="0"/>
    <s v="theater/plays"/>
    <s v="theater"/>
    <s v="plays"/>
    <x v="574"/>
    <x v="477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b v="0"/>
    <b v="0"/>
    <s v="photography/photography books"/>
    <s v="photography"/>
    <s v="photography books"/>
    <x v="511"/>
    <x v="579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b v="0"/>
    <b v="0"/>
    <s v="theater/plays"/>
    <s v="theater"/>
    <s v="plays"/>
    <x v="575"/>
    <x v="580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b v="0"/>
    <b v="1"/>
    <s v="theater/plays"/>
    <s v="theater"/>
    <s v="plays"/>
    <x v="576"/>
    <x v="581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b v="1"/>
    <b v="0"/>
    <s v="food/food trucks"/>
    <s v="food"/>
    <s v="food trucks"/>
    <x v="577"/>
    <x v="582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b v="0"/>
    <b v="0"/>
    <s v="music/indie rock"/>
    <s v="music"/>
    <s v="indie rock"/>
    <x v="578"/>
    <x v="581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b v="0"/>
    <b v="1"/>
    <s v="theater/plays"/>
    <s v="theater"/>
    <s v="plays"/>
    <x v="579"/>
    <x v="583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b v="0"/>
    <b v="1"/>
    <s v="theater/plays"/>
    <s v="theater"/>
    <s v="plays"/>
    <x v="580"/>
    <x v="584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b v="0"/>
    <b v="0"/>
    <s v="theater/plays"/>
    <s v="theater"/>
    <s v="plays"/>
    <x v="581"/>
    <x v="585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b v="0"/>
    <b v="0"/>
    <s v="theater/plays"/>
    <s v="theater"/>
    <s v="plays"/>
    <x v="582"/>
    <x v="586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b v="0"/>
    <b v="0"/>
    <s v="film &amp; video/animation"/>
    <s v="film &amp; video"/>
    <s v="animation"/>
    <x v="336"/>
    <x v="587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b v="0"/>
    <b v="0"/>
    <s v="film &amp; video/television"/>
    <s v="film &amp; video"/>
    <s v="television"/>
    <x v="583"/>
    <x v="588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b v="0"/>
    <b v="0"/>
    <s v="film &amp; video/television"/>
    <s v="film &amp; video"/>
    <s v="television"/>
    <x v="584"/>
    <x v="589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b v="0"/>
    <b v="1"/>
    <s v="film &amp; video/animation"/>
    <s v="film &amp; video"/>
    <s v="animation"/>
    <x v="585"/>
    <x v="590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b v="0"/>
    <b v="0"/>
    <s v="theater/plays"/>
    <s v="theater"/>
    <s v="plays"/>
    <x v="586"/>
    <x v="591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b v="0"/>
    <b v="1"/>
    <s v="theater/plays"/>
    <s v="theater"/>
    <s v="plays"/>
    <x v="587"/>
    <x v="592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b v="0"/>
    <b v="1"/>
    <s v="film &amp; video/drama"/>
    <s v="film &amp; video"/>
    <s v="drama"/>
    <x v="588"/>
    <x v="593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b v="0"/>
    <b v="0"/>
    <s v="theater/plays"/>
    <s v="theater"/>
    <s v="plays"/>
    <x v="589"/>
    <x v="510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b v="0"/>
    <b v="0"/>
    <s v="theater/plays"/>
    <s v="theater"/>
    <s v="plays"/>
    <x v="590"/>
    <x v="594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b v="0"/>
    <b v="0"/>
    <s v="technology/wearables"/>
    <s v="technology"/>
    <s v="wearables"/>
    <x v="591"/>
    <x v="595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b v="0"/>
    <b v="0"/>
    <s v="theater/plays"/>
    <s v="theater"/>
    <s v="plays"/>
    <x v="592"/>
    <x v="596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b v="0"/>
    <b v="0"/>
    <s v="theater/plays"/>
    <s v="theater"/>
    <s v="plays"/>
    <x v="593"/>
    <x v="597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b v="0"/>
    <b v="1"/>
    <s v="music/rock"/>
    <s v="music"/>
    <s v="rock"/>
    <x v="594"/>
    <x v="598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b v="0"/>
    <b v="0"/>
    <s v="games/video games"/>
    <s v="games"/>
    <s v="video games"/>
    <x v="595"/>
    <x v="599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b v="0"/>
    <b v="0"/>
    <s v="publishing/translations"/>
    <s v="publishing"/>
    <s v="translations"/>
    <x v="596"/>
    <x v="600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b v="1"/>
    <b v="0"/>
    <s v="food/food trucks"/>
    <s v="food"/>
    <s v="food trucks"/>
    <x v="597"/>
    <x v="601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b v="1"/>
    <b v="1"/>
    <s v="theater/plays"/>
    <s v="theater"/>
    <s v="plays"/>
    <x v="598"/>
    <x v="602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b v="0"/>
    <b v="0"/>
    <s v="music/jazz"/>
    <s v="music"/>
    <s v="jazz"/>
    <x v="599"/>
    <x v="603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b v="0"/>
    <b v="0"/>
    <s v="film &amp; video/shorts"/>
    <s v="film &amp; video"/>
    <s v="shorts"/>
    <x v="600"/>
    <x v="604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b v="0"/>
    <b v="0"/>
    <s v="technology/web"/>
    <s v="technology"/>
    <s v="web"/>
    <x v="601"/>
    <x v="292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b v="0"/>
    <b v="0"/>
    <s v="technology/web"/>
    <s v="technology"/>
    <s v="web"/>
    <x v="602"/>
    <x v="605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b v="0"/>
    <b v="0"/>
    <s v="music/metal"/>
    <s v="music"/>
    <s v="metal"/>
    <x v="335"/>
    <x v="606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b v="1"/>
    <b v="0"/>
    <s v="photography/photography books"/>
    <s v="photography"/>
    <s v="photography books"/>
    <x v="603"/>
    <x v="607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b v="0"/>
    <b v="0"/>
    <s v="food/food trucks"/>
    <s v="food"/>
    <s v="food trucks"/>
    <x v="604"/>
    <x v="608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b v="0"/>
    <b v="0"/>
    <s v="film &amp; video/science fiction"/>
    <s v="film &amp; video"/>
    <s v="science fiction"/>
    <x v="605"/>
    <x v="609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b v="0"/>
    <b v="0"/>
    <s v="music/rock"/>
    <s v="music"/>
    <s v="rock"/>
    <x v="606"/>
    <x v="610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b v="0"/>
    <b v="0"/>
    <s v="film &amp; video/documentary"/>
    <s v="film &amp; video"/>
    <s v="documentary"/>
    <x v="65"/>
    <x v="611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b v="1"/>
    <b v="0"/>
    <s v="theater/plays"/>
    <s v="theater"/>
    <s v="plays"/>
    <x v="607"/>
    <x v="612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b v="0"/>
    <b v="0"/>
    <s v="music/jazz"/>
    <s v="music"/>
    <s v="jazz"/>
    <x v="608"/>
    <x v="613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b v="0"/>
    <b v="0"/>
    <s v="theater/plays"/>
    <s v="theater"/>
    <s v="plays"/>
    <x v="609"/>
    <x v="614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b v="0"/>
    <b v="0"/>
    <s v="theater/plays"/>
    <s v="theater"/>
    <s v="plays"/>
    <x v="610"/>
    <x v="615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b v="0"/>
    <b v="0"/>
    <s v="music/jazz"/>
    <s v="music"/>
    <s v="jazz"/>
    <x v="541"/>
    <x v="616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b v="0"/>
    <b v="1"/>
    <s v="film &amp; video/documentary"/>
    <s v="film &amp; video"/>
    <s v="documentary"/>
    <x v="611"/>
    <x v="453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b v="0"/>
    <b v="1"/>
    <s v="theater/plays"/>
    <s v="theater"/>
    <s v="plays"/>
    <x v="612"/>
    <x v="617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b v="0"/>
    <b v="0"/>
    <s v="journalism/audio"/>
    <s v="journalism"/>
    <s v="audio"/>
    <x v="613"/>
    <x v="618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b v="0"/>
    <b v="0"/>
    <s v="theater/plays"/>
    <s v="theater"/>
    <s v="plays"/>
    <x v="614"/>
    <x v="619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b v="0"/>
    <b v="0"/>
    <s v="theater/plays"/>
    <s v="theater"/>
    <s v="plays"/>
    <x v="615"/>
    <x v="620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b v="0"/>
    <b v="0"/>
    <s v="music/indie rock"/>
    <s v="music"/>
    <s v="indie rock"/>
    <x v="90"/>
    <x v="621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b v="0"/>
    <b v="1"/>
    <s v="theater/plays"/>
    <s v="theater"/>
    <s v="plays"/>
    <x v="616"/>
    <x v="622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b v="0"/>
    <b v="0"/>
    <s v="theater/plays"/>
    <s v="theater"/>
    <s v="plays"/>
    <x v="617"/>
    <x v="623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b v="0"/>
    <b v="0"/>
    <s v="music/indie rock"/>
    <s v="music"/>
    <s v="indie rock"/>
    <x v="618"/>
    <x v="624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b v="0"/>
    <b v="0"/>
    <s v="photography/photography books"/>
    <s v="photography"/>
    <s v="photography books"/>
    <x v="619"/>
    <x v="625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b v="0"/>
    <b v="0"/>
    <s v="journalism/audio"/>
    <s v="journalism"/>
    <s v="audio"/>
    <x v="620"/>
    <x v="626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b v="0"/>
    <b v="0"/>
    <s v="photography/photography books"/>
    <s v="photography"/>
    <s v="photography books"/>
    <x v="621"/>
    <x v="627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b v="0"/>
    <b v="0"/>
    <s v="publishing/fiction"/>
    <s v="publishing"/>
    <s v="fiction"/>
    <x v="622"/>
    <x v="491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b v="0"/>
    <b v="0"/>
    <s v="film &amp; video/drama"/>
    <s v="film &amp; video"/>
    <s v="drama"/>
    <x v="35"/>
    <x v="628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b v="0"/>
    <b v="1"/>
    <s v="food/food trucks"/>
    <s v="food"/>
    <s v="food trucks"/>
    <x v="623"/>
    <x v="629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b v="0"/>
    <b v="1"/>
    <s v="games/mobile games"/>
    <s v="games"/>
    <s v="mobile games"/>
    <x v="624"/>
    <x v="630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b v="0"/>
    <b v="0"/>
    <s v="theater/plays"/>
    <s v="theater"/>
    <s v="plays"/>
    <x v="625"/>
    <x v="631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b v="0"/>
    <b v="0"/>
    <s v="theater/plays"/>
    <s v="theater"/>
    <s v="plays"/>
    <x v="626"/>
    <x v="632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b v="0"/>
    <b v="0"/>
    <s v="theater/plays"/>
    <s v="theater"/>
    <s v="plays"/>
    <x v="627"/>
    <x v="633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b v="0"/>
    <b v="0"/>
    <s v="publishing/nonfiction"/>
    <s v="publishing"/>
    <s v="nonfiction"/>
    <x v="628"/>
    <x v="634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b v="0"/>
    <b v="0"/>
    <s v="theater/plays"/>
    <s v="theater"/>
    <s v="plays"/>
    <x v="629"/>
    <x v="415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b v="0"/>
    <b v="0"/>
    <s v="technology/wearables"/>
    <s v="technology"/>
    <s v="wearables"/>
    <x v="630"/>
    <x v="635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b v="0"/>
    <b v="0"/>
    <s v="theater/plays"/>
    <s v="theater"/>
    <s v="plays"/>
    <x v="631"/>
    <x v="607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b v="0"/>
    <b v="1"/>
    <s v="film &amp; video/television"/>
    <s v="film &amp; video"/>
    <s v="television"/>
    <x v="632"/>
    <x v="636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b v="0"/>
    <b v="0"/>
    <s v="technology/web"/>
    <s v="technology"/>
    <s v="web"/>
    <x v="633"/>
    <x v="637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b v="0"/>
    <b v="1"/>
    <s v="film &amp; video/documentary"/>
    <s v="film &amp; video"/>
    <s v="documentary"/>
    <x v="634"/>
    <x v="638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b v="1"/>
    <b v="1"/>
    <s v="film &amp; video/documentary"/>
    <s v="film &amp; video"/>
    <s v="documentary"/>
    <x v="635"/>
    <x v="639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b v="0"/>
    <b v="0"/>
    <s v="music/rock"/>
    <s v="music"/>
    <s v="rock"/>
    <x v="636"/>
    <x v="640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b v="0"/>
    <b v="0"/>
    <s v="theater/plays"/>
    <s v="theater"/>
    <s v="plays"/>
    <x v="637"/>
    <x v="641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b v="0"/>
    <b v="0"/>
    <s v="theater/plays"/>
    <s v="theater"/>
    <s v="plays"/>
    <x v="638"/>
    <x v="642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b v="1"/>
    <b v="0"/>
    <s v="music/rock"/>
    <s v="music"/>
    <s v="rock"/>
    <x v="639"/>
    <x v="445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b v="0"/>
    <b v="1"/>
    <s v="theater/plays"/>
    <s v="theater"/>
    <s v="plays"/>
    <x v="640"/>
    <x v="116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b v="0"/>
    <b v="0"/>
    <s v="music/electric music"/>
    <s v="music"/>
    <s v="electric music"/>
    <x v="641"/>
    <x v="643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b v="0"/>
    <b v="0"/>
    <s v="technology/wearables"/>
    <s v="technology"/>
    <s v="wearables"/>
    <x v="642"/>
    <x v="644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b v="0"/>
    <b v="0"/>
    <s v="film &amp; video/drama"/>
    <s v="film &amp; video"/>
    <s v="drama"/>
    <x v="230"/>
    <x v="645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b v="0"/>
    <b v="0"/>
    <s v="technology/wearables"/>
    <s v="technology"/>
    <s v="wearables"/>
    <x v="67"/>
    <x v="646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b v="1"/>
    <b v="0"/>
    <s v="theater/plays"/>
    <s v="theater"/>
    <s v="plays"/>
    <x v="643"/>
    <x v="647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b v="0"/>
    <b v="0"/>
    <s v="technology/wearables"/>
    <s v="technology"/>
    <s v="wearables"/>
    <x v="644"/>
    <x v="467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b v="1"/>
    <b v="1"/>
    <s v="publishing/translations"/>
    <s v="publishing"/>
    <s v="translations"/>
    <x v="645"/>
    <x v="648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b v="0"/>
    <b v="0"/>
    <s v="film &amp; video/animation"/>
    <s v="film &amp; video"/>
    <s v="animation"/>
    <x v="646"/>
    <x v="649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b v="0"/>
    <b v="0"/>
    <s v="publishing/nonfiction"/>
    <s v="publishing"/>
    <s v="nonfiction"/>
    <x v="626"/>
    <x v="650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b v="0"/>
    <b v="1"/>
    <s v="technology/web"/>
    <s v="technology"/>
    <s v="web"/>
    <x v="647"/>
    <x v="651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b v="0"/>
    <b v="0"/>
    <s v="film &amp; video/drama"/>
    <s v="film &amp; video"/>
    <s v="drama"/>
    <x v="159"/>
    <x v="652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b v="0"/>
    <b v="0"/>
    <s v="theater/plays"/>
    <s v="theater"/>
    <s v="plays"/>
    <x v="648"/>
    <x v="653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b v="0"/>
    <b v="0"/>
    <s v="theater/plays"/>
    <s v="theater"/>
    <s v="plays"/>
    <x v="267"/>
    <x v="654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b v="0"/>
    <b v="1"/>
    <s v="theater/plays"/>
    <s v="theater"/>
    <s v="plays"/>
    <x v="649"/>
    <x v="655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b v="1"/>
    <b v="1"/>
    <s v="theater/plays"/>
    <s v="theater"/>
    <s v="plays"/>
    <x v="248"/>
    <x v="656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b v="0"/>
    <b v="0"/>
    <s v="theater/plays"/>
    <s v="theater"/>
    <s v="plays"/>
    <x v="571"/>
    <x v="657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b v="0"/>
    <b v="0"/>
    <s v="publishing/radio &amp; podcasts"/>
    <s v="publishing"/>
    <s v="radio &amp; podcasts"/>
    <x v="650"/>
    <x v="89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b v="0"/>
    <b v="0"/>
    <s v="music/rock"/>
    <s v="music"/>
    <s v="rock"/>
    <x v="1"/>
    <x v="658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b v="0"/>
    <b v="0"/>
    <s v="games/mobile games"/>
    <s v="games"/>
    <s v="mobile games"/>
    <x v="651"/>
    <x v="438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b v="0"/>
    <b v="1"/>
    <s v="theater/plays"/>
    <s v="theater"/>
    <s v="plays"/>
    <x v="652"/>
    <x v="659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b v="0"/>
    <b v="0"/>
    <s v="film &amp; video/documentary"/>
    <s v="film &amp; video"/>
    <s v="documentary"/>
    <x v="653"/>
    <x v="660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b v="0"/>
    <b v="0"/>
    <s v="technology/wearables"/>
    <s v="technology"/>
    <s v="wearables"/>
    <x v="654"/>
    <x v="661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b v="0"/>
    <b v="0"/>
    <s v="publishing/fiction"/>
    <s v="publishing"/>
    <s v="fiction"/>
    <x v="655"/>
    <x v="662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b v="0"/>
    <b v="1"/>
    <s v="theater/plays"/>
    <s v="theater"/>
    <s v="plays"/>
    <x v="656"/>
    <x v="236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b v="0"/>
    <b v="0"/>
    <s v="music/rock"/>
    <s v="music"/>
    <s v="rock"/>
    <x v="657"/>
    <x v="663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b v="0"/>
    <b v="0"/>
    <s v="film &amp; video/documentary"/>
    <s v="film &amp; video"/>
    <s v="documentary"/>
    <x v="265"/>
    <x v="202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b v="0"/>
    <b v="0"/>
    <s v="theater/plays"/>
    <s v="theater"/>
    <s v="plays"/>
    <x v="658"/>
    <x v="664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b v="0"/>
    <b v="1"/>
    <s v="theater/plays"/>
    <s v="theater"/>
    <s v="plays"/>
    <x v="659"/>
    <x v="665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b v="0"/>
    <b v="0"/>
    <s v="games/mobile games"/>
    <s v="games"/>
    <s v="mobile games"/>
    <x v="660"/>
    <x v="666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b v="0"/>
    <b v="1"/>
    <s v="theater/plays"/>
    <s v="theater"/>
    <s v="plays"/>
    <x v="661"/>
    <x v="602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b v="0"/>
    <b v="0"/>
    <s v="technology/web"/>
    <s v="technology"/>
    <s v="web"/>
    <x v="4"/>
    <x v="667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b v="0"/>
    <b v="0"/>
    <s v="theater/plays"/>
    <s v="theater"/>
    <s v="plays"/>
    <x v="662"/>
    <x v="668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b v="0"/>
    <b v="0"/>
    <s v="film &amp; video/drama"/>
    <s v="film &amp; video"/>
    <s v="drama"/>
    <x v="663"/>
    <x v="669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b v="0"/>
    <b v="0"/>
    <s v="technology/wearables"/>
    <s v="technology"/>
    <s v="wearables"/>
    <x v="664"/>
    <x v="670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b v="0"/>
    <b v="0"/>
    <s v="technology/web"/>
    <s v="technology"/>
    <s v="web"/>
    <x v="665"/>
    <x v="601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b v="0"/>
    <b v="1"/>
    <s v="music/rock"/>
    <s v="music"/>
    <s v="rock"/>
    <x v="666"/>
    <x v="671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b v="0"/>
    <b v="0"/>
    <s v="music/metal"/>
    <s v="music"/>
    <s v="metal"/>
    <x v="43"/>
    <x v="672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b v="0"/>
    <b v="1"/>
    <s v="theater/plays"/>
    <s v="theater"/>
    <s v="plays"/>
    <x v="667"/>
    <x v="673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b v="0"/>
    <b v="0"/>
    <s v="photography/photography books"/>
    <s v="photography"/>
    <s v="photography books"/>
    <x v="668"/>
    <x v="674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b v="0"/>
    <b v="0"/>
    <s v="publishing/nonfiction"/>
    <s v="publishing"/>
    <s v="nonfiction"/>
    <x v="669"/>
    <x v="675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b v="0"/>
    <b v="0"/>
    <s v="music/indie rock"/>
    <s v="music"/>
    <s v="indie rock"/>
    <x v="670"/>
    <x v="676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b v="0"/>
    <b v="1"/>
    <s v="theater/plays"/>
    <s v="theater"/>
    <s v="plays"/>
    <x v="671"/>
    <x v="677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b v="0"/>
    <b v="0"/>
    <s v="music/indie rock"/>
    <s v="music"/>
    <s v="indie rock"/>
    <x v="672"/>
    <x v="678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b v="0"/>
    <b v="0"/>
    <s v="theater/plays"/>
    <s v="theater"/>
    <s v="plays"/>
    <x v="673"/>
    <x v="679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b v="0"/>
    <b v="0"/>
    <s v="theater/plays"/>
    <s v="theater"/>
    <s v="plays"/>
    <x v="674"/>
    <x v="680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b v="0"/>
    <b v="0"/>
    <s v="music/electric music"/>
    <s v="music"/>
    <s v="electric music"/>
    <x v="675"/>
    <x v="681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b v="0"/>
    <b v="1"/>
    <s v="theater/plays"/>
    <s v="theater"/>
    <s v="plays"/>
    <x v="676"/>
    <x v="682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b v="0"/>
    <b v="1"/>
    <s v="theater/plays"/>
    <s v="theater"/>
    <s v="plays"/>
    <x v="342"/>
    <x v="683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b v="0"/>
    <b v="0"/>
    <s v="technology/wearables"/>
    <s v="technology"/>
    <s v="wearables"/>
    <x v="677"/>
    <x v="684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b v="0"/>
    <b v="0"/>
    <s v="technology/web"/>
    <s v="technology"/>
    <s v="web"/>
    <x v="678"/>
    <x v="685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b v="0"/>
    <b v="0"/>
    <s v="theater/plays"/>
    <s v="theater"/>
    <s v="plays"/>
    <x v="679"/>
    <x v="488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b v="0"/>
    <b v="1"/>
    <s v="film &amp; video/animation"/>
    <s v="film &amp; video"/>
    <s v="animation"/>
    <x v="680"/>
    <x v="686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b v="0"/>
    <b v="1"/>
    <s v="technology/wearables"/>
    <s v="technology"/>
    <s v="wearables"/>
    <x v="681"/>
    <x v="687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b v="0"/>
    <b v="0"/>
    <s v="music/electric music"/>
    <s v="music"/>
    <s v="electric music"/>
    <x v="682"/>
    <x v="688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b v="1"/>
    <b v="1"/>
    <s v="publishing/nonfiction"/>
    <s v="publishing"/>
    <s v="nonfiction"/>
    <x v="683"/>
    <x v="689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b v="0"/>
    <b v="1"/>
    <s v="theater/plays"/>
    <s v="theater"/>
    <s v="plays"/>
    <x v="684"/>
    <x v="690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b v="0"/>
    <b v="0"/>
    <s v="photography/photography books"/>
    <s v="photography"/>
    <s v="photography books"/>
    <x v="674"/>
    <x v="691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b v="0"/>
    <b v="0"/>
    <s v="theater/plays"/>
    <s v="theater"/>
    <s v="plays"/>
    <x v="685"/>
    <x v="424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b v="0"/>
    <b v="1"/>
    <s v="theater/plays"/>
    <s v="theater"/>
    <s v="plays"/>
    <x v="605"/>
    <x v="231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b v="0"/>
    <b v="0"/>
    <s v="theater/plays"/>
    <s v="theater"/>
    <s v="plays"/>
    <x v="686"/>
    <x v="692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b v="0"/>
    <b v="0"/>
    <s v="film &amp; video/drama"/>
    <s v="film &amp; video"/>
    <s v="drama"/>
    <x v="687"/>
    <x v="693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b v="0"/>
    <b v="0"/>
    <s v="music/rock"/>
    <s v="music"/>
    <s v="rock"/>
    <x v="688"/>
    <x v="694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b v="0"/>
    <b v="0"/>
    <s v="music/electric music"/>
    <s v="music"/>
    <s v="electric music"/>
    <x v="689"/>
    <x v="236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b v="0"/>
    <b v="1"/>
    <s v="games/video games"/>
    <s v="games"/>
    <s v="video games"/>
    <x v="690"/>
    <x v="695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b v="0"/>
    <b v="0"/>
    <s v="music/rock"/>
    <s v="music"/>
    <s v="rock"/>
    <x v="691"/>
    <x v="696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b v="0"/>
    <b v="0"/>
    <s v="music/jazz"/>
    <s v="music"/>
    <s v="jazz"/>
    <x v="692"/>
    <x v="697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b v="0"/>
    <b v="1"/>
    <s v="theater/plays"/>
    <s v="theater"/>
    <s v="plays"/>
    <x v="693"/>
    <x v="698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b v="0"/>
    <b v="0"/>
    <s v="music/rock"/>
    <s v="music"/>
    <s v="rock"/>
    <x v="694"/>
    <x v="699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b v="1"/>
    <b v="1"/>
    <s v="music/indie rock"/>
    <s v="music"/>
    <s v="indie rock"/>
    <x v="695"/>
    <x v="489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b v="0"/>
    <b v="0"/>
    <s v="film &amp; video/science fiction"/>
    <s v="film &amp; video"/>
    <s v="science fiction"/>
    <x v="123"/>
    <x v="512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b v="0"/>
    <b v="0"/>
    <s v="publishing/translations"/>
    <s v="publishing"/>
    <s v="translations"/>
    <x v="696"/>
    <x v="700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b v="0"/>
    <b v="0"/>
    <s v="theater/plays"/>
    <s v="theater"/>
    <s v="plays"/>
    <x v="626"/>
    <x v="701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b v="0"/>
    <b v="0"/>
    <s v="games/video games"/>
    <s v="games"/>
    <s v="video games"/>
    <x v="697"/>
    <x v="340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b v="0"/>
    <b v="1"/>
    <s v="theater/plays"/>
    <s v="theater"/>
    <s v="plays"/>
    <x v="698"/>
    <x v="702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b v="0"/>
    <b v="0"/>
    <s v="theater/plays"/>
    <s v="theater"/>
    <s v="plays"/>
    <x v="699"/>
    <x v="703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b v="0"/>
    <b v="0"/>
    <s v="music/indie rock"/>
    <s v="music"/>
    <s v="indie rock"/>
    <x v="700"/>
    <x v="704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b v="0"/>
    <b v="0"/>
    <s v="theater/plays"/>
    <s v="theater"/>
    <s v="plays"/>
    <x v="701"/>
    <x v="705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b v="0"/>
    <b v="0"/>
    <s v="technology/web"/>
    <s v="technology"/>
    <s v="web"/>
    <x v="702"/>
    <x v="706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b v="0"/>
    <b v="0"/>
    <s v="music/rock"/>
    <s v="music"/>
    <s v="rock"/>
    <x v="703"/>
    <x v="707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b v="0"/>
    <b v="0"/>
    <s v="theater/plays"/>
    <s v="theater"/>
    <s v="plays"/>
    <x v="704"/>
    <x v="708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b v="0"/>
    <b v="0"/>
    <s v="theater/plays"/>
    <s v="theater"/>
    <s v="plays"/>
    <x v="431"/>
    <x v="709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b v="0"/>
    <b v="0"/>
    <s v="film &amp; video/animation"/>
    <s v="film &amp; video"/>
    <s v="animation"/>
    <x v="705"/>
    <x v="710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b v="0"/>
    <b v="1"/>
    <s v="theater/plays"/>
    <s v="theater"/>
    <s v="plays"/>
    <x v="706"/>
    <x v="711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b v="0"/>
    <b v="1"/>
    <s v="film &amp; video/drama"/>
    <s v="film &amp; video"/>
    <s v="drama"/>
    <x v="707"/>
    <x v="712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b v="0"/>
    <b v="0"/>
    <s v="theater/plays"/>
    <s v="theater"/>
    <s v="plays"/>
    <x v="708"/>
    <x v="70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b v="0"/>
    <b v="1"/>
    <s v="film &amp; video/animation"/>
    <s v="film &amp; video"/>
    <s v="animation"/>
    <x v="709"/>
    <x v="713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b v="0"/>
    <b v="0"/>
    <s v="music/rock"/>
    <s v="music"/>
    <s v="rock"/>
    <x v="710"/>
    <x v="714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b v="0"/>
    <b v="0"/>
    <s v="technology/web"/>
    <s v="technology"/>
    <s v="web"/>
    <x v="711"/>
    <x v="715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b v="0"/>
    <b v="1"/>
    <s v="film &amp; video/animation"/>
    <s v="film &amp; video"/>
    <s v="animation"/>
    <x v="157"/>
    <x v="716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b v="0"/>
    <b v="1"/>
    <s v="music/jazz"/>
    <s v="music"/>
    <s v="jazz"/>
    <x v="630"/>
    <x v="717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b v="0"/>
    <b v="0"/>
    <s v="music/rock"/>
    <s v="music"/>
    <s v="rock"/>
    <x v="712"/>
    <x v="718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b v="0"/>
    <b v="0"/>
    <s v="film &amp; video/animation"/>
    <s v="film &amp; video"/>
    <s v="animation"/>
    <x v="93"/>
    <x v="719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b v="0"/>
    <b v="0"/>
    <s v="theater/plays"/>
    <s v="theater"/>
    <s v="plays"/>
    <x v="713"/>
    <x v="115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b v="0"/>
    <b v="0"/>
    <s v="theater/plays"/>
    <s v="theater"/>
    <s v="plays"/>
    <x v="714"/>
    <x v="720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b v="0"/>
    <b v="0"/>
    <s v="food/food trucks"/>
    <s v="food"/>
    <s v="food trucks"/>
    <x v="715"/>
    <x v="721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b v="0"/>
    <b v="1"/>
    <s v="theater/plays"/>
    <s v="theater"/>
    <s v="plays"/>
    <x v="716"/>
    <x v="722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b v="0"/>
    <b v="0"/>
    <s v="publishing/nonfiction"/>
    <s v="publishing"/>
    <s v="nonfiction"/>
    <x v="448"/>
    <x v="451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b v="0"/>
    <b v="0"/>
    <s v="music/rock"/>
    <s v="music"/>
    <s v="rock"/>
    <x v="717"/>
    <x v="642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b v="0"/>
    <b v="0"/>
    <s v="film &amp; video/drama"/>
    <s v="film &amp; video"/>
    <s v="drama"/>
    <x v="718"/>
    <x v="723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b v="0"/>
    <b v="1"/>
    <s v="games/mobile games"/>
    <s v="games"/>
    <s v="mobile games"/>
    <x v="719"/>
    <x v="724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b v="0"/>
    <b v="0"/>
    <s v="technology/web"/>
    <s v="technology"/>
    <s v="web"/>
    <x v="720"/>
    <x v="725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b v="0"/>
    <b v="1"/>
    <s v="theater/plays"/>
    <s v="theater"/>
    <s v="plays"/>
    <x v="721"/>
    <x v="726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b v="0"/>
    <b v="0"/>
    <s v="theater/plays"/>
    <s v="theater"/>
    <s v="plays"/>
    <x v="722"/>
    <x v="727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b v="0"/>
    <b v="0"/>
    <s v="music/rock"/>
    <s v="music"/>
    <s v="rock"/>
    <x v="139"/>
    <x v="560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b v="0"/>
    <b v="1"/>
    <s v="photography/photography books"/>
    <s v="photography"/>
    <s v="photography books"/>
    <x v="723"/>
    <x v="728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b v="0"/>
    <b v="0"/>
    <s v="photography/photography books"/>
    <s v="photography"/>
    <s v="photography books"/>
    <x v="704"/>
    <x v="339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b v="0"/>
    <b v="0"/>
    <s v="theater/plays"/>
    <s v="theater"/>
    <s v="plays"/>
    <x v="724"/>
    <x v="35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b v="0"/>
    <b v="0"/>
    <s v="music/rock"/>
    <s v="music"/>
    <s v="rock"/>
    <x v="725"/>
    <x v="729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b v="0"/>
    <b v="0"/>
    <s v="film &amp; video/documentary"/>
    <s v="film &amp; video"/>
    <s v="documentary"/>
    <x v="660"/>
    <x v="241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b v="0"/>
    <b v="1"/>
    <s v="film &amp; video/drama"/>
    <s v="film &amp; video"/>
    <s v="drama"/>
    <x v="726"/>
    <x v="730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b v="0"/>
    <b v="1"/>
    <s v="theater/plays"/>
    <s v="theater"/>
    <s v="plays"/>
    <x v="727"/>
    <x v="322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b v="0"/>
    <b v="0"/>
    <s v="food/food trucks"/>
    <s v="food"/>
    <s v="food trucks"/>
    <x v="728"/>
    <x v="731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b v="0"/>
    <b v="0"/>
    <s v="film &amp; video/documentary"/>
    <s v="film &amp; video"/>
    <s v="documentary"/>
    <x v="729"/>
    <x v="732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b v="0"/>
    <b v="1"/>
    <s v="theater/plays"/>
    <s v="theater"/>
    <s v="plays"/>
    <x v="730"/>
    <x v="157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b v="0"/>
    <b v="1"/>
    <s v="games/video games"/>
    <s v="games"/>
    <s v="video games"/>
    <x v="731"/>
    <x v="733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b v="0"/>
    <b v="0"/>
    <s v="publishing/nonfiction"/>
    <s v="publishing"/>
    <s v="nonfiction"/>
    <x v="78"/>
    <x v="734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b v="0"/>
    <b v="0"/>
    <s v="games/video games"/>
    <s v="games"/>
    <s v="video games"/>
    <x v="732"/>
    <x v="735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b v="0"/>
    <b v="1"/>
    <s v="music/rock"/>
    <s v="music"/>
    <s v="rock"/>
    <x v="733"/>
    <x v="736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b v="0"/>
    <b v="0"/>
    <s v="music/rock"/>
    <s v="music"/>
    <s v="rock"/>
    <x v="734"/>
    <x v="737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b v="1"/>
    <b v="1"/>
    <s v="theater/plays"/>
    <s v="theater"/>
    <s v="plays"/>
    <x v="406"/>
    <x v="738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b v="0"/>
    <b v="1"/>
    <s v="publishing/nonfiction"/>
    <s v="publishing"/>
    <s v="nonfiction"/>
    <x v="735"/>
    <x v="739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b v="0"/>
    <b v="1"/>
    <s v="theater/plays"/>
    <s v="theater"/>
    <s v="plays"/>
    <x v="736"/>
    <x v="740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b v="1"/>
    <b v="0"/>
    <s v="games/video games"/>
    <s v="games"/>
    <s v="video games"/>
    <x v="737"/>
    <x v="697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b v="0"/>
    <b v="1"/>
    <s v="music/rock"/>
    <s v="music"/>
    <s v="rock"/>
    <x v="192"/>
    <x v="741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b v="0"/>
    <b v="0"/>
    <s v="film &amp; video/documentary"/>
    <s v="film &amp; video"/>
    <s v="documentary"/>
    <x v="738"/>
    <x v="742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b v="0"/>
    <b v="0"/>
    <s v="music/rock"/>
    <s v="music"/>
    <s v="rock"/>
    <x v="739"/>
    <x v="743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b v="1"/>
    <b v="1"/>
    <s v="music/rock"/>
    <s v="music"/>
    <s v="rock"/>
    <x v="613"/>
    <x v="744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b v="0"/>
    <b v="1"/>
    <s v="publishing/nonfiction"/>
    <s v="publishing"/>
    <s v="nonfiction"/>
    <x v="740"/>
    <x v="269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b v="0"/>
    <b v="0"/>
    <s v="film &amp; video/shorts"/>
    <s v="film &amp; video"/>
    <s v="shorts"/>
    <x v="145"/>
    <x v="745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b v="0"/>
    <b v="1"/>
    <s v="theater/plays"/>
    <s v="theater"/>
    <s v="plays"/>
    <x v="741"/>
    <x v="746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b v="0"/>
    <b v="1"/>
    <s v="film &amp; video/drama"/>
    <s v="film &amp; video"/>
    <s v="drama"/>
    <x v="742"/>
    <x v="747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b v="0"/>
    <b v="0"/>
    <s v="theater/plays"/>
    <s v="theater"/>
    <s v="plays"/>
    <x v="202"/>
    <x v="503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b v="0"/>
    <b v="0"/>
    <s v="theater/plays"/>
    <s v="theater"/>
    <s v="plays"/>
    <x v="743"/>
    <x v="748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b v="0"/>
    <b v="0"/>
    <s v="theater/plays"/>
    <s v="theater"/>
    <s v="plays"/>
    <x v="744"/>
    <x v="330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b v="0"/>
    <b v="0"/>
    <s v="photography/photography books"/>
    <s v="photography"/>
    <s v="photography books"/>
    <x v="745"/>
    <x v="749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b v="1"/>
    <b v="0"/>
    <s v="publishing/translations"/>
    <s v="publishing"/>
    <s v="translations"/>
    <x v="746"/>
    <x v="750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b v="0"/>
    <b v="0"/>
    <s v="publishing/translations"/>
    <s v="publishing"/>
    <s v="translations"/>
    <x v="747"/>
    <x v="751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b v="0"/>
    <b v="0"/>
    <s v="theater/plays"/>
    <s v="theater"/>
    <s v="plays"/>
    <x v="362"/>
    <x v="451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b v="0"/>
    <b v="0"/>
    <s v="technology/web"/>
    <s v="technology"/>
    <s v="web"/>
    <x v="748"/>
    <x v="752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b v="0"/>
    <b v="0"/>
    <s v="music/indie rock"/>
    <s v="music"/>
    <s v="indie rock"/>
    <x v="749"/>
    <x v="753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b v="0"/>
    <b v="0"/>
    <s v="music/jazz"/>
    <s v="music"/>
    <s v="jazz"/>
    <x v="643"/>
    <x v="754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b v="0"/>
    <b v="0"/>
    <s v="theater/plays"/>
    <s v="theater"/>
    <s v="plays"/>
    <x v="750"/>
    <x v="755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b v="0"/>
    <b v="1"/>
    <s v="film &amp; video/documentary"/>
    <s v="film &amp; video"/>
    <s v="documentary"/>
    <x v="751"/>
    <x v="756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b v="0"/>
    <b v="1"/>
    <s v="theater/plays"/>
    <s v="theater"/>
    <s v="plays"/>
    <x v="752"/>
    <x v="757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b v="0"/>
    <b v="0"/>
    <s v="technology/web"/>
    <s v="technology"/>
    <s v="web"/>
    <x v="753"/>
    <x v="758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b v="0"/>
    <b v="0"/>
    <s v="technology/wearables"/>
    <s v="technology"/>
    <s v="wearables"/>
    <x v="754"/>
    <x v="759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b v="0"/>
    <b v="0"/>
    <s v="photography/photography books"/>
    <s v="photography"/>
    <s v="photography books"/>
    <x v="755"/>
    <x v="760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b v="0"/>
    <b v="0"/>
    <s v="film &amp; video/documentary"/>
    <s v="film &amp; video"/>
    <s v="documentary"/>
    <x v="756"/>
    <x v="761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b v="0"/>
    <b v="0"/>
    <s v="technology/web"/>
    <s v="technology"/>
    <s v="web"/>
    <x v="757"/>
    <x v="78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b v="1"/>
    <b v="1"/>
    <s v="technology/web"/>
    <s v="technology"/>
    <s v="web"/>
    <x v="758"/>
    <x v="762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b v="0"/>
    <b v="0"/>
    <s v="food/food trucks"/>
    <s v="food"/>
    <s v="food trucks"/>
    <x v="759"/>
    <x v="763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b v="0"/>
    <b v="0"/>
    <s v="film &amp; video/drama"/>
    <s v="film &amp; video"/>
    <s v="drama"/>
    <x v="760"/>
    <x v="764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b v="0"/>
    <b v="1"/>
    <s v="music/indie rock"/>
    <s v="music"/>
    <s v="indie rock"/>
    <x v="761"/>
    <x v="765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b v="1"/>
    <b v="0"/>
    <s v="music/rock"/>
    <s v="music"/>
    <s v="rock"/>
    <x v="762"/>
    <x v="539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b v="0"/>
    <b v="0"/>
    <s v="music/electric music"/>
    <s v="music"/>
    <s v="electric music"/>
    <x v="444"/>
    <x v="766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b v="0"/>
    <b v="1"/>
    <s v="games/video games"/>
    <s v="games"/>
    <s v="video games"/>
    <x v="763"/>
    <x v="422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b v="0"/>
    <b v="1"/>
    <s v="music/indie rock"/>
    <s v="music"/>
    <s v="indie rock"/>
    <x v="764"/>
    <x v="767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b v="0"/>
    <b v="0"/>
    <s v="publishing/fiction"/>
    <s v="publishing"/>
    <s v="fiction"/>
    <x v="765"/>
    <x v="768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b v="0"/>
    <b v="0"/>
    <s v="theater/plays"/>
    <s v="theater"/>
    <s v="plays"/>
    <x v="766"/>
    <x v="214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b v="0"/>
    <b v="0"/>
    <s v="food/food trucks"/>
    <s v="food"/>
    <s v="food trucks"/>
    <x v="767"/>
    <x v="769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b v="1"/>
    <b v="0"/>
    <s v="film &amp; video/shorts"/>
    <s v="film &amp; video"/>
    <s v="shorts"/>
    <x v="768"/>
    <x v="770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b v="1"/>
    <b v="0"/>
    <s v="food/food trucks"/>
    <s v="food"/>
    <s v="food trucks"/>
    <x v="769"/>
    <x v="771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b v="0"/>
    <b v="1"/>
    <s v="theater/plays"/>
    <s v="theater"/>
    <s v="plays"/>
    <x v="770"/>
    <x v="250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b v="0"/>
    <b v="1"/>
    <s v="technology/wearables"/>
    <s v="technology"/>
    <s v="wearables"/>
    <x v="771"/>
    <x v="772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b v="0"/>
    <b v="0"/>
    <s v="theater/plays"/>
    <s v="theater"/>
    <s v="plays"/>
    <x v="772"/>
    <x v="773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b v="0"/>
    <b v="0"/>
    <s v="theater/plays"/>
    <s v="theater"/>
    <s v="plays"/>
    <x v="773"/>
    <x v="774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b v="0"/>
    <b v="1"/>
    <s v="film &amp; video/television"/>
    <s v="film &amp; video"/>
    <s v="television"/>
    <x v="774"/>
    <x v="331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b v="0"/>
    <b v="0"/>
    <s v="film &amp; video/shorts"/>
    <s v="film &amp; video"/>
    <s v="shorts"/>
    <x v="775"/>
    <x v="775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b v="0"/>
    <b v="0"/>
    <s v="theater/plays"/>
    <s v="theater"/>
    <s v="plays"/>
    <x v="776"/>
    <x v="776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b v="0"/>
    <b v="0"/>
    <s v="photography/photography books"/>
    <s v="photography"/>
    <s v="photography books"/>
    <x v="777"/>
    <x v="777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b v="0"/>
    <b v="0"/>
    <s v="food/food trucks"/>
    <s v="food"/>
    <s v="food trucks"/>
    <x v="778"/>
    <x v="778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b v="0"/>
    <b v="0"/>
    <s v="theater/plays"/>
    <s v="theater"/>
    <s v="plays"/>
    <x v="779"/>
    <x v="779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b v="0"/>
    <b v="0"/>
    <s v="film &amp; video/drama"/>
    <s v="film &amp; video"/>
    <s v="drama"/>
    <x v="780"/>
    <x v="780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b v="0"/>
    <b v="0"/>
    <s v="theater/plays"/>
    <s v="theater"/>
    <s v="plays"/>
    <x v="335"/>
    <x v="781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b v="0"/>
    <b v="1"/>
    <s v="theater/plays"/>
    <s v="theater"/>
    <s v="plays"/>
    <x v="535"/>
    <x v="782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b v="0"/>
    <b v="0"/>
    <s v="film &amp; video/science fiction"/>
    <s v="film &amp; video"/>
    <s v="science fiction"/>
    <x v="270"/>
    <x v="783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b v="0"/>
    <b v="0"/>
    <s v="photography/photography books"/>
    <s v="photography"/>
    <s v="photography books"/>
    <x v="781"/>
    <x v="393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b v="0"/>
    <b v="1"/>
    <s v="photography/photography books"/>
    <s v="photography"/>
    <s v="photography books"/>
    <x v="782"/>
    <x v="784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b v="0"/>
    <b v="0"/>
    <s v="music/rock"/>
    <s v="music"/>
    <s v="rock"/>
    <x v="783"/>
    <x v="785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b v="0"/>
    <b v="0"/>
    <s v="photography/photography books"/>
    <s v="photography"/>
    <s v="photography books"/>
    <x v="784"/>
    <x v="229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b v="0"/>
    <b v="0"/>
    <s v="food/food trucks"/>
    <s v="food"/>
    <s v="food trucks"/>
    <x v="785"/>
    <x v="786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b v="0"/>
    <b v="0"/>
    <s v="music/metal"/>
    <s v="music"/>
    <s v="metal"/>
    <x v="786"/>
    <x v="787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b v="0"/>
    <b v="0"/>
    <s v="publishing/nonfiction"/>
    <s v="publishing"/>
    <s v="nonfiction"/>
    <x v="787"/>
    <x v="341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b v="0"/>
    <b v="0"/>
    <s v="music/electric music"/>
    <s v="music"/>
    <s v="electric music"/>
    <x v="788"/>
    <x v="788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b v="0"/>
    <b v="1"/>
    <s v="theater/plays"/>
    <s v="theater"/>
    <s v="plays"/>
    <x v="330"/>
    <x v="789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b v="0"/>
    <b v="0"/>
    <s v="theater/plays"/>
    <s v="theater"/>
    <s v="plays"/>
    <x v="789"/>
    <x v="790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b v="0"/>
    <b v="0"/>
    <s v="film &amp; video/shorts"/>
    <s v="film &amp; video"/>
    <s v="shorts"/>
    <x v="790"/>
    <x v="791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b v="0"/>
    <b v="1"/>
    <s v="theater/plays"/>
    <s v="theater"/>
    <s v="plays"/>
    <x v="791"/>
    <x v="792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b v="0"/>
    <b v="0"/>
    <s v="theater/plays"/>
    <s v="theater"/>
    <s v="plays"/>
    <x v="792"/>
    <x v="556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b v="0"/>
    <b v="0"/>
    <s v="music/indie rock"/>
    <s v="music"/>
    <s v="indie rock"/>
    <x v="793"/>
    <x v="488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b v="0"/>
    <b v="1"/>
    <s v="theater/plays"/>
    <s v="theater"/>
    <s v="plays"/>
    <x v="794"/>
    <x v="232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b v="0"/>
    <b v="0"/>
    <s v="theater/plays"/>
    <s v="theater"/>
    <s v="plays"/>
    <x v="795"/>
    <x v="793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b v="0"/>
    <b v="1"/>
    <s v="music/electric music"/>
    <s v="music"/>
    <s v="electric music"/>
    <x v="796"/>
    <x v="794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b v="0"/>
    <b v="0"/>
    <s v="music/indie rock"/>
    <s v="music"/>
    <s v="indie rock"/>
    <x v="797"/>
    <x v="138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b v="0"/>
    <b v="0"/>
    <s v="film &amp; video/documentary"/>
    <s v="film &amp; video"/>
    <s v="documentary"/>
    <x v="798"/>
    <x v="795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b v="0"/>
    <b v="0"/>
    <s v="publishing/translations"/>
    <s v="publishing"/>
    <s v="translations"/>
    <x v="799"/>
    <x v="796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b v="0"/>
    <b v="1"/>
    <s v="film &amp; video/documentary"/>
    <s v="film &amp; video"/>
    <s v="documentary"/>
    <x v="800"/>
    <x v="797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b v="0"/>
    <b v="1"/>
    <s v="film &amp; video/television"/>
    <s v="film &amp; video"/>
    <s v="television"/>
    <x v="801"/>
    <x v="798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b v="0"/>
    <b v="0"/>
    <s v="theater/plays"/>
    <s v="theater"/>
    <s v="plays"/>
    <x v="802"/>
    <x v="799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b v="0"/>
    <b v="1"/>
    <s v="food/food trucks"/>
    <s v="food"/>
    <s v="food trucks"/>
    <x v="803"/>
    <x v="800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b v="0"/>
    <b v="0"/>
    <s v="theater/plays"/>
    <s v="theater"/>
    <s v="plays"/>
    <x v="212"/>
    <x v="368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b v="0"/>
    <b v="0"/>
    <s v="film &amp; video/documentary"/>
    <s v="film &amp; video"/>
    <s v="documentary"/>
    <x v="804"/>
    <x v="801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b v="0"/>
    <b v="0"/>
    <s v="music/jazz"/>
    <s v="music"/>
    <s v="jazz"/>
    <x v="805"/>
    <x v="802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b v="0"/>
    <b v="1"/>
    <s v="technology/web"/>
    <s v="technology"/>
    <s v="web"/>
    <x v="806"/>
    <x v="803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b v="0"/>
    <b v="1"/>
    <s v="music/rock"/>
    <s v="music"/>
    <s v="rock"/>
    <x v="807"/>
    <x v="482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b v="0"/>
    <b v="0"/>
    <s v="technology/web"/>
    <s v="technology"/>
    <s v="web"/>
    <x v="722"/>
    <x v="496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b v="0"/>
    <b v="1"/>
    <s v="publishing/nonfiction"/>
    <s v="publishing"/>
    <s v="nonfiction"/>
    <x v="477"/>
    <x v="804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b v="0"/>
    <b v="0"/>
    <s v="publishing/radio &amp; podcasts"/>
    <s v="publishing"/>
    <s v="radio &amp; podcasts"/>
    <x v="259"/>
    <x v="805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b v="0"/>
    <b v="0"/>
    <s v="theater/plays"/>
    <s v="theater"/>
    <s v="plays"/>
    <x v="9"/>
    <x v="806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b v="1"/>
    <b v="1"/>
    <s v="film &amp; video/documentary"/>
    <s v="film &amp; video"/>
    <s v="documentary"/>
    <x v="808"/>
    <x v="807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b v="0"/>
    <b v="0"/>
    <s v="theater/plays"/>
    <s v="theater"/>
    <s v="plays"/>
    <x v="809"/>
    <x v="808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b v="0"/>
    <b v="0"/>
    <s v="games/video games"/>
    <s v="games"/>
    <s v="video games"/>
    <x v="444"/>
    <x v="104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b v="0"/>
    <b v="1"/>
    <s v="theater/plays"/>
    <s v="theater"/>
    <s v="plays"/>
    <x v="384"/>
    <x v="809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b v="0"/>
    <b v="0"/>
    <s v="theater/plays"/>
    <s v="theater"/>
    <s v="plays"/>
    <x v="810"/>
    <x v="810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b v="1"/>
    <b v="0"/>
    <s v="technology/web"/>
    <s v="technology"/>
    <s v="web"/>
    <x v="811"/>
    <x v="811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b v="1"/>
    <b v="0"/>
    <s v="film &amp; video/drama"/>
    <s v="film &amp; video"/>
    <s v="drama"/>
    <x v="812"/>
    <x v="812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b v="0"/>
    <b v="0"/>
    <s v="film &amp; video/drama"/>
    <s v="film &amp; video"/>
    <s v="drama"/>
    <x v="813"/>
    <x v="813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b v="0"/>
    <b v="0"/>
    <s v="theater/plays"/>
    <s v="theater"/>
    <s v="plays"/>
    <x v="814"/>
    <x v="814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b v="0"/>
    <b v="0"/>
    <s v="film &amp; video/television"/>
    <s v="film &amp; video"/>
    <s v="television"/>
    <x v="80"/>
    <x v="815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b v="0"/>
    <b v="0"/>
    <s v="photography/photography books"/>
    <s v="photography"/>
    <s v="photography books"/>
    <x v="815"/>
    <x v="414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b v="0"/>
    <b v="1"/>
    <s v="film &amp; video/shorts"/>
    <s v="film &amp; video"/>
    <s v="shorts"/>
    <x v="816"/>
    <x v="816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b v="0"/>
    <b v="0"/>
    <s v="publishing/radio &amp; podcasts"/>
    <s v="publishing"/>
    <s v="radio &amp; podcasts"/>
    <x v="474"/>
    <x v="82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b v="0"/>
    <b v="1"/>
    <s v="theater/plays"/>
    <s v="theater"/>
    <s v="plays"/>
    <x v="817"/>
    <x v="817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b v="1"/>
    <b v="0"/>
    <s v="film &amp; video/animation"/>
    <s v="film &amp; video"/>
    <s v="animation"/>
    <x v="818"/>
    <x v="818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b v="0"/>
    <b v="0"/>
    <s v="technology/web"/>
    <s v="technology"/>
    <s v="web"/>
    <x v="819"/>
    <x v="819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b v="0"/>
    <b v="1"/>
    <s v="music/world music"/>
    <s v="music"/>
    <s v="world music"/>
    <x v="609"/>
    <x v="320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b v="0"/>
    <b v="0"/>
    <s v="theater/plays"/>
    <s v="theater"/>
    <s v="plays"/>
    <x v="547"/>
    <x v="820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b v="0"/>
    <b v="0"/>
    <s v="theater/plays"/>
    <s v="theater"/>
    <s v="plays"/>
    <x v="820"/>
    <x v="821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b v="0"/>
    <b v="0"/>
    <s v="theater/plays"/>
    <s v="theater"/>
    <s v="plays"/>
    <x v="821"/>
    <x v="822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b v="0"/>
    <b v="0"/>
    <s v="food/food trucks"/>
    <s v="food"/>
    <s v="food trucks"/>
    <x v="151"/>
    <x v="823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b v="0"/>
    <b v="0"/>
    <s v="theater/plays"/>
    <s v="theater"/>
    <s v="plays"/>
    <x v="822"/>
    <x v="824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b v="0"/>
    <b v="0"/>
    <s v="technology/web"/>
    <s v="technology"/>
    <s v="web"/>
    <x v="823"/>
    <x v="497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b v="0"/>
    <b v="0"/>
    <s v="theater/plays"/>
    <s v="theater"/>
    <s v="plays"/>
    <x v="824"/>
    <x v="825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b v="0"/>
    <b v="1"/>
    <s v="theater/plays"/>
    <s v="theater"/>
    <s v="plays"/>
    <x v="825"/>
    <x v="826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b v="0"/>
    <b v="1"/>
    <s v="theater/plays"/>
    <s v="theater"/>
    <s v="plays"/>
    <x v="826"/>
    <x v="827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b v="0"/>
    <b v="0"/>
    <s v="music/rock"/>
    <s v="music"/>
    <s v="rock"/>
    <x v="827"/>
    <x v="828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b v="0"/>
    <b v="0"/>
    <s v="theater/plays"/>
    <s v="theater"/>
    <s v="plays"/>
    <x v="828"/>
    <x v="829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b v="0"/>
    <b v="0"/>
    <s v="theater/plays"/>
    <s v="theater"/>
    <s v="plays"/>
    <x v="829"/>
    <x v="830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b v="0"/>
    <b v="0"/>
    <s v="theater/plays"/>
    <s v="theater"/>
    <s v="plays"/>
    <x v="830"/>
    <x v="94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b v="1"/>
    <b v="0"/>
    <s v="theater/plays"/>
    <s v="theater"/>
    <s v="plays"/>
    <x v="831"/>
    <x v="831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b v="0"/>
    <b v="0"/>
    <s v="film &amp; video/documentary"/>
    <s v="film &amp; video"/>
    <s v="documentary"/>
    <x v="832"/>
    <x v="832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b v="0"/>
    <b v="1"/>
    <s v="publishing/fiction"/>
    <s v="publishing"/>
    <s v="fiction"/>
    <x v="833"/>
    <x v="833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b v="0"/>
    <b v="1"/>
    <s v="games/video games"/>
    <s v="games"/>
    <s v="video games"/>
    <x v="834"/>
    <x v="834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b v="0"/>
    <b v="0"/>
    <s v="technology/web"/>
    <s v="technology"/>
    <s v="web"/>
    <x v="835"/>
    <x v="835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b v="1"/>
    <b v="0"/>
    <s v="theater/plays"/>
    <s v="theater"/>
    <s v="plays"/>
    <x v="836"/>
    <x v="836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b v="0"/>
    <b v="0"/>
    <s v="theater/plays"/>
    <s v="theater"/>
    <s v="plays"/>
    <x v="837"/>
    <x v="611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b v="0"/>
    <b v="0"/>
    <s v="food/food trucks"/>
    <s v="food"/>
    <s v="food trucks"/>
    <x v="219"/>
    <x v="837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b v="0"/>
    <b v="0"/>
    <s v="photography/photography books"/>
    <s v="photography"/>
    <s v="photography books"/>
    <x v="365"/>
    <x v="334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b v="1"/>
    <b v="0"/>
    <s v="photography/photography books"/>
    <s v="photography"/>
    <s v="photography books"/>
    <x v="838"/>
    <x v="838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b v="0"/>
    <b v="0"/>
    <s v="theater/plays"/>
    <s v="theater"/>
    <s v="plays"/>
    <x v="839"/>
    <x v="839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b v="0"/>
    <b v="0"/>
    <s v="theater/plays"/>
    <s v="theater"/>
    <s v="plays"/>
    <x v="840"/>
    <x v="216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b v="1"/>
    <b v="1"/>
    <s v="film &amp; video/documentary"/>
    <s v="film &amp; video"/>
    <s v="documentary"/>
    <x v="841"/>
    <x v="840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b v="0"/>
    <b v="0"/>
    <s v="technology/web"/>
    <s v="technology"/>
    <s v="web"/>
    <x v="842"/>
    <x v="133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b v="0"/>
    <b v="1"/>
    <s v="theater/plays"/>
    <s v="theater"/>
    <s v="plays"/>
    <x v="843"/>
    <x v="354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b v="0"/>
    <b v="1"/>
    <s v="music/rock"/>
    <s v="music"/>
    <s v="rock"/>
    <x v="844"/>
    <x v="721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b v="0"/>
    <b v="0"/>
    <s v="film &amp; video/documentary"/>
    <s v="film &amp; video"/>
    <s v="documentary"/>
    <x v="845"/>
    <x v="841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b v="0"/>
    <b v="1"/>
    <s v="film &amp; video/science fiction"/>
    <s v="film &amp; video"/>
    <s v="science fiction"/>
    <x v="846"/>
    <x v="842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b v="0"/>
    <b v="0"/>
    <s v="technology/web"/>
    <s v="technology"/>
    <s v="web"/>
    <x v="110"/>
    <x v="843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b v="0"/>
    <b v="0"/>
    <s v="theater/plays"/>
    <s v="theater"/>
    <s v="plays"/>
    <x v="847"/>
    <x v="844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b v="0"/>
    <b v="0"/>
    <s v="film &amp; video/science fiction"/>
    <s v="film &amp; video"/>
    <s v="science fiction"/>
    <x v="848"/>
    <x v="845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b v="0"/>
    <b v="0"/>
    <s v="theater/plays"/>
    <s v="theater"/>
    <s v="plays"/>
    <x v="849"/>
    <x v="846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b v="0"/>
    <b v="0"/>
    <s v="film &amp; video/animation"/>
    <s v="film &amp; video"/>
    <s v="animation"/>
    <x v="780"/>
    <x v="847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b v="0"/>
    <b v="0"/>
    <s v="publishing/translations"/>
    <s v="publishing"/>
    <s v="translations"/>
    <x v="140"/>
    <x v="688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b v="0"/>
    <b v="0"/>
    <s v="technology/web"/>
    <s v="technology"/>
    <s v="web"/>
    <x v="850"/>
    <x v="848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b v="0"/>
    <b v="0"/>
    <s v="publishing/translations"/>
    <s v="publishing"/>
    <s v="translations"/>
    <x v="851"/>
    <x v="248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b v="0"/>
    <b v="0"/>
    <s v="food/food trucks"/>
    <s v="food"/>
    <s v="food trucks"/>
    <x v="852"/>
    <x v="849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b v="0"/>
    <b v="1"/>
    <s v="photography/photography books"/>
    <s v="photography"/>
    <s v="photography books"/>
    <x v="853"/>
    <x v="850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b v="0"/>
    <b v="0"/>
    <s v="theater/plays"/>
    <s v="theater"/>
    <s v="plays"/>
    <x v="854"/>
    <x v="851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b v="0"/>
    <b v="0"/>
    <s v="music/rock"/>
    <s v="music"/>
    <s v="rock"/>
    <x v="67"/>
    <x v="852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b v="0"/>
    <b v="0"/>
    <s v="theater/plays"/>
    <s v="theater"/>
    <s v="plays"/>
    <x v="855"/>
    <x v="853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b v="0"/>
    <b v="0"/>
    <s v="music/world music"/>
    <s v="music"/>
    <s v="world music"/>
    <x v="107"/>
    <x v="104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b v="0"/>
    <b v="0"/>
    <s v="food/food trucks"/>
    <s v="food"/>
    <s v="food trucks"/>
    <x v="344"/>
    <x v="854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b v="0"/>
    <b v="0"/>
    <s v="theater/plays"/>
    <s v="theater"/>
    <s v="plays"/>
    <x v="856"/>
    <x v="855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b v="0"/>
    <b v="0"/>
    <s v="theater/plays"/>
    <s v="theater"/>
    <s v="plays"/>
    <x v="857"/>
    <x v="856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b v="0"/>
    <b v="0"/>
    <s v="film &amp; video/television"/>
    <s v="film &amp; video"/>
    <s v="television"/>
    <x v="858"/>
    <x v="857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b v="0"/>
    <b v="1"/>
    <s v="technology/web"/>
    <s v="technology"/>
    <s v="web"/>
    <x v="859"/>
    <x v="858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b v="0"/>
    <b v="1"/>
    <s v="theater/plays"/>
    <s v="theater"/>
    <s v="plays"/>
    <x v="860"/>
    <x v="859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b v="0"/>
    <b v="0"/>
    <s v="music/indie rock"/>
    <s v="music"/>
    <s v="indie rock"/>
    <x v="170"/>
    <x v="860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b v="0"/>
    <b v="1"/>
    <s v="theater/plays"/>
    <s v="theater"/>
    <s v="plays"/>
    <x v="861"/>
    <x v="264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b v="0"/>
    <b v="1"/>
    <s v="theater/plays"/>
    <s v="theater"/>
    <s v="plays"/>
    <x v="862"/>
    <x v="65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b v="0"/>
    <b v="0"/>
    <s v="food/food trucks"/>
    <s v="food"/>
    <s v="food trucks"/>
    <x v="863"/>
    <x v="861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b v="0"/>
    <b v="0"/>
    <s v="games/video games"/>
    <s v="games"/>
    <s v="video games"/>
    <x v="864"/>
    <x v="862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b v="0"/>
    <b v="0"/>
    <s v="theater/plays"/>
    <s v="theater"/>
    <s v="plays"/>
    <x v="527"/>
    <x v="454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b v="1"/>
    <b v="0"/>
    <s v="publishing/nonfiction"/>
    <s v="publishing"/>
    <s v="nonfiction"/>
    <x v="865"/>
    <x v="863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b v="0"/>
    <b v="0"/>
    <s v="technology/web"/>
    <s v="technology"/>
    <s v="web"/>
    <x v="866"/>
    <x v="864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b v="0"/>
    <b v="1"/>
    <s v="film &amp; video/documentary"/>
    <s v="film &amp; video"/>
    <s v="documentary"/>
    <x v="867"/>
    <x v="865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b v="0"/>
    <b v="0"/>
    <s v="film &amp; video/documentary"/>
    <s v="film &amp; video"/>
    <s v="documentary"/>
    <x v="868"/>
    <x v="866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b v="0"/>
    <b v="0"/>
    <s v="theater/plays"/>
    <s v="theater"/>
    <s v="plays"/>
    <x v="105"/>
    <x v="867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b v="0"/>
    <b v="1"/>
    <s v="music/rock"/>
    <s v="music"/>
    <s v="rock"/>
    <x v="481"/>
    <x v="868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b v="0"/>
    <b v="0"/>
    <s v="music/rock"/>
    <s v="music"/>
    <s v="rock"/>
    <x v="253"/>
    <x v="296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b v="0"/>
    <b v="0"/>
    <s v="film &amp; video/documentary"/>
    <s v="film &amp; video"/>
    <s v="documentary"/>
    <x v="869"/>
    <x v="869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b v="0"/>
    <b v="0"/>
    <s v="publishing/radio &amp; podcasts"/>
    <s v="publishing"/>
    <s v="radio &amp; podcasts"/>
    <x v="864"/>
    <x v="274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b v="0"/>
    <b v="0"/>
    <s v="publishing/translations"/>
    <s v="publishing"/>
    <s v="translations"/>
    <x v="843"/>
    <x v="354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b v="0"/>
    <b v="1"/>
    <s v="film &amp; video/drama"/>
    <s v="film &amp; video"/>
    <s v="drama"/>
    <x v="289"/>
    <x v="870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b v="0"/>
    <b v="1"/>
    <s v="music/rock"/>
    <s v="music"/>
    <s v="rock"/>
    <x v="870"/>
    <x v="871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b v="0"/>
    <b v="1"/>
    <s v="film &amp; video/drama"/>
    <s v="film &amp; video"/>
    <s v="drama"/>
    <x v="871"/>
    <x v="98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b v="0"/>
    <b v="1"/>
    <s v="photography/photography books"/>
    <s v="photography"/>
    <s v="photography books"/>
    <x v="872"/>
    <x v="872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b v="0"/>
    <b v="1"/>
    <s v="publishing/translations"/>
    <s v="publishing"/>
    <s v="translations"/>
    <x v="873"/>
    <x v="873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b v="0"/>
    <b v="1"/>
    <s v="food/food trucks"/>
    <s v="food"/>
    <s v="food trucks"/>
    <x v="874"/>
    <x v="526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b v="0"/>
    <b v="0"/>
    <s v="theater/plays"/>
    <s v="theater"/>
    <s v="plays"/>
    <x v="875"/>
    <x v="874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b v="0"/>
    <b v="0"/>
    <s v="theater/plays"/>
    <s v="theater"/>
    <s v="plays"/>
    <x v="876"/>
    <x v="875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b v="0"/>
    <b v="1"/>
    <s v="music/indie rock"/>
    <s v="music"/>
    <s v="indie rock"/>
    <x v="877"/>
    <x v="876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b v="0"/>
    <b v="0"/>
    <s v="food/food trucks"/>
    <s v="food"/>
    <s v="food trucks"/>
    <x v="878"/>
    <x v="8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3A5067-7C7A-4786-AA31-D2DFE56CE28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B3:G14" firstHeaderRow="1" firstDataRow="2" firstDataCol="1" rowPageCount="1" colPageCount="1"/>
  <pivotFields count="18">
    <pivotField showAll="0"/>
    <pivotField showAll="0"/>
    <pivotField showAll="0"/>
    <pivotField numFmtId="164" showAll="0"/>
    <pivotField numFmtId="164" showAll="0"/>
    <pivotField numFmtId="9" showAll="0"/>
    <pivotField axis="axisCol" dataField="1" showAll="0" countASubtotal="1">
      <items count="5">
        <item x="3"/>
        <item x="0"/>
        <item x="2"/>
        <item x="1"/>
        <item t="countA"/>
      </items>
    </pivotField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1C6ADC-8C94-47C8-BE6A-E67891D974D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:G30" firstHeaderRow="1" firstDataRow="2" firstDataCol="1" rowPageCount="2" colPageCount="1"/>
  <pivotFields count="18">
    <pivotField showAll="0"/>
    <pivotField showAll="0"/>
    <pivotField showAll="0"/>
    <pivotField numFmtId="164" showAll="0"/>
    <pivotField numFmtId="164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D215A4-1A2F-4E01-B104-B26BE54C2D82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5:G19" firstHeaderRow="1" firstDataRow="2" firstDataCol="1" rowPageCount="1" colPageCount="1"/>
  <pivotFields count="23">
    <pivotField showAll="0"/>
    <pivotField showAll="0"/>
    <pivotField showAll="0"/>
    <pivotField numFmtId="164" showAll="0"/>
    <pivotField numFmtId="164"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4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Row"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1"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335F3-1B3B-48BF-854A-9DA1903609BE}">
  <dimension ref="B5:B8"/>
  <sheetViews>
    <sheetView tabSelected="1" workbookViewId="0">
      <selection activeCell="B9" sqref="B9"/>
    </sheetView>
  </sheetViews>
  <sheetFormatPr defaultRowHeight="15.5" x14ac:dyDescent="0.35"/>
  <sheetData>
    <row r="5" spans="2:2" x14ac:dyDescent="0.35">
      <c r="B5" t="s">
        <v>2115</v>
      </c>
    </row>
    <row r="6" spans="2:2" x14ac:dyDescent="0.35">
      <c r="B6" t="s">
        <v>2116</v>
      </c>
    </row>
    <row r="8" spans="2:2" x14ac:dyDescent="0.35">
      <c r="B8" t="s">
        <v>2117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60" zoomScaleNormal="55" workbookViewId="0">
      <selection sqref="A1:XFD1"/>
    </sheetView>
  </sheetViews>
  <sheetFormatPr defaultColWidth="10.6640625" defaultRowHeight="15.5" x14ac:dyDescent="0.35"/>
  <cols>
    <col min="1" max="1" width="10.08203125" bestFit="1" customWidth="1"/>
    <col min="2" max="2" width="31.75" bestFit="1" customWidth="1"/>
    <col min="3" max="3" width="35.08203125" style="3" bestFit="1" customWidth="1"/>
    <col min="4" max="4" width="13.08203125" style="6" bestFit="1" customWidth="1"/>
    <col min="5" max="5" width="16.4140625" style="6" bestFit="1" customWidth="1"/>
    <col min="6" max="6" width="15.08203125" bestFit="1" customWidth="1"/>
    <col min="7" max="7" width="16" bestFit="1" customWidth="1"/>
    <col min="8" max="8" width="20.4140625" bestFit="1" customWidth="1"/>
    <col min="9" max="9" width="24.75" style="7" bestFit="1" customWidth="1"/>
    <col min="10" max="10" width="14.9140625" bestFit="1" customWidth="1"/>
    <col min="11" max="11" width="15.6640625" bestFit="1" customWidth="1"/>
    <col min="12" max="12" width="18.58203125" bestFit="1" customWidth="1"/>
    <col min="13" max="13" width="15.6640625" bestFit="1" customWidth="1"/>
    <col min="14" max="14" width="16.33203125" bestFit="1" customWidth="1"/>
    <col min="15" max="15" width="15.83203125" bestFit="1" customWidth="1"/>
    <col min="16" max="16" width="29" bestFit="1" customWidth="1"/>
    <col min="17" max="17" width="22.1640625" bestFit="1" customWidth="1"/>
    <col min="18" max="18" width="19.6640625" bestFit="1" customWidth="1"/>
    <col min="19" max="19" width="29.6640625" bestFit="1" customWidth="1"/>
    <col min="20" max="20" width="28.082031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5" t="s">
        <v>2</v>
      </c>
      <c r="E1" s="5" t="s">
        <v>3</v>
      </c>
      <c r="F1" s="15" t="s">
        <v>2029</v>
      </c>
      <c r="G1" s="1" t="s">
        <v>4</v>
      </c>
      <c r="H1" s="1" t="s">
        <v>5</v>
      </c>
      <c r="I1" s="8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6" t="s">
        <v>2031</v>
      </c>
      <c r="R1" s="16" t="s">
        <v>2032</v>
      </c>
      <c r="S1" s="16" t="s">
        <v>2071</v>
      </c>
      <c r="T1" s="16" t="s">
        <v>2072</v>
      </c>
    </row>
    <row r="2" spans="1:20" x14ac:dyDescent="0.35">
      <c r="A2">
        <v>0</v>
      </c>
      <c r="B2" t="s">
        <v>12</v>
      </c>
      <c r="C2" s="3" t="s">
        <v>13</v>
      </c>
      <c r="D2" s="6">
        <v>100</v>
      </c>
      <c r="E2" s="6">
        <v>0</v>
      </c>
      <c r="F2" s="4">
        <f t="shared" ref="F2:F65" si="0">IFERROR(E2/D2,0)</f>
        <v>0</v>
      </c>
      <c r="G2" t="s">
        <v>14</v>
      </c>
      <c r="H2">
        <v>0</v>
      </c>
      <c r="I2" s="7">
        <f t="shared" ref="I2:I65" si="1">IFERROR(E2/H2,0)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  <c r="S2" s="17">
        <f t="shared" ref="S2:S65" si="2">(((L2/60)/60)/24)+DATE(1970,1,1)</f>
        <v>42336.25</v>
      </c>
      <c r="T2" s="17">
        <f t="shared" ref="T2:T65" si="3">(((M2/60)/60)/24)+DATE(1970,1,1)</f>
        <v>42353.25</v>
      </c>
    </row>
    <row r="3" spans="1:20" x14ac:dyDescent="0.35">
      <c r="A3">
        <v>1</v>
      </c>
      <c r="B3" t="s">
        <v>18</v>
      </c>
      <c r="C3" s="3" t="s">
        <v>19</v>
      </c>
      <c r="D3" s="6">
        <v>1400</v>
      </c>
      <c r="E3" s="6">
        <v>14560</v>
      </c>
      <c r="F3" s="4">
        <f t="shared" si="0"/>
        <v>10.4</v>
      </c>
      <c r="G3" t="s">
        <v>20</v>
      </c>
      <c r="H3">
        <v>158</v>
      </c>
      <c r="I3" s="7">
        <f t="shared" si="1"/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  <c r="S3" s="17">
        <f t="shared" si="2"/>
        <v>41870.208333333336</v>
      </c>
      <c r="T3" s="17">
        <f t="shared" si="3"/>
        <v>41872.208333333336</v>
      </c>
    </row>
    <row r="4" spans="1:20" ht="31" x14ac:dyDescent="0.35">
      <c r="A4">
        <v>2</v>
      </c>
      <c r="B4" t="s">
        <v>24</v>
      </c>
      <c r="C4" s="3" t="s">
        <v>25</v>
      </c>
      <c r="D4" s="6">
        <v>108400</v>
      </c>
      <c r="E4" s="6">
        <v>142523</v>
      </c>
      <c r="F4" s="4">
        <f t="shared" si="0"/>
        <v>1.3147878228782288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  <c r="S4" s="17">
        <f t="shared" si="2"/>
        <v>41595.25</v>
      </c>
      <c r="T4" s="17">
        <f t="shared" si="3"/>
        <v>41597.25</v>
      </c>
    </row>
    <row r="5" spans="1:20" ht="31" x14ac:dyDescent="0.35">
      <c r="A5">
        <v>3</v>
      </c>
      <c r="B5" t="s">
        <v>29</v>
      </c>
      <c r="C5" s="3" t="s">
        <v>30</v>
      </c>
      <c r="D5" s="6">
        <v>4200</v>
      </c>
      <c r="E5" s="6">
        <v>2477</v>
      </c>
      <c r="F5" s="4">
        <f t="shared" si="0"/>
        <v>0.58976190476190471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  <c r="S5" s="17">
        <f t="shared" si="2"/>
        <v>43688.208333333328</v>
      </c>
      <c r="T5" s="17">
        <f t="shared" si="3"/>
        <v>43728.208333333328</v>
      </c>
    </row>
    <row r="6" spans="1:20" x14ac:dyDescent="0.35">
      <c r="A6">
        <v>4</v>
      </c>
      <c r="B6" t="s">
        <v>31</v>
      </c>
      <c r="C6" s="3" t="s">
        <v>32</v>
      </c>
      <c r="D6" s="6">
        <v>7600</v>
      </c>
      <c r="E6" s="6">
        <v>5265</v>
      </c>
      <c r="F6" s="4">
        <f t="shared" si="0"/>
        <v>0.69276315789473686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  <c r="S6" s="17">
        <f t="shared" si="2"/>
        <v>43485.25</v>
      </c>
      <c r="T6" s="17">
        <f t="shared" si="3"/>
        <v>43489.25</v>
      </c>
    </row>
    <row r="7" spans="1:20" x14ac:dyDescent="0.35">
      <c r="A7">
        <v>5</v>
      </c>
      <c r="B7" t="s">
        <v>34</v>
      </c>
      <c r="C7" s="3" t="s">
        <v>35</v>
      </c>
      <c r="D7" s="6">
        <v>7600</v>
      </c>
      <c r="E7" s="6">
        <v>13195</v>
      </c>
      <c r="F7" s="4">
        <f t="shared" si="0"/>
        <v>1.7361842105263159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  <c r="S7" s="17">
        <f t="shared" si="2"/>
        <v>41149.208333333336</v>
      </c>
      <c r="T7" s="17">
        <f t="shared" si="3"/>
        <v>41160.208333333336</v>
      </c>
    </row>
    <row r="8" spans="1:20" x14ac:dyDescent="0.35">
      <c r="A8">
        <v>6</v>
      </c>
      <c r="B8" t="s">
        <v>38</v>
      </c>
      <c r="C8" s="3" t="s">
        <v>39</v>
      </c>
      <c r="D8" s="6">
        <v>5200</v>
      </c>
      <c r="E8" s="6">
        <v>1090</v>
      </c>
      <c r="F8" s="4">
        <f t="shared" si="0"/>
        <v>0.20961538461538462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  <c r="S8" s="17">
        <f t="shared" si="2"/>
        <v>42991.208333333328</v>
      </c>
      <c r="T8" s="17">
        <f t="shared" si="3"/>
        <v>42992.208333333328</v>
      </c>
    </row>
    <row r="9" spans="1:20" x14ac:dyDescent="0.35">
      <c r="A9">
        <v>7</v>
      </c>
      <c r="B9" t="s">
        <v>43</v>
      </c>
      <c r="C9" s="3" t="s">
        <v>44</v>
      </c>
      <c r="D9" s="6">
        <v>4500</v>
      </c>
      <c r="E9" s="6">
        <v>14741</v>
      </c>
      <c r="F9" s="4">
        <f t="shared" si="0"/>
        <v>3.2757777777777779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  <c r="S9" s="17">
        <f t="shared" si="2"/>
        <v>42229.208333333328</v>
      </c>
      <c r="T9" s="17">
        <f t="shared" si="3"/>
        <v>42231.208333333328</v>
      </c>
    </row>
    <row r="10" spans="1:20" x14ac:dyDescent="0.35">
      <c r="A10">
        <v>8</v>
      </c>
      <c r="B10" t="s">
        <v>45</v>
      </c>
      <c r="C10" s="3" t="s">
        <v>46</v>
      </c>
      <c r="D10" s="6">
        <v>110100</v>
      </c>
      <c r="E10" s="6">
        <v>21946</v>
      </c>
      <c r="F10" s="4">
        <f t="shared" si="0"/>
        <v>0.19932788374205268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  <c r="S10" s="17">
        <f t="shared" si="2"/>
        <v>40399.208333333336</v>
      </c>
      <c r="T10" s="17">
        <f t="shared" si="3"/>
        <v>40401.208333333336</v>
      </c>
    </row>
    <row r="11" spans="1:20" x14ac:dyDescent="0.35">
      <c r="A11">
        <v>9</v>
      </c>
      <c r="B11" t="s">
        <v>48</v>
      </c>
      <c r="C11" s="3" t="s">
        <v>49</v>
      </c>
      <c r="D11" s="6">
        <v>6200</v>
      </c>
      <c r="E11" s="6">
        <v>3208</v>
      </c>
      <c r="F11" s="4">
        <f t="shared" si="0"/>
        <v>0.51741935483870971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  <c r="S11" s="17">
        <f t="shared" si="2"/>
        <v>41536.208333333336</v>
      </c>
      <c r="T11" s="17">
        <f t="shared" si="3"/>
        <v>41585.25</v>
      </c>
    </row>
    <row r="12" spans="1:20" x14ac:dyDescent="0.35">
      <c r="A12">
        <v>10</v>
      </c>
      <c r="B12" t="s">
        <v>51</v>
      </c>
      <c r="C12" s="3" t="s">
        <v>52</v>
      </c>
      <c r="D12" s="6">
        <v>5200</v>
      </c>
      <c r="E12" s="6">
        <v>13838</v>
      </c>
      <c r="F12" s="4">
        <f t="shared" si="0"/>
        <v>2.6611538461538462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  <c r="S12" s="17">
        <f t="shared" si="2"/>
        <v>40404.208333333336</v>
      </c>
      <c r="T12" s="17">
        <f t="shared" si="3"/>
        <v>40452.208333333336</v>
      </c>
    </row>
    <row r="13" spans="1:20" ht="31" x14ac:dyDescent="0.35">
      <c r="A13">
        <v>11</v>
      </c>
      <c r="B13" t="s">
        <v>54</v>
      </c>
      <c r="C13" s="3" t="s">
        <v>55</v>
      </c>
      <c r="D13" s="6">
        <v>6300</v>
      </c>
      <c r="E13" s="6">
        <v>3030</v>
      </c>
      <c r="F13" s="4">
        <f t="shared" si="0"/>
        <v>0.48095238095238096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  <c r="S13" s="17">
        <f t="shared" si="2"/>
        <v>40442.208333333336</v>
      </c>
      <c r="T13" s="17">
        <f t="shared" si="3"/>
        <v>40448.208333333336</v>
      </c>
    </row>
    <row r="14" spans="1:20" x14ac:dyDescent="0.35">
      <c r="A14">
        <v>12</v>
      </c>
      <c r="B14" t="s">
        <v>56</v>
      </c>
      <c r="C14" s="3" t="s">
        <v>57</v>
      </c>
      <c r="D14" s="6">
        <v>6300</v>
      </c>
      <c r="E14" s="6">
        <v>5629</v>
      </c>
      <c r="F14" s="4">
        <f t="shared" si="0"/>
        <v>0.89349206349206345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  <c r="S14" s="17">
        <f t="shared" si="2"/>
        <v>43760.208333333328</v>
      </c>
      <c r="T14" s="17">
        <f t="shared" si="3"/>
        <v>43768.208333333328</v>
      </c>
    </row>
    <row r="15" spans="1:20" ht="31" x14ac:dyDescent="0.35">
      <c r="A15">
        <v>13</v>
      </c>
      <c r="B15" t="s">
        <v>58</v>
      </c>
      <c r="C15" s="3" t="s">
        <v>59</v>
      </c>
      <c r="D15" s="6">
        <v>4200</v>
      </c>
      <c r="E15" s="6">
        <v>10295</v>
      </c>
      <c r="F15" s="4">
        <f t="shared" si="0"/>
        <v>2.4511904761904764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  <c r="S15" s="17">
        <f t="shared" si="2"/>
        <v>42532.208333333328</v>
      </c>
      <c r="T15" s="17">
        <f t="shared" si="3"/>
        <v>42544.208333333328</v>
      </c>
    </row>
    <row r="16" spans="1:20" x14ac:dyDescent="0.35">
      <c r="A16">
        <v>14</v>
      </c>
      <c r="B16" t="s">
        <v>61</v>
      </c>
      <c r="C16" s="3" t="s">
        <v>62</v>
      </c>
      <c r="D16" s="6">
        <v>28200</v>
      </c>
      <c r="E16" s="6">
        <v>18829</v>
      </c>
      <c r="F16" s="4">
        <f t="shared" si="0"/>
        <v>0.66769503546099296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  <c r="S16" s="17">
        <f t="shared" si="2"/>
        <v>40974.25</v>
      </c>
      <c r="T16" s="17">
        <f t="shared" si="3"/>
        <v>41001.208333333336</v>
      </c>
    </row>
    <row r="17" spans="1:20" x14ac:dyDescent="0.35">
      <c r="A17">
        <v>15</v>
      </c>
      <c r="B17" t="s">
        <v>63</v>
      </c>
      <c r="C17" s="3" t="s">
        <v>64</v>
      </c>
      <c r="D17" s="6">
        <v>81200</v>
      </c>
      <c r="E17" s="6">
        <v>38414</v>
      </c>
      <c r="F17" s="4">
        <f t="shared" si="0"/>
        <v>0.47307881773399013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  <c r="S17" s="17">
        <f t="shared" si="2"/>
        <v>43809.25</v>
      </c>
      <c r="T17" s="17">
        <f t="shared" si="3"/>
        <v>43813.25</v>
      </c>
    </row>
    <row r="18" spans="1:20" x14ac:dyDescent="0.35">
      <c r="A18">
        <v>16</v>
      </c>
      <c r="B18" t="s">
        <v>66</v>
      </c>
      <c r="C18" s="3" t="s">
        <v>67</v>
      </c>
      <c r="D18" s="6">
        <v>1700</v>
      </c>
      <c r="E18" s="6">
        <v>11041</v>
      </c>
      <c r="F18" s="4">
        <f t="shared" si="0"/>
        <v>6.4947058823529416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  <c r="S18" s="17">
        <f t="shared" si="2"/>
        <v>41661.25</v>
      </c>
      <c r="T18" s="17">
        <f t="shared" si="3"/>
        <v>41683.25</v>
      </c>
    </row>
    <row r="19" spans="1:20" x14ac:dyDescent="0.35">
      <c r="A19">
        <v>17</v>
      </c>
      <c r="B19" t="s">
        <v>69</v>
      </c>
      <c r="C19" s="3" t="s">
        <v>70</v>
      </c>
      <c r="D19" s="6">
        <v>84600</v>
      </c>
      <c r="E19" s="6">
        <v>134845</v>
      </c>
      <c r="F19" s="4">
        <f t="shared" si="0"/>
        <v>1.5939125295508274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  <c r="S19" s="17">
        <f t="shared" si="2"/>
        <v>40555.25</v>
      </c>
      <c r="T19" s="17">
        <f t="shared" si="3"/>
        <v>40556.25</v>
      </c>
    </row>
    <row r="20" spans="1:20" x14ac:dyDescent="0.35">
      <c r="A20">
        <v>18</v>
      </c>
      <c r="B20" t="s">
        <v>72</v>
      </c>
      <c r="C20" s="3" t="s">
        <v>73</v>
      </c>
      <c r="D20" s="6">
        <v>9100</v>
      </c>
      <c r="E20" s="6">
        <v>6089</v>
      </c>
      <c r="F20" s="4">
        <f t="shared" si="0"/>
        <v>0.66912087912087914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  <c r="S20" s="17">
        <f t="shared" si="2"/>
        <v>43351.208333333328</v>
      </c>
      <c r="T20" s="17">
        <f t="shared" si="3"/>
        <v>43359.208333333328</v>
      </c>
    </row>
    <row r="21" spans="1:20" x14ac:dyDescent="0.35">
      <c r="A21">
        <v>19</v>
      </c>
      <c r="B21" t="s">
        <v>75</v>
      </c>
      <c r="C21" s="3" t="s">
        <v>76</v>
      </c>
      <c r="D21" s="6">
        <v>62500</v>
      </c>
      <c r="E21" s="6">
        <v>30331</v>
      </c>
      <c r="F21" s="4">
        <f t="shared" si="0"/>
        <v>0.48529600000000001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  <c r="S21" s="17">
        <f t="shared" si="2"/>
        <v>43528.25</v>
      </c>
      <c r="T21" s="17">
        <f t="shared" si="3"/>
        <v>43549.208333333328</v>
      </c>
    </row>
    <row r="22" spans="1:20" x14ac:dyDescent="0.35">
      <c r="A22">
        <v>20</v>
      </c>
      <c r="B22" t="s">
        <v>77</v>
      </c>
      <c r="C22" s="3" t="s">
        <v>78</v>
      </c>
      <c r="D22" s="6">
        <v>131800</v>
      </c>
      <c r="E22" s="6">
        <v>147936</v>
      </c>
      <c r="F22" s="4">
        <f t="shared" si="0"/>
        <v>1.1224279210925645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  <c r="S22" s="17">
        <f t="shared" si="2"/>
        <v>41848.208333333336</v>
      </c>
      <c r="T22" s="17">
        <f t="shared" si="3"/>
        <v>41848.208333333336</v>
      </c>
    </row>
    <row r="23" spans="1:20" x14ac:dyDescent="0.35">
      <c r="A23">
        <v>21</v>
      </c>
      <c r="B23" t="s">
        <v>79</v>
      </c>
      <c r="C23" s="3" t="s">
        <v>80</v>
      </c>
      <c r="D23" s="6">
        <v>94000</v>
      </c>
      <c r="E23" s="6">
        <v>38533</v>
      </c>
      <c r="F23" s="4">
        <f t="shared" si="0"/>
        <v>0.40992553191489361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  <c r="S23" s="17">
        <f t="shared" si="2"/>
        <v>40770.208333333336</v>
      </c>
      <c r="T23" s="17">
        <f t="shared" si="3"/>
        <v>40804.208333333336</v>
      </c>
    </row>
    <row r="24" spans="1:20" x14ac:dyDescent="0.35">
      <c r="A24">
        <v>22</v>
      </c>
      <c r="B24" t="s">
        <v>81</v>
      </c>
      <c r="C24" s="3" t="s">
        <v>82</v>
      </c>
      <c r="D24" s="6">
        <v>59100</v>
      </c>
      <c r="E24" s="6">
        <v>75690</v>
      </c>
      <c r="F24" s="4">
        <f t="shared" si="0"/>
        <v>1.2807106598984772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  <c r="S24" s="17">
        <f t="shared" si="2"/>
        <v>43193.208333333328</v>
      </c>
      <c r="T24" s="17">
        <f t="shared" si="3"/>
        <v>43208.208333333328</v>
      </c>
    </row>
    <row r="25" spans="1:20" x14ac:dyDescent="0.35">
      <c r="A25">
        <v>23</v>
      </c>
      <c r="B25" t="s">
        <v>83</v>
      </c>
      <c r="C25" s="3" t="s">
        <v>84</v>
      </c>
      <c r="D25" s="6">
        <v>4500</v>
      </c>
      <c r="E25" s="6">
        <v>14942</v>
      </c>
      <c r="F25" s="4">
        <f t="shared" si="0"/>
        <v>3.3204444444444445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  <c r="S25" s="17">
        <f t="shared" si="2"/>
        <v>43510.25</v>
      </c>
      <c r="T25" s="17">
        <f t="shared" si="3"/>
        <v>43563.208333333328</v>
      </c>
    </row>
    <row r="26" spans="1:20" x14ac:dyDescent="0.35">
      <c r="A26">
        <v>24</v>
      </c>
      <c r="B26" t="s">
        <v>85</v>
      </c>
      <c r="C26" s="3" t="s">
        <v>86</v>
      </c>
      <c r="D26" s="6">
        <v>92400</v>
      </c>
      <c r="E26" s="6">
        <v>104257</v>
      </c>
      <c r="F26" s="4">
        <f t="shared" si="0"/>
        <v>1.1283225108225108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  <c r="S26" s="17">
        <f t="shared" si="2"/>
        <v>41811.208333333336</v>
      </c>
      <c r="T26" s="17">
        <f t="shared" si="3"/>
        <v>41813.208333333336</v>
      </c>
    </row>
    <row r="27" spans="1:20" x14ac:dyDescent="0.35">
      <c r="A27">
        <v>25</v>
      </c>
      <c r="B27" t="s">
        <v>87</v>
      </c>
      <c r="C27" s="3" t="s">
        <v>88</v>
      </c>
      <c r="D27" s="6">
        <v>5500</v>
      </c>
      <c r="E27" s="6">
        <v>11904</v>
      </c>
      <c r="F27" s="4">
        <f t="shared" si="0"/>
        <v>2.1643636363636363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  <c r="S27" s="17">
        <f t="shared" si="2"/>
        <v>40681.208333333336</v>
      </c>
      <c r="T27" s="17">
        <f t="shared" si="3"/>
        <v>40701.208333333336</v>
      </c>
    </row>
    <row r="28" spans="1:20" x14ac:dyDescent="0.35">
      <c r="A28">
        <v>26</v>
      </c>
      <c r="B28" t="s">
        <v>90</v>
      </c>
      <c r="C28" s="3" t="s">
        <v>91</v>
      </c>
      <c r="D28" s="6">
        <v>107500</v>
      </c>
      <c r="E28" s="6">
        <v>51814</v>
      </c>
      <c r="F28" s="4">
        <f t="shared" si="0"/>
        <v>0.4819906976744186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  <c r="S28" s="17">
        <f t="shared" si="2"/>
        <v>43312.208333333328</v>
      </c>
      <c r="T28" s="17">
        <f t="shared" si="3"/>
        <v>43339.208333333328</v>
      </c>
    </row>
    <row r="29" spans="1:20" x14ac:dyDescent="0.35">
      <c r="A29">
        <v>27</v>
      </c>
      <c r="B29" t="s">
        <v>92</v>
      </c>
      <c r="C29" s="3" t="s">
        <v>93</v>
      </c>
      <c r="D29" s="6">
        <v>2000</v>
      </c>
      <c r="E29" s="6">
        <v>1599</v>
      </c>
      <c r="F29" s="4">
        <f t="shared" si="0"/>
        <v>0.79949999999999999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  <c r="S29" s="17">
        <f t="shared" si="2"/>
        <v>42280.208333333328</v>
      </c>
      <c r="T29" s="17">
        <f t="shared" si="3"/>
        <v>42288.208333333328</v>
      </c>
    </row>
    <row r="30" spans="1:20" x14ac:dyDescent="0.35">
      <c r="A30">
        <v>28</v>
      </c>
      <c r="B30" t="s">
        <v>94</v>
      </c>
      <c r="C30" s="3" t="s">
        <v>95</v>
      </c>
      <c r="D30" s="6">
        <v>130800</v>
      </c>
      <c r="E30" s="6">
        <v>137635</v>
      </c>
      <c r="F30" s="4">
        <f t="shared" si="0"/>
        <v>1.0522553516819573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  <c r="S30" s="17">
        <f t="shared" si="2"/>
        <v>40218.25</v>
      </c>
      <c r="T30" s="17">
        <f t="shared" si="3"/>
        <v>40241.25</v>
      </c>
    </row>
    <row r="31" spans="1:20" x14ac:dyDescent="0.35">
      <c r="A31">
        <v>29</v>
      </c>
      <c r="B31" t="s">
        <v>96</v>
      </c>
      <c r="C31" s="3" t="s">
        <v>97</v>
      </c>
      <c r="D31" s="6">
        <v>45900</v>
      </c>
      <c r="E31" s="6">
        <v>150965</v>
      </c>
      <c r="F31" s="4">
        <f t="shared" si="0"/>
        <v>3.2889978213507627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  <c r="S31" s="17">
        <f t="shared" si="2"/>
        <v>43301.208333333328</v>
      </c>
      <c r="T31" s="17">
        <f t="shared" si="3"/>
        <v>43341.208333333328</v>
      </c>
    </row>
    <row r="32" spans="1:20" x14ac:dyDescent="0.35">
      <c r="A32">
        <v>30</v>
      </c>
      <c r="B32" t="s">
        <v>101</v>
      </c>
      <c r="C32" s="3" t="s">
        <v>102</v>
      </c>
      <c r="D32" s="6">
        <v>9000</v>
      </c>
      <c r="E32" s="6">
        <v>14455</v>
      </c>
      <c r="F32" s="4">
        <f t="shared" si="0"/>
        <v>1.606111111111111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  <c r="S32" s="17">
        <f t="shared" si="2"/>
        <v>43609.208333333328</v>
      </c>
      <c r="T32" s="17">
        <f t="shared" si="3"/>
        <v>43614.208333333328</v>
      </c>
    </row>
    <row r="33" spans="1:20" x14ac:dyDescent="0.35">
      <c r="A33">
        <v>31</v>
      </c>
      <c r="B33" t="s">
        <v>103</v>
      </c>
      <c r="C33" s="3" t="s">
        <v>104</v>
      </c>
      <c r="D33" s="6">
        <v>3500</v>
      </c>
      <c r="E33" s="6">
        <v>10850</v>
      </c>
      <c r="F33" s="4">
        <f t="shared" si="0"/>
        <v>3.1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  <c r="S33" s="17">
        <f t="shared" si="2"/>
        <v>42374.25</v>
      </c>
      <c r="T33" s="17">
        <f t="shared" si="3"/>
        <v>42402.25</v>
      </c>
    </row>
    <row r="34" spans="1:20" x14ac:dyDescent="0.35">
      <c r="A34">
        <v>32</v>
      </c>
      <c r="B34" t="s">
        <v>105</v>
      </c>
      <c r="C34" s="3" t="s">
        <v>106</v>
      </c>
      <c r="D34" s="6">
        <v>101000</v>
      </c>
      <c r="E34" s="6">
        <v>87676</v>
      </c>
      <c r="F34" s="4">
        <f t="shared" si="0"/>
        <v>0.86807920792079207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  <c r="S34" s="17">
        <f t="shared" si="2"/>
        <v>43110.25</v>
      </c>
      <c r="T34" s="17">
        <f t="shared" si="3"/>
        <v>43137.25</v>
      </c>
    </row>
    <row r="35" spans="1:20" x14ac:dyDescent="0.35">
      <c r="A35">
        <v>33</v>
      </c>
      <c r="B35" t="s">
        <v>109</v>
      </c>
      <c r="C35" s="3" t="s">
        <v>110</v>
      </c>
      <c r="D35" s="6">
        <v>50200</v>
      </c>
      <c r="E35" s="6">
        <v>189666</v>
      </c>
      <c r="F35" s="4">
        <f t="shared" si="0"/>
        <v>3.7782071713147412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  <c r="S35" s="17">
        <f t="shared" si="2"/>
        <v>41917.208333333336</v>
      </c>
      <c r="T35" s="17">
        <f t="shared" si="3"/>
        <v>41954.25</v>
      </c>
    </row>
    <row r="36" spans="1:20" ht="31" x14ac:dyDescent="0.35">
      <c r="A36">
        <v>34</v>
      </c>
      <c r="B36" t="s">
        <v>111</v>
      </c>
      <c r="C36" s="3" t="s">
        <v>112</v>
      </c>
      <c r="D36" s="6">
        <v>9300</v>
      </c>
      <c r="E36" s="6">
        <v>14025</v>
      </c>
      <c r="F36" s="4">
        <f t="shared" si="0"/>
        <v>1.5080645161290323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  <c r="S36" s="17">
        <f t="shared" si="2"/>
        <v>42817.208333333328</v>
      </c>
      <c r="T36" s="17">
        <f t="shared" si="3"/>
        <v>42822.208333333328</v>
      </c>
    </row>
    <row r="37" spans="1:20" x14ac:dyDescent="0.35">
      <c r="A37">
        <v>35</v>
      </c>
      <c r="B37" t="s">
        <v>113</v>
      </c>
      <c r="C37" s="3" t="s">
        <v>114</v>
      </c>
      <c r="D37" s="6">
        <v>125500</v>
      </c>
      <c r="E37" s="6">
        <v>188628</v>
      </c>
      <c r="F37" s="4">
        <f t="shared" si="0"/>
        <v>1.5030119521912351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  <c r="S37" s="17">
        <f t="shared" si="2"/>
        <v>43484.25</v>
      </c>
      <c r="T37" s="17">
        <f t="shared" si="3"/>
        <v>43526.25</v>
      </c>
    </row>
    <row r="38" spans="1:20" x14ac:dyDescent="0.35">
      <c r="A38">
        <v>36</v>
      </c>
      <c r="B38" t="s">
        <v>115</v>
      </c>
      <c r="C38" s="3" t="s">
        <v>116</v>
      </c>
      <c r="D38" s="6">
        <v>700</v>
      </c>
      <c r="E38" s="6">
        <v>1101</v>
      </c>
      <c r="F38" s="4">
        <f t="shared" si="0"/>
        <v>1.572857142857143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  <c r="S38" s="17">
        <f t="shared" si="2"/>
        <v>40600.25</v>
      </c>
      <c r="T38" s="17">
        <f t="shared" si="3"/>
        <v>40625.208333333336</v>
      </c>
    </row>
    <row r="39" spans="1:20" ht="31" x14ac:dyDescent="0.35">
      <c r="A39">
        <v>37</v>
      </c>
      <c r="B39" t="s">
        <v>117</v>
      </c>
      <c r="C39" s="3" t="s">
        <v>118</v>
      </c>
      <c r="D39" s="6">
        <v>8100</v>
      </c>
      <c r="E39" s="6">
        <v>11339</v>
      </c>
      <c r="F39" s="4">
        <f t="shared" si="0"/>
        <v>1.3998765432098765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  <c r="S39" s="17">
        <f t="shared" si="2"/>
        <v>43744.208333333328</v>
      </c>
      <c r="T39" s="17">
        <f t="shared" si="3"/>
        <v>43777.25</v>
      </c>
    </row>
    <row r="40" spans="1:20" x14ac:dyDescent="0.35">
      <c r="A40">
        <v>38</v>
      </c>
      <c r="B40" t="s">
        <v>120</v>
      </c>
      <c r="C40" s="3" t="s">
        <v>121</v>
      </c>
      <c r="D40" s="6">
        <v>3100</v>
      </c>
      <c r="E40" s="6">
        <v>10085</v>
      </c>
      <c r="F40" s="4">
        <f t="shared" si="0"/>
        <v>3.2532258064516131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  <c r="S40" s="17">
        <f t="shared" si="2"/>
        <v>40469.208333333336</v>
      </c>
      <c r="T40" s="17">
        <f t="shared" si="3"/>
        <v>40474.208333333336</v>
      </c>
    </row>
    <row r="41" spans="1:20" x14ac:dyDescent="0.35">
      <c r="A41">
        <v>39</v>
      </c>
      <c r="B41" t="s">
        <v>123</v>
      </c>
      <c r="C41" s="3" t="s">
        <v>124</v>
      </c>
      <c r="D41" s="6">
        <v>9900</v>
      </c>
      <c r="E41" s="6">
        <v>5027</v>
      </c>
      <c r="F41" s="4">
        <f t="shared" si="0"/>
        <v>0.50777777777777777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  <c r="S41" s="17">
        <f t="shared" si="2"/>
        <v>41330.25</v>
      </c>
      <c r="T41" s="17">
        <f t="shared" si="3"/>
        <v>41344.208333333336</v>
      </c>
    </row>
    <row r="42" spans="1:20" x14ac:dyDescent="0.35">
      <c r="A42">
        <v>40</v>
      </c>
      <c r="B42" t="s">
        <v>125</v>
      </c>
      <c r="C42" s="3" t="s">
        <v>126</v>
      </c>
      <c r="D42" s="6">
        <v>8800</v>
      </c>
      <c r="E42" s="6">
        <v>14878</v>
      </c>
      <c r="F42" s="4">
        <f t="shared" si="0"/>
        <v>1.6906818181818182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  <c r="S42" s="17">
        <f t="shared" si="2"/>
        <v>40334.208333333336</v>
      </c>
      <c r="T42" s="17">
        <f t="shared" si="3"/>
        <v>40353.208333333336</v>
      </c>
    </row>
    <row r="43" spans="1:20" x14ac:dyDescent="0.35">
      <c r="A43">
        <v>41</v>
      </c>
      <c r="B43" t="s">
        <v>127</v>
      </c>
      <c r="C43" s="3" t="s">
        <v>128</v>
      </c>
      <c r="D43" s="6">
        <v>5600</v>
      </c>
      <c r="E43" s="6">
        <v>11924</v>
      </c>
      <c r="F43" s="4">
        <f t="shared" si="0"/>
        <v>2.1292857142857144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  <c r="S43" s="17">
        <f t="shared" si="2"/>
        <v>41156.208333333336</v>
      </c>
      <c r="T43" s="17">
        <f t="shared" si="3"/>
        <v>41182.208333333336</v>
      </c>
    </row>
    <row r="44" spans="1:20" x14ac:dyDescent="0.35">
      <c r="A44">
        <v>42</v>
      </c>
      <c r="B44" t="s">
        <v>129</v>
      </c>
      <c r="C44" s="3" t="s">
        <v>130</v>
      </c>
      <c r="D44" s="6">
        <v>1800</v>
      </c>
      <c r="E44" s="6">
        <v>7991</v>
      </c>
      <c r="F44" s="4">
        <f t="shared" si="0"/>
        <v>4.4394444444444447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  <c r="S44" s="17">
        <f t="shared" si="2"/>
        <v>40728.208333333336</v>
      </c>
      <c r="T44" s="17">
        <f t="shared" si="3"/>
        <v>40737.208333333336</v>
      </c>
    </row>
    <row r="45" spans="1:20" x14ac:dyDescent="0.35">
      <c r="A45">
        <v>43</v>
      </c>
      <c r="B45" t="s">
        <v>131</v>
      </c>
      <c r="C45" s="3" t="s">
        <v>132</v>
      </c>
      <c r="D45" s="6">
        <v>90200</v>
      </c>
      <c r="E45" s="6">
        <v>167717</v>
      </c>
      <c r="F45" s="4">
        <f t="shared" si="0"/>
        <v>1.859390243902439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  <c r="S45" s="17">
        <f t="shared" si="2"/>
        <v>41844.208333333336</v>
      </c>
      <c r="T45" s="17">
        <f t="shared" si="3"/>
        <v>41860.208333333336</v>
      </c>
    </row>
    <row r="46" spans="1:20" x14ac:dyDescent="0.35">
      <c r="A46">
        <v>44</v>
      </c>
      <c r="B46" t="s">
        <v>134</v>
      </c>
      <c r="C46" s="3" t="s">
        <v>135</v>
      </c>
      <c r="D46" s="6">
        <v>1600</v>
      </c>
      <c r="E46" s="6">
        <v>10541</v>
      </c>
      <c r="F46" s="4">
        <f t="shared" si="0"/>
        <v>6.5881249999999998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  <c r="S46" s="17">
        <f t="shared" si="2"/>
        <v>43541.208333333328</v>
      </c>
      <c r="T46" s="17">
        <f t="shared" si="3"/>
        <v>43542.208333333328</v>
      </c>
    </row>
    <row r="47" spans="1:20" ht="31" x14ac:dyDescent="0.35">
      <c r="A47">
        <v>45</v>
      </c>
      <c r="B47" t="s">
        <v>136</v>
      </c>
      <c r="C47" s="3" t="s">
        <v>137</v>
      </c>
      <c r="D47" s="6">
        <v>9500</v>
      </c>
      <c r="E47" s="6">
        <v>4530</v>
      </c>
      <c r="F47" s="4">
        <f t="shared" si="0"/>
        <v>0.4768421052631579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  <c r="S47" s="17">
        <f t="shared" si="2"/>
        <v>42676.208333333328</v>
      </c>
      <c r="T47" s="17">
        <f t="shared" si="3"/>
        <v>42691.25</v>
      </c>
    </row>
    <row r="48" spans="1:20" x14ac:dyDescent="0.35">
      <c r="A48">
        <v>46</v>
      </c>
      <c r="B48" t="s">
        <v>138</v>
      </c>
      <c r="C48" s="3" t="s">
        <v>139</v>
      </c>
      <c r="D48" s="6">
        <v>3700</v>
      </c>
      <c r="E48" s="6">
        <v>4247</v>
      </c>
      <c r="F48" s="4">
        <f t="shared" si="0"/>
        <v>1.1478378378378378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  <c r="S48" s="17">
        <f t="shared" si="2"/>
        <v>40367.208333333336</v>
      </c>
      <c r="T48" s="17">
        <f t="shared" si="3"/>
        <v>40390.208333333336</v>
      </c>
    </row>
    <row r="49" spans="1:20" x14ac:dyDescent="0.35">
      <c r="A49">
        <v>47</v>
      </c>
      <c r="B49" t="s">
        <v>140</v>
      </c>
      <c r="C49" s="3" t="s">
        <v>141</v>
      </c>
      <c r="D49" s="6">
        <v>1500</v>
      </c>
      <c r="E49" s="6">
        <v>7129</v>
      </c>
      <c r="F49" s="4">
        <f t="shared" si="0"/>
        <v>4.7526666666666664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  <c r="S49" s="17">
        <f t="shared" si="2"/>
        <v>41727.208333333336</v>
      </c>
      <c r="T49" s="17">
        <f t="shared" si="3"/>
        <v>41757.208333333336</v>
      </c>
    </row>
    <row r="50" spans="1:20" x14ac:dyDescent="0.35">
      <c r="A50">
        <v>48</v>
      </c>
      <c r="B50" t="s">
        <v>142</v>
      </c>
      <c r="C50" s="3" t="s">
        <v>143</v>
      </c>
      <c r="D50" s="6">
        <v>33300</v>
      </c>
      <c r="E50" s="6">
        <v>128862</v>
      </c>
      <c r="F50" s="4">
        <f t="shared" si="0"/>
        <v>3.86972972972973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  <c r="S50" s="17">
        <f t="shared" si="2"/>
        <v>42180.208333333328</v>
      </c>
      <c r="T50" s="17">
        <f t="shared" si="3"/>
        <v>42192.208333333328</v>
      </c>
    </row>
    <row r="51" spans="1:20" x14ac:dyDescent="0.35">
      <c r="A51">
        <v>49</v>
      </c>
      <c r="B51" t="s">
        <v>144</v>
      </c>
      <c r="C51" s="3" t="s">
        <v>145</v>
      </c>
      <c r="D51" s="6">
        <v>7200</v>
      </c>
      <c r="E51" s="6">
        <v>13653</v>
      </c>
      <c r="F51" s="4">
        <f t="shared" si="0"/>
        <v>1.89625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  <c r="S51" s="17">
        <f t="shared" si="2"/>
        <v>43758.208333333328</v>
      </c>
      <c r="T51" s="17">
        <f t="shared" si="3"/>
        <v>43803.25</v>
      </c>
    </row>
    <row r="52" spans="1:20" x14ac:dyDescent="0.35">
      <c r="A52">
        <v>50</v>
      </c>
      <c r="B52" t="s">
        <v>146</v>
      </c>
      <c r="C52" s="3" t="s">
        <v>147</v>
      </c>
      <c r="D52" s="6">
        <v>100</v>
      </c>
      <c r="E52" s="6">
        <v>2</v>
      </c>
      <c r="F52" s="4">
        <f t="shared" si="0"/>
        <v>0.02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  <c r="S52" s="17">
        <f t="shared" si="2"/>
        <v>41487.208333333336</v>
      </c>
      <c r="T52" s="17">
        <f t="shared" si="3"/>
        <v>41515.208333333336</v>
      </c>
    </row>
    <row r="53" spans="1:20" x14ac:dyDescent="0.35">
      <c r="A53">
        <v>51</v>
      </c>
      <c r="B53" t="s">
        <v>149</v>
      </c>
      <c r="C53" s="3" t="s">
        <v>150</v>
      </c>
      <c r="D53" s="6">
        <v>158100</v>
      </c>
      <c r="E53" s="6">
        <v>145243</v>
      </c>
      <c r="F53" s="4">
        <f t="shared" si="0"/>
        <v>0.91867805186590767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  <c r="S53" s="17">
        <f t="shared" si="2"/>
        <v>40995.208333333336</v>
      </c>
      <c r="T53" s="17">
        <f t="shared" si="3"/>
        <v>41011.208333333336</v>
      </c>
    </row>
    <row r="54" spans="1:20" x14ac:dyDescent="0.35">
      <c r="A54">
        <v>52</v>
      </c>
      <c r="B54" t="s">
        <v>151</v>
      </c>
      <c r="C54" s="3" t="s">
        <v>152</v>
      </c>
      <c r="D54" s="6">
        <v>7200</v>
      </c>
      <c r="E54" s="6">
        <v>2459</v>
      </c>
      <c r="F54" s="4">
        <f t="shared" si="0"/>
        <v>0.34152777777777776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  <c r="S54" s="17">
        <f t="shared" si="2"/>
        <v>40436.208333333336</v>
      </c>
      <c r="T54" s="17">
        <f t="shared" si="3"/>
        <v>40440.208333333336</v>
      </c>
    </row>
    <row r="55" spans="1:20" x14ac:dyDescent="0.35">
      <c r="A55">
        <v>53</v>
      </c>
      <c r="B55" t="s">
        <v>153</v>
      </c>
      <c r="C55" s="3" t="s">
        <v>154</v>
      </c>
      <c r="D55" s="6">
        <v>8800</v>
      </c>
      <c r="E55" s="6">
        <v>12356</v>
      </c>
      <c r="F55" s="4">
        <f t="shared" si="0"/>
        <v>1.4040909090909091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  <c r="S55" s="17">
        <f t="shared" si="2"/>
        <v>41779.208333333336</v>
      </c>
      <c r="T55" s="17">
        <f t="shared" si="3"/>
        <v>41818.208333333336</v>
      </c>
    </row>
    <row r="56" spans="1:20" ht="31" x14ac:dyDescent="0.35">
      <c r="A56">
        <v>54</v>
      </c>
      <c r="B56" t="s">
        <v>155</v>
      </c>
      <c r="C56" s="3" t="s">
        <v>156</v>
      </c>
      <c r="D56" s="6">
        <v>6000</v>
      </c>
      <c r="E56" s="6">
        <v>5392</v>
      </c>
      <c r="F56" s="4">
        <f t="shared" si="0"/>
        <v>0.89866666666666661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  <c r="S56" s="17">
        <f t="shared" si="2"/>
        <v>43170.25</v>
      </c>
      <c r="T56" s="17">
        <f t="shared" si="3"/>
        <v>43176.208333333328</v>
      </c>
    </row>
    <row r="57" spans="1:20" x14ac:dyDescent="0.35">
      <c r="A57">
        <v>55</v>
      </c>
      <c r="B57" t="s">
        <v>157</v>
      </c>
      <c r="C57" s="3" t="s">
        <v>158</v>
      </c>
      <c r="D57" s="6">
        <v>6600</v>
      </c>
      <c r="E57" s="6">
        <v>11746</v>
      </c>
      <c r="F57" s="4">
        <f t="shared" si="0"/>
        <v>1.7796969696969698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  <c r="S57" s="17">
        <f t="shared" si="2"/>
        <v>43311.208333333328</v>
      </c>
      <c r="T57" s="17">
        <f t="shared" si="3"/>
        <v>43316.208333333328</v>
      </c>
    </row>
    <row r="58" spans="1:20" ht="31" x14ac:dyDescent="0.35">
      <c r="A58">
        <v>56</v>
      </c>
      <c r="B58" t="s">
        <v>160</v>
      </c>
      <c r="C58" s="3" t="s">
        <v>161</v>
      </c>
      <c r="D58" s="6">
        <v>8000</v>
      </c>
      <c r="E58" s="6">
        <v>11493</v>
      </c>
      <c r="F58" s="4">
        <f t="shared" si="0"/>
        <v>1.436625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  <c r="S58" s="17">
        <f t="shared" si="2"/>
        <v>42014.25</v>
      </c>
      <c r="T58" s="17">
        <f t="shared" si="3"/>
        <v>42021.25</v>
      </c>
    </row>
    <row r="59" spans="1:20" x14ac:dyDescent="0.35">
      <c r="A59">
        <v>57</v>
      </c>
      <c r="B59" t="s">
        <v>162</v>
      </c>
      <c r="C59" s="3" t="s">
        <v>163</v>
      </c>
      <c r="D59" s="6">
        <v>2900</v>
      </c>
      <c r="E59" s="6">
        <v>6243</v>
      </c>
      <c r="F59" s="4">
        <f t="shared" si="0"/>
        <v>2.1527586206896552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  <c r="S59" s="17">
        <f t="shared" si="2"/>
        <v>42979.208333333328</v>
      </c>
      <c r="T59" s="17">
        <f t="shared" si="3"/>
        <v>42991.208333333328</v>
      </c>
    </row>
    <row r="60" spans="1:20" x14ac:dyDescent="0.35">
      <c r="A60">
        <v>58</v>
      </c>
      <c r="B60" t="s">
        <v>164</v>
      </c>
      <c r="C60" s="3" t="s">
        <v>165</v>
      </c>
      <c r="D60" s="6">
        <v>2700</v>
      </c>
      <c r="E60" s="6">
        <v>6132</v>
      </c>
      <c r="F60" s="4">
        <f t="shared" si="0"/>
        <v>2.2711111111111113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  <c r="S60" s="17">
        <f t="shared" si="2"/>
        <v>42268.208333333328</v>
      </c>
      <c r="T60" s="17">
        <f t="shared" si="3"/>
        <v>42281.208333333328</v>
      </c>
    </row>
    <row r="61" spans="1:20" x14ac:dyDescent="0.35">
      <c r="A61">
        <v>59</v>
      </c>
      <c r="B61" t="s">
        <v>166</v>
      </c>
      <c r="C61" s="3" t="s">
        <v>167</v>
      </c>
      <c r="D61" s="6">
        <v>1400</v>
      </c>
      <c r="E61" s="6">
        <v>3851</v>
      </c>
      <c r="F61" s="4">
        <f t="shared" si="0"/>
        <v>2.7507142857142859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  <c r="S61" s="17">
        <f t="shared" si="2"/>
        <v>42898.208333333328</v>
      </c>
      <c r="T61" s="17">
        <f t="shared" si="3"/>
        <v>42913.208333333328</v>
      </c>
    </row>
    <row r="62" spans="1:20" x14ac:dyDescent="0.35">
      <c r="A62">
        <v>60</v>
      </c>
      <c r="B62" t="s">
        <v>168</v>
      </c>
      <c r="C62" s="3" t="s">
        <v>169</v>
      </c>
      <c r="D62" s="6">
        <v>94200</v>
      </c>
      <c r="E62" s="6">
        <v>135997</v>
      </c>
      <c r="F62" s="4">
        <f t="shared" si="0"/>
        <v>1.4437048832271762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  <c r="S62" s="17">
        <f t="shared" si="2"/>
        <v>41107.208333333336</v>
      </c>
      <c r="T62" s="17">
        <f t="shared" si="3"/>
        <v>41110.208333333336</v>
      </c>
    </row>
    <row r="63" spans="1:20" ht="31" x14ac:dyDescent="0.35">
      <c r="A63">
        <v>61</v>
      </c>
      <c r="B63" t="s">
        <v>170</v>
      </c>
      <c r="C63" s="3" t="s">
        <v>171</v>
      </c>
      <c r="D63" s="6">
        <v>199200</v>
      </c>
      <c r="E63" s="6">
        <v>184750</v>
      </c>
      <c r="F63" s="4">
        <f t="shared" si="0"/>
        <v>0.92745983935742971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  <c r="S63" s="17">
        <f t="shared" si="2"/>
        <v>40595.25</v>
      </c>
      <c r="T63" s="17">
        <f t="shared" si="3"/>
        <v>40635.208333333336</v>
      </c>
    </row>
    <row r="64" spans="1:20" x14ac:dyDescent="0.35">
      <c r="A64">
        <v>62</v>
      </c>
      <c r="B64" t="s">
        <v>172</v>
      </c>
      <c r="C64" s="3" t="s">
        <v>173</v>
      </c>
      <c r="D64" s="6">
        <v>2000</v>
      </c>
      <c r="E64" s="6">
        <v>14452</v>
      </c>
      <c r="F64" s="4">
        <f t="shared" si="0"/>
        <v>7.226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  <c r="S64" s="17">
        <f t="shared" si="2"/>
        <v>42160.208333333328</v>
      </c>
      <c r="T64" s="17">
        <f t="shared" si="3"/>
        <v>42161.208333333328</v>
      </c>
    </row>
    <row r="65" spans="1:20" x14ac:dyDescent="0.35">
      <c r="A65">
        <v>63</v>
      </c>
      <c r="B65" t="s">
        <v>174</v>
      </c>
      <c r="C65" s="3" t="s">
        <v>175</v>
      </c>
      <c r="D65" s="6">
        <v>4700</v>
      </c>
      <c r="E65" s="6">
        <v>557</v>
      </c>
      <c r="F65" s="4">
        <f t="shared" si="0"/>
        <v>0.11851063829787234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  <c r="S65" s="17">
        <f t="shared" si="2"/>
        <v>42853.208333333328</v>
      </c>
      <c r="T65" s="17">
        <f t="shared" si="3"/>
        <v>42859.208333333328</v>
      </c>
    </row>
    <row r="66" spans="1:20" x14ac:dyDescent="0.35">
      <c r="A66">
        <v>64</v>
      </c>
      <c r="B66" t="s">
        <v>176</v>
      </c>
      <c r="C66" s="3" t="s">
        <v>177</v>
      </c>
      <c r="D66" s="6">
        <v>2800</v>
      </c>
      <c r="E66" s="6">
        <v>2734</v>
      </c>
      <c r="F66" s="4">
        <f t="shared" ref="F66:F129" si="4">IFERROR(E66/D66,0)</f>
        <v>0.97642857142857142</v>
      </c>
      <c r="G66" t="s">
        <v>14</v>
      </c>
      <c r="H66">
        <v>38</v>
      </c>
      <c r="I66" s="7">
        <f t="shared" ref="I66:I129" si="5">IFERROR(E66/H66,0)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  <c r="S66" s="17">
        <f t="shared" ref="S66:S129" si="6">(((L66/60)/60)/24)+DATE(1970,1,1)</f>
        <v>43283.208333333328</v>
      </c>
      <c r="T66" s="17">
        <f t="shared" ref="T66:T129" si="7">(((M66/60)/60)/24)+DATE(1970,1,1)</f>
        <v>43298.208333333328</v>
      </c>
    </row>
    <row r="67" spans="1:20" x14ac:dyDescent="0.35">
      <c r="A67">
        <v>65</v>
      </c>
      <c r="B67" t="s">
        <v>178</v>
      </c>
      <c r="C67" s="3" t="s">
        <v>179</v>
      </c>
      <c r="D67" s="6">
        <v>6100</v>
      </c>
      <c r="E67" s="6">
        <v>14405</v>
      </c>
      <c r="F67" s="4">
        <f t="shared" si="4"/>
        <v>2.3614754098360655</v>
      </c>
      <c r="G67" t="s">
        <v>20</v>
      </c>
      <c r="H67">
        <v>236</v>
      </c>
      <c r="I67" s="7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  <c r="S67" s="17">
        <f t="shared" si="6"/>
        <v>40570.25</v>
      </c>
      <c r="T67" s="17">
        <f t="shared" si="7"/>
        <v>40577.25</v>
      </c>
    </row>
    <row r="68" spans="1:20" x14ac:dyDescent="0.35">
      <c r="A68">
        <v>66</v>
      </c>
      <c r="B68" t="s">
        <v>180</v>
      </c>
      <c r="C68" s="3" t="s">
        <v>181</v>
      </c>
      <c r="D68" s="6">
        <v>2900</v>
      </c>
      <c r="E68" s="6">
        <v>1307</v>
      </c>
      <c r="F68" s="4">
        <f t="shared" si="4"/>
        <v>0.45068965517241377</v>
      </c>
      <c r="G68" t="s">
        <v>14</v>
      </c>
      <c r="H68">
        <v>12</v>
      </c>
      <c r="I68" s="7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  <c r="S68" s="17">
        <f t="shared" si="6"/>
        <v>42102.208333333328</v>
      </c>
      <c r="T68" s="17">
        <f t="shared" si="7"/>
        <v>42107.208333333328</v>
      </c>
    </row>
    <row r="69" spans="1:20" ht="31" x14ac:dyDescent="0.35">
      <c r="A69">
        <v>67</v>
      </c>
      <c r="B69" t="s">
        <v>182</v>
      </c>
      <c r="C69" s="3" t="s">
        <v>183</v>
      </c>
      <c r="D69" s="6">
        <v>72600</v>
      </c>
      <c r="E69" s="6">
        <v>117892</v>
      </c>
      <c r="F69" s="4">
        <f t="shared" si="4"/>
        <v>1.6238567493112948</v>
      </c>
      <c r="G69" t="s">
        <v>20</v>
      </c>
      <c r="H69">
        <v>4065</v>
      </c>
      <c r="I69" s="7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  <c r="S69" s="17">
        <f t="shared" si="6"/>
        <v>40203.25</v>
      </c>
      <c r="T69" s="17">
        <f t="shared" si="7"/>
        <v>40208.25</v>
      </c>
    </row>
    <row r="70" spans="1:20" x14ac:dyDescent="0.35">
      <c r="A70">
        <v>68</v>
      </c>
      <c r="B70" t="s">
        <v>184</v>
      </c>
      <c r="C70" s="3" t="s">
        <v>185</v>
      </c>
      <c r="D70" s="6">
        <v>5700</v>
      </c>
      <c r="E70" s="6">
        <v>14508</v>
      </c>
      <c r="F70" s="4">
        <f t="shared" si="4"/>
        <v>2.5452631578947367</v>
      </c>
      <c r="G70" t="s">
        <v>20</v>
      </c>
      <c r="H70">
        <v>246</v>
      </c>
      <c r="I70" s="7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  <c r="S70" s="17">
        <f t="shared" si="6"/>
        <v>42943.208333333328</v>
      </c>
      <c r="T70" s="17">
        <f t="shared" si="7"/>
        <v>42990.208333333328</v>
      </c>
    </row>
    <row r="71" spans="1:20" x14ac:dyDescent="0.35">
      <c r="A71">
        <v>69</v>
      </c>
      <c r="B71" t="s">
        <v>186</v>
      </c>
      <c r="C71" s="3" t="s">
        <v>187</v>
      </c>
      <c r="D71" s="6">
        <v>7900</v>
      </c>
      <c r="E71" s="6">
        <v>1901</v>
      </c>
      <c r="F71" s="4">
        <f t="shared" si="4"/>
        <v>0.24063291139240506</v>
      </c>
      <c r="G71" t="s">
        <v>74</v>
      </c>
      <c r="H71">
        <v>17</v>
      </c>
      <c r="I71" s="7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  <c r="S71" s="17">
        <f t="shared" si="6"/>
        <v>40531.25</v>
      </c>
      <c r="T71" s="17">
        <f t="shared" si="7"/>
        <v>40565.25</v>
      </c>
    </row>
    <row r="72" spans="1:20" x14ac:dyDescent="0.35">
      <c r="A72">
        <v>70</v>
      </c>
      <c r="B72" t="s">
        <v>188</v>
      </c>
      <c r="C72" s="3" t="s">
        <v>189</v>
      </c>
      <c r="D72" s="6">
        <v>128000</v>
      </c>
      <c r="E72" s="6">
        <v>158389</v>
      </c>
      <c r="F72" s="4">
        <f t="shared" si="4"/>
        <v>1.2374140625000001</v>
      </c>
      <c r="G72" t="s">
        <v>20</v>
      </c>
      <c r="H72">
        <v>2475</v>
      </c>
      <c r="I72" s="7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  <c r="S72" s="17">
        <f t="shared" si="6"/>
        <v>40484.208333333336</v>
      </c>
      <c r="T72" s="17">
        <f t="shared" si="7"/>
        <v>40533.25</v>
      </c>
    </row>
    <row r="73" spans="1:20" ht="31" x14ac:dyDescent="0.35">
      <c r="A73">
        <v>71</v>
      </c>
      <c r="B73" t="s">
        <v>190</v>
      </c>
      <c r="C73" s="3" t="s">
        <v>191</v>
      </c>
      <c r="D73" s="6">
        <v>6000</v>
      </c>
      <c r="E73" s="6">
        <v>6484</v>
      </c>
      <c r="F73" s="4">
        <f t="shared" si="4"/>
        <v>1.0806666666666667</v>
      </c>
      <c r="G73" t="s">
        <v>20</v>
      </c>
      <c r="H73">
        <v>76</v>
      </c>
      <c r="I73" s="7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  <c r="S73" s="17">
        <f t="shared" si="6"/>
        <v>43799.25</v>
      </c>
      <c r="T73" s="17">
        <f t="shared" si="7"/>
        <v>43803.25</v>
      </c>
    </row>
    <row r="74" spans="1:20" x14ac:dyDescent="0.35">
      <c r="A74">
        <v>72</v>
      </c>
      <c r="B74" t="s">
        <v>192</v>
      </c>
      <c r="C74" s="3" t="s">
        <v>193</v>
      </c>
      <c r="D74" s="6">
        <v>600</v>
      </c>
      <c r="E74" s="6">
        <v>4022</v>
      </c>
      <c r="F74" s="4">
        <f t="shared" si="4"/>
        <v>6.7033333333333331</v>
      </c>
      <c r="G74" t="s">
        <v>20</v>
      </c>
      <c r="H74">
        <v>54</v>
      </c>
      <c r="I74" s="7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  <c r="S74" s="17">
        <f t="shared" si="6"/>
        <v>42186.208333333328</v>
      </c>
      <c r="T74" s="17">
        <f t="shared" si="7"/>
        <v>42222.208333333328</v>
      </c>
    </row>
    <row r="75" spans="1:20" x14ac:dyDescent="0.35">
      <c r="A75">
        <v>73</v>
      </c>
      <c r="B75" t="s">
        <v>194</v>
      </c>
      <c r="C75" s="3" t="s">
        <v>195</v>
      </c>
      <c r="D75" s="6">
        <v>1400</v>
      </c>
      <c r="E75" s="6">
        <v>9253</v>
      </c>
      <c r="F75" s="4">
        <f t="shared" si="4"/>
        <v>6.609285714285714</v>
      </c>
      <c r="G75" t="s">
        <v>20</v>
      </c>
      <c r="H75">
        <v>88</v>
      </c>
      <c r="I75" s="7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  <c r="S75" s="17">
        <f t="shared" si="6"/>
        <v>42701.25</v>
      </c>
      <c r="T75" s="17">
        <f t="shared" si="7"/>
        <v>42704.25</v>
      </c>
    </row>
    <row r="76" spans="1:20" x14ac:dyDescent="0.35">
      <c r="A76">
        <v>74</v>
      </c>
      <c r="B76" t="s">
        <v>196</v>
      </c>
      <c r="C76" s="3" t="s">
        <v>197</v>
      </c>
      <c r="D76" s="6">
        <v>3900</v>
      </c>
      <c r="E76" s="6">
        <v>4776</v>
      </c>
      <c r="F76" s="4">
        <f t="shared" si="4"/>
        <v>1.2246153846153847</v>
      </c>
      <c r="G76" t="s">
        <v>20</v>
      </c>
      <c r="H76">
        <v>85</v>
      </c>
      <c r="I76" s="7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  <c r="S76" s="17">
        <f t="shared" si="6"/>
        <v>42456.208333333328</v>
      </c>
      <c r="T76" s="17">
        <f t="shared" si="7"/>
        <v>42457.208333333328</v>
      </c>
    </row>
    <row r="77" spans="1:20" x14ac:dyDescent="0.35">
      <c r="A77">
        <v>75</v>
      </c>
      <c r="B77" t="s">
        <v>198</v>
      </c>
      <c r="C77" s="3" t="s">
        <v>199</v>
      </c>
      <c r="D77" s="6">
        <v>9700</v>
      </c>
      <c r="E77" s="6">
        <v>14606</v>
      </c>
      <c r="F77" s="4">
        <f t="shared" si="4"/>
        <v>1.5057731958762886</v>
      </c>
      <c r="G77" t="s">
        <v>20</v>
      </c>
      <c r="H77">
        <v>170</v>
      </c>
      <c r="I77" s="7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  <c r="S77" s="17">
        <f t="shared" si="6"/>
        <v>43296.208333333328</v>
      </c>
      <c r="T77" s="17">
        <f t="shared" si="7"/>
        <v>43304.208333333328</v>
      </c>
    </row>
    <row r="78" spans="1:20" x14ac:dyDescent="0.35">
      <c r="A78">
        <v>76</v>
      </c>
      <c r="B78" t="s">
        <v>200</v>
      </c>
      <c r="C78" s="3" t="s">
        <v>201</v>
      </c>
      <c r="D78" s="6">
        <v>122900</v>
      </c>
      <c r="E78" s="6">
        <v>95993</v>
      </c>
      <c r="F78" s="4">
        <f t="shared" si="4"/>
        <v>0.78106590724165992</v>
      </c>
      <c r="G78" t="s">
        <v>14</v>
      </c>
      <c r="H78">
        <v>1684</v>
      </c>
      <c r="I78" s="7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  <c r="S78" s="17">
        <f t="shared" si="6"/>
        <v>42027.25</v>
      </c>
      <c r="T78" s="17">
        <f t="shared" si="7"/>
        <v>42076.208333333328</v>
      </c>
    </row>
    <row r="79" spans="1:20" x14ac:dyDescent="0.35">
      <c r="A79">
        <v>77</v>
      </c>
      <c r="B79" t="s">
        <v>202</v>
      </c>
      <c r="C79" s="3" t="s">
        <v>203</v>
      </c>
      <c r="D79" s="6">
        <v>9500</v>
      </c>
      <c r="E79" s="6">
        <v>4460</v>
      </c>
      <c r="F79" s="4">
        <f t="shared" si="4"/>
        <v>0.46947368421052632</v>
      </c>
      <c r="G79" t="s">
        <v>14</v>
      </c>
      <c r="H79">
        <v>56</v>
      </c>
      <c r="I79" s="7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  <c r="S79" s="17">
        <f t="shared" si="6"/>
        <v>40448.208333333336</v>
      </c>
      <c r="T79" s="17">
        <f t="shared" si="7"/>
        <v>40462.208333333336</v>
      </c>
    </row>
    <row r="80" spans="1:20" x14ac:dyDescent="0.35">
      <c r="A80">
        <v>78</v>
      </c>
      <c r="B80" t="s">
        <v>204</v>
      </c>
      <c r="C80" s="3" t="s">
        <v>205</v>
      </c>
      <c r="D80" s="6">
        <v>4500</v>
      </c>
      <c r="E80" s="6">
        <v>13536</v>
      </c>
      <c r="F80" s="4">
        <f t="shared" si="4"/>
        <v>3.008</v>
      </c>
      <c r="G80" t="s">
        <v>20</v>
      </c>
      <c r="H80">
        <v>330</v>
      </c>
      <c r="I80" s="7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  <c r="S80" s="17">
        <f t="shared" si="6"/>
        <v>43206.208333333328</v>
      </c>
      <c r="T80" s="17">
        <f t="shared" si="7"/>
        <v>43207.208333333328</v>
      </c>
    </row>
    <row r="81" spans="1:20" x14ac:dyDescent="0.35">
      <c r="A81">
        <v>79</v>
      </c>
      <c r="B81" t="s">
        <v>207</v>
      </c>
      <c r="C81" s="3" t="s">
        <v>208</v>
      </c>
      <c r="D81" s="6">
        <v>57800</v>
      </c>
      <c r="E81" s="6">
        <v>40228</v>
      </c>
      <c r="F81" s="4">
        <f t="shared" si="4"/>
        <v>0.6959861591695502</v>
      </c>
      <c r="G81" t="s">
        <v>14</v>
      </c>
      <c r="H81">
        <v>838</v>
      </c>
      <c r="I81" s="7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  <c r="S81" s="17">
        <f t="shared" si="6"/>
        <v>43267.208333333328</v>
      </c>
      <c r="T81" s="17">
        <f t="shared" si="7"/>
        <v>43272.208333333328</v>
      </c>
    </row>
    <row r="82" spans="1:20" x14ac:dyDescent="0.35">
      <c r="A82">
        <v>80</v>
      </c>
      <c r="B82" t="s">
        <v>209</v>
      </c>
      <c r="C82" s="3" t="s">
        <v>210</v>
      </c>
      <c r="D82" s="6">
        <v>1100</v>
      </c>
      <c r="E82" s="6">
        <v>7012</v>
      </c>
      <c r="F82" s="4">
        <f t="shared" si="4"/>
        <v>6.374545454545455</v>
      </c>
      <c r="G82" t="s">
        <v>20</v>
      </c>
      <c r="H82">
        <v>127</v>
      </c>
      <c r="I82" s="7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  <c r="S82" s="17">
        <f t="shared" si="6"/>
        <v>42976.208333333328</v>
      </c>
      <c r="T82" s="17">
        <f t="shared" si="7"/>
        <v>43006.208333333328</v>
      </c>
    </row>
    <row r="83" spans="1:20" x14ac:dyDescent="0.35">
      <c r="A83">
        <v>81</v>
      </c>
      <c r="B83" t="s">
        <v>211</v>
      </c>
      <c r="C83" s="3" t="s">
        <v>212</v>
      </c>
      <c r="D83" s="6">
        <v>16800</v>
      </c>
      <c r="E83" s="6">
        <v>37857</v>
      </c>
      <c r="F83" s="4">
        <f t="shared" si="4"/>
        <v>2.253392857142857</v>
      </c>
      <c r="G83" t="s">
        <v>20</v>
      </c>
      <c r="H83">
        <v>411</v>
      </c>
      <c r="I83" s="7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  <c r="S83" s="17">
        <f t="shared" si="6"/>
        <v>43062.25</v>
      </c>
      <c r="T83" s="17">
        <f t="shared" si="7"/>
        <v>43087.25</v>
      </c>
    </row>
    <row r="84" spans="1:20" x14ac:dyDescent="0.35">
      <c r="A84">
        <v>82</v>
      </c>
      <c r="B84" t="s">
        <v>213</v>
      </c>
      <c r="C84" s="3" t="s">
        <v>214</v>
      </c>
      <c r="D84" s="6">
        <v>1000</v>
      </c>
      <c r="E84" s="6">
        <v>14973</v>
      </c>
      <c r="F84" s="4">
        <f t="shared" si="4"/>
        <v>14.973000000000001</v>
      </c>
      <c r="G84" t="s">
        <v>20</v>
      </c>
      <c r="H84">
        <v>180</v>
      </c>
      <c r="I84" s="7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  <c r="S84" s="17">
        <f t="shared" si="6"/>
        <v>43482.25</v>
      </c>
      <c r="T84" s="17">
        <f t="shared" si="7"/>
        <v>43489.25</v>
      </c>
    </row>
    <row r="85" spans="1:20" x14ac:dyDescent="0.35">
      <c r="A85">
        <v>83</v>
      </c>
      <c r="B85" t="s">
        <v>215</v>
      </c>
      <c r="C85" s="3" t="s">
        <v>216</v>
      </c>
      <c r="D85" s="6">
        <v>106400</v>
      </c>
      <c r="E85" s="6">
        <v>39996</v>
      </c>
      <c r="F85" s="4">
        <f t="shared" si="4"/>
        <v>0.37590225563909774</v>
      </c>
      <c r="G85" t="s">
        <v>14</v>
      </c>
      <c r="H85">
        <v>1000</v>
      </c>
      <c r="I85" s="7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  <c r="S85" s="17">
        <f t="shared" si="6"/>
        <v>42579.208333333328</v>
      </c>
      <c r="T85" s="17">
        <f t="shared" si="7"/>
        <v>42601.208333333328</v>
      </c>
    </row>
    <row r="86" spans="1:20" x14ac:dyDescent="0.35">
      <c r="A86">
        <v>84</v>
      </c>
      <c r="B86" t="s">
        <v>217</v>
      </c>
      <c r="C86" s="3" t="s">
        <v>218</v>
      </c>
      <c r="D86" s="6">
        <v>31400</v>
      </c>
      <c r="E86" s="6">
        <v>41564</v>
      </c>
      <c r="F86" s="4">
        <f t="shared" si="4"/>
        <v>1.3236942675159236</v>
      </c>
      <c r="G86" t="s">
        <v>20</v>
      </c>
      <c r="H86">
        <v>374</v>
      </c>
      <c r="I86" s="7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  <c r="S86" s="17">
        <f t="shared" si="6"/>
        <v>41118.208333333336</v>
      </c>
      <c r="T86" s="17">
        <f t="shared" si="7"/>
        <v>41128.208333333336</v>
      </c>
    </row>
    <row r="87" spans="1:20" x14ac:dyDescent="0.35">
      <c r="A87">
        <v>85</v>
      </c>
      <c r="B87" t="s">
        <v>219</v>
      </c>
      <c r="C87" s="3" t="s">
        <v>220</v>
      </c>
      <c r="D87" s="6">
        <v>4900</v>
      </c>
      <c r="E87" s="6">
        <v>6430</v>
      </c>
      <c r="F87" s="4">
        <f t="shared" si="4"/>
        <v>1.3122448979591836</v>
      </c>
      <c r="G87" t="s">
        <v>20</v>
      </c>
      <c r="H87">
        <v>71</v>
      </c>
      <c r="I87" s="7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  <c r="S87" s="17">
        <f t="shared" si="6"/>
        <v>40797.208333333336</v>
      </c>
      <c r="T87" s="17">
        <f t="shared" si="7"/>
        <v>40805.208333333336</v>
      </c>
    </row>
    <row r="88" spans="1:20" x14ac:dyDescent="0.35">
      <c r="A88">
        <v>86</v>
      </c>
      <c r="B88" t="s">
        <v>221</v>
      </c>
      <c r="C88" s="3" t="s">
        <v>222</v>
      </c>
      <c r="D88" s="6">
        <v>7400</v>
      </c>
      <c r="E88" s="6">
        <v>12405</v>
      </c>
      <c r="F88" s="4">
        <f t="shared" si="4"/>
        <v>1.6763513513513513</v>
      </c>
      <c r="G88" t="s">
        <v>20</v>
      </c>
      <c r="H88">
        <v>203</v>
      </c>
      <c r="I88" s="7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  <c r="S88" s="17">
        <f t="shared" si="6"/>
        <v>42128.208333333328</v>
      </c>
      <c r="T88" s="17">
        <f t="shared" si="7"/>
        <v>42141.208333333328</v>
      </c>
    </row>
    <row r="89" spans="1:20" ht="31" x14ac:dyDescent="0.35">
      <c r="A89">
        <v>87</v>
      </c>
      <c r="B89" t="s">
        <v>223</v>
      </c>
      <c r="C89" s="3" t="s">
        <v>224</v>
      </c>
      <c r="D89" s="6">
        <v>198500</v>
      </c>
      <c r="E89" s="6">
        <v>123040</v>
      </c>
      <c r="F89" s="4">
        <f t="shared" si="4"/>
        <v>0.6198488664987406</v>
      </c>
      <c r="G89" t="s">
        <v>14</v>
      </c>
      <c r="H89">
        <v>1482</v>
      </c>
      <c r="I89" s="7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  <c r="S89" s="17">
        <f t="shared" si="6"/>
        <v>40610.25</v>
      </c>
      <c r="T89" s="17">
        <f t="shared" si="7"/>
        <v>40621.208333333336</v>
      </c>
    </row>
    <row r="90" spans="1:20" x14ac:dyDescent="0.35">
      <c r="A90">
        <v>88</v>
      </c>
      <c r="B90" t="s">
        <v>225</v>
      </c>
      <c r="C90" s="3" t="s">
        <v>226</v>
      </c>
      <c r="D90" s="6">
        <v>4800</v>
      </c>
      <c r="E90" s="6">
        <v>12516</v>
      </c>
      <c r="F90" s="4">
        <f t="shared" si="4"/>
        <v>2.6074999999999999</v>
      </c>
      <c r="G90" t="s">
        <v>20</v>
      </c>
      <c r="H90">
        <v>113</v>
      </c>
      <c r="I90" s="7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  <c r="S90" s="17">
        <f t="shared" si="6"/>
        <v>42110.208333333328</v>
      </c>
      <c r="T90" s="17">
        <f t="shared" si="7"/>
        <v>42132.208333333328</v>
      </c>
    </row>
    <row r="91" spans="1:20" x14ac:dyDescent="0.35">
      <c r="A91">
        <v>89</v>
      </c>
      <c r="B91" t="s">
        <v>227</v>
      </c>
      <c r="C91" s="3" t="s">
        <v>228</v>
      </c>
      <c r="D91" s="6">
        <v>3400</v>
      </c>
      <c r="E91" s="6">
        <v>8588</v>
      </c>
      <c r="F91" s="4">
        <f t="shared" si="4"/>
        <v>2.5258823529411765</v>
      </c>
      <c r="G91" t="s">
        <v>20</v>
      </c>
      <c r="H91">
        <v>96</v>
      </c>
      <c r="I91" s="7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  <c r="S91" s="17">
        <f t="shared" si="6"/>
        <v>40283.208333333336</v>
      </c>
      <c r="T91" s="17">
        <f t="shared" si="7"/>
        <v>40285.208333333336</v>
      </c>
    </row>
    <row r="92" spans="1:20" x14ac:dyDescent="0.35">
      <c r="A92">
        <v>90</v>
      </c>
      <c r="B92" t="s">
        <v>229</v>
      </c>
      <c r="C92" s="3" t="s">
        <v>230</v>
      </c>
      <c r="D92" s="6">
        <v>7800</v>
      </c>
      <c r="E92" s="6">
        <v>6132</v>
      </c>
      <c r="F92" s="4">
        <f t="shared" si="4"/>
        <v>0.7861538461538462</v>
      </c>
      <c r="G92" t="s">
        <v>14</v>
      </c>
      <c r="H92">
        <v>106</v>
      </c>
      <c r="I92" s="7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  <c r="S92" s="17">
        <f t="shared" si="6"/>
        <v>42425.25</v>
      </c>
      <c r="T92" s="17">
        <f t="shared" si="7"/>
        <v>42425.25</v>
      </c>
    </row>
    <row r="93" spans="1:20" x14ac:dyDescent="0.35">
      <c r="A93">
        <v>91</v>
      </c>
      <c r="B93" t="s">
        <v>231</v>
      </c>
      <c r="C93" s="3" t="s">
        <v>232</v>
      </c>
      <c r="D93" s="6">
        <v>154300</v>
      </c>
      <c r="E93" s="6">
        <v>74688</v>
      </c>
      <c r="F93" s="4">
        <f t="shared" si="4"/>
        <v>0.48404406999351912</v>
      </c>
      <c r="G93" t="s">
        <v>14</v>
      </c>
      <c r="H93">
        <v>679</v>
      </c>
      <c r="I93" s="7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  <c r="S93" s="17">
        <f t="shared" si="6"/>
        <v>42588.208333333328</v>
      </c>
      <c r="T93" s="17">
        <f t="shared" si="7"/>
        <v>42616.208333333328</v>
      </c>
    </row>
    <row r="94" spans="1:20" x14ac:dyDescent="0.35">
      <c r="A94">
        <v>92</v>
      </c>
      <c r="B94" t="s">
        <v>233</v>
      </c>
      <c r="C94" s="3" t="s">
        <v>234</v>
      </c>
      <c r="D94" s="6">
        <v>20000</v>
      </c>
      <c r="E94" s="6">
        <v>51775</v>
      </c>
      <c r="F94" s="4">
        <f t="shared" si="4"/>
        <v>2.5887500000000001</v>
      </c>
      <c r="G94" t="s">
        <v>20</v>
      </c>
      <c r="H94">
        <v>498</v>
      </c>
      <c r="I94" s="7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  <c r="S94" s="17">
        <f t="shared" si="6"/>
        <v>40352.208333333336</v>
      </c>
      <c r="T94" s="17">
        <f t="shared" si="7"/>
        <v>40353.208333333336</v>
      </c>
    </row>
    <row r="95" spans="1:20" x14ac:dyDescent="0.35">
      <c r="A95">
        <v>93</v>
      </c>
      <c r="B95" t="s">
        <v>235</v>
      </c>
      <c r="C95" s="3" t="s">
        <v>236</v>
      </c>
      <c r="D95" s="6">
        <v>108800</v>
      </c>
      <c r="E95" s="6">
        <v>65877</v>
      </c>
      <c r="F95" s="4">
        <f t="shared" si="4"/>
        <v>0.60548713235294116</v>
      </c>
      <c r="G95" t="s">
        <v>74</v>
      </c>
      <c r="H95">
        <v>610</v>
      </c>
      <c r="I95" s="7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  <c r="S95" s="17">
        <f t="shared" si="6"/>
        <v>41202.208333333336</v>
      </c>
      <c r="T95" s="17">
        <f t="shared" si="7"/>
        <v>41206.208333333336</v>
      </c>
    </row>
    <row r="96" spans="1:20" x14ac:dyDescent="0.35">
      <c r="A96">
        <v>94</v>
      </c>
      <c r="B96" t="s">
        <v>237</v>
      </c>
      <c r="C96" s="3" t="s">
        <v>238</v>
      </c>
      <c r="D96" s="6">
        <v>2900</v>
      </c>
      <c r="E96" s="6">
        <v>8807</v>
      </c>
      <c r="F96" s="4">
        <f t="shared" si="4"/>
        <v>3.036896551724138</v>
      </c>
      <c r="G96" t="s">
        <v>20</v>
      </c>
      <c r="H96">
        <v>180</v>
      </c>
      <c r="I96" s="7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  <c r="S96" s="17">
        <f t="shared" si="6"/>
        <v>43562.208333333328</v>
      </c>
      <c r="T96" s="17">
        <f t="shared" si="7"/>
        <v>43573.208333333328</v>
      </c>
    </row>
    <row r="97" spans="1:20" ht="31" x14ac:dyDescent="0.35">
      <c r="A97">
        <v>95</v>
      </c>
      <c r="B97" t="s">
        <v>239</v>
      </c>
      <c r="C97" s="3" t="s">
        <v>240</v>
      </c>
      <c r="D97" s="6">
        <v>900</v>
      </c>
      <c r="E97" s="6">
        <v>1017</v>
      </c>
      <c r="F97" s="4">
        <f t="shared" si="4"/>
        <v>1.1299999999999999</v>
      </c>
      <c r="G97" t="s">
        <v>20</v>
      </c>
      <c r="H97">
        <v>27</v>
      </c>
      <c r="I97" s="7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  <c r="S97" s="17">
        <f t="shared" si="6"/>
        <v>43752.208333333328</v>
      </c>
      <c r="T97" s="17">
        <f t="shared" si="7"/>
        <v>43759.208333333328</v>
      </c>
    </row>
    <row r="98" spans="1:20" x14ac:dyDescent="0.35">
      <c r="A98">
        <v>96</v>
      </c>
      <c r="B98" t="s">
        <v>241</v>
      </c>
      <c r="C98" s="3" t="s">
        <v>242</v>
      </c>
      <c r="D98" s="6">
        <v>69700</v>
      </c>
      <c r="E98" s="6">
        <v>151513</v>
      </c>
      <c r="F98" s="4">
        <f t="shared" si="4"/>
        <v>2.1737876614060259</v>
      </c>
      <c r="G98" t="s">
        <v>20</v>
      </c>
      <c r="H98">
        <v>2331</v>
      </c>
      <c r="I98" s="7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  <c r="S98" s="17">
        <f t="shared" si="6"/>
        <v>40612.25</v>
      </c>
      <c r="T98" s="17">
        <f t="shared" si="7"/>
        <v>40625.208333333336</v>
      </c>
    </row>
    <row r="99" spans="1:20" x14ac:dyDescent="0.35">
      <c r="A99">
        <v>97</v>
      </c>
      <c r="B99" t="s">
        <v>243</v>
      </c>
      <c r="C99" s="3" t="s">
        <v>244</v>
      </c>
      <c r="D99" s="6">
        <v>1300</v>
      </c>
      <c r="E99" s="6">
        <v>12047</v>
      </c>
      <c r="F99" s="4">
        <f t="shared" si="4"/>
        <v>9.2669230769230762</v>
      </c>
      <c r="G99" t="s">
        <v>20</v>
      </c>
      <c r="H99">
        <v>113</v>
      </c>
      <c r="I99" s="7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  <c r="S99" s="17">
        <f t="shared" si="6"/>
        <v>42180.208333333328</v>
      </c>
      <c r="T99" s="17">
        <f t="shared" si="7"/>
        <v>42234.208333333328</v>
      </c>
    </row>
    <row r="100" spans="1:20" x14ac:dyDescent="0.35">
      <c r="A100">
        <v>98</v>
      </c>
      <c r="B100" t="s">
        <v>245</v>
      </c>
      <c r="C100" s="3" t="s">
        <v>246</v>
      </c>
      <c r="D100" s="6">
        <v>97800</v>
      </c>
      <c r="E100" s="6">
        <v>32951</v>
      </c>
      <c r="F100" s="4">
        <f t="shared" si="4"/>
        <v>0.33692229038854804</v>
      </c>
      <c r="G100" t="s">
        <v>14</v>
      </c>
      <c r="H100">
        <v>1220</v>
      </c>
      <c r="I100" s="7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  <c r="S100" s="17">
        <f t="shared" si="6"/>
        <v>42212.208333333328</v>
      </c>
      <c r="T100" s="17">
        <f t="shared" si="7"/>
        <v>42216.208333333328</v>
      </c>
    </row>
    <row r="101" spans="1:20" x14ac:dyDescent="0.35">
      <c r="A101">
        <v>99</v>
      </c>
      <c r="B101" t="s">
        <v>247</v>
      </c>
      <c r="C101" s="3" t="s">
        <v>248</v>
      </c>
      <c r="D101" s="6">
        <v>7600</v>
      </c>
      <c r="E101" s="6">
        <v>14951</v>
      </c>
      <c r="F101" s="4">
        <f t="shared" si="4"/>
        <v>1.9672368421052631</v>
      </c>
      <c r="G101" t="s">
        <v>20</v>
      </c>
      <c r="H101">
        <v>164</v>
      </c>
      <c r="I101" s="7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  <c r="S101" s="17">
        <f t="shared" si="6"/>
        <v>41968.25</v>
      </c>
      <c r="T101" s="17">
        <f t="shared" si="7"/>
        <v>41997.25</v>
      </c>
    </row>
    <row r="102" spans="1:20" x14ac:dyDescent="0.35">
      <c r="A102">
        <v>100</v>
      </c>
      <c r="B102" t="s">
        <v>249</v>
      </c>
      <c r="C102" s="3" t="s">
        <v>250</v>
      </c>
      <c r="D102" s="6">
        <v>100</v>
      </c>
      <c r="E102" s="6">
        <v>1</v>
      </c>
      <c r="F102" s="4">
        <f t="shared" si="4"/>
        <v>0.01</v>
      </c>
      <c r="G102" t="s">
        <v>14</v>
      </c>
      <c r="H102">
        <v>1</v>
      </c>
      <c r="I102" s="7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  <c r="S102" s="17">
        <f t="shared" si="6"/>
        <v>40835.208333333336</v>
      </c>
      <c r="T102" s="17">
        <f t="shared" si="7"/>
        <v>40853.208333333336</v>
      </c>
    </row>
    <row r="103" spans="1:20" x14ac:dyDescent="0.35">
      <c r="A103">
        <v>101</v>
      </c>
      <c r="B103" t="s">
        <v>251</v>
      </c>
      <c r="C103" s="3" t="s">
        <v>252</v>
      </c>
      <c r="D103" s="6">
        <v>900</v>
      </c>
      <c r="E103" s="6">
        <v>9193</v>
      </c>
      <c r="F103" s="4">
        <f t="shared" si="4"/>
        <v>10.214444444444444</v>
      </c>
      <c r="G103" t="s">
        <v>20</v>
      </c>
      <c r="H103">
        <v>164</v>
      </c>
      <c r="I103" s="7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  <c r="S103" s="17">
        <f t="shared" si="6"/>
        <v>42056.25</v>
      </c>
      <c r="T103" s="17">
        <f t="shared" si="7"/>
        <v>42063.25</v>
      </c>
    </row>
    <row r="104" spans="1:20" x14ac:dyDescent="0.35">
      <c r="A104">
        <v>102</v>
      </c>
      <c r="B104" t="s">
        <v>253</v>
      </c>
      <c r="C104" s="3" t="s">
        <v>254</v>
      </c>
      <c r="D104" s="6">
        <v>3700</v>
      </c>
      <c r="E104" s="6">
        <v>10422</v>
      </c>
      <c r="F104" s="4">
        <f t="shared" si="4"/>
        <v>2.8167567567567566</v>
      </c>
      <c r="G104" t="s">
        <v>20</v>
      </c>
      <c r="H104">
        <v>336</v>
      </c>
      <c r="I104" s="7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  <c r="S104" s="17">
        <f t="shared" si="6"/>
        <v>43234.208333333328</v>
      </c>
      <c r="T104" s="17">
        <f t="shared" si="7"/>
        <v>43241.208333333328</v>
      </c>
    </row>
    <row r="105" spans="1:20" x14ac:dyDescent="0.35">
      <c r="A105">
        <v>103</v>
      </c>
      <c r="B105" t="s">
        <v>255</v>
      </c>
      <c r="C105" s="3" t="s">
        <v>256</v>
      </c>
      <c r="D105" s="6">
        <v>10000</v>
      </c>
      <c r="E105" s="6">
        <v>2461</v>
      </c>
      <c r="F105" s="4">
        <f t="shared" si="4"/>
        <v>0.24610000000000001</v>
      </c>
      <c r="G105" t="s">
        <v>14</v>
      </c>
      <c r="H105">
        <v>37</v>
      </c>
      <c r="I105" s="7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  <c r="S105" s="17">
        <f t="shared" si="6"/>
        <v>40475.208333333336</v>
      </c>
      <c r="T105" s="17">
        <f t="shared" si="7"/>
        <v>40484.208333333336</v>
      </c>
    </row>
    <row r="106" spans="1:20" x14ac:dyDescent="0.35">
      <c r="A106">
        <v>104</v>
      </c>
      <c r="B106" t="s">
        <v>257</v>
      </c>
      <c r="C106" s="3" t="s">
        <v>258</v>
      </c>
      <c r="D106" s="6">
        <v>119200</v>
      </c>
      <c r="E106" s="6">
        <v>170623</v>
      </c>
      <c r="F106" s="4">
        <f t="shared" si="4"/>
        <v>1.4314010067114094</v>
      </c>
      <c r="G106" t="s">
        <v>20</v>
      </c>
      <c r="H106">
        <v>1917</v>
      </c>
      <c r="I106" s="7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  <c r="S106" s="17">
        <f t="shared" si="6"/>
        <v>42878.208333333328</v>
      </c>
      <c r="T106" s="17">
        <f t="shared" si="7"/>
        <v>42879.208333333328</v>
      </c>
    </row>
    <row r="107" spans="1:20" x14ac:dyDescent="0.35">
      <c r="A107">
        <v>105</v>
      </c>
      <c r="B107" t="s">
        <v>259</v>
      </c>
      <c r="C107" s="3" t="s">
        <v>260</v>
      </c>
      <c r="D107" s="6">
        <v>6800</v>
      </c>
      <c r="E107" s="6">
        <v>9829</v>
      </c>
      <c r="F107" s="4">
        <f t="shared" si="4"/>
        <v>1.4454411764705883</v>
      </c>
      <c r="G107" t="s">
        <v>20</v>
      </c>
      <c r="H107">
        <v>95</v>
      </c>
      <c r="I107" s="7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  <c r="S107" s="17">
        <f t="shared" si="6"/>
        <v>41366.208333333336</v>
      </c>
      <c r="T107" s="17">
        <f t="shared" si="7"/>
        <v>41384.208333333336</v>
      </c>
    </row>
    <row r="108" spans="1:20" x14ac:dyDescent="0.35">
      <c r="A108">
        <v>106</v>
      </c>
      <c r="B108" t="s">
        <v>261</v>
      </c>
      <c r="C108" s="3" t="s">
        <v>262</v>
      </c>
      <c r="D108" s="6">
        <v>3900</v>
      </c>
      <c r="E108" s="6">
        <v>14006</v>
      </c>
      <c r="F108" s="4">
        <f t="shared" si="4"/>
        <v>3.5912820512820511</v>
      </c>
      <c r="G108" t="s">
        <v>20</v>
      </c>
      <c r="H108">
        <v>147</v>
      </c>
      <c r="I108" s="7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  <c r="S108" s="17">
        <f t="shared" si="6"/>
        <v>43716.208333333328</v>
      </c>
      <c r="T108" s="17">
        <f t="shared" si="7"/>
        <v>43721.208333333328</v>
      </c>
    </row>
    <row r="109" spans="1:20" x14ac:dyDescent="0.35">
      <c r="A109">
        <v>107</v>
      </c>
      <c r="B109" t="s">
        <v>263</v>
      </c>
      <c r="C109" s="3" t="s">
        <v>264</v>
      </c>
      <c r="D109" s="6">
        <v>3500</v>
      </c>
      <c r="E109" s="6">
        <v>6527</v>
      </c>
      <c r="F109" s="4">
        <f t="shared" si="4"/>
        <v>1.8648571428571428</v>
      </c>
      <c r="G109" t="s">
        <v>20</v>
      </c>
      <c r="H109">
        <v>86</v>
      </c>
      <c r="I109" s="7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  <c r="S109" s="17">
        <f t="shared" si="6"/>
        <v>43213.208333333328</v>
      </c>
      <c r="T109" s="17">
        <f t="shared" si="7"/>
        <v>43230.208333333328</v>
      </c>
    </row>
    <row r="110" spans="1:20" x14ac:dyDescent="0.35">
      <c r="A110">
        <v>108</v>
      </c>
      <c r="B110" t="s">
        <v>265</v>
      </c>
      <c r="C110" s="3" t="s">
        <v>266</v>
      </c>
      <c r="D110" s="6">
        <v>1500</v>
      </c>
      <c r="E110" s="6">
        <v>8929</v>
      </c>
      <c r="F110" s="4">
        <f t="shared" si="4"/>
        <v>5.9526666666666666</v>
      </c>
      <c r="G110" t="s">
        <v>20</v>
      </c>
      <c r="H110">
        <v>83</v>
      </c>
      <c r="I110" s="7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  <c r="S110" s="17">
        <f t="shared" si="6"/>
        <v>41005.208333333336</v>
      </c>
      <c r="T110" s="17">
        <f t="shared" si="7"/>
        <v>41042.208333333336</v>
      </c>
    </row>
    <row r="111" spans="1:20" x14ac:dyDescent="0.35">
      <c r="A111">
        <v>109</v>
      </c>
      <c r="B111" t="s">
        <v>267</v>
      </c>
      <c r="C111" s="3" t="s">
        <v>268</v>
      </c>
      <c r="D111" s="6">
        <v>5200</v>
      </c>
      <c r="E111" s="6">
        <v>3079</v>
      </c>
      <c r="F111" s="4">
        <f t="shared" si="4"/>
        <v>0.5921153846153846</v>
      </c>
      <c r="G111" t="s">
        <v>14</v>
      </c>
      <c r="H111">
        <v>60</v>
      </c>
      <c r="I111" s="7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  <c r="S111" s="17">
        <f t="shared" si="6"/>
        <v>41651.25</v>
      </c>
      <c r="T111" s="17">
        <f t="shared" si="7"/>
        <v>41653.25</v>
      </c>
    </row>
    <row r="112" spans="1:20" ht="31" x14ac:dyDescent="0.35">
      <c r="A112">
        <v>110</v>
      </c>
      <c r="B112" t="s">
        <v>270</v>
      </c>
      <c r="C112" s="3" t="s">
        <v>271</v>
      </c>
      <c r="D112" s="6">
        <v>142400</v>
      </c>
      <c r="E112" s="6">
        <v>21307</v>
      </c>
      <c r="F112" s="4">
        <f t="shared" si="4"/>
        <v>0.14962780898876404</v>
      </c>
      <c r="G112" t="s">
        <v>14</v>
      </c>
      <c r="H112">
        <v>296</v>
      </c>
      <c r="I112" s="7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  <c r="S112" s="17">
        <f t="shared" si="6"/>
        <v>43354.208333333328</v>
      </c>
      <c r="T112" s="17">
        <f t="shared" si="7"/>
        <v>43373.208333333328</v>
      </c>
    </row>
    <row r="113" spans="1:20" x14ac:dyDescent="0.35">
      <c r="A113">
        <v>111</v>
      </c>
      <c r="B113" t="s">
        <v>272</v>
      </c>
      <c r="C113" s="3" t="s">
        <v>273</v>
      </c>
      <c r="D113" s="6">
        <v>61400</v>
      </c>
      <c r="E113" s="6">
        <v>73653</v>
      </c>
      <c r="F113" s="4">
        <f t="shared" si="4"/>
        <v>1.1995602605863191</v>
      </c>
      <c r="G113" t="s">
        <v>20</v>
      </c>
      <c r="H113">
        <v>676</v>
      </c>
      <c r="I113" s="7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  <c r="S113" s="17">
        <f t="shared" si="6"/>
        <v>41174.208333333336</v>
      </c>
      <c r="T113" s="17">
        <f t="shared" si="7"/>
        <v>41180.208333333336</v>
      </c>
    </row>
    <row r="114" spans="1:20" x14ac:dyDescent="0.35">
      <c r="A114">
        <v>112</v>
      </c>
      <c r="B114" t="s">
        <v>274</v>
      </c>
      <c r="C114" s="3" t="s">
        <v>275</v>
      </c>
      <c r="D114" s="6">
        <v>4700</v>
      </c>
      <c r="E114" s="6">
        <v>12635</v>
      </c>
      <c r="F114" s="4">
        <f t="shared" si="4"/>
        <v>2.6882978723404256</v>
      </c>
      <c r="G114" t="s">
        <v>20</v>
      </c>
      <c r="H114">
        <v>361</v>
      </c>
      <c r="I114" s="7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  <c r="S114" s="17">
        <f t="shared" si="6"/>
        <v>41875.208333333336</v>
      </c>
      <c r="T114" s="17">
        <f t="shared" si="7"/>
        <v>41890.208333333336</v>
      </c>
    </row>
    <row r="115" spans="1:20" x14ac:dyDescent="0.35">
      <c r="A115">
        <v>113</v>
      </c>
      <c r="B115" t="s">
        <v>276</v>
      </c>
      <c r="C115" s="3" t="s">
        <v>277</v>
      </c>
      <c r="D115" s="6">
        <v>3300</v>
      </c>
      <c r="E115" s="6">
        <v>12437</v>
      </c>
      <c r="F115" s="4">
        <f t="shared" si="4"/>
        <v>3.7687878787878786</v>
      </c>
      <c r="G115" t="s">
        <v>20</v>
      </c>
      <c r="H115">
        <v>131</v>
      </c>
      <c r="I115" s="7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  <c r="S115" s="17">
        <f t="shared" si="6"/>
        <v>42990.208333333328</v>
      </c>
      <c r="T115" s="17">
        <f t="shared" si="7"/>
        <v>42997.208333333328</v>
      </c>
    </row>
    <row r="116" spans="1:20" x14ac:dyDescent="0.35">
      <c r="A116">
        <v>114</v>
      </c>
      <c r="B116" t="s">
        <v>278</v>
      </c>
      <c r="C116" s="3" t="s">
        <v>279</v>
      </c>
      <c r="D116" s="6">
        <v>1900</v>
      </c>
      <c r="E116" s="6">
        <v>13816</v>
      </c>
      <c r="F116" s="4">
        <f t="shared" si="4"/>
        <v>7.2715789473684209</v>
      </c>
      <c r="G116" t="s">
        <v>20</v>
      </c>
      <c r="H116">
        <v>126</v>
      </c>
      <c r="I116" s="7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  <c r="S116" s="17">
        <f t="shared" si="6"/>
        <v>43564.208333333328</v>
      </c>
      <c r="T116" s="17">
        <f t="shared" si="7"/>
        <v>43565.208333333328</v>
      </c>
    </row>
    <row r="117" spans="1:20" x14ac:dyDescent="0.35">
      <c r="A117">
        <v>115</v>
      </c>
      <c r="B117" t="s">
        <v>280</v>
      </c>
      <c r="C117" s="3" t="s">
        <v>281</v>
      </c>
      <c r="D117" s="6">
        <v>166700</v>
      </c>
      <c r="E117" s="6">
        <v>145382</v>
      </c>
      <c r="F117" s="4">
        <f t="shared" si="4"/>
        <v>0.87211757648470301</v>
      </c>
      <c r="G117" t="s">
        <v>14</v>
      </c>
      <c r="H117">
        <v>3304</v>
      </c>
      <c r="I117" s="7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  <c r="S117" s="17">
        <f t="shared" si="6"/>
        <v>43056.25</v>
      </c>
      <c r="T117" s="17">
        <f t="shared" si="7"/>
        <v>43091.25</v>
      </c>
    </row>
    <row r="118" spans="1:20" ht="31" x14ac:dyDescent="0.35">
      <c r="A118">
        <v>116</v>
      </c>
      <c r="B118" t="s">
        <v>282</v>
      </c>
      <c r="C118" s="3" t="s">
        <v>283</v>
      </c>
      <c r="D118" s="6">
        <v>7200</v>
      </c>
      <c r="E118" s="6">
        <v>6336</v>
      </c>
      <c r="F118" s="4">
        <f t="shared" si="4"/>
        <v>0.88</v>
      </c>
      <c r="G118" t="s">
        <v>14</v>
      </c>
      <c r="H118">
        <v>73</v>
      </c>
      <c r="I118" s="7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  <c r="S118" s="17">
        <f t="shared" si="6"/>
        <v>42265.208333333328</v>
      </c>
      <c r="T118" s="17">
        <f t="shared" si="7"/>
        <v>42266.208333333328</v>
      </c>
    </row>
    <row r="119" spans="1:20" x14ac:dyDescent="0.35">
      <c r="A119">
        <v>117</v>
      </c>
      <c r="B119" t="s">
        <v>284</v>
      </c>
      <c r="C119" s="3" t="s">
        <v>285</v>
      </c>
      <c r="D119" s="6">
        <v>4900</v>
      </c>
      <c r="E119" s="6">
        <v>8523</v>
      </c>
      <c r="F119" s="4">
        <f t="shared" si="4"/>
        <v>1.7393877551020409</v>
      </c>
      <c r="G119" t="s">
        <v>20</v>
      </c>
      <c r="H119">
        <v>275</v>
      </c>
      <c r="I119" s="7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  <c r="S119" s="17">
        <f t="shared" si="6"/>
        <v>40808.208333333336</v>
      </c>
      <c r="T119" s="17">
        <f t="shared" si="7"/>
        <v>40814.208333333336</v>
      </c>
    </row>
    <row r="120" spans="1:20" x14ac:dyDescent="0.35">
      <c r="A120">
        <v>118</v>
      </c>
      <c r="B120" t="s">
        <v>286</v>
      </c>
      <c r="C120" s="3" t="s">
        <v>287</v>
      </c>
      <c r="D120" s="6">
        <v>5400</v>
      </c>
      <c r="E120" s="6">
        <v>6351</v>
      </c>
      <c r="F120" s="4">
        <f t="shared" si="4"/>
        <v>1.1761111111111111</v>
      </c>
      <c r="G120" t="s">
        <v>20</v>
      </c>
      <c r="H120">
        <v>67</v>
      </c>
      <c r="I120" s="7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  <c r="S120" s="17">
        <f t="shared" si="6"/>
        <v>41665.25</v>
      </c>
      <c r="T120" s="17">
        <f t="shared" si="7"/>
        <v>41671.25</v>
      </c>
    </row>
    <row r="121" spans="1:20" ht="31" x14ac:dyDescent="0.35">
      <c r="A121">
        <v>119</v>
      </c>
      <c r="B121" t="s">
        <v>288</v>
      </c>
      <c r="C121" s="3" t="s">
        <v>289</v>
      </c>
      <c r="D121" s="6">
        <v>5000</v>
      </c>
      <c r="E121" s="6">
        <v>10748</v>
      </c>
      <c r="F121" s="4">
        <f t="shared" si="4"/>
        <v>2.1496</v>
      </c>
      <c r="G121" t="s">
        <v>20</v>
      </c>
      <c r="H121">
        <v>154</v>
      </c>
      <c r="I121" s="7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  <c r="S121" s="17">
        <f t="shared" si="6"/>
        <v>41806.208333333336</v>
      </c>
      <c r="T121" s="17">
        <f t="shared" si="7"/>
        <v>41823.208333333336</v>
      </c>
    </row>
    <row r="122" spans="1:20" x14ac:dyDescent="0.35">
      <c r="A122">
        <v>120</v>
      </c>
      <c r="B122" t="s">
        <v>290</v>
      </c>
      <c r="C122" s="3" t="s">
        <v>291</v>
      </c>
      <c r="D122" s="6">
        <v>75100</v>
      </c>
      <c r="E122" s="6">
        <v>112272</v>
      </c>
      <c r="F122" s="4">
        <f t="shared" si="4"/>
        <v>1.4949667110519307</v>
      </c>
      <c r="G122" t="s">
        <v>20</v>
      </c>
      <c r="H122">
        <v>1782</v>
      </c>
      <c r="I122" s="7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  <c r="S122" s="17">
        <f t="shared" si="6"/>
        <v>42111.208333333328</v>
      </c>
      <c r="T122" s="17">
        <f t="shared" si="7"/>
        <v>42115.208333333328</v>
      </c>
    </row>
    <row r="123" spans="1:20" x14ac:dyDescent="0.35">
      <c r="A123">
        <v>121</v>
      </c>
      <c r="B123" t="s">
        <v>293</v>
      </c>
      <c r="C123" s="3" t="s">
        <v>294</v>
      </c>
      <c r="D123" s="6">
        <v>45300</v>
      </c>
      <c r="E123" s="6">
        <v>99361</v>
      </c>
      <c r="F123" s="4">
        <f t="shared" si="4"/>
        <v>2.1933995584988963</v>
      </c>
      <c r="G123" t="s">
        <v>20</v>
      </c>
      <c r="H123">
        <v>903</v>
      </c>
      <c r="I123" s="7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  <c r="S123" s="17">
        <f t="shared" si="6"/>
        <v>41917.208333333336</v>
      </c>
      <c r="T123" s="17">
        <f t="shared" si="7"/>
        <v>41930.208333333336</v>
      </c>
    </row>
    <row r="124" spans="1:20" x14ac:dyDescent="0.35">
      <c r="A124">
        <v>122</v>
      </c>
      <c r="B124" t="s">
        <v>295</v>
      </c>
      <c r="C124" s="3" t="s">
        <v>296</v>
      </c>
      <c r="D124" s="6">
        <v>136800</v>
      </c>
      <c r="E124" s="6">
        <v>88055</v>
      </c>
      <c r="F124" s="4">
        <f t="shared" si="4"/>
        <v>0.64367690058479532</v>
      </c>
      <c r="G124" t="s">
        <v>14</v>
      </c>
      <c r="H124">
        <v>3387</v>
      </c>
      <c r="I124" s="7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  <c r="S124" s="17">
        <f t="shared" si="6"/>
        <v>41970.25</v>
      </c>
      <c r="T124" s="17">
        <f t="shared" si="7"/>
        <v>41997.25</v>
      </c>
    </row>
    <row r="125" spans="1:20" x14ac:dyDescent="0.35">
      <c r="A125">
        <v>123</v>
      </c>
      <c r="B125" t="s">
        <v>297</v>
      </c>
      <c r="C125" s="3" t="s">
        <v>298</v>
      </c>
      <c r="D125" s="6">
        <v>177700</v>
      </c>
      <c r="E125" s="6">
        <v>33092</v>
      </c>
      <c r="F125" s="4">
        <f t="shared" si="4"/>
        <v>0.18622397298818233</v>
      </c>
      <c r="G125" t="s">
        <v>14</v>
      </c>
      <c r="H125">
        <v>662</v>
      </c>
      <c r="I125" s="7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  <c r="S125" s="17">
        <f t="shared" si="6"/>
        <v>42332.25</v>
      </c>
      <c r="T125" s="17">
        <f t="shared" si="7"/>
        <v>42335.25</v>
      </c>
    </row>
    <row r="126" spans="1:20" x14ac:dyDescent="0.35">
      <c r="A126">
        <v>124</v>
      </c>
      <c r="B126" t="s">
        <v>299</v>
      </c>
      <c r="C126" s="3" t="s">
        <v>300</v>
      </c>
      <c r="D126" s="6">
        <v>2600</v>
      </c>
      <c r="E126" s="6">
        <v>9562</v>
      </c>
      <c r="F126" s="4">
        <f t="shared" si="4"/>
        <v>3.6776923076923076</v>
      </c>
      <c r="G126" t="s">
        <v>20</v>
      </c>
      <c r="H126">
        <v>94</v>
      </c>
      <c r="I126" s="7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  <c r="S126" s="17">
        <f t="shared" si="6"/>
        <v>43598.208333333328</v>
      </c>
      <c r="T126" s="17">
        <f t="shared" si="7"/>
        <v>43651.208333333328</v>
      </c>
    </row>
    <row r="127" spans="1:20" x14ac:dyDescent="0.35">
      <c r="A127">
        <v>125</v>
      </c>
      <c r="B127" t="s">
        <v>301</v>
      </c>
      <c r="C127" s="3" t="s">
        <v>302</v>
      </c>
      <c r="D127" s="6">
        <v>5300</v>
      </c>
      <c r="E127" s="6">
        <v>8475</v>
      </c>
      <c r="F127" s="4">
        <f t="shared" si="4"/>
        <v>1.5990566037735849</v>
      </c>
      <c r="G127" t="s">
        <v>20</v>
      </c>
      <c r="H127">
        <v>180</v>
      </c>
      <c r="I127" s="7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  <c r="S127" s="17">
        <f t="shared" si="6"/>
        <v>43362.208333333328</v>
      </c>
      <c r="T127" s="17">
        <f t="shared" si="7"/>
        <v>43366.208333333328</v>
      </c>
    </row>
    <row r="128" spans="1:20" x14ac:dyDescent="0.35">
      <c r="A128">
        <v>126</v>
      </c>
      <c r="B128" t="s">
        <v>303</v>
      </c>
      <c r="C128" s="3" t="s">
        <v>304</v>
      </c>
      <c r="D128" s="6">
        <v>180200</v>
      </c>
      <c r="E128" s="6">
        <v>69617</v>
      </c>
      <c r="F128" s="4">
        <f t="shared" si="4"/>
        <v>0.38633185349611543</v>
      </c>
      <c r="G128" t="s">
        <v>14</v>
      </c>
      <c r="H128">
        <v>774</v>
      </c>
      <c r="I128" s="7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  <c r="S128" s="17">
        <f t="shared" si="6"/>
        <v>42596.208333333328</v>
      </c>
      <c r="T128" s="17">
        <f t="shared" si="7"/>
        <v>42624.208333333328</v>
      </c>
    </row>
    <row r="129" spans="1:20" x14ac:dyDescent="0.35">
      <c r="A129">
        <v>127</v>
      </c>
      <c r="B129" t="s">
        <v>305</v>
      </c>
      <c r="C129" s="3" t="s">
        <v>306</v>
      </c>
      <c r="D129" s="6">
        <v>103200</v>
      </c>
      <c r="E129" s="6">
        <v>53067</v>
      </c>
      <c r="F129" s="4">
        <f t="shared" si="4"/>
        <v>0.51421511627906979</v>
      </c>
      <c r="G129" t="s">
        <v>14</v>
      </c>
      <c r="H129">
        <v>672</v>
      </c>
      <c r="I129" s="7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  <c r="S129" s="17">
        <f t="shared" si="6"/>
        <v>40310.208333333336</v>
      </c>
      <c r="T129" s="17">
        <f t="shared" si="7"/>
        <v>40313.208333333336</v>
      </c>
    </row>
    <row r="130" spans="1:20" x14ac:dyDescent="0.35">
      <c r="A130">
        <v>128</v>
      </c>
      <c r="B130" t="s">
        <v>307</v>
      </c>
      <c r="C130" s="3" t="s">
        <v>308</v>
      </c>
      <c r="D130" s="6">
        <v>70600</v>
      </c>
      <c r="E130" s="6">
        <v>42596</v>
      </c>
      <c r="F130" s="4">
        <f t="shared" ref="F130:F193" si="8">IFERROR(E130/D130,0)</f>
        <v>0.60334277620396604</v>
      </c>
      <c r="G130" t="s">
        <v>74</v>
      </c>
      <c r="H130">
        <v>532</v>
      </c>
      <c r="I130" s="7">
        <f t="shared" ref="I130:I193" si="9">IFERROR(E130/H130,0)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  <c r="S130" s="17">
        <f t="shared" ref="S130:S193" si="10">(((L130/60)/60)/24)+DATE(1970,1,1)</f>
        <v>40417.208333333336</v>
      </c>
      <c r="T130" s="17">
        <f t="shared" ref="T130:T193" si="11">(((M130/60)/60)/24)+DATE(1970,1,1)</f>
        <v>40430.208333333336</v>
      </c>
    </row>
    <row r="131" spans="1:20" x14ac:dyDescent="0.35">
      <c r="A131">
        <v>129</v>
      </c>
      <c r="B131" t="s">
        <v>309</v>
      </c>
      <c r="C131" s="3" t="s">
        <v>310</v>
      </c>
      <c r="D131" s="6">
        <v>148500</v>
      </c>
      <c r="E131" s="6">
        <v>4756</v>
      </c>
      <c r="F131" s="4">
        <f t="shared" si="8"/>
        <v>3.2026936026936029E-2</v>
      </c>
      <c r="G131" t="s">
        <v>74</v>
      </c>
      <c r="H131">
        <v>55</v>
      </c>
      <c r="I131" s="7">
        <f t="shared" si="9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  <c r="S131" s="17">
        <f t="shared" si="10"/>
        <v>42038.25</v>
      </c>
      <c r="T131" s="17">
        <f t="shared" si="11"/>
        <v>42063.25</v>
      </c>
    </row>
    <row r="132" spans="1:20" x14ac:dyDescent="0.35">
      <c r="A132">
        <v>130</v>
      </c>
      <c r="B132" t="s">
        <v>311</v>
      </c>
      <c r="C132" s="3" t="s">
        <v>312</v>
      </c>
      <c r="D132" s="6">
        <v>9600</v>
      </c>
      <c r="E132" s="6">
        <v>14925</v>
      </c>
      <c r="F132" s="4">
        <f t="shared" si="8"/>
        <v>1.5546875</v>
      </c>
      <c r="G132" t="s">
        <v>20</v>
      </c>
      <c r="H132">
        <v>533</v>
      </c>
      <c r="I132" s="7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  <c r="S132" s="17">
        <f t="shared" si="10"/>
        <v>40842.208333333336</v>
      </c>
      <c r="T132" s="17">
        <f t="shared" si="11"/>
        <v>40858.25</v>
      </c>
    </row>
    <row r="133" spans="1:20" ht="31" x14ac:dyDescent="0.35">
      <c r="A133">
        <v>131</v>
      </c>
      <c r="B133" t="s">
        <v>313</v>
      </c>
      <c r="C133" s="3" t="s">
        <v>314</v>
      </c>
      <c r="D133" s="6">
        <v>164700</v>
      </c>
      <c r="E133" s="6">
        <v>166116</v>
      </c>
      <c r="F133" s="4">
        <f t="shared" si="8"/>
        <v>1.0085974499089254</v>
      </c>
      <c r="G133" t="s">
        <v>20</v>
      </c>
      <c r="H133">
        <v>2443</v>
      </c>
      <c r="I133" s="7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  <c r="S133" s="17">
        <f t="shared" si="10"/>
        <v>41607.25</v>
      </c>
      <c r="T133" s="17">
        <f t="shared" si="11"/>
        <v>41620.25</v>
      </c>
    </row>
    <row r="134" spans="1:20" x14ac:dyDescent="0.35">
      <c r="A134">
        <v>132</v>
      </c>
      <c r="B134" t="s">
        <v>315</v>
      </c>
      <c r="C134" s="3" t="s">
        <v>316</v>
      </c>
      <c r="D134" s="6">
        <v>3300</v>
      </c>
      <c r="E134" s="6">
        <v>3834</v>
      </c>
      <c r="F134" s="4">
        <f t="shared" si="8"/>
        <v>1.1618181818181819</v>
      </c>
      <c r="G134" t="s">
        <v>20</v>
      </c>
      <c r="H134">
        <v>89</v>
      </c>
      <c r="I134" s="7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  <c r="S134" s="17">
        <f t="shared" si="10"/>
        <v>43112.25</v>
      </c>
      <c r="T134" s="17">
        <f t="shared" si="11"/>
        <v>43128.25</v>
      </c>
    </row>
    <row r="135" spans="1:20" x14ac:dyDescent="0.35">
      <c r="A135">
        <v>133</v>
      </c>
      <c r="B135" t="s">
        <v>317</v>
      </c>
      <c r="C135" s="3" t="s">
        <v>318</v>
      </c>
      <c r="D135" s="6">
        <v>4500</v>
      </c>
      <c r="E135" s="6">
        <v>13985</v>
      </c>
      <c r="F135" s="4">
        <f t="shared" si="8"/>
        <v>3.1077777777777778</v>
      </c>
      <c r="G135" t="s">
        <v>20</v>
      </c>
      <c r="H135">
        <v>159</v>
      </c>
      <c r="I135" s="7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  <c r="S135" s="17">
        <f t="shared" si="10"/>
        <v>40767.208333333336</v>
      </c>
      <c r="T135" s="17">
        <f t="shared" si="11"/>
        <v>40789.208333333336</v>
      </c>
    </row>
    <row r="136" spans="1:20" x14ac:dyDescent="0.35">
      <c r="A136">
        <v>134</v>
      </c>
      <c r="B136" t="s">
        <v>320</v>
      </c>
      <c r="C136" s="3" t="s">
        <v>321</v>
      </c>
      <c r="D136" s="6">
        <v>99500</v>
      </c>
      <c r="E136" s="6">
        <v>89288</v>
      </c>
      <c r="F136" s="4">
        <f t="shared" si="8"/>
        <v>0.89736683417085428</v>
      </c>
      <c r="G136" t="s">
        <v>14</v>
      </c>
      <c r="H136">
        <v>940</v>
      </c>
      <c r="I136" s="7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  <c r="S136" s="17">
        <f t="shared" si="10"/>
        <v>40713.208333333336</v>
      </c>
      <c r="T136" s="17">
        <f t="shared" si="11"/>
        <v>40762.208333333336</v>
      </c>
    </row>
    <row r="137" spans="1:20" x14ac:dyDescent="0.35">
      <c r="A137">
        <v>135</v>
      </c>
      <c r="B137" t="s">
        <v>322</v>
      </c>
      <c r="C137" s="3" t="s">
        <v>323</v>
      </c>
      <c r="D137" s="6">
        <v>7700</v>
      </c>
      <c r="E137" s="6">
        <v>5488</v>
      </c>
      <c r="F137" s="4">
        <f t="shared" si="8"/>
        <v>0.71272727272727276</v>
      </c>
      <c r="G137" t="s">
        <v>14</v>
      </c>
      <c r="H137">
        <v>117</v>
      </c>
      <c r="I137" s="7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  <c r="S137" s="17">
        <f t="shared" si="10"/>
        <v>41340.25</v>
      </c>
      <c r="T137" s="17">
        <f t="shared" si="11"/>
        <v>41345.208333333336</v>
      </c>
    </row>
    <row r="138" spans="1:20" x14ac:dyDescent="0.35">
      <c r="A138">
        <v>136</v>
      </c>
      <c r="B138" t="s">
        <v>324</v>
      </c>
      <c r="C138" s="3" t="s">
        <v>325</v>
      </c>
      <c r="D138" s="6">
        <v>82800</v>
      </c>
      <c r="E138" s="6">
        <v>2721</v>
      </c>
      <c r="F138" s="4">
        <f t="shared" si="8"/>
        <v>3.2862318840579711E-2</v>
      </c>
      <c r="G138" t="s">
        <v>74</v>
      </c>
      <c r="H138">
        <v>58</v>
      </c>
      <c r="I138" s="7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  <c r="S138" s="17">
        <f t="shared" si="10"/>
        <v>41797.208333333336</v>
      </c>
      <c r="T138" s="17">
        <f t="shared" si="11"/>
        <v>41809.208333333336</v>
      </c>
    </row>
    <row r="139" spans="1:20" x14ac:dyDescent="0.35">
      <c r="A139">
        <v>137</v>
      </c>
      <c r="B139" t="s">
        <v>326</v>
      </c>
      <c r="C139" s="3" t="s">
        <v>327</v>
      </c>
      <c r="D139" s="6">
        <v>1800</v>
      </c>
      <c r="E139" s="6">
        <v>4712</v>
      </c>
      <c r="F139" s="4">
        <f t="shared" si="8"/>
        <v>2.617777777777778</v>
      </c>
      <c r="G139" t="s">
        <v>20</v>
      </c>
      <c r="H139">
        <v>50</v>
      </c>
      <c r="I139" s="7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  <c r="S139" s="17">
        <f t="shared" si="10"/>
        <v>40457.208333333336</v>
      </c>
      <c r="T139" s="17">
        <f t="shared" si="11"/>
        <v>40463.208333333336</v>
      </c>
    </row>
    <row r="140" spans="1:20" x14ac:dyDescent="0.35">
      <c r="A140">
        <v>138</v>
      </c>
      <c r="B140" t="s">
        <v>328</v>
      </c>
      <c r="C140" s="3" t="s">
        <v>329</v>
      </c>
      <c r="D140" s="6">
        <v>9600</v>
      </c>
      <c r="E140" s="6">
        <v>9216</v>
      </c>
      <c r="F140" s="4">
        <f t="shared" si="8"/>
        <v>0.96</v>
      </c>
      <c r="G140" t="s">
        <v>14</v>
      </c>
      <c r="H140">
        <v>115</v>
      </c>
      <c r="I140" s="7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  <c r="S140" s="17">
        <f t="shared" si="10"/>
        <v>41180.208333333336</v>
      </c>
      <c r="T140" s="17">
        <f t="shared" si="11"/>
        <v>41186.208333333336</v>
      </c>
    </row>
    <row r="141" spans="1:20" x14ac:dyDescent="0.35">
      <c r="A141">
        <v>139</v>
      </c>
      <c r="B141" t="s">
        <v>330</v>
      </c>
      <c r="C141" s="3" t="s">
        <v>331</v>
      </c>
      <c r="D141" s="6">
        <v>92100</v>
      </c>
      <c r="E141" s="6">
        <v>19246</v>
      </c>
      <c r="F141" s="4">
        <f t="shared" si="8"/>
        <v>0.20896851248642778</v>
      </c>
      <c r="G141" t="s">
        <v>14</v>
      </c>
      <c r="H141">
        <v>326</v>
      </c>
      <c r="I141" s="7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  <c r="S141" s="17">
        <f t="shared" si="10"/>
        <v>42115.208333333328</v>
      </c>
      <c r="T141" s="17">
        <f t="shared" si="11"/>
        <v>42131.208333333328</v>
      </c>
    </row>
    <row r="142" spans="1:20" ht="31" x14ac:dyDescent="0.35">
      <c r="A142">
        <v>140</v>
      </c>
      <c r="B142" t="s">
        <v>332</v>
      </c>
      <c r="C142" s="3" t="s">
        <v>333</v>
      </c>
      <c r="D142" s="6">
        <v>5500</v>
      </c>
      <c r="E142" s="6">
        <v>12274</v>
      </c>
      <c r="F142" s="4">
        <f t="shared" si="8"/>
        <v>2.2316363636363636</v>
      </c>
      <c r="G142" t="s">
        <v>20</v>
      </c>
      <c r="H142">
        <v>186</v>
      </c>
      <c r="I142" s="7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  <c r="S142" s="17">
        <f t="shared" si="10"/>
        <v>43156.25</v>
      </c>
      <c r="T142" s="17">
        <f t="shared" si="11"/>
        <v>43161.25</v>
      </c>
    </row>
    <row r="143" spans="1:20" x14ac:dyDescent="0.35">
      <c r="A143">
        <v>141</v>
      </c>
      <c r="B143" t="s">
        <v>334</v>
      </c>
      <c r="C143" s="3" t="s">
        <v>335</v>
      </c>
      <c r="D143" s="6">
        <v>64300</v>
      </c>
      <c r="E143" s="6">
        <v>65323</v>
      </c>
      <c r="F143" s="4">
        <f t="shared" si="8"/>
        <v>1.0159097978227061</v>
      </c>
      <c r="G143" t="s">
        <v>20</v>
      </c>
      <c r="H143">
        <v>1071</v>
      </c>
      <c r="I143" s="7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  <c r="S143" s="17">
        <f t="shared" si="10"/>
        <v>42167.208333333328</v>
      </c>
      <c r="T143" s="17">
        <f t="shared" si="11"/>
        <v>42173.208333333328</v>
      </c>
    </row>
    <row r="144" spans="1:20" x14ac:dyDescent="0.35">
      <c r="A144">
        <v>142</v>
      </c>
      <c r="B144" t="s">
        <v>336</v>
      </c>
      <c r="C144" s="3" t="s">
        <v>337</v>
      </c>
      <c r="D144" s="6">
        <v>5000</v>
      </c>
      <c r="E144" s="6">
        <v>11502</v>
      </c>
      <c r="F144" s="4">
        <f t="shared" si="8"/>
        <v>2.3003999999999998</v>
      </c>
      <c r="G144" t="s">
        <v>20</v>
      </c>
      <c r="H144">
        <v>117</v>
      </c>
      <c r="I144" s="7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  <c r="S144" s="17">
        <f t="shared" si="10"/>
        <v>41005.208333333336</v>
      </c>
      <c r="T144" s="17">
        <f t="shared" si="11"/>
        <v>41046.208333333336</v>
      </c>
    </row>
    <row r="145" spans="1:20" x14ac:dyDescent="0.35">
      <c r="A145">
        <v>143</v>
      </c>
      <c r="B145" t="s">
        <v>338</v>
      </c>
      <c r="C145" s="3" t="s">
        <v>339</v>
      </c>
      <c r="D145" s="6">
        <v>5400</v>
      </c>
      <c r="E145" s="6">
        <v>7322</v>
      </c>
      <c r="F145" s="4">
        <f t="shared" si="8"/>
        <v>1.355925925925926</v>
      </c>
      <c r="G145" t="s">
        <v>20</v>
      </c>
      <c r="H145">
        <v>70</v>
      </c>
      <c r="I145" s="7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  <c r="S145" s="17">
        <f t="shared" si="10"/>
        <v>40357.208333333336</v>
      </c>
      <c r="T145" s="17">
        <f t="shared" si="11"/>
        <v>40377.208333333336</v>
      </c>
    </row>
    <row r="146" spans="1:20" x14ac:dyDescent="0.35">
      <c r="A146">
        <v>144</v>
      </c>
      <c r="B146" t="s">
        <v>340</v>
      </c>
      <c r="C146" s="3" t="s">
        <v>341</v>
      </c>
      <c r="D146" s="6">
        <v>9000</v>
      </c>
      <c r="E146" s="6">
        <v>11619</v>
      </c>
      <c r="F146" s="4">
        <f t="shared" si="8"/>
        <v>1.2909999999999999</v>
      </c>
      <c r="G146" t="s">
        <v>20</v>
      </c>
      <c r="H146">
        <v>135</v>
      </c>
      <c r="I146" s="7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  <c r="S146" s="17">
        <f t="shared" si="10"/>
        <v>43633.208333333328</v>
      </c>
      <c r="T146" s="17">
        <f t="shared" si="11"/>
        <v>43641.208333333328</v>
      </c>
    </row>
    <row r="147" spans="1:20" x14ac:dyDescent="0.35">
      <c r="A147">
        <v>145</v>
      </c>
      <c r="B147" t="s">
        <v>342</v>
      </c>
      <c r="C147" s="3" t="s">
        <v>343</v>
      </c>
      <c r="D147" s="6">
        <v>25000</v>
      </c>
      <c r="E147" s="6">
        <v>59128</v>
      </c>
      <c r="F147" s="4">
        <f t="shared" si="8"/>
        <v>2.3651200000000001</v>
      </c>
      <c r="G147" t="s">
        <v>20</v>
      </c>
      <c r="H147">
        <v>768</v>
      </c>
      <c r="I147" s="7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  <c r="S147" s="17">
        <f t="shared" si="10"/>
        <v>41889.208333333336</v>
      </c>
      <c r="T147" s="17">
        <f t="shared" si="11"/>
        <v>41894.208333333336</v>
      </c>
    </row>
    <row r="148" spans="1:20" ht="31" x14ac:dyDescent="0.35">
      <c r="A148">
        <v>146</v>
      </c>
      <c r="B148" t="s">
        <v>344</v>
      </c>
      <c r="C148" s="3" t="s">
        <v>345</v>
      </c>
      <c r="D148" s="6">
        <v>8800</v>
      </c>
      <c r="E148" s="6">
        <v>1518</v>
      </c>
      <c r="F148" s="4">
        <f t="shared" si="8"/>
        <v>0.17249999999999999</v>
      </c>
      <c r="G148" t="s">
        <v>74</v>
      </c>
      <c r="H148">
        <v>51</v>
      </c>
      <c r="I148" s="7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  <c r="S148" s="17">
        <f t="shared" si="10"/>
        <v>40855.25</v>
      </c>
      <c r="T148" s="17">
        <f t="shared" si="11"/>
        <v>40875.25</v>
      </c>
    </row>
    <row r="149" spans="1:20" x14ac:dyDescent="0.35">
      <c r="A149">
        <v>147</v>
      </c>
      <c r="B149" t="s">
        <v>346</v>
      </c>
      <c r="C149" s="3" t="s">
        <v>347</v>
      </c>
      <c r="D149" s="6">
        <v>8300</v>
      </c>
      <c r="E149" s="6">
        <v>9337</v>
      </c>
      <c r="F149" s="4">
        <f t="shared" si="8"/>
        <v>1.1249397590361445</v>
      </c>
      <c r="G149" t="s">
        <v>20</v>
      </c>
      <c r="H149">
        <v>199</v>
      </c>
      <c r="I149" s="7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  <c r="S149" s="17">
        <f t="shared" si="10"/>
        <v>42534.208333333328</v>
      </c>
      <c r="T149" s="17">
        <f t="shared" si="11"/>
        <v>42540.208333333328</v>
      </c>
    </row>
    <row r="150" spans="1:20" x14ac:dyDescent="0.35">
      <c r="A150">
        <v>148</v>
      </c>
      <c r="B150" t="s">
        <v>348</v>
      </c>
      <c r="C150" s="3" t="s">
        <v>349</v>
      </c>
      <c r="D150" s="6">
        <v>9300</v>
      </c>
      <c r="E150" s="6">
        <v>11255</v>
      </c>
      <c r="F150" s="4">
        <f t="shared" si="8"/>
        <v>1.2102150537634409</v>
      </c>
      <c r="G150" t="s">
        <v>20</v>
      </c>
      <c r="H150">
        <v>107</v>
      </c>
      <c r="I150" s="7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  <c r="S150" s="17">
        <f t="shared" si="10"/>
        <v>42941.208333333328</v>
      </c>
      <c r="T150" s="17">
        <f t="shared" si="11"/>
        <v>42950.208333333328</v>
      </c>
    </row>
    <row r="151" spans="1:20" x14ac:dyDescent="0.35">
      <c r="A151">
        <v>149</v>
      </c>
      <c r="B151" t="s">
        <v>350</v>
      </c>
      <c r="C151" s="3" t="s">
        <v>351</v>
      </c>
      <c r="D151" s="6">
        <v>6200</v>
      </c>
      <c r="E151" s="6">
        <v>13632</v>
      </c>
      <c r="F151" s="4">
        <f t="shared" si="8"/>
        <v>2.1987096774193549</v>
      </c>
      <c r="G151" t="s">
        <v>20</v>
      </c>
      <c r="H151">
        <v>195</v>
      </c>
      <c r="I151" s="7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  <c r="S151" s="17">
        <f t="shared" si="10"/>
        <v>41275.25</v>
      </c>
      <c r="T151" s="17">
        <f t="shared" si="11"/>
        <v>41327.25</v>
      </c>
    </row>
    <row r="152" spans="1:20" x14ac:dyDescent="0.35">
      <c r="A152">
        <v>150</v>
      </c>
      <c r="B152" t="s">
        <v>352</v>
      </c>
      <c r="C152" s="3" t="s">
        <v>353</v>
      </c>
      <c r="D152" s="6">
        <v>100</v>
      </c>
      <c r="E152" s="6">
        <v>1</v>
      </c>
      <c r="F152" s="4">
        <f t="shared" si="8"/>
        <v>0.01</v>
      </c>
      <c r="G152" t="s">
        <v>14</v>
      </c>
      <c r="H152">
        <v>1</v>
      </c>
      <c r="I152" s="7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  <c r="S152" s="17">
        <f t="shared" si="10"/>
        <v>43450.25</v>
      </c>
      <c r="T152" s="17">
        <f t="shared" si="11"/>
        <v>43451.25</v>
      </c>
    </row>
    <row r="153" spans="1:20" x14ac:dyDescent="0.35">
      <c r="A153">
        <v>151</v>
      </c>
      <c r="B153" t="s">
        <v>354</v>
      </c>
      <c r="C153" s="3" t="s">
        <v>355</v>
      </c>
      <c r="D153" s="6">
        <v>137200</v>
      </c>
      <c r="E153" s="6">
        <v>88037</v>
      </c>
      <c r="F153" s="4">
        <f t="shared" si="8"/>
        <v>0.64166909620991253</v>
      </c>
      <c r="G153" t="s">
        <v>14</v>
      </c>
      <c r="H153">
        <v>1467</v>
      </c>
      <c r="I153" s="7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  <c r="S153" s="17">
        <f t="shared" si="10"/>
        <v>41799.208333333336</v>
      </c>
      <c r="T153" s="17">
        <f t="shared" si="11"/>
        <v>41850.208333333336</v>
      </c>
    </row>
    <row r="154" spans="1:20" x14ac:dyDescent="0.35">
      <c r="A154">
        <v>152</v>
      </c>
      <c r="B154" t="s">
        <v>356</v>
      </c>
      <c r="C154" s="3" t="s">
        <v>357</v>
      </c>
      <c r="D154" s="6">
        <v>41500</v>
      </c>
      <c r="E154" s="6">
        <v>175573</v>
      </c>
      <c r="F154" s="4">
        <f t="shared" si="8"/>
        <v>4.2306746987951804</v>
      </c>
      <c r="G154" t="s">
        <v>20</v>
      </c>
      <c r="H154">
        <v>3376</v>
      </c>
      <c r="I154" s="7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  <c r="S154" s="17">
        <f t="shared" si="10"/>
        <v>42783.25</v>
      </c>
      <c r="T154" s="17">
        <f t="shared" si="11"/>
        <v>42790.25</v>
      </c>
    </row>
    <row r="155" spans="1:20" x14ac:dyDescent="0.35">
      <c r="A155">
        <v>153</v>
      </c>
      <c r="B155" t="s">
        <v>358</v>
      </c>
      <c r="C155" s="3" t="s">
        <v>359</v>
      </c>
      <c r="D155" s="6">
        <v>189400</v>
      </c>
      <c r="E155" s="6">
        <v>176112</v>
      </c>
      <c r="F155" s="4">
        <f t="shared" si="8"/>
        <v>0.92984160506863778</v>
      </c>
      <c r="G155" t="s">
        <v>14</v>
      </c>
      <c r="H155">
        <v>5681</v>
      </c>
      <c r="I155" s="7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  <c r="S155" s="17">
        <f t="shared" si="10"/>
        <v>41201.208333333336</v>
      </c>
      <c r="T155" s="17">
        <f t="shared" si="11"/>
        <v>41207.208333333336</v>
      </c>
    </row>
    <row r="156" spans="1:20" x14ac:dyDescent="0.35">
      <c r="A156">
        <v>154</v>
      </c>
      <c r="B156" t="s">
        <v>360</v>
      </c>
      <c r="C156" s="3" t="s">
        <v>361</v>
      </c>
      <c r="D156" s="6">
        <v>171300</v>
      </c>
      <c r="E156" s="6">
        <v>100650</v>
      </c>
      <c r="F156" s="4">
        <f t="shared" si="8"/>
        <v>0.58756567425569173</v>
      </c>
      <c r="G156" t="s">
        <v>14</v>
      </c>
      <c r="H156">
        <v>1059</v>
      </c>
      <c r="I156" s="7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  <c r="S156" s="17">
        <f t="shared" si="10"/>
        <v>42502.208333333328</v>
      </c>
      <c r="T156" s="17">
        <f t="shared" si="11"/>
        <v>42525.208333333328</v>
      </c>
    </row>
    <row r="157" spans="1:20" x14ac:dyDescent="0.35">
      <c r="A157">
        <v>155</v>
      </c>
      <c r="B157" t="s">
        <v>362</v>
      </c>
      <c r="C157" s="3" t="s">
        <v>363</v>
      </c>
      <c r="D157" s="6">
        <v>139500</v>
      </c>
      <c r="E157" s="6">
        <v>90706</v>
      </c>
      <c r="F157" s="4">
        <f t="shared" si="8"/>
        <v>0.65022222222222226</v>
      </c>
      <c r="G157" t="s">
        <v>14</v>
      </c>
      <c r="H157">
        <v>1194</v>
      </c>
      <c r="I157" s="7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  <c r="S157" s="17">
        <f t="shared" si="10"/>
        <v>40262.208333333336</v>
      </c>
      <c r="T157" s="17">
        <f t="shared" si="11"/>
        <v>40277.208333333336</v>
      </c>
    </row>
    <row r="158" spans="1:20" x14ac:dyDescent="0.35">
      <c r="A158">
        <v>156</v>
      </c>
      <c r="B158" t="s">
        <v>364</v>
      </c>
      <c r="C158" s="3" t="s">
        <v>365</v>
      </c>
      <c r="D158" s="6">
        <v>36400</v>
      </c>
      <c r="E158" s="6">
        <v>26914</v>
      </c>
      <c r="F158" s="4">
        <f t="shared" si="8"/>
        <v>0.73939560439560437</v>
      </c>
      <c r="G158" t="s">
        <v>74</v>
      </c>
      <c r="H158">
        <v>379</v>
      </c>
      <c r="I158" s="7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  <c r="S158" s="17">
        <f t="shared" si="10"/>
        <v>43743.208333333328</v>
      </c>
      <c r="T158" s="17">
        <f t="shared" si="11"/>
        <v>43767.208333333328</v>
      </c>
    </row>
    <row r="159" spans="1:20" x14ac:dyDescent="0.35">
      <c r="A159">
        <v>157</v>
      </c>
      <c r="B159" t="s">
        <v>366</v>
      </c>
      <c r="C159" s="3" t="s">
        <v>367</v>
      </c>
      <c r="D159" s="6">
        <v>4200</v>
      </c>
      <c r="E159" s="6">
        <v>2212</v>
      </c>
      <c r="F159" s="4">
        <f t="shared" si="8"/>
        <v>0.52666666666666662</v>
      </c>
      <c r="G159" t="s">
        <v>14</v>
      </c>
      <c r="H159">
        <v>30</v>
      </c>
      <c r="I159" s="7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  <c r="S159" s="17">
        <f t="shared" si="10"/>
        <v>41638.25</v>
      </c>
      <c r="T159" s="17">
        <f t="shared" si="11"/>
        <v>41650.25</v>
      </c>
    </row>
    <row r="160" spans="1:20" x14ac:dyDescent="0.35">
      <c r="A160">
        <v>158</v>
      </c>
      <c r="B160" t="s">
        <v>368</v>
      </c>
      <c r="C160" s="3" t="s">
        <v>369</v>
      </c>
      <c r="D160" s="6">
        <v>2100</v>
      </c>
      <c r="E160" s="6">
        <v>4640</v>
      </c>
      <c r="F160" s="4">
        <f t="shared" si="8"/>
        <v>2.2095238095238097</v>
      </c>
      <c r="G160" t="s">
        <v>20</v>
      </c>
      <c r="H160">
        <v>41</v>
      </c>
      <c r="I160" s="7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  <c r="S160" s="17">
        <f t="shared" si="10"/>
        <v>42346.25</v>
      </c>
      <c r="T160" s="17">
        <f t="shared" si="11"/>
        <v>42347.25</v>
      </c>
    </row>
    <row r="161" spans="1:20" x14ac:dyDescent="0.35">
      <c r="A161">
        <v>159</v>
      </c>
      <c r="B161" t="s">
        <v>370</v>
      </c>
      <c r="C161" s="3" t="s">
        <v>371</v>
      </c>
      <c r="D161" s="6">
        <v>191200</v>
      </c>
      <c r="E161" s="6">
        <v>191222</v>
      </c>
      <c r="F161" s="4">
        <f t="shared" si="8"/>
        <v>1.0001150627615063</v>
      </c>
      <c r="G161" t="s">
        <v>20</v>
      </c>
      <c r="H161">
        <v>1821</v>
      </c>
      <c r="I161" s="7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  <c r="S161" s="17">
        <f t="shared" si="10"/>
        <v>43551.208333333328</v>
      </c>
      <c r="T161" s="17">
        <f t="shared" si="11"/>
        <v>43569.208333333328</v>
      </c>
    </row>
    <row r="162" spans="1:20" x14ac:dyDescent="0.35">
      <c r="A162">
        <v>160</v>
      </c>
      <c r="B162" t="s">
        <v>372</v>
      </c>
      <c r="C162" s="3" t="s">
        <v>373</v>
      </c>
      <c r="D162" s="6">
        <v>8000</v>
      </c>
      <c r="E162" s="6">
        <v>12985</v>
      </c>
      <c r="F162" s="4">
        <f t="shared" si="8"/>
        <v>1.6231249999999999</v>
      </c>
      <c r="G162" t="s">
        <v>20</v>
      </c>
      <c r="H162">
        <v>164</v>
      </c>
      <c r="I162" s="7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  <c r="S162" s="17">
        <f t="shared" si="10"/>
        <v>43582.208333333328</v>
      </c>
      <c r="T162" s="17">
        <f t="shared" si="11"/>
        <v>43598.208333333328</v>
      </c>
    </row>
    <row r="163" spans="1:20" ht="31" x14ac:dyDescent="0.35">
      <c r="A163">
        <v>161</v>
      </c>
      <c r="B163" t="s">
        <v>374</v>
      </c>
      <c r="C163" s="3" t="s">
        <v>375</v>
      </c>
      <c r="D163" s="6">
        <v>5500</v>
      </c>
      <c r="E163" s="6">
        <v>4300</v>
      </c>
      <c r="F163" s="4">
        <f t="shared" si="8"/>
        <v>0.78181818181818186</v>
      </c>
      <c r="G163" t="s">
        <v>14</v>
      </c>
      <c r="H163">
        <v>75</v>
      </c>
      <c r="I163" s="7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  <c r="S163" s="17">
        <f t="shared" si="10"/>
        <v>42270.208333333328</v>
      </c>
      <c r="T163" s="17">
        <f t="shared" si="11"/>
        <v>42276.208333333328</v>
      </c>
    </row>
    <row r="164" spans="1:20" x14ac:dyDescent="0.35">
      <c r="A164">
        <v>162</v>
      </c>
      <c r="B164" t="s">
        <v>376</v>
      </c>
      <c r="C164" s="3" t="s">
        <v>377</v>
      </c>
      <c r="D164" s="6">
        <v>6100</v>
      </c>
      <c r="E164" s="6">
        <v>9134</v>
      </c>
      <c r="F164" s="4">
        <f t="shared" si="8"/>
        <v>1.4973770491803278</v>
      </c>
      <c r="G164" t="s">
        <v>20</v>
      </c>
      <c r="H164">
        <v>157</v>
      </c>
      <c r="I164" s="7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  <c r="S164" s="17">
        <f t="shared" si="10"/>
        <v>43442.25</v>
      </c>
      <c r="T164" s="17">
        <f t="shared" si="11"/>
        <v>43472.25</v>
      </c>
    </row>
    <row r="165" spans="1:20" x14ac:dyDescent="0.35">
      <c r="A165">
        <v>163</v>
      </c>
      <c r="B165" t="s">
        <v>378</v>
      </c>
      <c r="C165" s="3" t="s">
        <v>379</v>
      </c>
      <c r="D165" s="6">
        <v>3500</v>
      </c>
      <c r="E165" s="6">
        <v>8864</v>
      </c>
      <c r="F165" s="4">
        <f t="shared" si="8"/>
        <v>2.5325714285714285</v>
      </c>
      <c r="G165" t="s">
        <v>20</v>
      </c>
      <c r="H165">
        <v>246</v>
      </c>
      <c r="I165" s="7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  <c r="S165" s="17">
        <f t="shared" si="10"/>
        <v>43028.208333333328</v>
      </c>
      <c r="T165" s="17">
        <f t="shared" si="11"/>
        <v>43077.25</v>
      </c>
    </row>
    <row r="166" spans="1:20" x14ac:dyDescent="0.35">
      <c r="A166">
        <v>164</v>
      </c>
      <c r="B166" t="s">
        <v>380</v>
      </c>
      <c r="C166" s="3" t="s">
        <v>381</v>
      </c>
      <c r="D166" s="6">
        <v>150500</v>
      </c>
      <c r="E166" s="6">
        <v>150755</v>
      </c>
      <c r="F166" s="4">
        <f t="shared" si="8"/>
        <v>1.0016943521594683</v>
      </c>
      <c r="G166" t="s">
        <v>20</v>
      </c>
      <c r="H166">
        <v>1396</v>
      </c>
      <c r="I166" s="7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  <c r="S166" s="17">
        <f t="shared" si="10"/>
        <v>43016.208333333328</v>
      </c>
      <c r="T166" s="17">
        <f t="shared" si="11"/>
        <v>43017.208333333328</v>
      </c>
    </row>
    <row r="167" spans="1:20" x14ac:dyDescent="0.35">
      <c r="A167">
        <v>165</v>
      </c>
      <c r="B167" t="s">
        <v>382</v>
      </c>
      <c r="C167" s="3" t="s">
        <v>383</v>
      </c>
      <c r="D167" s="6">
        <v>90400</v>
      </c>
      <c r="E167" s="6">
        <v>110279</v>
      </c>
      <c r="F167" s="4">
        <f t="shared" si="8"/>
        <v>1.2199004424778761</v>
      </c>
      <c r="G167" t="s">
        <v>20</v>
      </c>
      <c r="H167">
        <v>2506</v>
      </c>
      <c r="I167" s="7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  <c r="S167" s="17">
        <f t="shared" si="10"/>
        <v>42948.208333333328</v>
      </c>
      <c r="T167" s="17">
        <f t="shared" si="11"/>
        <v>42980.208333333328</v>
      </c>
    </row>
    <row r="168" spans="1:20" x14ac:dyDescent="0.35">
      <c r="A168">
        <v>166</v>
      </c>
      <c r="B168" t="s">
        <v>384</v>
      </c>
      <c r="C168" s="3" t="s">
        <v>385</v>
      </c>
      <c r="D168" s="6">
        <v>9800</v>
      </c>
      <c r="E168" s="6">
        <v>13439</v>
      </c>
      <c r="F168" s="4">
        <f t="shared" si="8"/>
        <v>1.3713265306122449</v>
      </c>
      <c r="G168" t="s">
        <v>20</v>
      </c>
      <c r="H168">
        <v>244</v>
      </c>
      <c r="I168" s="7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  <c r="S168" s="17">
        <f t="shared" si="10"/>
        <v>40534.25</v>
      </c>
      <c r="T168" s="17">
        <f t="shared" si="11"/>
        <v>40538.25</v>
      </c>
    </row>
    <row r="169" spans="1:20" x14ac:dyDescent="0.35">
      <c r="A169">
        <v>167</v>
      </c>
      <c r="B169" t="s">
        <v>386</v>
      </c>
      <c r="C169" s="3" t="s">
        <v>387</v>
      </c>
      <c r="D169" s="6">
        <v>2600</v>
      </c>
      <c r="E169" s="6">
        <v>10804</v>
      </c>
      <c r="F169" s="4">
        <f t="shared" si="8"/>
        <v>4.155384615384615</v>
      </c>
      <c r="G169" t="s">
        <v>20</v>
      </c>
      <c r="H169">
        <v>146</v>
      </c>
      <c r="I169" s="7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  <c r="S169" s="17">
        <f t="shared" si="10"/>
        <v>41435.208333333336</v>
      </c>
      <c r="T169" s="17">
        <f t="shared" si="11"/>
        <v>41445.208333333336</v>
      </c>
    </row>
    <row r="170" spans="1:20" x14ac:dyDescent="0.35">
      <c r="A170">
        <v>168</v>
      </c>
      <c r="B170" t="s">
        <v>388</v>
      </c>
      <c r="C170" s="3" t="s">
        <v>389</v>
      </c>
      <c r="D170" s="6">
        <v>128100</v>
      </c>
      <c r="E170" s="6">
        <v>40107</v>
      </c>
      <c r="F170" s="4">
        <f t="shared" si="8"/>
        <v>0.3130913348946136</v>
      </c>
      <c r="G170" t="s">
        <v>14</v>
      </c>
      <c r="H170">
        <v>955</v>
      </c>
      <c r="I170" s="7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  <c r="S170" s="17">
        <f t="shared" si="10"/>
        <v>43518.25</v>
      </c>
      <c r="T170" s="17">
        <f t="shared" si="11"/>
        <v>43541.208333333328</v>
      </c>
    </row>
    <row r="171" spans="1:20" x14ac:dyDescent="0.35">
      <c r="A171">
        <v>169</v>
      </c>
      <c r="B171" t="s">
        <v>390</v>
      </c>
      <c r="C171" s="3" t="s">
        <v>391</v>
      </c>
      <c r="D171" s="6">
        <v>23300</v>
      </c>
      <c r="E171" s="6">
        <v>98811</v>
      </c>
      <c r="F171" s="4">
        <f t="shared" si="8"/>
        <v>4.240815450643777</v>
      </c>
      <c r="G171" t="s">
        <v>20</v>
      </c>
      <c r="H171">
        <v>1267</v>
      </c>
      <c r="I171" s="7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  <c r="S171" s="17">
        <f t="shared" si="10"/>
        <v>41077.208333333336</v>
      </c>
      <c r="T171" s="17">
        <f t="shared" si="11"/>
        <v>41105.208333333336</v>
      </c>
    </row>
    <row r="172" spans="1:20" x14ac:dyDescent="0.35">
      <c r="A172">
        <v>170</v>
      </c>
      <c r="B172" t="s">
        <v>392</v>
      </c>
      <c r="C172" s="3" t="s">
        <v>393</v>
      </c>
      <c r="D172" s="6">
        <v>188100</v>
      </c>
      <c r="E172" s="6">
        <v>5528</v>
      </c>
      <c r="F172" s="4">
        <f t="shared" si="8"/>
        <v>2.9388623072833599E-2</v>
      </c>
      <c r="G172" t="s">
        <v>14</v>
      </c>
      <c r="H172">
        <v>67</v>
      </c>
      <c r="I172" s="7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  <c r="S172" s="17">
        <f t="shared" si="10"/>
        <v>42950.208333333328</v>
      </c>
      <c r="T172" s="17">
        <f t="shared" si="11"/>
        <v>42957.208333333328</v>
      </c>
    </row>
    <row r="173" spans="1:20" ht="31" x14ac:dyDescent="0.35">
      <c r="A173">
        <v>171</v>
      </c>
      <c r="B173" t="s">
        <v>394</v>
      </c>
      <c r="C173" s="3" t="s">
        <v>395</v>
      </c>
      <c r="D173" s="6">
        <v>4900</v>
      </c>
      <c r="E173" s="6">
        <v>521</v>
      </c>
      <c r="F173" s="4">
        <f t="shared" si="8"/>
        <v>0.1063265306122449</v>
      </c>
      <c r="G173" t="s">
        <v>14</v>
      </c>
      <c r="H173">
        <v>5</v>
      </c>
      <c r="I173" s="7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  <c r="S173" s="17">
        <f t="shared" si="10"/>
        <v>41718.208333333336</v>
      </c>
      <c r="T173" s="17">
        <f t="shared" si="11"/>
        <v>41740.208333333336</v>
      </c>
    </row>
    <row r="174" spans="1:20" x14ac:dyDescent="0.35">
      <c r="A174">
        <v>172</v>
      </c>
      <c r="B174" t="s">
        <v>396</v>
      </c>
      <c r="C174" s="3" t="s">
        <v>397</v>
      </c>
      <c r="D174" s="6">
        <v>800</v>
      </c>
      <c r="E174" s="6">
        <v>663</v>
      </c>
      <c r="F174" s="4">
        <f t="shared" si="8"/>
        <v>0.82874999999999999</v>
      </c>
      <c r="G174" t="s">
        <v>14</v>
      </c>
      <c r="H174">
        <v>26</v>
      </c>
      <c r="I174" s="7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  <c r="S174" s="17">
        <f t="shared" si="10"/>
        <v>41839.208333333336</v>
      </c>
      <c r="T174" s="17">
        <f t="shared" si="11"/>
        <v>41854.208333333336</v>
      </c>
    </row>
    <row r="175" spans="1:20" x14ac:dyDescent="0.35">
      <c r="A175">
        <v>173</v>
      </c>
      <c r="B175" t="s">
        <v>398</v>
      </c>
      <c r="C175" s="3" t="s">
        <v>399</v>
      </c>
      <c r="D175" s="6">
        <v>96700</v>
      </c>
      <c r="E175" s="6">
        <v>157635</v>
      </c>
      <c r="F175" s="4">
        <f t="shared" si="8"/>
        <v>1.6301447776628748</v>
      </c>
      <c r="G175" t="s">
        <v>20</v>
      </c>
      <c r="H175">
        <v>1561</v>
      </c>
      <c r="I175" s="7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  <c r="S175" s="17">
        <f t="shared" si="10"/>
        <v>41412.208333333336</v>
      </c>
      <c r="T175" s="17">
        <f t="shared" si="11"/>
        <v>41418.208333333336</v>
      </c>
    </row>
    <row r="176" spans="1:20" x14ac:dyDescent="0.35">
      <c r="A176">
        <v>174</v>
      </c>
      <c r="B176" t="s">
        <v>400</v>
      </c>
      <c r="C176" s="3" t="s">
        <v>401</v>
      </c>
      <c r="D176" s="6">
        <v>600</v>
      </c>
      <c r="E176" s="6">
        <v>5368</v>
      </c>
      <c r="F176" s="4">
        <f t="shared" si="8"/>
        <v>8.9466666666666672</v>
      </c>
      <c r="G176" t="s">
        <v>20</v>
      </c>
      <c r="H176">
        <v>48</v>
      </c>
      <c r="I176" s="7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  <c r="S176" s="17">
        <f t="shared" si="10"/>
        <v>42282.208333333328</v>
      </c>
      <c r="T176" s="17">
        <f t="shared" si="11"/>
        <v>42283.208333333328</v>
      </c>
    </row>
    <row r="177" spans="1:20" x14ac:dyDescent="0.35">
      <c r="A177">
        <v>175</v>
      </c>
      <c r="B177" t="s">
        <v>402</v>
      </c>
      <c r="C177" s="3" t="s">
        <v>403</v>
      </c>
      <c r="D177" s="6">
        <v>181200</v>
      </c>
      <c r="E177" s="6">
        <v>47459</v>
      </c>
      <c r="F177" s="4">
        <f t="shared" si="8"/>
        <v>0.26191501103752757</v>
      </c>
      <c r="G177" t="s">
        <v>14</v>
      </c>
      <c r="H177">
        <v>1130</v>
      </c>
      <c r="I177" s="7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  <c r="S177" s="17">
        <f t="shared" si="10"/>
        <v>42613.208333333328</v>
      </c>
      <c r="T177" s="17">
        <f t="shared" si="11"/>
        <v>42632.208333333328</v>
      </c>
    </row>
    <row r="178" spans="1:20" ht="31" x14ac:dyDescent="0.35">
      <c r="A178">
        <v>176</v>
      </c>
      <c r="B178" t="s">
        <v>404</v>
      </c>
      <c r="C178" s="3" t="s">
        <v>405</v>
      </c>
      <c r="D178" s="6">
        <v>115000</v>
      </c>
      <c r="E178" s="6">
        <v>86060</v>
      </c>
      <c r="F178" s="4">
        <f t="shared" si="8"/>
        <v>0.74834782608695649</v>
      </c>
      <c r="G178" t="s">
        <v>14</v>
      </c>
      <c r="H178">
        <v>782</v>
      </c>
      <c r="I178" s="7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  <c r="S178" s="17">
        <f t="shared" si="10"/>
        <v>42616.208333333328</v>
      </c>
      <c r="T178" s="17">
        <f t="shared" si="11"/>
        <v>42625.208333333328</v>
      </c>
    </row>
    <row r="179" spans="1:20" x14ac:dyDescent="0.35">
      <c r="A179">
        <v>177</v>
      </c>
      <c r="B179" t="s">
        <v>406</v>
      </c>
      <c r="C179" s="3" t="s">
        <v>407</v>
      </c>
      <c r="D179" s="6">
        <v>38800</v>
      </c>
      <c r="E179" s="6">
        <v>161593</v>
      </c>
      <c r="F179" s="4">
        <f t="shared" si="8"/>
        <v>4.1647680412371137</v>
      </c>
      <c r="G179" t="s">
        <v>20</v>
      </c>
      <c r="H179">
        <v>2739</v>
      </c>
      <c r="I179" s="7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  <c r="S179" s="17">
        <f t="shared" si="10"/>
        <v>40497.25</v>
      </c>
      <c r="T179" s="17">
        <f t="shared" si="11"/>
        <v>40522.25</v>
      </c>
    </row>
    <row r="180" spans="1:20" x14ac:dyDescent="0.35">
      <c r="A180">
        <v>178</v>
      </c>
      <c r="B180" t="s">
        <v>408</v>
      </c>
      <c r="C180" s="3" t="s">
        <v>409</v>
      </c>
      <c r="D180" s="6">
        <v>7200</v>
      </c>
      <c r="E180" s="6">
        <v>6927</v>
      </c>
      <c r="F180" s="4">
        <f t="shared" si="8"/>
        <v>0.96208333333333329</v>
      </c>
      <c r="G180" t="s">
        <v>14</v>
      </c>
      <c r="H180">
        <v>210</v>
      </c>
      <c r="I180" s="7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  <c r="S180" s="17">
        <f t="shared" si="10"/>
        <v>42999.208333333328</v>
      </c>
      <c r="T180" s="17">
        <f t="shared" si="11"/>
        <v>43008.208333333328</v>
      </c>
    </row>
    <row r="181" spans="1:20" x14ac:dyDescent="0.35">
      <c r="A181">
        <v>179</v>
      </c>
      <c r="B181" t="s">
        <v>410</v>
      </c>
      <c r="C181" s="3" t="s">
        <v>411</v>
      </c>
      <c r="D181" s="6">
        <v>44500</v>
      </c>
      <c r="E181" s="6">
        <v>159185</v>
      </c>
      <c r="F181" s="4">
        <f t="shared" si="8"/>
        <v>3.5771910112359548</v>
      </c>
      <c r="G181" t="s">
        <v>20</v>
      </c>
      <c r="H181">
        <v>3537</v>
      </c>
      <c r="I181" s="7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  <c r="S181" s="17">
        <f t="shared" si="10"/>
        <v>41350.208333333336</v>
      </c>
      <c r="T181" s="17">
        <f t="shared" si="11"/>
        <v>41351.208333333336</v>
      </c>
    </row>
    <row r="182" spans="1:20" x14ac:dyDescent="0.35">
      <c r="A182">
        <v>180</v>
      </c>
      <c r="B182" t="s">
        <v>412</v>
      </c>
      <c r="C182" s="3" t="s">
        <v>413</v>
      </c>
      <c r="D182" s="6">
        <v>56000</v>
      </c>
      <c r="E182" s="6">
        <v>172736</v>
      </c>
      <c r="F182" s="4">
        <f t="shared" si="8"/>
        <v>3.0845714285714285</v>
      </c>
      <c r="G182" t="s">
        <v>20</v>
      </c>
      <c r="H182">
        <v>2107</v>
      </c>
      <c r="I182" s="7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  <c r="S182" s="17">
        <f t="shared" si="10"/>
        <v>40259.208333333336</v>
      </c>
      <c r="T182" s="17">
        <f t="shared" si="11"/>
        <v>40264.208333333336</v>
      </c>
    </row>
    <row r="183" spans="1:20" x14ac:dyDescent="0.35">
      <c r="A183">
        <v>181</v>
      </c>
      <c r="B183" t="s">
        <v>414</v>
      </c>
      <c r="C183" s="3" t="s">
        <v>415</v>
      </c>
      <c r="D183" s="6">
        <v>8600</v>
      </c>
      <c r="E183" s="6">
        <v>5315</v>
      </c>
      <c r="F183" s="4">
        <f t="shared" si="8"/>
        <v>0.61802325581395345</v>
      </c>
      <c r="G183" t="s">
        <v>14</v>
      </c>
      <c r="H183">
        <v>136</v>
      </c>
      <c r="I183" s="7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  <c r="S183" s="17">
        <f t="shared" si="10"/>
        <v>43012.208333333328</v>
      </c>
      <c r="T183" s="17">
        <f t="shared" si="11"/>
        <v>43030.208333333328</v>
      </c>
    </row>
    <row r="184" spans="1:20" ht="31" x14ac:dyDescent="0.35">
      <c r="A184">
        <v>182</v>
      </c>
      <c r="B184" t="s">
        <v>416</v>
      </c>
      <c r="C184" s="3" t="s">
        <v>417</v>
      </c>
      <c r="D184" s="6">
        <v>27100</v>
      </c>
      <c r="E184" s="6">
        <v>195750</v>
      </c>
      <c r="F184" s="4">
        <f t="shared" si="8"/>
        <v>7.2232472324723247</v>
      </c>
      <c r="G184" t="s">
        <v>20</v>
      </c>
      <c r="H184">
        <v>3318</v>
      </c>
      <c r="I184" s="7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  <c r="S184" s="17">
        <f t="shared" si="10"/>
        <v>43631.208333333328</v>
      </c>
      <c r="T184" s="17">
        <f t="shared" si="11"/>
        <v>43647.208333333328</v>
      </c>
    </row>
    <row r="185" spans="1:20" ht="31" x14ac:dyDescent="0.35">
      <c r="A185">
        <v>183</v>
      </c>
      <c r="B185" t="s">
        <v>418</v>
      </c>
      <c r="C185" s="3" t="s">
        <v>419</v>
      </c>
      <c r="D185" s="6">
        <v>5100</v>
      </c>
      <c r="E185" s="6">
        <v>3525</v>
      </c>
      <c r="F185" s="4">
        <f t="shared" si="8"/>
        <v>0.69117647058823528</v>
      </c>
      <c r="G185" t="s">
        <v>14</v>
      </c>
      <c r="H185">
        <v>86</v>
      </c>
      <c r="I185" s="7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  <c r="S185" s="17">
        <f t="shared" si="10"/>
        <v>40430.208333333336</v>
      </c>
      <c r="T185" s="17">
        <f t="shared" si="11"/>
        <v>40443.208333333336</v>
      </c>
    </row>
    <row r="186" spans="1:20" x14ac:dyDescent="0.35">
      <c r="A186">
        <v>184</v>
      </c>
      <c r="B186" t="s">
        <v>420</v>
      </c>
      <c r="C186" s="3" t="s">
        <v>421</v>
      </c>
      <c r="D186" s="6">
        <v>3600</v>
      </c>
      <c r="E186" s="6">
        <v>10550</v>
      </c>
      <c r="F186" s="4">
        <f t="shared" si="8"/>
        <v>2.9305555555555554</v>
      </c>
      <c r="G186" t="s">
        <v>20</v>
      </c>
      <c r="H186">
        <v>340</v>
      </c>
      <c r="I186" s="7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  <c r="S186" s="17">
        <f t="shared" si="10"/>
        <v>43588.208333333328</v>
      </c>
      <c r="T186" s="17">
        <f t="shared" si="11"/>
        <v>43589.208333333328</v>
      </c>
    </row>
    <row r="187" spans="1:20" x14ac:dyDescent="0.35">
      <c r="A187">
        <v>185</v>
      </c>
      <c r="B187" t="s">
        <v>422</v>
      </c>
      <c r="C187" s="3" t="s">
        <v>423</v>
      </c>
      <c r="D187" s="6">
        <v>1000</v>
      </c>
      <c r="E187" s="6">
        <v>718</v>
      </c>
      <c r="F187" s="4">
        <f t="shared" si="8"/>
        <v>0.71799999999999997</v>
      </c>
      <c r="G187" t="s">
        <v>14</v>
      </c>
      <c r="H187">
        <v>19</v>
      </c>
      <c r="I187" s="7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  <c r="S187" s="17">
        <f t="shared" si="10"/>
        <v>43233.208333333328</v>
      </c>
      <c r="T187" s="17">
        <f t="shared" si="11"/>
        <v>43244.208333333328</v>
      </c>
    </row>
    <row r="188" spans="1:20" x14ac:dyDescent="0.35">
      <c r="A188">
        <v>186</v>
      </c>
      <c r="B188" t="s">
        <v>424</v>
      </c>
      <c r="C188" s="3" t="s">
        <v>425</v>
      </c>
      <c r="D188" s="6">
        <v>88800</v>
      </c>
      <c r="E188" s="6">
        <v>28358</v>
      </c>
      <c r="F188" s="4">
        <f t="shared" si="8"/>
        <v>0.31934684684684683</v>
      </c>
      <c r="G188" t="s">
        <v>14</v>
      </c>
      <c r="H188">
        <v>886</v>
      </c>
      <c r="I188" s="7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  <c r="S188" s="17">
        <f t="shared" si="10"/>
        <v>41782.208333333336</v>
      </c>
      <c r="T188" s="17">
        <f t="shared" si="11"/>
        <v>41797.208333333336</v>
      </c>
    </row>
    <row r="189" spans="1:20" x14ac:dyDescent="0.35">
      <c r="A189">
        <v>187</v>
      </c>
      <c r="B189" t="s">
        <v>426</v>
      </c>
      <c r="C189" s="3" t="s">
        <v>427</v>
      </c>
      <c r="D189" s="6">
        <v>60200</v>
      </c>
      <c r="E189" s="6">
        <v>138384</v>
      </c>
      <c r="F189" s="4">
        <f t="shared" si="8"/>
        <v>2.2987375415282392</v>
      </c>
      <c r="G189" t="s">
        <v>20</v>
      </c>
      <c r="H189">
        <v>1442</v>
      </c>
      <c r="I189" s="7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  <c r="S189" s="17">
        <f t="shared" si="10"/>
        <v>41328.25</v>
      </c>
      <c r="T189" s="17">
        <f t="shared" si="11"/>
        <v>41356.208333333336</v>
      </c>
    </row>
    <row r="190" spans="1:20" x14ac:dyDescent="0.35">
      <c r="A190">
        <v>188</v>
      </c>
      <c r="B190" t="s">
        <v>428</v>
      </c>
      <c r="C190" s="3" t="s">
        <v>429</v>
      </c>
      <c r="D190" s="6">
        <v>8200</v>
      </c>
      <c r="E190" s="6">
        <v>2625</v>
      </c>
      <c r="F190" s="4">
        <f t="shared" si="8"/>
        <v>0.3201219512195122</v>
      </c>
      <c r="G190" t="s">
        <v>14</v>
      </c>
      <c r="H190">
        <v>35</v>
      </c>
      <c r="I190" s="7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  <c r="S190" s="17">
        <f t="shared" si="10"/>
        <v>41975.25</v>
      </c>
      <c r="T190" s="17">
        <f t="shared" si="11"/>
        <v>41976.25</v>
      </c>
    </row>
    <row r="191" spans="1:20" x14ac:dyDescent="0.35">
      <c r="A191">
        <v>189</v>
      </c>
      <c r="B191" t="s">
        <v>430</v>
      </c>
      <c r="C191" s="3" t="s">
        <v>431</v>
      </c>
      <c r="D191" s="6">
        <v>191300</v>
      </c>
      <c r="E191" s="6">
        <v>45004</v>
      </c>
      <c r="F191" s="4">
        <f t="shared" si="8"/>
        <v>0.23525352848928385</v>
      </c>
      <c r="G191" t="s">
        <v>74</v>
      </c>
      <c r="H191">
        <v>441</v>
      </c>
      <c r="I191" s="7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  <c r="S191" s="17">
        <f t="shared" si="10"/>
        <v>42433.25</v>
      </c>
      <c r="T191" s="17">
        <f t="shared" si="11"/>
        <v>42433.25</v>
      </c>
    </row>
    <row r="192" spans="1:20" x14ac:dyDescent="0.35">
      <c r="A192">
        <v>190</v>
      </c>
      <c r="B192" t="s">
        <v>432</v>
      </c>
      <c r="C192" s="3" t="s">
        <v>433</v>
      </c>
      <c r="D192" s="6">
        <v>3700</v>
      </c>
      <c r="E192" s="6">
        <v>2538</v>
      </c>
      <c r="F192" s="4">
        <f t="shared" si="8"/>
        <v>0.68594594594594593</v>
      </c>
      <c r="G192" t="s">
        <v>14</v>
      </c>
      <c r="H192">
        <v>24</v>
      </c>
      <c r="I192" s="7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  <c r="S192" s="17">
        <f t="shared" si="10"/>
        <v>41429.208333333336</v>
      </c>
      <c r="T192" s="17">
        <f t="shared" si="11"/>
        <v>41430.208333333336</v>
      </c>
    </row>
    <row r="193" spans="1:20" x14ac:dyDescent="0.35">
      <c r="A193">
        <v>191</v>
      </c>
      <c r="B193" t="s">
        <v>434</v>
      </c>
      <c r="C193" s="3" t="s">
        <v>435</v>
      </c>
      <c r="D193" s="6">
        <v>8400</v>
      </c>
      <c r="E193" s="6">
        <v>3188</v>
      </c>
      <c r="F193" s="4">
        <f t="shared" si="8"/>
        <v>0.37952380952380954</v>
      </c>
      <c r="G193" t="s">
        <v>14</v>
      </c>
      <c r="H193">
        <v>86</v>
      </c>
      <c r="I193" s="7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  <c r="S193" s="17">
        <f t="shared" si="10"/>
        <v>43536.208333333328</v>
      </c>
      <c r="T193" s="17">
        <f t="shared" si="11"/>
        <v>43539.208333333328</v>
      </c>
    </row>
    <row r="194" spans="1:20" x14ac:dyDescent="0.35">
      <c r="A194">
        <v>192</v>
      </c>
      <c r="B194" t="s">
        <v>436</v>
      </c>
      <c r="C194" s="3" t="s">
        <v>437</v>
      </c>
      <c r="D194" s="6">
        <v>42600</v>
      </c>
      <c r="E194" s="6">
        <v>8517</v>
      </c>
      <c r="F194" s="4">
        <f t="shared" ref="F194:F257" si="12">IFERROR(E194/D194,0)</f>
        <v>0.19992957746478873</v>
      </c>
      <c r="G194" t="s">
        <v>14</v>
      </c>
      <c r="H194">
        <v>243</v>
      </c>
      <c r="I194" s="7">
        <f t="shared" ref="I194:I257" si="13">IFERROR(E194/H194,0)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  <c r="S194" s="17">
        <f t="shared" ref="S194:S257" si="14">(((L194/60)/60)/24)+DATE(1970,1,1)</f>
        <v>41817.208333333336</v>
      </c>
      <c r="T194" s="17">
        <f t="shared" ref="T194:T257" si="15">(((M194/60)/60)/24)+DATE(1970,1,1)</f>
        <v>41821.208333333336</v>
      </c>
    </row>
    <row r="195" spans="1:20" x14ac:dyDescent="0.35">
      <c r="A195">
        <v>193</v>
      </c>
      <c r="B195" t="s">
        <v>438</v>
      </c>
      <c r="C195" s="3" t="s">
        <v>439</v>
      </c>
      <c r="D195" s="6">
        <v>6600</v>
      </c>
      <c r="E195" s="6">
        <v>3012</v>
      </c>
      <c r="F195" s="4">
        <f t="shared" si="12"/>
        <v>0.45636363636363636</v>
      </c>
      <c r="G195" t="s">
        <v>14</v>
      </c>
      <c r="H195">
        <v>65</v>
      </c>
      <c r="I195" s="7">
        <f t="shared" si="13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  <c r="S195" s="17">
        <f t="shared" si="14"/>
        <v>43198.208333333328</v>
      </c>
      <c r="T195" s="17">
        <f t="shared" si="15"/>
        <v>43202.208333333328</v>
      </c>
    </row>
    <row r="196" spans="1:20" x14ac:dyDescent="0.35">
      <c r="A196">
        <v>194</v>
      </c>
      <c r="B196" t="s">
        <v>440</v>
      </c>
      <c r="C196" s="3" t="s">
        <v>441</v>
      </c>
      <c r="D196" s="6">
        <v>7100</v>
      </c>
      <c r="E196" s="6">
        <v>8716</v>
      </c>
      <c r="F196" s="4">
        <f t="shared" si="12"/>
        <v>1.227605633802817</v>
      </c>
      <c r="G196" t="s">
        <v>20</v>
      </c>
      <c r="H196">
        <v>126</v>
      </c>
      <c r="I196" s="7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  <c r="S196" s="17">
        <f t="shared" si="14"/>
        <v>42261.208333333328</v>
      </c>
      <c r="T196" s="17">
        <f t="shared" si="15"/>
        <v>42277.208333333328</v>
      </c>
    </row>
    <row r="197" spans="1:20" x14ac:dyDescent="0.35">
      <c r="A197">
        <v>195</v>
      </c>
      <c r="B197" t="s">
        <v>442</v>
      </c>
      <c r="C197" s="3" t="s">
        <v>443</v>
      </c>
      <c r="D197" s="6">
        <v>15800</v>
      </c>
      <c r="E197" s="6">
        <v>57157</v>
      </c>
      <c r="F197" s="4">
        <f t="shared" si="12"/>
        <v>3.61753164556962</v>
      </c>
      <c r="G197" t="s">
        <v>20</v>
      </c>
      <c r="H197">
        <v>524</v>
      </c>
      <c r="I197" s="7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  <c r="S197" s="17">
        <f t="shared" si="14"/>
        <v>43310.208333333328</v>
      </c>
      <c r="T197" s="17">
        <f t="shared" si="15"/>
        <v>43317.208333333328</v>
      </c>
    </row>
    <row r="198" spans="1:20" x14ac:dyDescent="0.35">
      <c r="A198">
        <v>196</v>
      </c>
      <c r="B198" t="s">
        <v>444</v>
      </c>
      <c r="C198" s="3" t="s">
        <v>445</v>
      </c>
      <c r="D198" s="6">
        <v>8200</v>
      </c>
      <c r="E198" s="6">
        <v>5178</v>
      </c>
      <c r="F198" s="4">
        <f t="shared" si="12"/>
        <v>0.63146341463414635</v>
      </c>
      <c r="G198" t="s">
        <v>14</v>
      </c>
      <c r="H198">
        <v>100</v>
      </c>
      <c r="I198" s="7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  <c r="S198" s="17">
        <f t="shared" si="14"/>
        <v>42616.208333333328</v>
      </c>
      <c r="T198" s="17">
        <f t="shared" si="15"/>
        <v>42635.208333333328</v>
      </c>
    </row>
    <row r="199" spans="1:20" x14ac:dyDescent="0.35">
      <c r="A199">
        <v>197</v>
      </c>
      <c r="B199" t="s">
        <v>446</v>
      </c>
      <c r="C199" s="3" t="s">
        <v>447</v>
      </c>
      <c r="D199" s="6">
        <v>54700</v>
      </c>
      <c r="E199" s="6">
        <v>163118</v>
      </c>
      <c r="F199" s="4">
        <f t="shared" si="12"/>
        <v>2.9820475319926874</v>
      </c>
      <c r="G199" t="s">
        <v>20</v>
      </c>
      <c r="H199">
        <v>1989</v>
      </c>
      <c r="I199" s="7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  <c r="S199" s="17">
        <f t="shared" si="14"/>
        <v>42909.208333333328</v>
      </c>
      <c r="T199" s="17">
        <f t="shared" si="15"/>
        <v>42923.208333333328</v>
      </c>
    </row>
    <row r="200" spans="1:20" x14ac:dyDescent="0.35">
      <c r="A200">
        <v>198</v>
      </c>
      <c r="B200" t="s">
        <v>448</v>
      </c>
      <c r="C200" s="3" t="s">
        <v>449</v>
      </c>
      <c r="D200" s="6">
        <v>63200</v>
      </c>
      <c r="E200" s="6">
        <v>6041</v>
      </c>
      <c r="F200" s="4">
        <f t="shared" si="12"/>
        <v>9.5585443037974685E-2</v>
      </c>
      <c r="G200" t="s">
        <v>14</v>
      </c>
      <c r="H200">
        <v>168</v>
      </c>
      <c r="I200" s="7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  <c r="S200" s="17">
        <f t="shared" si="14"/>
        <v>40396.208333333336</v>
      </c>
      <c r="T200" s="17">
        <f t="shared" si="15"/>
        <v>40425.208333333336</v>
      </c>
    </row>
    <row r="201" spans="1:20" x14ac:dyDescent="0.35">
      <c r="A201">
        <v>199</v>
      </c>
      <c r="B201" t="s">
        <v>450</v>
      </c>
      <c r="C201" s="3" t="s">
        <v>451</v>
      </c>
      <c r="D201" s="6">
        <v>1800</v>
      </c>
      <c r="E201" s="6">
        <v>968</v>
      </c>
      <c r="F201" s="4">
        <f t="shared" si="12"/>
        <v>0.5377777777777778</v>
      </c>
      <c r="G201" t="s">
        <v>14</v>
      </c>
      <c r="H201">
        <v>13</v>
      </c>
      <c r="I201" s="7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  <c r="S201" s="17">
        <f t="shared" si="14"/>
        <v>42192.208333333328</v>
      </c>
      <c r="T201" s="17">
        <f t="shared" si="15"/>
        <v>42196.208333333328</v>
      </c>
    </row>
    <row r="202" spans="1:20" x14ac:dyDescent="0.35">
      <c r="A202">
        <v>200</v>
      </c>
      <c r="B202" t="s">
        <v>452</v>
      </c>
      <c r="C202" s="3" t="s">
        <v>453</v>
      </c>
      <c r="D202" s="6">
        <v>100</v>
      </c>
      <c r="E202" s="6">
        <v>2</v>
      </c>
      <c r="F202" s="4">
        <f t="shared" si="12"/>
        <v>0.02</v>
      </c>
      <c r="G202" t="s">
        <v>14</v>
      </c>
      <c r="H202">
        <v>1</v>
      </c>
      <c r="I202" s="7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  <c r="S202" s="17">
        <f t="shared" si="14"/>
        <v>40262.208333333336</v>
      </c>
      <c r="T202" s="17">
        <f t="shared" si="15"/>
        <v>40273.208333333336</v>
      </c>
    </row>
    <row r="203" spans="1:20" x14ac:dyDescent="0.35">
      <c r="A203">
        <v>201</v>
      </c>
      <c r="B203" t="s">
        <v>454</v>
      </c>
      <c r="C203" s="3" t="s">
        <v>455</v>
      </c>
      <c r="D203" s="6">
        <v>2100</v>
      </c>
      <c r="E203" s="6">
        <v>14305</v>
      </c>
      <c r="F203" s="4">
        <f t="shared" si="12"/>
        <v>6.8119047619047617</v>
      </c>
      <c r="G203" t="s">
        <v>20</v>
      </c>
      <c r="H203">
        <v>157</v>
      </c>
      <c r="I203" s="7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  <c r="S203" s="17">
        <f t="shared" si="14"/>
        <v>41845.208333333336</v>
      </c>
      <c r="T203" s="17">
        <f t="shared" si="15"/>
        <v>41863.208333333336</v>
      </c>
    </row>
    <row r="204" spans="1:20" x14ac:dyDescent="0.35">
      <c r="A204">
        <v>202</v>
      </c>
      <c r="B204" t="s">
        <v>456</v>
      </c>
      <c r="C204" s="3" t="s">
        <v>457</v>
      </c>
      <c r="D204" s="6">
        <v>8300</v>
      </c>
      <c r="E204" s="6">
        <v>6543</v>
      </c>
      <c r="F204" s="4">
        <f t="shared" si="12"/>
        <v>0.78831325301204824</v>
      </c>
      <c r="G204" t="s">
        <v>74</v>
      </c>
      <c r="H204">
        <v>82</v>
      </c>
      <c r="I204" s="7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  <c r="S204" s="17">
        <f t="shared" si="14"/>
        <v>40818.208333333336</v>
      </c>
      <c r="T204" s="17">
        <f t="shared" si="15"/>
        <v>40822.208333333336</v>
      </c>
    </row>
    <row r="205" spans="1:20" ht="31" x14ac:dyDescent="0.35">
      <c r="A205">
        <v>203</v>
      </c>
      <c r="B205" t="s">
        <v>458</v>
      </c>
      <c r="C205" s="3" t="s">
        <v>459</v>
      </c>
      <c r="D205" s="6">
        <v>143900</v>
      </c>
      <c r="E205" s="6">
        <v>193413</v>
      </c>
      <c r="F205" s="4">
        <f t="shared" si="12"/>
        <v>1.3440792216817234</v>
      </c>
      <c r="G205" t="s">
        <v>20</v>
      </c>
      <c r="H205">
        <v>4498</v>
      </c>
      <c r="I205" s="7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  <c r="S205" s="17">
        <f t="shared" si="14"/>
        <v>42752.25</v>
      </c>
      <c r="T205" s="17">
        <f t="shared" si="15"/>
        <v>42754.25</v>
      </c>
    </row>
    <row r="206" spans="1:20" x14ac:dyDescent="0.35">
      <c r="A206">
        <v>204</v>
      </c>
      <c r="B206" t="s">
        <v>460</v>
      </c>
      <c r="C206" s="3" t="s">
        <v>461</v>
      </c>
      <c r="D206" s="6">
        <v>75000</v>
      </c>
      <c r="E206" s="6">
        <v>2529</v>
      </c>
      <c r="F206" s="4">
        <f t="shared" si="12"/>
        <v>3.372E-2</v>
      </c>
      <c r="G206" t="s">
        <v>14</v>
      </c>
      <c r="H206">
        <v>40</v>
      </c>
      <c r="I206" s="7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  <c r="S206" s="17">
        <f t="shared" si="14"/>
        <v>40636.208333333336</v>
      </c>
      <c r="T206" s="17">
        <f t="shared" si="15"/>
        <v>40646.208333333336</v>
      </c>
    </row>
    <row r="207" spans="1:20" x14ac:dyDescent="0.35">
      <c r="A207">
        <v>205</v>
      </c>
      <c r="B207" t="s">
        <v>462</v>
      </c>
      <c r="C207" s="3" t="s">
        <v>463</v>
      </c>
      <c r="D207" s="6">
        <v>1300</v>
      </c>
      <c r="E207" s="6">
        <v>5614</v>
      </c>
      <c r="F207" s="4">
        <f t="shared" si="12"/>
        <v>4.3184615384615386</v>
      </c>
      <c r="G207" t="s">
        <v>20</v>
      </c>
      <c r="H207">
        <v>80</v>
      </c>
      <c r="I207" s="7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  <c r="S207" s="17">
        <f t="shared" si="14"/>
        <v>43390.208333333328</v>
      </c>
      <c r="T207" s="17">
        <f t="shared" si="15"/>
        <v>43402.208333333328</v>
      </c>
    </row>
    <row r="208" spans="1:20" x14ac:dyDescent="0.35">
      <c r="A208">
        <v>206</v>
      </c>
      <c r="B208" t="s">
        <v>464</v>
      </c>
      <c r="C208" s="3" t="s">
        <v>465</v>
      </c>
      <c r="D208" s="6">
        <v>9000</v>
      </c>
      <c r="E208" s="6">
        <v>3496</v>
      </c>
      <c r="F208" s="4">
        <f t="shared" si="12"/>
        <v>0.38844444444444443</v>
      </c>
      <c r="G208" t="s">
        <v>74</v>
      </c>
      <c r="H208">
        <v>57</v>
      </c>
      <c r="I208" s="7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  <c r="S208" s="17">
        <f t="shared" si="14"/>
        <v>40236.25</v>
      </c>
      <c r="T208" s="17">
        <f t="shared" si="15"/>
        <v>40245.25</v>
      </c>
    </row>
    <row r="209" spans="1:20" x14ac:dyDescent="0.35">
      <c r="A209">
        <v>207</v>
      </c>
      <c r="B209" t="s">
        <v>466</v>
      </c>
      <c r="C209" s="3" t="s">
        <v>467</v>
      </c>
      <c r="D209" s="6">
        <v>1000</v>
      </c>
      <c r="E209" s="6">
        <v>4257</v>
      </c>
      <c r="F209" s="4">
        <f t="shared" si="12"/>
        <v>4.2569999999999997</v>
      </c>
      <c r="G209" t="s">
        <v>20</v>
      </c>
      <c r="H209">
        <v>43</v>
      </c>
      <c r="I209" s="7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  <c r="S209" s="17">
        <f t="shared" si="14"/>
        <v>43340.208333333328</v>
      </c>
      <c r="T209" s="17">
        <f t="shared" si="15"/>
        <v>43360.208333333328</v>
      </c>
    </row>
    <row r="210" spans="1:20" x14ac:dyDescent="0.35">
      <c r="A210">
        <v>208</v>
      </c>
      <c r="B210" t="s">
        <v>468</v>
      </c>
      <c r="C210" s="3" t="s">
        <v>469</v>
      </c>
      <c r="D210" s="6">
        <v>196900</v>
      </c>
      <c r="E210" s="6">
        <v>199110</v>
      </c>
      <c r="F210" s="4">
        <f t="shared" si="12"/>
        <v>1.0112239715591671</v>
      </c>
      <c r="G210" t="s">
        <v>20</v>
      </c>
      <c r="H210">
        <v>2053</v>
      </c>
      <c r="I210" s="7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  <c r="S210" s="17">
        <f t="shared" si="14"/>
        <v>43048.25</v>
      </c>
      <c r="T210" s="17">
        <f t="shared" si="15"/>
        <v>43072.25</v>
      </c>
    </row>
    <row r="211" spans="1:20" x14ac:dyDescent="0.35">
      <c r="A211">
        <v>209</v>
      </c>
      <c r="B211" t="s">
        <v>470</v>
      </c>
      <c r="C211" s="3" t="s">
        <v>471</v>
      </c>
      <c r="D211" s="6">
        <v>194500</v>
      </c>
      <c r="E211" s="6">
        <v>41212</v>
      </c>
      <c r="F211" s="4">
        <f t="shared" si="12"/>
        <v>0.21188688946015424</v>
      </c>
      <c r="G211" t="s">
        <v>47</v>
      </c>
      <c r="H211">
        <v>808</v>
      </c>
      <c r="I211" s="7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  <c r="S211" s="17">
        <f t="shared" si="14"/>
        <v>42496.208333333328</v>
      </c>
      <c r="T211" s="17">
        <f t="shared" si="15"/>
        <v>42503.208333333328</v>
      </c>
    </row>
    <row r="212" spans="1:20" x14ac:dyDescent="0.35">
      <c r="A212">
        <v>210</v>
      </c>
      <c r="B212" t="s">
        <v>472</v>
      </c>
      <c r="C212" s="3" t="s">
        <v>473</v>
      </c>
      <c r="D212" s="6">
        <v>9400</v>
      </c>
      <c r="E212" s="6">
        <v>6338</v>
      </c>
      <c r="F212" s="4">
        <f t="shared" si="12"/>
        <v>0.67425531914893622</v>
      </c>
      <c r="G212" t="s">
        <v>14</v>
      </c>
      <c r="H212">
        <v>226</v>
      </c>
      <c r="I212" s="7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  <c r="S212" s="17">
        <f t="shared" si="14"/>
        <v>42797.25</v>
      </c>
      <c r="T212" s="17">
        <f t="shared" si="15"/>
        <v>42824.208333333328</v>
      </c>
    </row>
    <row r="213" spans="1:20" x14ac:dyDescent="0.35">
      <c r="A213">
        <v>211</v>
      </c>
      <c r="B213" t="s">
        <v>475</v>
      </c>
      <c r="C213" s="3" t="s">
        <v>476</v>
      </c>
      <c r="D213" s="6">
        <v>104400</v>
      </c>
      <c r="E213" s="6">
        <v>99100</v>
      </c>
      <c r="F213" s="4">
        <f t="shared" si="12"/>
        <v>0.9492337164750958</v>
      </c>
      <c r="G213" t="s">
        <v>14</v>
      </c>
      <c r="H213">
        <v>1625</v>
      </c>
      <c r="I213" s="7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  <c r="S213" s="17">
        <f t="shared" si="14"/>
        <v>41513.208333333336</v>
      </c>
      <c r="T213" s="17">
        <f t="shared" si="15"/>
        <v>41537.208333333336</v>
      </c>
    </row>
    <row r="214" spans="1:20" x14ac:dyDescent="0.35">
      <c r="A214">
        <v>212</v>
      </c>
      <c r="B214" t="s">
        <v>477</v>
      </c>
      <c r="C214" s="3" t="s">
        <v>478</v>
      </c>
      <c r="D214" s="6">
        <v>8100</v>
      </c>
      <c r="E214" s="6">
        <v>12300</v>
      </c>
      <c r="F214" s="4">
        <f t="shared" si="12"/>
        <v>1.5185185185185186</v>
      </c>
      <c r="G214" t="s">
        <v>20</v>
      </c>
      <c r="H214">
        <v>168</v>
      </c>
      <c r="I214" s="7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  <c r="S214" s="17">
        <f t="shared" si="14"/>
        <v>43814.25</v>
      </c>
      <c r="T214" s="17">
        <f t="shared" si="15"/>
        <v>43860.25</v>
      </c>
    </row>
    <row r="215" spans="1:20" ht="31" x14ac:dyDescent="0.35">
      <c r="A215">
        <v>213</v>
      </c>
      <c r="B215" t="s">
        <v>479</v>
      </c>
      <c r="C215" s="3" t="s">
        <v>480</v>
      </c>
      <c r="D215" s="6">
        <v>87900</v>
      </c>
      <c r="E215" s="6">
        <v>171549</v>
      </c>
      <c r="F215" s="4">
        <f t="shared" si="12"/>
        <v>1.9516382252559727</v>
      </c>
      <c r="G215" t="s">
        <v>20</v>
      </c>
      <c r="H215">
        <v>4289</v>
      </c>
      <c r="I215" s="7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  <c r="S215" s="17">
        <f t="shared" si="14"/>
        <v>40488.208333333336</v>
      </c>
      <c r="T215" s="17">
        <f t="shared" si="15"/>
        <v>40496.25</v>
      </c>
    </row>
    <row r="216" spans="1:20" x14ac:dyDescent="0.35">
      <c r="A216">
        <v>214</v>
      </c>
      <c r="B216" t="s">
        <v>481</v>
      </c>
      <c r="C216" s="3" t="s">
        <v>482</v>
      </c>
      <c r="D216" s="6">
        <v>1400</v>
      </c>
      <c r="E216" s="6">
        <v>14324</v>
      </c>
      <c r="F216" s="4">
        <f t="shared" si="12"/>
        <v>10.231428571428571</v>
      </c>
      <c r="G216" t="s">
        <v>20</v>
      </c>
      <c r="H216">
        <v>165</v>
      </c>
      <c r="I216" s="7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  <c r="S216" s="17">
        <f t="shared" si="14"/>
        <v>40409.208333333336</v>
      </c>
      <c r="T216" s="17">
        <f t="shared" si="15"/>
        <v>40415.208333333336</v>
      </c>
    </row>
    <row r="217" spans="1:20" x14ac:dyDescent="0.35">
      <c r="A217">
        <v>215</v>
      </c>
      <c r="B217" t="s">
        <v>483</v>
      </c>
      <c r="C217" s="3" t="s">
        <v>484</v>
      </c>
      <c r="D217" s="6">
        <v>156800</v>
      </c>
      <c r="E217" s="6">
        <v>6024</v>
      </c>
      <c r="F217" s="4">
        <f t="shared" si="12"/>
        <v>3.8418367346938778E-2</v>
      </c>
      <c r="G217" t="s">
        <v>14</v>
      </c>
      <c r="H217">
        <v>143</v>
      </c>
      <c r="I217" s="7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  <c r="S217" s="17">
        <f t="shared" si="14"/>
        <v>43509.25</v>
      </c>
      <c r="T217" s="17">
        <f t="shared" si="15"/>
        <v>43511.25</v>
      </c>
    </row>
    <row r="218" spans="1:20" x14ac:dyDescent="0.35">
      <c r="A218">
        <v>216</v>
      </c>
      <c r="B218" t="s">
        <v>485</v>
      </c>
      <c r="C218" s="3" t="s">
        <v>486</v>
      </c>
      <c r="D218" s="6">
        <v>121700</v>
      </c>
      <c r="E218" s="6">
        <v>188721</v>
      </c>
      <c r="F218" s="4">
        <f t="shared" si="12"/>
        <v>1.5507066557107643</v>
      </c>
      <c r="G218" t="s">
        <v>20</v>
      </c>
      <c r="H218">
        <v>1815</v>
      </c>
      <c r="I218" s="7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  <c r="S218" s="17">
        <f t="shared" si="14"/>
        <v>40869.25</v>
      </c>
      <c r="T218" s="17">
        <f t="shared" si="15"/>
        <v>40871.25</v>
      </c>
    </row>
    <row r="219" spans="1:20" x14ac:dyDescent="0.35">
      <c r="A219">
        <v>217</v>
      </c>
      <c r="B219" t="s">
        <v>487</v>
      </c>
      <c r="C219" s="3" t="s">
        <v>488</v>
      </c>
      <c r="D219" s="6">
        <v>129400</v>
      </c>
      <c r="E219" s="6">
        <v>57911</v>
      </c>
      <c r="F219" s="4">
        <f t="shared" si="12"/>
        <v>0.44753477588871715</v>
      </c>
      <c r="G219" t="s">
        <v>14</v>
      </c>
      <c r="H219">
        <v>934</v>
      </c>
      <c r="I219" s="7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  <c r="S219" s="17">
        <f t="shared" si="14"/>
        <v>43583.208333333328</v>
      </c>
      <c r="T219" s="17">
        <f t="shared" si="15"/>
        <v>43592.208333333328</v>
      </c>
    </row>
    <row r="220" spans="1:20" x14ac:dyDescent="0.35">
      <c r="A220">
        <v>218</v>
      </c>
      <c r="B220" t="s">
        <v>489</v>
      </c>
      <c r="C220" s="3" t="s">
        <v>490</v>
      </c>
      <c r="D220" s="6">
        <v>5700</v>
      </c>
      <c r="E220" s="6">
        <v>12309</v>
      </c>
      <c r="F220" s="4">
        <f t="shared" si="12"/>
        <v>2.1594736842105262</v>
      </c>
      <c r="G220" t="s">
        <v>20</v>
      </c>
      <c r="H220">
        <v>397</v>
      </c>
      <c r="I220" s="7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  <c r="S220" s="17">
        <f t="shared" si="14"/>
        <v>40858.25</v>
      </c>
      <c r="T220" s="17">
        <f t="shared" si="15"/>
        <v>40892.25</v>
      </c>
    </row>
    <row r="221" spans="1:20" x14ac:dyDescent="0.35">
      <c r="A221">
        <v>219</v>
      </c>
      <c r="B221" t="s">
        <v>491</v>
      </c>
      <c r="C221" s="3" t="s">
        <v>492</v>
      </c>
      <c r="D221" s="6">
        <v>41700</v>
      </c>
      <c r="E221" s="6">
        <v>138497</v>
      </c>
      <c r="F221" s="4">
        <f t="shared" si="12"/>
        <v>3.3212709832134291</v>
      </c>
      <c r="G221" t="s">
        <v>20</v>
      </c>
      <c r="H221">
        <v>1539</v>
      </c>
      <c r="I221" s="7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  <c r="S221" s="17">
        <f t="shared" si="14"/>
        <v>41137.208333333336</v>
      </c>
      <c r="T221" s="17">
        <f t="shared" si="15"/>
        <v>41149.208333333336</v>
      </c>
    </row>
    <row r="222" spans="1:20" x14ac:dyDescent="0.35">
      <c r="A222">
        <v>220</v>
      </c>
      <c r="B222" t="s">
        <v>493</v>
      </c>
      <c r="C222" s="3" t="s">
        <v>494</v>
      </c>
      <c r="D222" s="6">
        <v>7900</v>
      </c>
      <c r="E222" s="6">
        <v>667</v>
      </c>
      <c r="F222" s="4">
        <f t="shared" si="12"/>
        <v>8.4430379746835441E-2</v>
      </c>
      <c r="G222" t="s">
        <v>14</v>
      </c>
      <c r="H222">
        <v>17</v>
      </c>
      <c r="I222" s="7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  <c r="S222" s="17">
        <f t="shared" si="14"/>
        <v>40725.208333333336</v>
      </c>
      <c r="T222" s="17">
        <f t="shared" si="15"/>
        <v>40743.208333333336</v>
      </c>
    </row>
    <row r="223" spans="1:20" ht="31" x14ac:dyDescent="0.35">
      <c r="A223">
        <v>221</v>
      </c>
      <c r="B223" t="s">
        <v>495</v>
      </c>
      <c r="C223" s="3" t="s">
        <v>496</v>
      </c>
      <c r="D223" s="6">
        <v>121500</v>
      </c>
      <c r="E223" s="6">
        <v>119830</v>
      </c>
      <c r="F223" s="4">
        <f t="shared" si="12"/>
        <v>0.9862551440329218</v>
      </c>
      <c r="G223" t="s">
        <v>14</v>
      </c>
      <c r="H223">
        <v>2179</v>
      </c>
      <c r="I223" s="7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  <c r="S223" s="17">
        <f t="shared" si="14"/>
        <v>41081.208333333336</v>
      </c>
      <c r="T223" s="17">
        <f t="shared" si="15"/>
        <v>41083.208333333336</v>
      </c>
    </row>
    <row r="224" spans="1:20" x14ac:dyDescent="0.35">
      <c r="A224">
        <v>222</v>
      </c>
      <c r="B224" t="s">
        <v>497</v>
      </c>
      <c r="C224" s="3" t="s">
        <v>498</v>
      </c>
      <c r="D224" s="6">
        <v>4800</v>
      </c>
      <c r="E224" s="6">
        <v>6623</v>
      </c>
      <c r="F224" s="4">
        <f t="shared" si="12"/>
        <v>1.3797916666666667</v>
      </c>
      <c r="G224" t="s">
        <v>20</v>
      </c>
      <c r="H224">
        <v>138</v>
      </c>
      <c r="I224" s="7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  <c r="S224" s="17">
        <f t="shared" si="14"/>
        <v>41914.208333333336</v>
      </c>
      <c r="T224" s="17">
        <f t="shared" si="15"/>
        <v>41915.208333333336</v>
      </c>
    </row>
    <row r="225" spans="1:20" x14ac:dyDescent="0.35">
      <c r="A225">
        <v>223</v>
      </c>
      <c r="B225" t="s">
        <v>499</v>
      </c>
      <c r="C225" s="3" t="s">
        <v>500</v>
      </c>
      <c r="D225" s="6">
        <v>87300</v>
      </c>
      <c r="E225" s="6">
        <v>81897</v>
      </c>
      <c r="F225" s="4">
        <f t="shared" si="12"/>
        <v>0.93810996563573879</v>
      </c>
      <c r="G225" t="s">
        <v>14</v>
      </c>
      <c r="H225">
        <v>931</v>
      </c>
      <c r="I225" s="7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  <c r="S225" s="17">
        <f t="shared" si="14"/>
        <v>42445.208333333328</v>
      </c>
      <c r="T225" s="17">
        <f t="shared" si="15"/>
        <v>42459.208333333328</v>
      </c>
    </row>
    <row r="226" spans="1:20" x14ac:dyDescent="0.35">
      <c r="A226">
        <v>224</v>
      </c>
      <c r="B226" t="s">
        <v>501</v>
      </c>
      <c r="C226" s="3" t="s">
        <v>502</v>
      </c>
      <c r="D226" s="6">
        <v>46300</v>
      </c>
      <c r="E226" s="6">
        <v>186885</v>
      </c>
      <c r="F226" s="4">
        <f t="shared" si="12"/>
        <v>4.0363930885529156</v>
      </c>
      <c r="G226" t="s">
        <v>20</v>
      </c>
      <c r="H226">
        <v>3594</v>
      </c>
      <c r="I226" s="7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  <c r="S226" s="17">
        <f t="shared" si="14"/>
        <v>41906.208333333336</v>
      </c>
      <c r="T226" s="17">
        <f t="shared" si="15"/>
        <v>41951.25</v>
      </c>
    </row>
    <row r="227" spans="1:20" x14ac:dyDescent="0.35">
      <c r="A227">
        <v>225</v>
      </c>
      <c r="B227" t="s">
        <v>503</v>
      </c>
      <c r="C227" s="3" t="s">
        <v>504</v>
      </c>
      <c r="D227" s="6">
        <v>67800</v>
      </c>
      <c r="E227" s="6">
        <v>176398</v>
      </c>
      <c r="F227" s="4">
        <f t="shared" si="12"/>
        <v>2.6017404129793511</v>
      </c>
      <c r="G227" t="s">
        <v>20</v>
      </c>
      <c r="H227">
        <v>5880</v>
      </c>
      <c r="I227" s="7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  <c r="S227" s="17">
        <f t="shared" si="14"/>
        <v>41762.208333333336</v>
      </c>
      <c r="T227" s="17">
        <f t="shared" si="15"/>
        <v>41762.208333333336</v>
      </c>
    </row>
    <row r="228" spans="1:20" x14ac:dyDescent="0.35">
      <c r="A228">
        <v>226</v>
      </c>
      <c r="B228" t="s">
        <v>253</v>
      </c>
      <c r="C228" s="3" t="s">
        <v>505</v>
      </c>
      <c r="D228" s="6">
        <v>3000</v>
      </c>
      <c r="E228" s="6">
        <v>10999</v>
      </c>
      <c r="F228" s="4">
        <f t="shared" si="12"/>
        <v>3.6663333333333332</v>
      </c>
      <c r="G228" t="s">
        <v>20</v>
      </c>
      <c r="H228">
        <v>112</v>
      </c>
      <c r="I228" s="7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  <c r="S228" s="17">
        <f t="shared" si="14"/>
        <v>40276.208333333336</v>
      </c>
      <c r="T228" s="17">
        <f t="shared" si="15"/>
        <v>40313.208333333336</v>
      </c>
    </row>
    <row r="229" spans="1:20" x14ac:dyDescent="0.35">
      <c r="A229">
        <v>227</v>
      </c>
      <c r="B229" t="s">
        <v>506</v>
      </c>
      <c r="C229" s="3" t="s">
        <v>507</v>
      </c>
      <c r="D229" s="6">
        <v>60900</v>
      </c>
      <c r="E229" s="6">
        <v>102751</v>
      </c>
      <c r="F229" s="4">
        <f t="shared" si="12"/>
        <v>1.687208538587849</v>
      </c>
      <c r="G229" t="s">
        <v>20</v>
      </c>
      <c r="H229">
        <v>943</v>
      </c>
      <c r="I229" s="7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  <c r="S229" s="17">
        <f t="shared" si="14"/>
        <v>42139.208333333328</v>
      </c>
      <c r="T229" s="17">
        <f t="shared" si="15"/>
        <v>42145.208333333328</v>
      </c>
    </row>
    <row r="230" spans="1:20" x14ac:dyDescent="0.35">
      <c r="A230">
        <v>228</v>
      </c>
      <c r="B230" t="s">
        <v>508</v>
      </c>
      <c r="C230" s="3" t="s">
        <v>509</v>
      </c>
      <c r="D230" s="6">
        <v>137900</v>
      </c>
      <c r="E230" s="6">
        <v>165352</v>
      </c>
      <c r="F230" s="4">
        <f t="shared" si="12"/>
        <v>1.1990717911530093</v>
      </c>
      <c r="G230" t="s">
        <v>20</v>
      </c>
      <c r="H230">
        <v>2468</v>
      </c>
      <c r="I230" s="7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  <c r="S230" s="17">
        <f t="shared" si="14"/>
        <v>42613.208333333328</v>
      </c>
      <c r="T230" s="17">
        <f t="shared" si="15"/>
        <v>42638.208333333328</v>
      </c>
    </row>
    <row r="231" spans="1:20" x14ac:dyDescent="0.35">
      <c r="A231">
        <v>229</v>
      </c>
      <c r="B231" t="s">
        <v>510</v>
      </c>
      <c r="C231" s="3" t="s">
        <v>511</v>
      </c>
      <c r="D231" s="6">
        <v>85600</v>
      </c>
      <c r="E231" s="6">
        <v>165798</v>
      </c>
      <c r="F231" s="4">
        <f t="shared" si="12"/>
        <v>1.936892523364486</v>
      </c>
      <c r="G231" t="s">
        <v>20</v>
      </c>
      <c r="H231">
        <v>2551</v>
      </c>
      <c r="I231" s="7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  <c r="S231" s="17">
        <f t="shared" si="14"/>
        <v>42887.208333333328</v>
      </c>
      <c r="T231" s="17">
        <f t="shared" si="15"/>
        <v>42935.208333333328</v>
      </c>
    </row>
    <row r="232" spans="1:20" x14ac:dyDescent="0.35">
      <c r="A232">
        <v>230</v>
      </c>
      <c r="B232" t="s">
        <v>512</v>
      </c>
      <c r="C232" s="3" t="s">
        <v>513</v>
      </c>
      <c r="D232" s="6">
        <v>2400</v>
      </c>
      <c r="E232" s="6">
        <v>10084</v>
      </c>
      <c r="F232" s="4">
        <f t="shared" si="12"/>
        <v>4.2016666666666671</v>
      </c>
      <c r="G232" t="s">
        <v>20</v>
      </c>
      <c r="H232">
        <v>101</v>
      </c>
      <c r="I232" s="7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  <c r="S232" s="17">
        <f t="shared" si="14"/>
        <v>43805.25</v>
      </c>
      <c r="T232" s="17">
        <f t="shared" si="15"/>
        <v>43805.25</v>
      </c>
    </row>
    <row r="233" spans="1:20" x14ac:dyDescent="0.35">
      <c r="A233">
        <v>231</v>
      </c>
      <c r="B233" t="s">
        <v>514</v>
      </c>
      <c r="C233" s="3" t="s">
        <v>515</v>
      </c>
      <c r="D233" s="6">
        <v>7200</v>
      </c>
      <c r="E233" s="6">
        <v>5523</v>
      </c>
      <c r="F233" s="4">
        <f t="shared" si="12"/>
        <v>0.76708333333333334</v>
      </c>
      <c r="G233" t="s">
        <v>74</v>
      </c>
      <c r="H233">
        <v>67</v>
      </c>
      <c r="I233" s="7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  <c r="S233" s="17">
        <f t="shared" si="14"/>
        <v>41415.208333333336</v>
      </c>
      <c r="T233" s="17">
        <f t="shared" si="15"/>
        <v>41473.208333333336</v>
      </c>
    </row>
    <row r="234" spans="1:20" x14ac:dyDescent="0.35">
      <c r="A234">
        <v>232</v>
      </c>
      <c r="B234" t="s">
        <v>516</v>
      </c>
      <c r="C234" s="3" t="s">
        <v>517</v>
      </c>
      <c r="D234" s="6">
        <v>3400</v>
      </c>
      <c r="E234" s="6">
        <v>5823</v>
      </c>
      <c r="F234" s="4">
        <f t="shared" si="12"/>
        <v>1.7126470588235294</v>
      </c>
      <c r="G234" t="s">
        <v>20</v>
      </c>
      <c r="H234">
        <v>92</v>
      </c>
      <c r="I234" s="7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  <c r="S234" s="17">
        <f t="shared" si="14"/>
        <v>42576.208333333328</v>
      </c>
      <c r="T234" s="17">
        <f t="shared" si="15"/>
        <v>42577.208333333328</v>
      </c>
    </row>
    <row r="235" spans="1:20" x14ac:dyDescent="0.35">
      <c r="A235">
        <v>233</v>
      </c>
      <c r="B235" t="s">
        <v>518</v>
      </c>
      <c r="C235" s="3" t="s">
        <v>519</v>
      </c>
      <c r="D235" s="6">
        <v>3800</v>
      </c>
      <c r="E235" s="6">
        <v>6000</v>
      </c>
      <c r="F235" s="4">
        <f t="shared" si="12"/>
        <v>1.5789473684210527</v>
      </c>
      <c r="G235" t="s">
        <v>20</v>
      </c>
      <c r="H235">
        <v>62</v>
      </c>
      <c r="I235" s="7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  <c r="S235" s="17">
        <f t="shared" si="14"/>
        <v>40706.208333333336</v>
      </c>
      <c r="T235" s="17">
        <f t="shared" si="15"/>
        <v>40722.208333333336</v>
      </c>
    </row>
    <row r="236" spans="1:20" x14ac:dyDescent="0.35">
      <c r="A236">
        <v>234</v>
      </c>
      <c r="B236" t="s">
        <v>520</v>
      </c>
      <c r="C236" s="3" t="s">
        <v>521</v>
      </c>
      <c r="D236" s="6">
        <v>7500</v>
      </c>
      <c r="E236" s="6">
        <v>8181</v>
      </c>
      <c r="F236" s="4">
        <f t="shared" si="12"/>
        <v>1.0908</v>
      </c>
      <c r="G236" t="s">
        <v>20</v>
      </c>
      <c r="H236">
        <v>149</v>
      </c>
      <c r="I236" s="7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  <c r="S236" s="17">
        <f t="shared" si="14"/>
        <v>42969.208333333328</v>
      </c>
      <c r="T236" s="17">
        <f t="shared" si="15"/>
        <v>42976.208333333328</v>
      </c>
    </row>
    <row r="237" spans="1:20" ht="31" x14ac:dyDescent="0.35">
      <c r="A237">
        <v>235</v>
      </c>
      <c r="B237" t="s">
        <v>522</v>
      </c>
      <c r="C237" s="3" t="s">
        <v>523</v>
      </c>
      <c r="D237" s="6">
        <v>8600</v>
      </c>
      <c r="E237" s="6">
        <v>3589</v>
      </c>
      <c r="F237" s="4">
        <f t="shared" si="12"/>
        <v>0.41732558139534881</v>
      </c>
      <c r="G237" t="s">
        <v>14</v>
      </c>
      <c r="H237">
        <v>92</v>
      </c>
      <c r="I237" s="7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  <c r="S237" s="17">
        <f t="shared" si="14"/>
        <v>42779.25</v>
      </c>
      <c r="T237" s="17">
        <f t="shared" si="15"/>
        <v>42784.25</v>
      </c>
    </row>
    <row r="238" spans="1:20" x14ac:dyDescent="0.35">
      <c r="A238">
        <v>236</v>
      </c>
      <c r="B238" t="s">
        <v>524</v>
      </c>
      <c r="C238" s="3" t="s">
        <v>525</v>
      </c>
      <c r="D238" s="6">
        <v>39500</v>
      </c>
      <c r="E238" s="6">
        <v>4323</v>
      </c>
      <c r="F238" s="4">
        <f t="shared" si="12"/>
        <v>0.10944303797468355</v>
      </c>
      <c r="G238" t="s">
        <v>14</v>
      </c>
      <c r="H238">
        <v>57</v>
      </c>
      <c r="I238" s="7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  <c r="S238" s="17">
        <f t="shared" si="14"/>
        <v>43641.208333333328</v>
      </c>
      <c r="T238" s="17">
        <f t="shared" si="15"/>
        <v>43648.208333333328</v>
      </c>
    </row>
    <row r="239" spans="1:20" ht="31" x14ac:dyDescent="0.35">
      <c r="A239">
        <v>237</v>
      </c>
      <c r="B239" t="s">
        <v>526</v>
      </c>
      <c r="C239" s="3" t="s">
        <v>527</v>
      </c>
      <c r="D239" s="6">
        <v>9300</v>
      </c>
      <c r="E239" s="6">
        <v>14822</v>
      </c>
      <c r="F239" s="4">
        <f t="shared" si="12"/>
        <v>1.593763440860215</v>
      </c>
      <c r="G239" t="s">
        <v>20</v>
      </c>
      <c r="H239">
        <v>329</v>
      </c>
      <c r="I239" s="7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  <c r="S239" s="17">
        <f t="shared" si="14"/>
        <v>41754.208333333336</v>
      </c>
      <c r="T239" s="17">
        <f t="shared" si="15"/>
        <v>41756.208333333336</v>
      </c>
    </row>
    <row r="240" spans="1:20" x14ac:dyDescent="0.35">
      <c r="A240">
        <v>238</v>
      </c>
      <c r="B240" t="s">
        <v>528</v>
      </c>
      <c r="C240" s="3" t="s">
        <v>529</v>
      </c>
      <c r="D240" s="6">
        <v>2400</v>
      </c>
      <c r="E240" s="6">
        <v>10138</v>
      </c>
      <c r="F240" s="4">
        <f t="shared" si="12"/>
        <v>4.2241666666666671</v>
      </c>
      <c r="G240" t="s">
        <v>20</v>
      </c>
      <c r="H240">
        <v>97</v>
      </c>
      <c r="I240" s="7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  <c r="S240" s="17">
        <f t="shared" si="14"/>
        <v>43083.25</v>
      </c>
      <c r="T240" s="17">
        <f t="shared" si="15"/>
        <v>43108.25</v>
      </c>
    </row>
    <row r="241" spans="1:20" x14ac:dyDescent="0.35">
      <c r="A241">
        <v>239</v>
      </c>
      <c r="B241" t="s">
        <v>530</v>
      </c>
      <c r="C241" s="3" t="s">
        <v>531</v>
      </c>
      <c r="D241" s="6">
        <v>3200</v>
      </c>
      <c r="E241" s="6">
        <v>3127</v>
      </c>
      <c r="F241" s="4">
        <f t="shared" si="12"/>
        <v>0.97718749999999999</v>
      </c>
      <c r="G241" t="s">
        <v>14</v>
      </c>
      <c r="H241">
        <v>41</v>
      </c>
      <c r="I241" s="7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  <c r="S241" s="17">
        <f t="shared" si="14"/>
        <v>42245.208333333328</v>
      </c>
      <c r="T241" s="17">
        <f t="shared" si="15"/>
        <v>42249.208333333328</v>
      </c>
    </row>
    <row r="242" spans="1:20" x14ac:dyDescent="0.35">
      <c r="A242">
        <v>240</v>
      </c>
      <c r="B242" t="s">
        <v>532</v>
      </c>
      <c r="C242" s="3" t="s">
        <v>533</v>
      </c>
      <c r="D242" s="6">
        <v>29400</v>
      </c>
      <c r="E242" s="6">
        <v>123124</v>
      </c>
      <c r="F242" s="4">
        <f t="shared" si="12"/>
        <v>4.1878911564625847</v>
      </c>
      <c r="G242" t="s">
        <v>20</v>
      </c>
      <c r="H242">
        <v>1784</v>
      </c>
      <c r="I242" s="7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  <c r="S242" s="17">
        <f t="shared" si="14"/>
        <v>40396.208333333336</v>
      </c>
      <c r="T242" s="17">
        <f t="shared" si="15"/>
        <v>40397.208333333336</v>
      </c>
    </row>
    <row r="243" spans="1:20" x14ac:dyDescent="0.35">
      <c r="A243">
        <v>241</v>
      </c>
      <c r="B243" t="s">
        <v>534</v>
      </c>
      <c r="C243" s="3" t="s">
        <v>535</v>
      </c>
      <c r="D243" s="6">
        <v>168500</v>
      </c>
      <c r="E243" s="6">
        <v>171729</v>
      </c>
      <c r="F243" s="4">
        <f t="shared" si="12"/>
        <v>1.0191632047477746</v>
      </c>
      <c r="G243" t="s">
        <v>20</v>
      </c>
      <c r="H243">
        <v>1684</v>
      </c>
      <c r="I243" s="7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  <c r="S243" s="17">
        <f t="shared" si="14"/>
        <v>41742.208333333336</v>
      </c>
      <c r="T243" s="17">
        <f t="shared" si="15"/>
        <v>41752.208333333336</v>
      </c>
    </row>
    <row r="244" spans="1:20" x14ac:dyDescent="0.35">
      <c r="A244">
        <v>242</v>
      </c>
      <c r="B244" t="s">
        <v>536</v>
      </c>
      <c r="C244" s="3" t="s">
        <v>537</v>
      </c>
      <c r="D244" s="6">
        <v>8400</v>
      </c>
      <c r="E244" s="6">
        <v>10729</v>
      </c>
      <c r="F244" s="4">
        <f t="shared" si="12"/>
        <v>1.2772619047619047</v>
      </c>
      <c r="G244" t="s">
        <v>20</v>
      </c>
      <c r="H244">
        <v>250</v>
      </c>
      <c r="I244" s="7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  <c r="S244" s="17">
        <f t="shared" si="14"/>
        <v>42865.208333333328</v>
      </c>
      <c r="T244" s="17">
        <f t="shared" si="15"/>
        <v>42875.208333333328</v>
      </c>
    </row>
    <row r="245" spans="1:20" ht="31" x14ac:dyDescent="0.35">
      <c r="A245">
        <v>243</v>
      </c>
      <c r="B245" t="s">
        <v>538</v>
      </c>
      <c r="C245" s="3" t="s">
        <v>539</v>
      </c>
      <c r="D245" s="6">
        <v>2300</v>
      </c>
      <c r="E245" s="6">
        <v>10240</v>
      </c>
      <c r="F245" s="4">
        <f t="shared" si="12"/>
        <v>4.4521739130434783</v>
      </c>
      <c r="G245" t="s">
        <v>20</v>
      </c>
      <c r="H245">
        <v>238</v>
      </c>
      <c r="I245" s="7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  <c r="S245" s="17">
        <f t="shared" si="14"/>
        <v>43163.25</v>
      </c>
      <c r="T245" s="17">
        <f t="shared" si="15"/>
        <v>43166.25</v>
      </c>
    </row>
    <row r="246" spans="1:20" ht="31" x14ac:dyDescent="0.35">
      <c r="A246">
        <v>244</v>
      </c>
      <c r="B246" t="s">
        <v>540</v>
      </c>
      <c r="C246" s="3" t="s">
        <v>541</v>
      </c>
      <c r="D246" s="6">
        <v>700</v>
      </c>
      <c r="E246" s="6">
        <v>3988</v>
      </c>
      <c r="F246" s="4">
        <f t="shared" si="12"/>
        <v>5.6971428571428575</v>
      </c>
      <c r="G246" t="s">
        <v>20</v>
      </c>
      <c r="H246">
        <v>53</v>
      </c>
      <c r="I246" s="7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  <c r="S246" s="17">
        <f t="shared" si="14"/>
        <v>41834.208333333336</v>
      </c>
      <c r="T246" s="17">
        <f t="shared" si="15"/>
        <v>41886.208333333336</v>
      </c>
    </row>
    <row r="247" spans="1:20" x14ac:dyDescent="0.35">
      <c r="A247">
        <v>245</v>
      </c>
      <c r="B247" t="s">
        <v>542</v>
      </c>
      <c r="C247" s="3" t="s">
        <v>543</v>
      </c>
      <c r="D247" s="6">
        <v>2900</v>
      </c>
      <c r="E247" s="6">
        <v>14771</v>
      </c>
      <c r="F247" s="4">
        <f t="shared" si="12"/>
        <v>5.0934482758620687</v>
      </c>
      <c r="G247" t="s">
        <v>20</v>
      </c>
      <c r="H247">
        <v>214</v>
      </c>
      <c r="I247" s="7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  <c r="S247" s="17">
        <f t="shared" si="14"/>
        <v>41736.208333333336</v>
      </c>
      <c r="T247" s="17">
        <f t="shared" si="15"/>
        <v>41737.208333333336</v>
      </c>
    </row>
    <row r="248" spans="1:20" x14ac:dyDescent="0.35">
      <c r="A248">
        <v>246</v>
      </c>
      <c r="B248" t="s">
        <v>544</v>
      </c>
      <c r="C248" s="3" t="s">
        <v>545</v>
      </c>
      <c r="D248" s="6">
        <v>4500</v>
      </c>
      <c r="E248" s="6">
        <v>14649</v>
      </c>
      <c r="F248" s="4">
        <f t="shared" si="12"/>
        <v>3.2553333333333332</v>
      </c>
      <c r="G248" t="s">
        <v>20</v>
      </c>
      <c r="H248">
        <v>222</v>
      </c>
      <c r="I248" s="7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  <c r="S248" s="17">
        <f t="shared" si="14"/>
        <v>41491.208333333336</v>
      </c>
      <c r="T248" s="17">
        <f t="shared" si="15"/>
        <v>41495.208333333336</v>
      </c>
    </row>
    <row r="249" spans="1:20" x14ac:dyDescent="0.35">
      <c r="A249">
        <v>247</v>
      </c>
      <c r="B249" t="s">
        <v>546</v>
      </c>
      <c r="C249" s="3" t="s">
        <v>547</v>
      </c>
      <c r="D249" s="6">
        <v>19800</v>
      </c>
      <c r="E249" s="6">
        <v>184658</v>
      </c>
      <c r="F249" s="4">
        <f t="shared" si="12"/>
        <v>9.3261616161616168</v>
      </c>
      <c r="G249" t="s">
        <v>20</v>
      </c>
      <c r="H249">
        <v>1884</v>
      </c>
      <c r="I249" s="7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  <c r="S249" s="17">
        <f t="shared" si="14"/>
        <v>42726.25</v>
      </c>
      <c r="T249" s="17">
        <f t="shared" si="15"/>
        <v>42741.25</v>
      </c>
    </row>
    <row r="250" spans="1:20" x14ac:dyDescent="0.35">
      <c r="A250">
        <v>248</v>
      </c>
      <c r="B250" t="s">
        <v>548</v>
      </c>
      <c r="C250" s="3" t="s">
        <v>549</v>
      </c>
      <c r="D250" s="6">
        <v>6200</v>
      </c>
      <c r="E250" s="6">
        <v>13103</v>
      </c>
      <c r="F250" s="4">
        <f t="shared" si="12"/>
        <v>2.1133870967741935</v>
      </c>
      <c r="G250" t="s">
        <v>20</v>
      </c>
      <c r="H250">
        <v>218</v>
      </c>
      <c r="I250" s="7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  <c r="S250" s="17">
        <f t="shared" si="14"/>
        <v>42004.25</v>
      </c>
      <c r="T250" s="17">
        <f t="shared" si="15"/>
        <v>42009.25</v>
      </c>
    </row>
    <row r="251" spans="1:20" x14ac:dyDescent="0.35">
      <c r="A251">
        <v>249</v>
      </c>
      <c r="B251" t="s">
        <v>550</v>
      </c>
      <c r="C251" s="3" t="s">
        <v>551</v>
      </c>
      <c r="D251" s="6">
        <v>61500</v>
      </c>
      <c r="E251" s="6">
        <v>168095</v>
      </c>
      <c r="F251" s="4">
        <f t="shared" si="12"/>
        <v>2.7332520325203253</v>
      </c>
      <c r="G251" t="s">
        <v>20</v>
      </c>
      <c r="H251">
        <v>6465</v>
      </c>
      <c r="I251" s="7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  <c r="S251" s="17">
        <f t="shared" si="14"/>
        <v>42006.25</v>
      </c>
      <c r="T251" s="17">
        <f t="shared" si="15"/>
        <v>42013.25</v>
      </c>
    </row>
    <row r="252" spans="1:20" x14ac:dyDescent="0.35">
      <c r="A252">
        <v>250</v>
      </c>
      <c r="B252" t="s">
        <v>552</v>
      </c>
      <c r="C252" s="3" t="s">
        <v>553</v>
      </c>
      <c r="D252" s="6">
        <v>100</v>
      </c>
      <c r="E252" s="6">
        <v>3</v>
      </c>
      <c r="F252" s="4">
        <f t="shared" si="12"/>
        <v>0.03</v>
      </c>
      <c r="G252" t="s">
        <v>14</v>
      </c>
      <c r="H252">
        <v>1</v>
      </c>
      <c r="I252" s="7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  <c r="S252" s="17">
        <f t="shared" si="14"/>
        <v>40203.25</v>
      </c>
      <c r="T252" s="17">
        <f t="shared" si="15"/>
        <v>40238.25</v>
      </c>
    </row>
    <row r="253" spans="1:20" x14ac:dyDescent="0.35">
      <c r="A253">
        <v>251</v>
      </c>
      <c r="B253" t="s">
        <v>554</v>
      </c>
      <c r="C253" s="3" t="s">
        <v>555</v>
      </c>
      <c r="D253" s="6">
        <v>7100</v>
      </c>
      <c r="E253" s="6">
        <v>3840</v>
      </c>
      <c r="F253" s="4">
        <f t="shared" si="12"/>
        <v>0.54084507042253516</v>
      </c>
      <c r="G253" t="s">
        <v>14</v>
      </c>
      <c r="H253">
        <v>101</v>
      </c>
      <c r="I253" s="7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  <c r="S253" s="17">
        <f t="shared" si="14"/>
        <v>41252.25</v>
      </c>
      <c r="T253" s="17">
        <f t="shared" si="15"/>
        <v>41254.25</v>
      </c>
    </row>
    <row r="254" spans="1:20" ht="31" x14ac:dyDescent="0.35">
      <c r="A254">
        <v>252</v>
      </c>
      <c r="B254" t="s">
        <v>556</v>
      </c>
      <c r="C254" s="3" t="s">
        <v>557</v>
      </c>
      <c r="D254" s="6">
        <v>1000</v>
      </c>
      <c r="E254" s="6">
        <v>6263</v>
      </c>
      <c r="F254" s="4">
        <f t="shared" si="12"/>
        <v>6.2629999999999999</v>
      </c>
      <c r="G254" t="s">
        <v>20</v>
      </c>
      <c r="H254">
        <v>59</v>
      </c>
      <c r="I254" s="7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  <c r="S254" s="17">
        <f t="shared" si="14"/>
        <v>41572.208333333336</v>
      </c>
      <c r="T254" s="17">
        <f t="shared" si="15"/>
        <v>41577.208333333336</v>
      </c>
    </row>
    <row r="255" spans="1:20" x14ac:dyDescent="0.35">
      <c r="A255">
        <v>253</v>
      </c>
      <c r="B255" t="s">
        <v>558</v>
      </c>
      <c r="C255" s="3" t="s">
        <v>559</v>
      </c>
      <c r="D255" s="6">
        <v>121500</v>
      </c>
      <c r="E255" s="6">
        <v>108161</v>
      </c>
      <c r="F255" s="4">
        <f t="shared" si="12"/>
        <v>0.8902139917695473</v>
      </c>
      <c r="G255" t="s">
        <v>14</v>
      </c>
      <c r="H255">
        <v>1335</v>
      </c>
      <c r="I255" s="7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  <c r="S255" s="17">
        <f t="shared" si="14"/>
        <v>40641.208333333336</v>
      </c>
      <c r="T255" s="17">
        <f t="shared" si="15"/>
        <v>40653.208333333336</v>
      </c>
    </row>
    <row r="256" spans="1:20" x14ac:dyDescent="0.35">
      <c r="A256">
        <v>254</v>
      </c>
      <c r="B256" t="s">
        <v>560</v>
      </c>
      <c r="C256" s="3" t="s">
        <v>561</v>
      </c>
      <c r="D256" s="6">
        <v>4600</v>
      </c>
      <c r="E256" s="6">
        <v>8505</v>
      </c>
      <c r="F256" s="4">
        <f t="shared" si="12"/>
        <v>1.8489130434782608</v>
      </c>
      <c r="G256" t="s">
        <v>20</v>
      </c>
      <c r="H256">
        <v>88</v>
      </c>
      <c r="I256" s="7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  <c r="S256" s="17">
        <f t="shared" si="14"/>
        <v>42787.25</v>
      </c>
      <c r="T256" s="17">
        <f t="shared" si="15"/>
        <v>42789.25</v>
      </c>
    </row>
    <row r="257" spans="1:20" x14ac:dyDescent="0.35">
      <c r="A257">
        <v>255</v>
      </c>
      <c r="B257" t="s">
        <v>562</v>
      </c>
      <c r="C257" s="3" t="s">
        <v>563</v>
      </c>
      <c r="D257" s="6">
        <v>80500</v>
      </c>
      <c r="E257" s="6">
        <v>96735</v>
      </c>
      <c r="F257" s="4">
        <f t="shared" si="12"/>
        <v>1.2016770186335404</v>
      </c>
      <c r="G257" t="s">
        <v>20</v>
      </c>
      <c r="H257">
        <v>1697</v>
      </c>
      <c r="I257" s="7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  <c r="S257" s="17">
        <f t="shared" si="14"/>
        <v>40590.25</v>
      </c>
      <c r="T257" s="17">
        <f t="shared" si="15"/>
        <v>40595.25</v>
      </c>
    </row>
    <row r="258" spans="1:20" x14ac:dyDescent="0.35">
      <c r="A258">
        <v>256</v>
      </c>
      <c r="B258" t="s">
        <v>564</v>
      </c>
      <c r="C258" s="3" t="s">
        <v>565</v>
      </c>
      <c r="D258" s="6">
        <v>4100</v>
      </c>
      <c r="E258" s="6">
        <v>959</v>
      </c>
      <c r="F258" s="4">
        <f t="shared" ref="F258:F321" si="16">IFERROR(E258/D258,0)</f>
        <v>0.23390243902439026</v>
      </c>
      <c r="G258" t="s">
        <v>14</v>
      </c>
      <c r="H258">
        <v>15</v>
      </c>
      <c r="I258" s="7">
        <f t="shared" ref="I258:I321" si="17">IFERROR(E258/H258,0)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  <c r="S258" s="17">
        <f t="shared" ref="S258:S321" si="18">(((L258/60)/60)/24)+DATE(1970,1,1)</f>
        <v>42393.25</v>
      </c>
      <c r="T258" s="17">
        <f t="shared" ref="T258:T321" si="19">(((M258/60)/60)/24)+DATE(1970,1,1)</f>
        <v>42430.25</v>
      </c>
    </row>
    <row r="259" spans="1:20" x14ac:dyDescent="0.35">
      <c r="A259">
        <v>257</v>
      </c>
      <c r="B259" t="s">
        <v>566</v>
      </c>
      <c r="C259" s="3" t="s">
        <v>567</v>
      </c>
      <c r="D259" s="6">
        <v>5700</v>
      </c>
      <c r="E259" s="6">
        <v>8322</v>
      </c>
      <c r="F259" s="4">
        <f t="shared" si="16"/>
        <v>1.46</v>
      </c>
      <c r="G259" t="s">
        <v>20</v>
      </c>
      <c r="H259">
        <v>92</v>
      </c>
      <c r="I259" s="7">
        <f t="shared" si="17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  <c r="S259" s="17">
        <f t="shared" si="18"/>
        <v>41338.25</v>
      </c>
      <c r="T259" s="17">
        <f t="shared" si="19"/>
        <v>41352.208333333336</v>
      </c>
    </row>
    <row r="260" spans="1:20" x14ac:dyDescent="0.35">
      <c r="A260">
        <v>258</v>
      </c>
      <c r="B260" t="s">
        <v>568</v>
      </c>
      <c r="C260" s="3" t="s">
        <v>569</v>
      </c>
      <c r="D260" s="6">
        <v>5000</v>
      </c>
      <c r="E260" s="6">
        <v>13424</v>
      </c>
      <c r="F260" s="4">
        <f t="shared" si="16"/>
        <v>2.6848000000000001</v>
      </c>
      <c r="G260" t="s">
        <v>20</v>
      </c>
      <c r="H260">
        <v>186</v>
      </c>
      <c r="I260" s="7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  <c r="S260" s="17">
        <f t="shared" si="18"/>
        <v>42712.25</v>
      </c>
      <c r="T260" s="17">
        <f t="shared" si="19"/>
        <v>42732.25</v>
      </c>
    </row>
    <row r="261" spans="1:20" ht="31" x14ac:dyDescent="0.35">
      <c r="A261">
        <v>259</v>
      </c>
      <c r="B261" t="s">
        <v>570</v>
      </c>
      <c r="C261" s="3" t="s">
        <v>571</v>
      </c>
      <c r="D261" s="6">
        <v>1800</v>
      </c>
      <c r="E261" s="6">
        <v>10755</v>
      </c>
      <c r="F261" s="4">
        <f t="shared" si="16"/>
        <v>5.9749999999999996</v>
      </c>
      <c r="G261" t="s">
        <v>20</v>
      </c>
      <c r="H261">
        <v>138</v>
      </c>
      <c r="I261" s="7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  <c r="S261" s="17">
        <f t="shared" si="18"/>
        <v>41251.25</v>
      </c>
      <c r="T261" s="17">
        <f t="shared" si="19"/>
        <v>41270.25</v>
      </c>
    </row>
    <row r="262" spans="1:20" x14ac:dyDescent="0.35">
      <c r="A262">
        <v>260</v>
      </c>
      <c r="B262" t="s">
        <v>572</v>
      </c>
      <c r="C262" s="3" t="s">
        <v>573</v>
      </c>
      <c r="D262" s="6">
        <v>6300</v>
      </c>
      <c r="E262" s="6">
        <v>9935</v>
      </c>
      <c r="F262" s="4">
        <f t="shared" si="16"/>
        <v>1.5769841269841269</v>
      </c>
      <c r="G262" t="s">
        <v>20</v>
      </c>
      <c r="H262">
        <v>261</v>
      </c>
      <c r="I262" s="7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  <c r="S262" s="17">
        <f t="shared" si="18"/>
        <v>41180.208333333336</v>
      </c>
      <c r="T262" s="17">
        <f t="shared" si="19"/>
        <v>41192.208333333336</v>
      </c>
    </row>
    <row r="263" spans="1:20" x14ac:dyDescent="0.35">
      <c r="A263">
        <v>261</v>
      </c>
      <c r="B263" t="s">
        <v>574</v>
      </c>
      <c r="C263" s="3" t="s">
        <v>575</v>
      </c>
      <c r="D263" s="6">
        <v>84300</v>
      </c>
      <c r="E263" s="6">
        <v>26303</v>
      </c>
      <c r="F263" s="4">
        <f t="shared" si="16"/>
        <v>0.31201660735468567</v>
      </c>
      <c r="G263" t="s">
        <v>14</v>
      </c>
      <c r="H263">
        <v>454</v>
      </c>
      <c r="I263" s="7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  <c r="S263" s="17">
        <f t="shared" si="18"/>
        <v>40415.208333333336</v>
      </c>
      <c r="T263" s="17">
        <f t="shared" si="19"/>
        <v>40419.208333333336</v>
      </c>
    </row>
    <row r="264" spans="1:20" x14ac:dyDescent="0.35">
      <c r="A264">
        <v>262</v>
      </c>
      <c r="B264" t="s">
        <v>576</v>
      </c>
      <c r="C264" s="3" t="s">
        <v>577</v>
      </c>
      <c r="D264" s="6">
        <v>1700</v>
      </c>
      <c r="E264" s="6">
        <v>5328</v>
      </c>
      <c r="F264" s="4">
        <f t="shared" si="16"/>
        <v>3.1341176470588237</v>
      </c>
      <c r="G264" t="s">
        <v>20</v>
      </c>
      <c r="H264">
        <v>107</v>
      </c>
      <c r="I264" s="7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  <c r="S264" s="17">
        <f t="shared" si="18"/>
        <v>40638.208333333336</v>
      </c>
      <c r="T264" s="17">
        <f t="shared" si="19"/>
        <v>40664.208333333336</v>
      </c>
    </row>
    <row r="265" spans="1:20" x14ac:dyDescent="0.35">
      <c r="A265">
        <v>263</v>
      </c>
      <c r="B265" t="s">
        <v>578</v>
      </c>
      <c r="C265" s="3" t="s">
        <v>579</v>
      </c>
      <c r="D265" s="6">
        <v>2900</v>
      </c>
      <c r="E265" s="6">
        <v>10756</v>
      </c>
      <c r="F265" s="4">
        <f t="shared" si="16"/>
        <v>3.7089655172413791</v>
      </c>
      <c r="G265" t="s">
        <v>20</v>
      </c>
      <c r="H265">
        <v>199</v>
      </c>
      <c r="I265" s="7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  <c r="S265" s="17">
        <f t="shared" si="18"/>
        <v>40187.25</v>
      </c>
      <c r="T265" s="17">
        <f t="shared" si="19"/>
        <v>40187.25</v>
      </c>
    </row>
    <row r="266" spans="1:20" x14ac:dyDescent="0.35">
      <c r="A266">
        <v>264</v>
      </c>
      <c r="B266" t="s">
        <v>580</v>
      </c>
      <c r="C266" s="3" t="s">
        <v>581</v>
      </c>
      <c r="D266" s="6">
        <v>45600</v>
      </c>
      <c r="E266" s="6">
        <v>165375</v>
      </c>
      <c r="F266" s="4">
        <f t="shared" si="16"/>
        <v>3.6266447368421053</v>
      </c>
      <c r="G266" t="s">
        <v>20</v>
      </c>
      <c r="H266">
        <v>5512</v>
      </c>
      <c r="I266" s="7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  <c r="S266" s="17">
        <f t="shared" si="18"/>
        <v>41317.25</v>
      </c>
      <c r="T266" s="17">
        <f t="shared" si="19"/>
        <v>41333.25</v>
      </c>
    </row>
    <row r="267" spans="1:20" x14ac:dyDescent="0.35">
      <c r="A267">
        <v>265</v>
      </c>
      <c r="B267" t="s">
        <v>582</v>
      </c>
      <c r="C267" s="3" t="s">
        <v>583</v>
      </c>
      <c r="D267" s="6">
        <v>4900</v>
      </c>
      <c r="E267" s="6">
        <v>6031</v>
      </c>
      <c r="F267" s="4">
        <f t="shared" si="16"/>
        <v>1.2308163265306122</v>
      </c>
      <c r="G267" t="s">
        <v>20</v>
      </c>
      <c r="H267">
        <v>86</v>
      </c>
      <c r="I267" s="7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  <c r="S267" s="17">
        <f t="shared" si="18"/>
        <v>42372.25</v>
      </c>
      <c r="T267" s="17">
        <f t="shared" si="19"/>
        <v>42416.25</v>
      </c>
    </row>
    <row r="268" spans="1:20" x14ac:dyDescent="0.35">
      <c r="A268">
        <v>266</v>
      </c>
      <c r="B268" t="s">
        <v>584</v>
      </c>
      <c r="C268" s="3" t="s">
        <v>585</v>
      </c>
      <c r="D268" s="6">
        <v>111900</v>
      </c>
      <c r="E268" s="6">
        <v>85902</v>
      </c>
      <c r="F268" s="4">
        <f t="shared" si="16"/>
        <v>0.76766756032171579</v>
      </c>
      <c r="G268" t="s">
        <v>14</v>
      </c>
      <c r="H268">
        <v>3182</v>
      </c>
      <c r="I268" s="7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  <c r="S268" s="17">
        <f t="shared" si="18"/>
        <v>41950.25</v>
      </c>
      <c r="T268" s="17">
        <f t="shared" si="19"/>
        <v>41983.25</v>
      </c>
    </row>
    <row r="269" spans="1:20" x14ac:dyDescent="0.35">
      <c r="A269">
        <v>267</v>
      </c>
      <c r="B269" t="s">
        <v>586</v>
      </c>
      <c r="C269" s="3" t="s">
        <v>587</v>
      </c>
      <c r="D269" s="6">
        <v>61600</v>
      </c>
      <c r="E269" s="6">
        <v>143910</v>
      </c>
      <c r="F269" s="4">
        <f t="shared" si="16"/>
        <v>2.3362012987012988</v>
      </c>
      <c r="G269" t="s">
        <v>20</v>
      </c>
      <c r="H269">
        <v>2768</v>
      </c>
      <c r="I269" s="7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  <c r="S269" s="17">
        <f t="shared" si="18"/>
        <v>41206.208333333336</v>
      </c>
      <c r="T269" s="17">
        <f t="shared" si="19"/>
        <v>41222.25</v>
      </c>
    </row>
    <row r="270" spans="1:20" x14ac:dyDescent="0.35">
      <c r="A270">
        <v>268</v>
      </c>
      <c r="B270" t="s">
        <v>588</v>
      </c>
      <c r="C270" s="3" t="s">
        <v>589</v>
      </c>
      <c r="D270" s="6">
        <v>1500</v>
      </c>
      <c r="E270" s="6">
        <v>2708</v>
      </c>
      <c r="F270" s="4">
        <f t="shared" si="16"/>
        <v>1.8053333333333332</v>
      </c>
      <c r="G270" t="s">
        <v>20</v>
      </c>
      <c r="H270">
        <v>48</v>
      </c>
      <c r="I270" s="7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  <c r="S270" s="17">
        <f t="shared" si="18"/>
        <v>41186.208333333336</v>
      </c>
      <c r="T270" s="17">
        <f t="shared" si="19"/>
        <v>41232.25</v>
      </c>
    </row>
    <row r="271" spans="1:20" x14ac:dyDescent="0.35">
      <c r="A271">
        <v>269</v>
      </c>
      <c r="B271" t="s">
        <v>590</v>
      </c>
      <c r="C271" s="3" t="s">
        <v>591</v>
      </c>
      <c r="D271" s="6">
        <v>3500</v>
      </c>
      <c r="E271" s="6">
        <v>8842</v>
      </c>
      <c r="F271" s="4">
        <f t="shared" si="16"/>
        <v>2.5262857142857142</v>
      </c>
      <c r="G271" t="s">
        <v>20</v>
      </c>
      <c r="H271">
        <v>87</v>
      </c>
      <c r="I271" s="7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  <c r="S271" s="17">
        <f t="shared" si="18"/>
        <v>43496.25</v>
      </c>
      <c r="T271" s="17">
        <f t="shared" si="19"/>
        <v>43517.25</v>
      </c>
    </row>
    <row r="272" spans="1:20" x14ac:dyDescent="0.35">
      <c r="A272">
        <v>270</v>
      </c>
      <c r="B272" t="s">
        <v>592</v>
      </c>
      <c r="C272" s="3" t="s">
        <v>593</v>
      </c>
      <c r="D272" s="6">
        <v>173900</v>
      </c>
      <c r="E272" s="6">
        <v>47260</v>
      </c>
      <c r="F272" s="4">
        <f t="shared" si="16"/>
        <v>0.27176538240368026</v>
      </c>
      <c r="G272" t="s">
        <v>74</v>
      </c>
      <c r="H272">
        <v>1890</v>
      </c>
      <c r="I272" s="7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  <c r="S272" s="17">
        <f t="shared" si="18"/>
        <v>40514.25</v>
      </c>
      <c r="T272" s="17">
        <f t="shared" si="19"/>
        <v>40516.25</v>
      </c>
    </row>
    <row r="273" spans="1:20" x14ac:dyDescent="0.35">
      <c r="A273">
        <v>271</v>
      </c>
      <c r="B273" t="s">
        <v>594</v>
      </c>
      <c r="C273" s="3" t="s">
        <v>595</v>
      </c>
      <c r="D273" s="6">
        <v>153700</v>
      </c>
      <c r="E273" s="6">
        <v>1953</v>
      </c>
      <c r="F273" s="4">
        <f t="shared" si="16"/>
        <v>1.2706571242680547E-2</v>
      </c>
      <c r="G273" t="s">
        <v>47</v>
      </c>
      <c r="H273">
        <v>61</v>
      </c>
      <c r="I273" s="7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  <c r="S273" s="17">
        <f t="shared" si="18"/>
        <v>42345.25</v>
      </c>
      <c r="T273" s="17">
        <f t="shared" si="19"/>
        <v>42376.25</v>
      </c>
    </row>
    <row r="274" spans="1:20" x14ac:dyDescent="0.35">
      <c r="A274">
        <v>272</v>
      </c>
      <c r="B274" t="s">
        <v>596</v>
      </c>
      <c r="C274" s="3" t="s">
        <v>597</v>
      </c>
      <c r="D274" s="6">
        <v>51100</v>
      </c>
      <c r="E274" s="6">
        <v>155349</v>
      </c>
      <c r="F274" s="4">
        <f t="shared" si="16"/>
        <v>3.0400978473581213</v>
      </c>
      <c r="G274" t="s">
        <v>20</v>
      </c>
      <c r="H274">
        <v>1894</v>
      </c>
      <c r="I274" s="7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  <c r="S274" s="17">
        <f t="shared" si="18"/>
        <v>43656.208333333328</v>
      </c>
      <c r="T274" s="17">
        <f t="shared" si="19"/>
        <v>43681.208333333328</v>
      </c>
    </row>
    <row r="275" spans="1:20" x14ac:dyDescent="0.35">
      <c r="A275">
        <v>273</v>
      </c>
      <c r="B275" t="s">
        <v>598</v>
      </c>
      <c r="C275" s="3" t="s">
        <v>599</v>
      </c>
      <c r="D275" s="6">
        <v>7800</v>
      </c>
      <c r="E275" s="6">
        <v>10704</v>
      </c>
      <c r="F275" s="4">
        <f t="shared" si="16"/>
        <v>1.3723076923076922</v>
      </c>
      <c r="G275" t="s">
        <v>20</v>
      </c>
      <c r="H275">
        <v>282</v>
      </c>
      <c r="I275" s="7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  <c r="S275" s="17">
        <f t="shared" si="18"/>
        <v>42995.208333333328</v>
      </c>
      <c r="T275" s="17">
        <f t="shared" si="19"/>
        <v>42998.208333333328</v>
      </c>
    </row>
    <row r="276" spans="1:20" x14ac:dyDescent="0.35">
      <c r="A276">
        <v>274</v>
      </c>
      <c r="B276" t="s">
        <v>600</v>
      </c>
      <c r="C276" s="3" t="s">
        <v>601</v>
      </c>
      <c r="D276" s="6">
        <v>2400</v>
      </c>
      <c r="E276" s="6">
        <v>773</v>
      </c>
      <c r="F276" s="4">
        <f t="shared" si="16"/>
        <v>0.32208333333333333</v>
      </c>
      <c r="G276" t="s">
        <v>14</v>
      </c>
      <c r="H276">
        <v>15</v>
      </c>
      <c r="I276" s="7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  <c r="S276" s="17">
        <f t="shared" si="18"/>
        <v>43045.25</v>
      </c>
      <c r="T276" s="17">
        <f t="shared" si="19"/>
        <v>43050.25</v>
      </c>
    </row>
    <row r="277" spans="1:20" ht="31" x14ac:dyDescent="0.35">
      <c r="A277">
        <v>275</v>
      </c>
      <c r="B277" t="s">
        <v>602</v>
      </c>
      <c r="C277" s="3" t="s">
        <v>603</v>
      </c>
      <c r="D277" s="6">
        <v>3900</v>
      </c>
      <c r="E277" s="6">
        <v>9419</v>
      </c>
      <c r="F277" s="4">
        <f t="shared" si="16"/>
        <v>2.4151282051282053</v>
      </c>
      <c r="G277" t="s">
        <v>20</v>
      </c>
      <c r="H277">
        <v>116</v>
      </c>
      <c r="I277" s="7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  <c r="S277" s="17">
        <f t="shared" si="18"/>
        <v>43561.208333333328</v>
      </c>
      <c r="T277" s="17">
        <f t="shared" si="19"/>
        <v>43569.208333333328</v>
      </c>
    </row>
    <row r="278" spans="1:20" x14ac:dyDescent="0.35">
      <c r="A278">
        <v>276</v>
      </c>
      <c r="B278" t="s">
        <v>604</v>
      </c>
      <c r="C278" s="3" t="s">
        <v>605</v>
      </c>
      <c r="D278" s="6">
        <v>5500</v>
      </c>
      <c r="E278" s="6">
        <v>5324</v>
      </c>
      <c r="F278" s="4">
        <f t="shared" si="16"/>
        <v>0.96799999999999997</v>
      </c>
      <c r="G278" t="s">
        <v>14</v>
      </c>
      <c r="H278">
        <v>133</v>
      </c>
      <c r="I278" s="7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  <c r="S278" s="17">
        <f t="shared" si="18"/>
        <v>41018.208333333336</v>
      </c>
      <c r="T278" s="17">
        <f t="shared" si="19"/>
        <v>41023.208333333336</v>
      </c>
    </row>
    <row r="279" spans="1:20" ht="31" x14ac:dyDescent="0.35">
      <c r="A279">
        <v>277</v>
      </c>
      <c r="B279" t="s">
        <v>606</v>
      </c>
      <c r="C279" s="3" t="s">
        <v>607</v>
      </c>
      <c r="D279" s="6">
        <v>700</v>
      </c>
      <c r="E279" s="6">
        <v>7465</v>
      </c>
      <c r="F279" s="4">
        <f t="shared" si="16"/>
        <v>10.664285714285715</v>
      </c>
      <c r="G279" t="s">
        <v>20</v>
      </c>
      <c r="H279">
        <v>83</v>
      </c>
      <c r="I279" s="7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  <c r="S279" s="17">
        <f t="shared" si="18"/>
        <v>40378.208333333336</v>
      </c>
      <c r="T279" s="17">
        <f t="shared" si="19"/>
        <v>40380.208333333336</v>
      </c>
    </row>
    <row r="280" spans="1:20" x14ac:dyDescent="0.35">
      <c r="A280">
        <v>278</v>
      </c>
      <c r="B280" t="s">
        <v>608</v>
      </c>
      <c r="C280" s="3" t="s">
        <v>609</v>
      </c>
      <c r="D280" s="6">
        <v>2700</v>
      </c>
      <c r="E280" s="6">
        <v>8799</v>
      </c>
      <c r="F280" s="4">
        <f t="shared" si="16"/>
        <v>3.2588888888888889</v>
      </c>
      <c r="G280" t="s">
        <v>20</v>
      </c>
      <c r="H280">
        <v>91</v>
      </c>
      <c r="I280" s="7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  <c r="S280" s="17">
        <f t="shared" si="18"/>
        <v>41239.25</v>
      </c>
      <c r="T280" s="17">
        <f t="shared" si="19"/>
        <v>41264.25</v>
      </c>
    </row>
    <row r="281" spans="1:20" x14ac:dyDescent="0.35">
      <c r="A281">
        <v>279</v>
      </c>
      <c r="B281" t="s">
        <v>610</v>
      </c>
      <c r="C281" s="3" t="s">
        <v>611</v>
      </c>
      <c r="D281" s="6">
        <v>8000</v>
      </c>
      <c r="E281" s="6">
        <v>13656</v>
      </c>
      <c r="F281" s="4">
        <f t="shared" si="16"/>
        <v>1.7070000000000001</v>
      </c>
      <c r="G281" t="s">
        <v>20</v>
      </c>
      <c r="H281">
        <v>546</v>
      </c>
      <c r="I281" s="7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  <c r="S281" s="17">
        <f t="shared" si="18"/>
        <v>43346.208333333328</v>
      </c>
      <c r="T281" s="17">
        <f t="shared" si="19"/>
        <v>43349.208333333328</v>
      </c>
    </row>
    <row r="282" spans="1:20" x14ac:dyDescent="0.35">
      <c r="A282">
        <v>280</v>
      </c>
      <c r="B282" t="s">
        <v>612</v>
      </c>
      <c r="C282" s="3" t="s">
        <v>613</v>
      </c>
      <c r="D282" s="6">
        <v>2500</v>
      </c>
      <c r="E282" s="6">
        <v>14536</v>
      </c>
      <c r="F282" s="4">
        <f t="shared" si="16"/>
        <v>5.8144</v>
      </c>
      <c r="G282" t="s">
        <v>20</v>
      </c>
      <c r="H282">
        <v>393</v>
      </c>
      <c r="I282" s="7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  <c r="S282" s="17">
        <f t="shared" si="18"/>
        <v>43060.25</v>
      </c>
      <c r="T282" s="17">
        <f t="shared" si="19"/>
        <v>43066.25</v>
      </c>
    </row>
    <row r="283" spans="1:20" x14ac:dyDescent="0.35">
      <c r="A283">
        <v>281</v>
      </c>
      <c r="B283" t="s">
        <v>614</v>
      </c>
      <c r="C283" s="3" t="s">
        <v>615</v>
      </c>
      <c r="D283" s="6">
        <v>164500</v>
      </c>
      <c r="E283" s="6">
        <v>150552</v>
      </c>
      <c r="F283" s="4">
        <f t="shared" si="16"/>
        <v>0.91520972644376897</v>
      </c>
      <c r="G283" t="s">
        <v>14</v>
      </c>
      <c r="H283">
        <v>2062</v>
      </c>
      <c r="I283" s="7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  <c r="S283" s="17">
        <f t="shared" si="18"/>
        <v>40979.25</v>
      </c>
      <c r="T283" s="17">
        <f t="shared" si="19"/>
        <v>41000.208333333336</v>
      </c>
    </row>
    <row r="284" spans="1:20" x14ac:dyDescent="0.35">
      <c r="A284">
        <v>282</v>
      </c>
      <c r="B284" t="s">
        <v>616</v>
      </c>
      <c r="C284" s="3" t="s">
        <v>617</v>
      </c>
      <c r="D284" s="6">
        <v>8400</v>
      </c>
      <c r="E284" s="6">
        <v>9076</v>
      </c>
      <c r="F284" s="4">
        <f t="shared" si="16"/>
        <v>1.0804761904761904</v>
      </c>
      <c r="G284" t="s">
        <v>20</v>
      </c>
      <c r="H284">
        <v>133</v>
      </c>
      <c r="I284" s="7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  <c r="S284" s="17">
        <f t="shared" si="18"/>
        <v>42701.25</v>
      </c>
      <c r="T284" s="17">
        <f t="shared" si="19"/>
        <v>42707.25</v>
      </c>
    </row>
    <row r="285" spans="1:20" x14ac:dyDescent="0.35">
      <c r="A285">
        <v>283</v>
      </c>
      <c r="B285" t="s">
        <v>618</v>
      </c>
      <c r="C285" s="3" t="s">
        <v>619</v>
      </c>
      <c r="D285" s="6">
        <v>8100</v>
      </c>
      <c r="E285" s="6">
        <v>1517</v>
      </c>
      <c r="F285" s="4">
        <f t="shared" si="16"/>
        <v>0.18728395061728395</v>
      </c>
      <c r="G285" t="s">
        <v>14</v>
      </c>
      <c r="H285">
        <v>29</v>
      </c>
      <c r="I285" s="7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  <c r="S285" s="17">
        <f t="shared" si="18"/>
        <v>42520.208333333328</v>
      </c>
      <c r="T285" s="17">
        <f t="shared" si="19"/>
        <v>42525.208333333328</v>
      </c>
    </row>
    <row r="286" spans="1:20" x14ac:dyDescent="0.35">
      <c r="A286">
        <v>284</v>
      </c>
      <c r="B286" t="s">
        <v>620</v>
      </c>
      <c r="C286" s="3" t="s">
        <v>621</v>
      </c>
      <c r="D286" s="6">
        <v>9800</v>
      </c>
      <c r="E286" s="6">
        <v>8153</v>
      </c>
      <c r="F286" s="4">
        <f t="shared" si="16"/>
        <v>0.83193877551020412</v>
      </c>
      <c r="G286" t="s">
        <v>14</v>
      </c>
      <c r="H286">
        <v>132</v>
      </c>
      <c r="I286" s="7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  <c r="S286" s="17">
        <f t="shared" si="18"/>
        <v>41030.208333333336</v>
      </c>
      <c r="T286" s="17">
        <f t="shared" si="19"/>
        <v>41035.208333333336</v>
      </c>
    </row>
    <row r="287" spans="1:20" x14ac:dyDescent="0.35">
      <c r="A287">
        <v>285</v>
      </c>
      <c r="B287" t="s">
        <v>622</v>
      </c>
      <c r="C287" s="3" t="s">
        <v>623</v>
      </c>
      <c r="D287" s="6">
        <v>900</v>
      </c>
      <c r="E287" s="6">
        <v>6357</v>
      </c>
      <c r="F287" s="4">
        <f t="shared" si="16"/>
        <v>7.0633333333333335</v>
      </c>
      <c r="G287" t="s">
        <v>20</v>
      </c>
      <c r="H287">
        <v>254</v>
      </c>
      <c r="I287" s="7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  <c r="S287" s="17">
        <f t="shared" si="18"/>
        <v>42623.208333333328</v>
      </c>
      <c r="T287" s="17">
        <f t="shared" si="19"/>
        <v>42661.208333333328</v>
      </c>
    </row>
    <row r="288" spans="1:20" x14ac:dyDescent="0.35">
      <c r="A288">
        <v>286</v>
      </c>
      <c r="B288" t="s">
        <v>624</v>
      </c>
      <c r="C288" s="3" t="s">
        <v>625</v>
      </c>
      <c r="D288" s="6">
        <v>112100</v>
      </c>
      <c r="E288" s="6">
        <v>19557</v>
      </c>
      <c r="F288" s="4">
        <f t="shared" si="16"/>
        <v>0.17446030330062445</v>
      </c>
      <c r="G288" t="s">
        <v>74</v>
      </c>
      <c r="H288">
        <v>184</v>
      </c>
      <c r="I288" s="7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  <c r="S288" s="17">
        <f t="shared" si="18"/>
        <v>42697.25</v>
      </c>
      <c r="T288" s="17">
        <f t="shared" si="19"/>
        <v>42704.25</v>
      </c>
    </row>
    <row r="289" spans="1:20" x14ac:dyDescent="0.35">
      <c r="A289">
        <v>287</v>
      </c>
      <c r="B289" t="s">
        <v>626</v>
      </c>
      <c r="C289" s="3" t="s">
        <v>627</v>
      </c>
      <c r="D289" s="6">
        <v>6300</v>
      </c>
      <c r="E289" s="6">
        <v>13213</v>
      </c>
      <c r="F289" s="4">
        <f t="shared" si="16"/>
        <v>2.0973015873015872</v>
      </c>
      <c r="G289" t="s">
        <v>20</v>
      </c>
      <c r="H289">
        <v>176</v>
      </c>
      <c r="I289" s="7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  <c r="S289" s="17">
        <f t="shared" si="18"/>
        <v>42122.208333333328</v>
      </c>
      <c r="T289" s="17">
        <f t="shared" si="19"/>
        <v>42122.208333333328</v>
      </c>
    </row>
    <row r="290" spans="1:20" x14ac:dyDescent="0.35">
      <c r="A290">
        <v>288</v>
      </c>
      <c r="B290" t="s">
        <v>628</v>
      </c>
      <c r="C290" s="3" t="s">
        <v>629</v>
      </c>
      <c r="D290" s="6">
        <v>5600</v>
      </c>
      <c r="E290" s="6">
        <v>5476</v>
      </c>
      <c r="F290" s="4">
        <f t="shared" si="16"/>
        <v>0.97785714285714287</v>
      </c>
      <c r="G290" t="s">
        <v>14</v>
      </c>
      <c r="H290">
        <v>137</v>
      </c>
      <c r="I290" s="7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  <c r="S290" s="17">
        <f t="shared" si="18"/>
        <v>40982.208333333336</v>
      </c>
      <c r="T290" s="17">
        <f t="shared" si="19"/>
        <v>40983.208333333336</v>
      </c>
    </row>
    <row r="291" spans="1:20" x14ac:dyDescent="0.35">
      <c r="A291">
        <v>289</v>
      </c>
      <c r="B291" t="s">
        <v>630</v>
      </c>
      <c r="C291" s="3" t="s">
        <v>631</v>
      </c>
      <c r="D291" s="6">
        <v>800</v>
      </c>
      <c r="E291" s="6">
        <v>13474</v>
      </c>
      <c r="F291" s="4">
        <f t="shared" si="16"/>
        <v>16.842500000000001</v>
      </c>
      <c r="G291" t="s">
        <v>20</v>
      </c>
      <c r="H291">
        <v>337</v>
      </c>
      <c r="I291" s="7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  <c r="S291" s="17">
        <f t="shared" si="18"/>
        <v>42219.208333333328</v>
      </c>
      <c r="T291" s="17">
        <f t="shared" si="19"/>
        <v>42222.208333333328</v>
      </c>
    </row>
    <row r="292" spans="1:20" x14ac:dyDescent="0.35">
      <c r="A292">
        <v>290</v>
      </c>
      <c r="B292" t="s">
        <v>632</v>
      </c>
      <c r="C292" s="3" t="s">
        <v>633</v>
      </c>
      <c r="D292" s="6">
        <v>168600</v>
      </c>
      <c r="E292" s="6">
        <v>91722</v>
      </c>
      <c r="F292" s="4">
        <f t="shared" si="16"/>
        <v>0.54402135231316728</v>
      </c>
      <c r="G292" t="s">
        <v>14</v>
      </c>
      <c r="H292">
        <v>908</v>
      </c>
      <c r="I292" s="7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  <c r="S292" s="17">
        <f t="shared" si="18"/>
        <v>41404.208333333336</v>
      </c>
      <c r="T292" s="17">
        <f t="shared" si="19"/>
        <v>41436.208333333336</v>
      </c>
    </row>
    <row r="293" spans="1:20" x14ac:dyDescent="0.35">
      <c r="A293">
        <v>291</v>
      </c>
      <c r="B293" t="s">
        <v>634</v>
      </c>
      <c r="C293" s="3" t="s">
        <v>635</v>
      </c>
      <c r="D293" s="6">
        <v>1800</v>
      </c>
      <c r="E293" s="6">
        <v>8219</v>
      </c>
      <c r="F293" s="4">
        <f t="shared" si="16"/>
        <v>4.5661111111111108</v>
      </c>
      <c r="G293" t="s">
        <v>20</v>
      </c>
      <c r="H293">
        <v>107</v>
      </c>
      <c r="I293" s="7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  <c r="S293" s="17">
        <f t="shared" si="18"/>
        <v>40831.208333333336</v>
      </c>
      <c r="T293" s="17">
        <f t="shared" si="19"/>
        <v>40835.208333333336</v>
      </c>
    </row>
    <row r="294" spans="1:20" x14ac:dyDescent="0.35">
      <c r="A294">
        <v>292</v>
      </c>
      <c r="B294" t="s">
        <v>636</v>
      </c>
      <c r="C294" s="3" t="s">
        <v>637</v>
      </c>
      <c r="D294" s="6">
        <v>7300</v>
      </c>
      <c r="E294" s="6">
        <v>717</v>
      </c>
      <c r="F294" s="4">
        <f t="shared" si="16"/>
        <v>9.8219178082191785E-2</v>
      </c>
      <c r="G294" t="s">
        <v>14</v>
      </c>
      <c r="H294">
        <v>10</v>
      </c>
      <c r="I294" s="7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  <c r="S294" s="17">
        <f t="shared" si="18"/>
        <v>40984.208333333336</v>
      </c>
      <c r="T294" s="17">
        <f t="shared" si="19"/>
        <v>41002.208333333336</v>
      </c>
    </row>
    <row r="295" spans="1:20" x14ac:dyDescent="0.35">
      <c r="A295">
        <v>293</v>
      </c>
      <c r="B295" t="s">
        <v>638</v>
      </c>
      <c r="C295" s="3" t="s">
        <v>639</v>
      </c>
      <c r="D295" s="6">
        <v>6500</v>
      </c>
      <c r="E295" s="6">
        <v>1065</v>
      </c>
      <c r="F295" s="4">
        <f t="shared" si="16"/>
        <v>0.16384615384615384</v>
      </c>
      <c r="G295" t="s">
        <v>74</v>
      </c>
      <c r="H295">
        <v>32</v>
      </c>
      <c r="I295" s="7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  <c r="S295" s="17">
        <f t="shared" si="18"/>
        <v>40456.208333333336</v>
      </c>
      <c r="T295" s="17">
        <f t="shared" si="19"/>
        <v>40465.208333333336</v>
      </c>
    </row>
    <row r="296" spans="1:20" x14ac:dyDescent="0.35">
      <c r="A296">
        <v>294</v>
      </c>
      <c r="B296" t="s">
        <v>640</v>
      </c>
      <c r="C296" s="3" t="s">
        <v>641</v>
      </c>
      <c r="D296" s="6">
        <v>600</v>
      </c>
      <c r="E296" s="6">
        <v>8038</v>
      </c>
      <c r="F296" s="4">
        <f t="shared" si="16"/>
        <v>13.396666666666667</v>
      </c>
      <c r="G296" t="s">
        <v>20</v>
      </c>
      <c r="H296">
        <v>183</v>
      </c>
      <c r="I296" s="7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  <c r="S296" s="17">
        <f t="shared" si="18"/>
        <v>43399.208333333328</v>
      </c>
      <c r="T296" s="17">
        <f t="shared" si="19"/>
        <v>43411.25</v>
      </c>
    </row>
    <row r="297" spans="1:20" ht="31" x14ac:dyDescent="0.35">
      <c r="A297">
        <v>295</v>
      </c>
      <c r="B297" t="s">
        <v>642</v>
      </c>
      <c r="C297" s="3" t="s">
        <v>643</v>
      </c>
      <c r="D297" s="6">
        <v>192900</v>
      </c>
      <c r="E297" s="6">
        <v>68769</v>
      </c>
      <c r="F297" s="4">
        <f t="shared" si="16"/>
        <v>0.35650077760497667</v>
      </c>
      <c r="G297" t="s">
        <v>14</v>
      </c>
      <c r="H297">
        <v>1910</v>
      </c>
      <c r="I297" s="7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  <c r="S297" s="17">
        <f t="shared" si="18"/>
        <v>41562.208333333336</v>
      </c>
      <c r="T297" s="17">
        <f t="shared" si="19"/>
        <v>41587.25</v>
      </c>
    </row>
    <row r="298" spans="1:20" x14ac:dyDescent="0.35">
      <c r="A298">
        <v>296</v>
      </c>
      <c r="B298" t="s">
        <v>644</v>
      </c>
      <c r="C298" s="3" t="s">
        <v>645</v>
      </c>
      <c r="D298" s="6">
        <v>6100</v>
      </c>
      <c r="E298" s="6">
        <v>3352</v>
      </c>
      <c r="F298" s="4">
        <f t="shared" si="16"/>
        <v>0.54950819672131146</v>
      </c>
      <c r="G298" t="s">
        <v>14</v>
      </c>
      <c r="H298">
        <v>38</v>
      </c>
      <c r="I298" s="7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  <c r="S298" s="17">
        <f t="shared" si="18"/>
        <v>43493.25</v>
      </c>
      <c r="T298" s="17">
        <f t="shared" si="19"/>
        <v>43515.25</v>
      </c>
    </row>
    <row r="299" spans="1:20" x14ac:dyDescent="0.35">
      <c r="A299">
        <v>297</v>
      </c>
      <c r="B299" t="s">
        <v>646</v>
      </c>
      <c r="C299" s="3" t="s">
        <v>647</v>
      </c>
      <c r="D299" s="6">
        <v>7200</v>
      </c>
      <c r="E299" s="6">
        <v>6785</v>
      </c>
      <c r="F299" s="4">
        <f t="shared" si="16"/>
        <v>0.94236111111111109</v>
      </c>
      <c r="G299" t="s">
        <v>14</v>
      </c>
      <c r="H299">
        <v>104</v>
      </c>
      <c r="I299" s="7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  <c r="S299" s="17">
        <f t="shared" si="18"/>
        <v>41653.25</v>
      </c>
      <c r="T299" s="17">
        <f t="shared" si="19"/>
        <v>41662.25</v>
      </c>
    </row>
    <row r="300" spans="1:20" x14ac:dyDescent="0.35">
      <c r="A300">
        <v>298</v>
      </c>
      <c r="B300" t="s">
        <v>648</v>
      </c>
      <c r="C300" s="3" t="s">
        <v>649</v>
      </c>
      <c r="D300" s="6">
        <v>3500</v>
      </c>
      <c r="E300" s="6">
        <v>5037</v>
      </c>
      <c r="F300" s="4">
        <f t="shared" si="16"/>
        <v>1.4391428571428571</v>
      </c>
      <c r="G300" t="s">
        <v>20</v>
      </c>
      <c r="H300">
        <v>72</v>
      </c>
      <c r="I300" s="7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  <c r="S300" s="17">
        <f t="shared" si="18"/>
        <v>42426.25</v>
      </c>
      <c r="T300" s="17">
        <f t="shared" si="19"/>
        <v>42444.208333333328</v>
      </c>
    </row>
    <row r="301" spans="1:20" x14ac:dyDescent="0.35">
      <c r="A301">
        <v>299</v>
      </c>
      <c r="B301" t="s">
        <v>650</v>
      </c>
      <c r="C301" s="3" t="s">
        <v>651</v>
      </c>
      <c r="D301" s="6">
        <v>3800</v>
      </c>
      <c r="E301" s="6">
        <v>1954</v>
      </c>
      <c r="F301" s="4">
        <f t="shared" si="16"/>
        <v>0.51421052631578945</v>
      </c>
      <c r="G301" t="s">
        <v>14</v>
      </c>
      <c r="H301">
        <v>49</v>
      </c>
      <c r="I301" s="7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  <c r="S301" s="17">
        <f t="shared" si="18"/>
        <v>42432.25</v>
      </c>
      <c r="T301" s="17">
        <f t="shared" si="19"/>
        <v>42488.208333333328</v>
      </c>
    </row>
    <row r="302" spans="1:20" x14ac:dyDescent="0.35">
      <c r="A302">
        <v>300</v>
      </c>
      <c r="B302" t="s">
        <v>652</v>
      </c>
      <c r="C302" s="3" t="s">
        <v>653</v>
      </c>
      <c r="D302" s="6">
        <v>100</v>
      </c>
      <c r="E302" s="6">
        <v>5</v>
      </c>
      <c r="F302" s="4">
        <f t="shared" si="16"/>
        <v>0.05</v>
      </c>
      <c r="G302" t="s">
        <v>14</v>
      </c>
      <c r="H302">
        <v>1</v>
      </c>
      <c r="I302" s="7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  <c r="S302" s="17">
        <f t="shared" si="18"/>
        <v>42977.208333333328</v>
      </c>
      <c r="T302" s="17">
        <f t="shared" si="19"/>
        <v>42978.208333333328</v>
      </c>
    </row>
    <row r="303" spans="1:20" x14ac:dyDescent="0.35">
      <c r="A303">
        <v>301</v>
      </c>
      <c r="B303" t="s">
        <v>654</v>
      </c>
      <c r="C303" s="3" t="s">
        <v>655</v>
      </c>
      <c r="D303" s="6">
        <v>900</v>
      </c>
      <c r="E303" s="6">
        <v>12102</v>
      </c>
      <c r="F303" s="4">
        <f t="shared" si="16"/>
        <v>13.446666666666667</v>
      </c>
      <c r="G303" t="s">
        <v>20</v>
      </c>
      <c r="H303">
        <v>295</v>
      </c>
      <c r="I303" s="7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  <c r="S303" s="17">
        <f t="shared" si="18"/>
        <v>42061.25</v>
      </c>
      <c r="T303" s="17">
        <f t="shared" si="19"/>
        <v>42078.208333333328</v>
      </c>
    </row>
    <row r="304" spans="1:20" x14ac:dyDescent="0.35">
      <c r="A304">
        <v>302</v>
      </c>
      <c r="B304" t="s">
        <v>656</v>
      </c>
      <c r="C304" s="3" t="s">
        <v>657</v>
      </c>
      <c r="D304" s="6">
        <v>76100</v>
      </c>
      <c r="E304" s="6">
        <v>24234</v>
      </c>
      <c r="F304" s="4">
        <f t="shared" si="16"/>
        <v>0.31844940867279897</v>
      </c>
      <c r="G304" t="s">
        <v>14</v>
      </c>
      <c r="H304">
        <v>245</v>
      </c>
      <c r="I304" s="7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  <c r="S304" s="17">
        <f t="shared" si="18"/>
        <v>43345.208333333328</v>
      </c>
      <c r="T304" s="17">
        <f t="shared" si="19"/>
        <v>43359.208333333328</v>
      </c>
    </row>
    <row r="305" spans="1:20" x14ac:dyDescent="0.35">
      <c r="A305">
        <v>303</v>
      </c>
      <c r="B305" t="s">
        <v>658</v>
      </c>
      <c r="C305" s="3" t="s">
        <v>659</v>
      </c>
      <c r="D305" s="6">
        <v>3400</v>
      </c>
      <c r="E305" s="6">
        <v>2809</v>
      </c>
      <c r="F305" s="4">
        <f t="shared" si="16"/>
        <v>0.82617647058823529</v>
      </c>
      <c r="G305" t="s">
        <v>14</v>
      </c>
      <c r="H305">
        <v>32</v>
      </c>
      <c r="I305" s="7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  <c r="S305" s="17">
        <f t="shared" si="18"/>
        <v>42376.25</v>
      </c>
      <c r="T305" s="17">
        <f t="shared" si="19"/>
        <v>42381.25</v>
      </c>
    </row>
    <row r="306" spans="1:20" x14ac:dyDescent="0.35">
      <c r="A306">
        <v>304</v>
      </c>
      <c r="B306" t="s">
        <v>660</v>
      </c>
      <c r="C306" s="3" t="s">
        <v>661</v>
      </c>
      <c r="D306" s="6">
        <v>2100</v>
      </c>
      <c r="E306" s="6">
        <v>11469</v>
      </c>
      <c r="F306" s="4">
        <f t="shared" si="16"/>
        <v>5.4614285714285717</v>
      </c>
      <c r="G306" t="s">
        <v>20</v>
      </c>
      <c r="H306">
        <v>142</v>
      </c>
      <c r="I306" s="7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  <c r="S306" s="17">
        <f t="shared" si="18"/>
        <v>42589.208333333328</v>
      </c>
      <c r="T306" s="17">
        <f t="shared" si="19"/>
        <v>42630.208333333328</v>
      </c>
    </row>
    <row r="307" spans="1:20" x14ac:dyDescent="0.35">
      <c r="A307">
        <v>305</v>
      </c>
      <c r="B307" t="s">
        <v>662</v>
      </c>
      <c r="C307" s="3" t="s">
        <v>663</v>
      </c>
      <c r="D307" s="6">
        <v>2800</v>
      </c>
      <c r="E307" s="6">
        <v>8014</v>
      </c>
      <c r="F307" s="4">
        <f t="shared" si="16"/>
        <v>2.8621428571428571</v>
      </c>
      <c r="G307" t="s">
        <v>20</v>
      </c>
      <c r="H307">
        <v>85</v>
      </c>
      <c r="I307" s="7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  <c r="S307" s="17">
        <f t="shared" si="18"/>
        <v>42448.208333333328</v>
      </c>
      <c r="T307" s="17">
        <f t="shared" si="19"/>
        <v>42489.208333333328</v>
      </c>
    </row>
    <row r="308" spans="1:20" ht="31" x14ac:dyDescent="0.35">
      <c r="A308">
        <v>306</v>
      </c>
      <c r="B308" t="s">
        <v>664</v>
      </c>
      <c r="C308" s="3" t="s">
        <v>665</v>
      </c>
      <c r="D308" s="6">
        <v>6500</v>
      </c>
      <c r="E308" s="6">
        <v>514</v>
      </c>
      <c r="F308" s="4">
        <f t="shared" si="16"/>
        <v>7.9076923076923072E-2</v>
      </c>
      <c r="G308" t="s">
        <v>14</v>
      </c>
      <c r="H308">
        <v>7</v>
      </c>
      <c r="I308" s="7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  <c r="S308" s="17">
        <f t="shared" si="18"/>
        <v>42930.208333333328</v>
      </c>
      <c r="T308" s="17">
        <f t="shared" si="19"/>
        <v>42933.208333333328</v>
      </c>
    </row>
    <row r="309" spans="1:20" x14ac:dyDescent="0.35">
      <c r="A309">
        <v>307</v>
      </c>
      <c r="B309" t="s">
        <v>666</v>
      </c>
      <c r="C309" s="3" t="s">
        <v>667</v>
      </c>
      <c r="D309" s="6">
        <v>32900</v>
      </c>
      <c r="E309" s="6">
        <v>43473</v>
      </c>
      <c r="F309" s="4">
        <f t="shared" si="16"/>
        <v>1.3213677811550153</v>
      </c>
      <c r="G309" t="s">
        <v>20</v>
      </c>
      <c r="H309">
        <v>659</v>
      </c>
      <c r="I309" s="7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  <c r="S309" s="17">
        <f t="shared" si="18"/>
        <v>41066.208333333336</v>
      </c>
      <c r="T309" s="17">
        <f t="shared" si="19"/>
        <v>41086.208333333336</v>
      </c>
    </row>
    <row r="310" spans="1:20" x14ac:dyDescent="0.35">
      <c r="A310">
        <v>308</v>
      </c>
      <c r="B310" t="s">
        <v>668</v>
      </c>
      <c r="C310" s="3" t="s">
        <v>669</v>
      </c>
      <c r="D310" s="6">
        <v>118200</v>
      </c>
      <c r="E310" s="6">
        <v>87560</v>
      </c>
      <c r="F310" s="4">
        <f t="shared" si="16"/>
        <v>0.74077834179357027</v>
      </c>
      <c r="G310" t="s">
        <v>14</v>
      </c>
      <c r="H310">
        <v>803</v>
      </c>
      <c r="I310" s="7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  <c r="S310" s="17">
        <f t="shared" si="18"/>
        <v>40651.208333333336</v>
      </c>
      <c r="T310" s="17">
        <f t="shared" si="19"/>
        <v>40652.208333333336</v>
      </c>
    </row>
    <row r="311" spans="1:20" x14ac:dyDescent="0.35">
      <c r="A311">
        <v>309</v>
      </c>
      <c r="B311" t="s">
        <v>670</v>
      </c>
      <c r="C311" s="3" t="s">
        <v>671</v>
      </c>
      <c r="D311" s="6">
        <v>4100</v>
      </c>
      <c r="E311" s="6">
        <v>3087</v>
      </c>
      <c r="F311" s="4">
        <f t="shared" si="16"/>
        <v>0.75292682926829269</v>
      </c>
      <c r="G311" t="s">
        <v>74</v>
      </c>
      <c r="H311">
        <v>75</v>
      </c>
      <c r="I311" s="7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  <c r="S311" s="17">
        <f t="shared" si="18"/>
        <v>40807.208333333336</v>
      </c>
      <c r="T311" s="17">
        <f t="shared" si="19"/>
        <v>40827.208333333336</v>
      </c>
    </row>
    <row r="312" spans="1:20" x14ac:dyDescent="0.35">
      <c r="A312">
        <v>310</v>
      </c>
      <c r="B312" t="s">
        <v>672</v>
      </c>
      <c r="C312" s="3" t="s">
        <v>673</v>
      </c>
      <c r="D312" s="6">
        <v>7800</v>
      </c>
      <c r="E312" s="6">
        <v>1586</v>
      </c>
      <c r="F312" s="4">
        <f t="shared" si="16"/>
        <v>0.20333333333333334</v>
      </c>
      <c r="G312" t="s">
        <v>14</v>
      </c>
      <c r="H312">
        <v>16</v>
      </c>
      <c r="I312" s="7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  <c r="S312" s="17">
        <f t="shared" si="18"/>
        <v>40277.208333333336</v>
      </c>
      <c r="T312" s="17">
        <f t="shared" si="19"/>
        <v>40293.208333333336</v>
      </c>
    </row>
    <row r="313" spans="1:20" x14ac:dyDescent="0.35">
      <c r="A313">
        <v>311</v>
      </c>
      <c r="B313" t="s">
        <v>674</v>
      </c>
      <c r="C313" s="3" t="s">
        <v>675</v>
      </c>
      <c r="D313" s="6">
        <v>6300</v>
      </c>
      <c r="E313" s="6">
        <v>12812</v>
      </c>
      <c r="F313" s="4">
        <f t="shared" si="16"/>
        <v>2.0336507936507937</v>
      </c>
      <c r="G313" t="s">
        <v>20</v>
      </c>
      <c r="H313">
        <v>121</v>
      </c>
      <c r="I313" s="7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  <c r="S313" s="17">
        <f t="shared" si="18"/>
        <v>40590.25</v>
      </c>
      <c r="T313" s="17">
        <f t="shared" si="19"/>
        <v>40602.25</v>
      </c>
    </row>
    <row r="314" spans="1:20" x14ac:dyDescent="0.35">
      <c r="A314">
        <v>312</v>
      </c>
      <c r="B314" t="s">
        <v>676</v>
      </c>
      <c r="C314" s="3" t="s">
        <v>677</v>
      </c>
      <c r="D314" s="6">
        <v>59100</v>
      </c>
      <c r="E314" s="6">
        <v>183345</v>
      </c>
      <c r="F314" s="4">
        <f t="shared" si="16"/>
        <v>3.1022842639593908</v>
      </c>
      <c r="G314" t="s">
        <v>20</v>
      </c>
      <c r="H314">
        <v>3742</v>
      </c>
      <c r="I314" s="7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  <c r="S314" s="17">
        <f t="shared" si="18"/>
        <v>41572.208333333336</v>
      </c>
      <c r="T314" s="17">
        <f t="shared" si="19"/>
        <v>41579.208333333336</v>
      </c>
    </row>
    <row r="315" spans="1:20" x14ac:dyDescent="0.35">
      <c r="A315">
        <v>313</v>
      </c>
      <c r="B315" t="s">
        <v>678</v>
      </c>
      <c r="C315" s="3" t="s">
        <v>679</v>
      </c>
      <c r="D315" s="6">
        <v>2200</v>
      </c>
      <c r="E315" s="6">
        <v>8697</v>
      </c>
      <c r="F315" s="4">
        <f t="shared" si="16"/>
        <v>3.9531818181818181</v>
      </c>
      <c r="G315" t="s">
        <v>20</v>
      </c>
      <c r="H315">
        <v>223</v>
      </c>
      <c r="I315" s="7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  <c r="S315" s="17">
        <f t="shared" si="18"/>
        <v>40966.25</v>
      </c>
      <c r="T315" s="17">
        <f t="shared" si="19"/>
        <v>40968.25</v>
      </c>
    </row>
    <row r="316" spans="1:20" x14ac:dyDescent="0.35">
      <c r="A316">
        <v>314</v>
      </c>
      <c r="B316" t="s">
        <v>680</v>
      </c>
      <c r="C316" s="3" t="s">
        <v>681</v>
      </c>
      <c r="D316" s="6">
        <v>1400</v>
      </c>
      <c r="E316" s="6">
        <v>4126</v>
      </c>
      <c r="F316" s="4">
        <f t="shared" si="16"/>
        <v>2.9471428571428571</v>
      </c>
      <c r="G316" t="s">
        <v>20</v>
      </c>
      <c r="H316">
        <v>133</v>
      </c>
      <c r="I316" s="7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  <c r="S316" s="17">
        <f t="shared" si="18"/>
        <v>43536.208333333328</v>
      </c>
      <c r="T316" s="17">
        <f t="shared" si="19"/>
        <v>43541.208333333328</v>
      </c>
    </row>
    <row r="317" spans="1:20" x14ac:dyDescent="0.35">
      <c r="A317">
        <v>315</v>
      </c>
      <c r="B317" t="s">
        <v>682</v>
      </c>
      <c r="C317" s="3" t="s">
        <v>683</v>
      </c>
      <c r="D317" s="6">
        <v>9500</v>
      </c>
      <c r="E317" s="6">
        <v>3220</v>
      </c>
      <c r="F317" s="4">
        <f t="shared" si="16"/>
        <v>0.33894736842105261</v>
      </c>
      <c r="G317" t="s">
        <v>14</v>
      </c>
      <c r="H317">
        <v>31</v>
      </c>
      <c r="I317" s="7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  <c r="S317" s="17">
        <f t="shared" si="18"/>
        <v>41783.208333333336</v>
      </c>
      <c r="T317" s="17">
        <f t="shared" si="19"/>
        <v>41812.208333333336</v>
      </c>
    </row>
    <row r="318" spans="1:20" x14ac:dyDescent="0.35">
      <c r="A318">
        <v>316</v>
      </c>
      <c r="B318" t="s">
        <v>684</v>
      </c>
      <c r="C318" s="3" t="s">
        <v>685</v>
      </c>
      <c r="D318" s="6">
        <v>9600</v>
      </c>
      <c r="E318" s="6">
        <v>6401</v>
      </c>
      <c r="F318" s="4">
        <f t="shared" si="16"/>
        <v>0.66677083333333331</v>
      </c>
      <c r="G318" t="s">
        <v>14</v>
      </c>
      <c r="H318">
        <v>108</v>
      </c>
      <c r="I318" s="7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  <c r="S318" s="17">
        <f t="shared" si="18"/>
        <v>43788.25</v>
      </c>
      <c r="T318" s="17">
        <f t="shared" si="19"/>
        <v>43789.25</v>
      </c>
    </row>
    <row r="319" spans="1:20" x14ac:dyDescent="0.35">
      <c r="A319">
        <v>317</v>
      </c>
      <c r="B319" t="s">
        <v>686</v>
      </c>
      <c r="C319" s="3" t="s">
        <v>687</v>
      </c>
      <c r="D319" s="6">
        <v>6600</v>
      </c>
      <c r="E319" s="6">
        <v>1269</v>
      </c>
      <c r="F319" s="4">
        <f t="shared" si="16"/>
        <v>0.19227272727272726</v>
      </c>
      <c r="G319" t="s">
        <v>14</v>
      </c>
      <c r="H319">
        <v>30</v>
      </c>
      <c r="I319" s="7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  <c r="S319" s="17">
        <f t="shared" si="18"/>
        <v>42869.208333333328</v>
      </c>
      <c r="T319" s="17">
        <f t="shared" si="19"/>
        <v>42882.208333333328</v>
      </c>
    </row>
    <row r="320" spans="1:20" ht="31" x14ac:dyDescent="0.35">
      <c r="A320">
        <v>318</v>
      </c>
      <c r="B320" t="s">
        <v>688</v>
      </c>
      <c r="C320" s="3" t="s">
        <v>689</v>
      </c>
      <c r="D320" s="6">
        <v>5700</v>
      </c>
      <c r="E320" s="6">
        <v>903</v>
      </c>
      <c r="F320" s="4">
        <f t="shared" si="16"/>
        <v>0.15842105263157893</v>
      </c>
      <c r="G320" t="s">
        <v>14</v>
      </c>
      <c r="H320">
        <v>17</v>
      </c>
      <c r="I320" s="7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  <c r="S320" s="17">
        <f t="shared" si="18"/>
        <v>41684.25</v>
      </c>
      <c r="T320" s="17">
        <f t="shared" si="19"/>
        <v>41686.25</v>
      </c>
    </row>
    <row r="321" spans="1:20" x14ac:dyDescent="0.35">
      <c r="A321">
        <v>319</v>
      </c>
      <c r="B321" t="s">
        <v>690</v>
      </c>
      <c r="C321" s="3" t="s">
        <v>691</v>
      </c>
      <c r="D321" s="6">
        <v>8400</v>
      </c>
      <c r="E321" s="6">
        <v>3251</v>
      </c>
      <c r="F321" s="4">
        <f t="shared" si="16"/>
        <v>0.38702380952380955</v>
      </c>
      <c r="G321" t="s">
        <v>74</v>
      </c>
      <c r="H321">
        <v>64</v>
      </c>
      <c r="I321" s="7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  <c r="S321" s="17">
        <f t="shared" si="18"/>
        <v>40402.208333333336</v>
      </c>
      <c r="T321" s="17">
        <f t="shared" si="19"/>
        <v>40426.208333333336</v>
      </c>
    </row>
    <row r="322" spans="1:20" x14ac:dyDescent="0.35">
      <c r="A322">
        <v>320</v>
      </c>
      <c r="B322" t="s">
        <v>692</v>
      </c>
      <c r="C322" s="3" t="s">
        <v>693</v>
      </c>
      <c r="D322" s="6">
        <v>84400</v>
      </c>
      <c r="E322" s="6">
        <v>8092</v>
      </c>
      <c r="F322" s="4">
        <f t="shared" ref="F322:F385" si="20">IFERROR(E322/D322,0)</f>
        <v>9.5876777251184833E-2</v>
      </c>
      <c r="G322" t="s">
        <v>14</v>
      </c>
      <c r="H322">
        <v>80</v>
      </c>
      <c r="I322" s="7">
        <f t="shared" ref="I322:I385" si="21">IFERROR(E322/H322,0)</f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  <c r="S322" s="17">
        <f t="shared" ref="S322:S385" si="22">(((L322/60)/60)/24)+DATE(1970,1,1)</f>
        <v>40673.208333333336</v>
      </c>
      <c r="T322" s="17">
        <f t="shared" ref="T322:T385" si="23">(((M322/60)/60)/24)+DATE(1970,1,1)</f>
        <v>40682.208333333336</v>
      </c>
    </row>
    <row r="323" spans="1:20" ht="31" x14ac:dyDescent="0.35">
      <c r="A323">
        <v>321</v>
      </c>
      <c r="B323" t="s">
        <v>694</v>
      </c>
      <c r="C323" s="3" t="s">
        <v>695</v>
      </c>
      <c r="D323" s="6">
        <v>170400</v>
      </c>
      <c r="E323" s="6">
        <v>160422</v>
      </c>
      <c r="F323" s="4">
        <f t="shared" si="20"/>
        <v>0.94144366197183094</v>
      </c>
      <c r="G323" t="s">
        <v>14</v>
      </c>
      <c r="H323">
        <v>2468</v>
      </c>
      <c r="I323" s="7">
        <f t="shared" si="21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  <c r="S323" s="17">
        <f t="shared" si="22"/>
        <v>40634.208333333336</v>
      </c>
      <c r="T323" s="17">
        <f t="shared" si="23"/>
        <v>40642.208333333336</v>
      </c>
    </row>
    <row r="324" spans="1:20" ht="31" x14ac:dyDescent="0.35">
      <c r="A324">
        <v>322</v>
      </c>
      <c r="B324" t="s">
        <v>696</v>
      </c>
      <c r="C324" s="3" t="s">
        <v>697</v>
      </c>
      <c r="D324" s="6">
        <v>117900</v>
      </c>
      <c r="E324" s="6">
        <v>196377</v>
      </c>
      <c r="F324" s="4">
        <f t="shared" si="20"/>
        <v>1.6656234096692113</v>
      </c>
      <c r="G324" t="s">
        <v>20</v>
      </c>
      <c r="H324">
        <v>5168</v>
      </c>
      <c r="I324" s="7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  <c r="S324" s="17">
        <f t="shared" si="22"/>
        <v>40507.25</v>
      </c>
      <c r="T324" s="17">
        <f t="shared" si="23"/>
        <v>40520.25</v>
      </c>
    </row>
    <row r="325" spans="1:20" x14ac:dyDescent="0.35">
      <c r="A325">
        <v>323</v>
      </c>
      <c r="B325" t="s">
        <v>698</v>
      </c>
      <c r="C325" s="3" t="s">
        <v>699</v>
      </c>
      <c r="D325" s="6">
        <v>8900</v>
      </c>
      <c r="E325" s="6">
        <v>2148</v>
      </c>
      <c r="F325" s="4">
        <f t="shared" si="20"/>
        <v>0.24134831460674158</v>
      </c>
      <c r="G325" t="s">
        <v>14</v>
      </c>
      <c r="H325">
        <v>26</v>
      </c>
      <c r="I325" s="7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  <c r="S325" s="17">
        <f t="shared" si="22"/>
        <v>41725.208333333336</v>
      </c>
      <c r="T325" s="17">
        <f t="shared" si="23"/>
        <v>41727.208333333336</v>
      </c>
    </row>
    <row r="326" spans="1:20" x14ac:dyDescent="0.35">
      <c r="A326">
        <v>324</v>
      </c>
      <c r="B326" t="s">
        <v>700</v>
      </c>
      <c r="C326" s="3" t="s">
        <v>701</v>
      </c>
      <c r="D326" s="6">
        <v>7100</v>
      </c>
      <c r="E326" s="6">
        <v>11648</v>
      </c>
      <c r="F326" s="4">
        <f t="shared" si="20"/>
        <v>1.6405633802816901</v>
      </c>
      <c r="G326" t="s">
        <v>20</v>
      </c>
      <c r="H326">
        <v>307</v>
      </c>
      <c r="I326" s="7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  <c r="S326" s="17">
        <f t="shared" si="22"/>
        <v>42176.208333333328</v>
      </c>
      <c r="T326" s="17">
        <f t="shared" si="23"/>
        <v>42188.208333333328</v>
      </c>
    </row>
    <row r="327" spans="1:20" x14ac:dyDescent="0.35">
      <c r="A327">
        <v>325</v>
      </c>
      <c r="B327" t="s">
        <v>702</v>
      </c>
      <c r="C327" s="3" t="s">
        <v>703</v>
      </c>
      <c r="D327" s="6">
        <v>6500</v>
      </c>
      <c r="E327" s="6">
        <v>5897</v>
      </c>
      <c r="F327" s="4">
        <f t="shared" si="20"/>
        <v>0.90723076923076929</v>
      </c>
      <c r="G327" t="s">
        <v>14</v>
      </c>
      <c r="H327">
        <v>73</v>
      </c>
      <c r="I327" s="7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  <c r="S327" s="17">
        <f t="shared" si="22"/>
        <v>43267.208333333328</v>
      </c>
      <c r="T327" s="17">
        <f t="shared" si="23"/>
        <v>43290.208333333328</v>
      </c>
    </row>
    <row r="328" spans="1:20" ht="31" x14ac:dyDescent="0.35">
      <c r="A328">
        <v>326</v>
      </c>
      <c r="B328" t="s">
        <v>704</v>
      </c>
      <c r="C328" s="3" t="s">
        <v>705</v>
      </c>
      <c r="D328" s="6">
        <v>7200</v>
      </c>
      <c r="E328" s="6">
        <v>3326</v>
      </c>
      <c r="F328" s="4">
        <f t="shared" si="20"/>
        <v>0.46194444444444444</v>
      </c>
      <c r="G328" t="s">
        <v>14</v>
      </c>
      <c r="H328">
        <v>128</v>
      </c>
      <c r="I328" s="7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  <c r="S328" s="17">
        <f t="shared" si="22"/>
        <v>42364.25</v>
      </c>
      <c r="T328" s="17">
        <f t="shared" si="23"/>
        <v>42370.25</v>
      </c>
    </row>
    <row r="329" spans="1:20" x14ac:dyDescent="0.35">
      <c r="A329">
        <v>327</v>
      </c>
      <c r="B329" t="s">
        <v>706</v>
      </c>
      <c r="C329" s="3" t="s">
        <v>707</v>
      </c>
      <c r="D329" s="6">
        <v>2600</v>
      </c>
      <c r="E329" s="6">
        <v>1002</v>
      </c>
      <c r="F329" s="4">
        <f t="shared" si="20"/>
        <v>0.38538461538461538</v>
      </c>
      <c r="G329" t="s">
        <v>14</v>
      </c>
      <c r="H329">
        <v>33</v>
      </c>
      <c r="I329" s="7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  <c r="S329" s="17">
        <f t="shared" si="22"/>
        <v>43705.208333333328</v>
      </c>
      <c r="T329" s="17">
        <f t="shared" si="23"/>
        <v>43709.208333333328</v>
      </c>
    </row>
    <row r="330" spans="1:20" ht="31" x14ac:dyDescent="0.35">
      <c r="A330">
        <v>328</v>
      </c>
      <c r="B330" t="s">
        <v>708</v>
      </c>
      <c r="C330" s="3" t="s">
        <v>709</v>
      </c>
      <c r="D330" s="6">
        <v>98700</v>
      </c>
      <c r="E330" s="6">
        <v>131826</v>
      </c>
      <c r="F330" s="4">
        <f t="shared" si="20"/>
        <v>1.3356231003039514</v>
      </c>
      <c r="G330" t="s">
        <v>20</v>
      </c>
      <c r="H330">
        <v>2441</v>
      </c>
      <c r="I330" s="7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  <c r="S330" s="17">
        <f t="shared" si="22"/>
        <v>43434.25</v>
      </c>
      <c r="T330" s="17">
        <f t="shared" si="23"/>
        <v>43445.25</v>
      </c>
    </row>
    <row r="331" spans="1:20" x14ac:dyDescent="0.35">
      <c r="A331">
        <v>329</v>
      </c>
      <c r="B331" t="s">
        <v>710</v>
      </c>
      <c r="C331" s="3" t="s">
        <v>711</v>
      </c>
      <c r="D331" s="6">
        <v>93800</v>
      </c>
      <c r="E331" s="6">
        <v>21477</v>
      </c>
      <c r="F331" s="4">
        <f t="shared" si="20"/>
        <v>0.22896588486140726</v>
      </c>
      <c r="G331" t="s">
        <v>47</v>
      </c>
      <c r="H331">
        <v>211</v>
      </c>
      <c r="I331" s="7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  <c r="S331" s="17">
        <f t="shared" si="22"/>
        <v>42716.25</v>
      </c>
      <c r="T331" s="17">
        <f t="shared" si="23"/>
        <v>42727.25</v>
      </c>
    </row>
    <row r="332" spans="1:20" ht="31" x14ac:dyDescent="0.35">
      <c r="A332">
        <v>330</v>
      </c>
      <c r="B332" t="s">
        <v>712</v>
      </c>
      <c r="C332" s="3" t="s">
        <v>713</v>
      </c>
      <c r="D332" s="6">
        <v>33700</v>
      </c>
      <c r="E332" s="6">
        <v>62330</v>
      </c>
      <c r="F332" s="4">
        <f t="shared" si="20"/>
        <v>1.8495548961424333</v>
      </c>
      <c r="G332" t="s">
        <v>20</v>
      </c>
      <c r="H332">
        <v>1385</v>
      </c>
      <c r="I332" s="7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  <c r="S332" s="17">
        <f t="shared" si="22"/>
        <v>43077.25</v>
      </c>
      <c r="T332" s="17">
        <f t="shared" si="23"/>
        <v>43078.25</v>
      </c>
    </row>
    <row r="333" spans="1:20" x14ac:dyDescent="0.35">
      <c r="A333">
        <v>331</v>
      </c>
      <c r="B333" t="s">
        <v>714</v>
      </c>
      <c r="C333" s="3" t="s">
        <v>715</v>
      </c>
      <c r="D333" s="6">
        <v>3300</v>
      </c>
      <c r="E333" s="6">
        <v>14643</v>
      </c>
      <c r="F333" s="4">
        <f t="shared" si="20"/>
        <v>4.4372727272727275</v>
      </c>
      <c r="G333" t="s">
        <v>20</v>
      </c>
      <c r="H333">
        <v>190</v>
      </c>
      <c r="I333" s="7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  <c r="S333" s="17">
        <f t="shared" si="22"/>
        <v>40896.25</v>
      </c>
      <c r="T333" s="17">
        <f t="shared" si="23"/>
        <v>40897.25</v>
      </c>
    </row>
    <row r="334" spans="1:20" ht="31" x14ac:dyDescent="0.35">
      <c r="A334">
        <v>332</v>
      </c>
      <c r="B334" t="s">
        <v>716</v>
      </c>
      <c r="C334" s="3" t="s">
        <v>717</v>
      </c>
      <c r="D334" s="6">
        <v>20700</v>
      </c>
      <c r="E334" s="6">
        <v>41396</v>
      </c>
      <c r="F334" s="4">
        <f t="shared" si="20"/>
        <v>1.999806763285024</v>
      </c>
      <c r="G334" t="s">
        <v>20</v>
      </c>
      <c r="H334">
        <v>470</v>
      </c>
      <c r="I334" s="7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  <c r="S334" s="17">
        <f t="shared" si="22"/>
        <v>41361.208333333336</v>
      </c>
      <c r="T334" s="17">
        <f t="shared" si="23"/>
        <v>41362.208333333336</v>
      </c>
    </row>
    <row r="335" spans="1:20" x14ac:dyDescent="0.35">
      <c r="A335">
        <v>333</v>
      </c>
      <c r="B335" t="s">
        <v>718</v>
      </c>
      <c r="C335" s="3" t="s">
        <v>719</v>
      </c>
      <c r="D335" s="6">
        <v>9600</v>
      </c>
      <c r="E335" s="6">
        <v>11900</v>
      </c>
      <c r="F335" s="4">
        <f t="shared" si="20"/>
        <v>1.2395833333333333</v>
      </c>
      <c r="G335" t="s">
        <v>20</v>
      </c>
      <c r="H335">
        <v>253</v>
      </c>
      <c r="I335" s="7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  <c r="S335" s="17">
        <f t="shared" si="22"/>
        <v>43424.25</v>
      </c>
      <c r="T335" s="17">
        <f t="shared" si="23"/>
        <v>43452.25</v>
      </c>
    </row>
    <row r="336" spans="1:20" x14ac:dyDescent="0.35">
      <c r="A336">
        <v>334</v>
      </c>
      <c r="B336" t="s">
        <v>720</v>
      </c>
      <c r="C336" s="3" t="s">
        <v>721</v>
      </c>
      <c r="D336" s="6">
        <v>66200</v>
      </c>
      <c r="E336" s="6">
        <v>123538</v>
      </c>
      <c r="F336" s="4">
        <f t="shared" si="20"/>
        <v>1.8661329305135952</v>
      </c>
      <c r="G336" t="s">
        <v>20</v>
      </c>
      <c r="H336">
        <v>1113</v>
      </c>
      <c r="I336" s="7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  <c r="S336" s="17">
        <f t="shared" si="22"/>
        <v>43110.25</v>
      </c>
      <c r="T336" s="17">
        <f t="shared" si="23"/>
        <v>43117.25</v>
      </c>
    </row>
    <row r="337" spans="1:20" x14ac:dyDescent="0.35">
      <c r="A337">
        <v>335</v>
      </c>
      <c r="B337" t="s">
        <v>722</v>
      </c>
      <c r="C337" s="3" t="s">
        <v>723</v>
      </c>
      <c r="D337" s="6">
        <v>173800</v>
      </c>
      <c r="E337" s="6">
        <v>198628</v>
      </c>
      <c r="F337" s="4">
        <f t="shared" si="20"/>
        <v>1.1428538550057536</v>
      </c>
      <c r="G337" t="s">
        <v>20</v>
      </c>
      <c r="H337">
        <v>2283</v>
      </c>
      <c r="I337" s="7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  <c r="S337" s="17">
        <f t="shared" si="22"/>
        <v>43784.25</v>
      </c>
      <c r="T337" s="17">
        <f t="shared" si="23"/>
        <v>43797.25</v>
      </c>
    </row>
    <row r="338" spans="1:20" x14ac:dyDescent="0.35">
      <c r="A338">
        <v>336</v>
      </c>
      <c r="B338" t="s">
        <v>724</v>
      </c>
      <c r="C338" s="3" t="s">
        <v>725</v>
      </c>
      <c r="D338" s="6">
        <v>70700</v>
      </c>
      <c r="E338" s="6">
        <v>68602</v>
      </c>
      <c r="F338" s="4">
        <f t="shared" si="20"/>
        <v>0.97032531824611035</v>
      </c>
      <c r="G338" t="s">
        <v>14</v>
      </c>
      <c r="H338">
        <v>1072</v>
      </c>
      <c r="I338" s="7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  <c r="S338" s="17">
        <f t="shared" si="22"/>
        <v>40527.25</v>
      </c>
      <c r="T338" s="17">
        <f t="shared" si="23"/>
        <v>40528.25</v>
      </c>
    </row>
    <row r="339" spans="1:20" x14ac:dyDescent="0.35">
      <c r="A339">
        <v>337</v>
      </c>
      <c r="B339" t="s">
        <v>726</v>
      </c>
      <c r="C339" s="3" t="s">
        <v>727</v>
      </c>
      <c r="D339" s="6">
        <v>94500</v>
      </c>
      <c r="E339" s="6">
        <v>116064</v>
      </c>
      <c r="F339" s="4">
        <f t="shared" si="20"/>
        <v>1.2281904761904763</v>
      </c>
      <c r="G339" t="s">
        <v>20</v>
      </c>
      <c r="H339">
        <v>1095</v>
      </c>
      <c r="I339" s="7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  <c r="S339" s="17">
        <f t="shared" si="22"/>
        <v>43780.25</v>
      </c>
      <c r="T339" s="17">
        <f t="shared" si="23"/>
        <v>43781.25</v>
      </c>
    </row>
    <row r="340" spans="1:20" x14ac:dyDescent="0.35">
      <c r="A340">
        <v>338</v>
      </c>
      <c r="B340" t="s">
        <v>728</v>
      </c>
      <c r="C340" s="3" t="s">
        <v>729</v>
      </c>
      <c r="D340" s="6">
        <v>69800</v>
      </c>
      <c r="E340" s="6">
        <v>125042</v>
      </c>
      <c r="F340" s="4">
        <f t="shared" si="20"/>
        <v>1.7914326647564469</v>
      </c>
      <c r="G340" t="s">
        <v>20</v>
      </c>
      <c r="H340">
        <v>1690</v>
      </c>
      <c r="I340" s="7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  <c r="S340" s="17">
        <f t="shared" si="22"/>
        <v>40821.208333333336</v>
      </c>
      <c r="T340" s="17">
        <f t="shared" si="23"/>
        <v>40851.208333333336</v>
      </c>
    </row>
    <row r="341" spans="1:20" x14ac:dyDescent="0.35">
      <c r="A341">
        <v>339</v>
      </c>
      <c r="B341" t="s">
        <v>730</v>
      </c>
      <c r="C341" s="3" t="s">
        <v>731</v>
      </c>
      <c r="D341" s="6">
        <v>136300</v>
      </c>
      <c r="E341" s="6">
        <v>108974</v>
      </c>
      <c r="F341" s="4">
        <f t="shared" si="20"/>
        <v>0.79951577402787966</v>
      </c>
      <c r="G341" t="s">
        <v>74</v>
      </c>
      <c r="H341">
        <v>1297</v>
      </c>
      <c r="I341" s="7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  <c r="S341" s="17">
        <f t="shared" si="22"/>
        <v>42949.208333333328</v>
      </c>
      <c r="T341" s="17">
        <f t="shared" si="23"/>
        <v>42963.208333333328</v>
      </c>
    </row>
    <row r="342" spans="1:20" x14ac:dyDescent="0.35">
      <c r="A342">
        <v>340</v>
      </c>
      <c r="B342" t="s">
        <v>732</v>
      </c>
      <c r="C342" s="3" t="s">
        <v>733</v>
      </c>
      <c r="D342" s="6">
        <v>37100</v>
      </c>
      <c r="E342" s="6">
        <v>34964</v>
      </c>
      <c r="F342" s="4">
        <f t="shared" si="20"/>
        <v>0.94242587601078165</v>
      </c>
      <c r="G342" t="s">
        <v>14</v>
      </c>
      <c r="H342">
        <v>393</v>
      </c>
      <c r="I342" s="7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  <c r="S342" s="17">
        <f t="shared" si="22"/>
        <v>40889.25</v>
      </c>
      <c r="T342" s="17">
        <f t="shared" si="23"/>
        <v>40890.25</v>
      </c>
    </row>
    <row r="343" spans="1:20" x14ac:dyDescent="0.35">
      <c r="A343">
        <v>341</v>
      </c>
      <c r="B343" t="s">
        <v>734</v>
      </c>
      <c r="C343" s="3" t="s">
        <v>735</v>
      </c>
      <c r="D343" s="6">
        <v>114300</v>
      </c>
      <c r="E343" s="6">
        <v>96777</v>
      </c>
      <c r="F343" s="4">
        <f t="shared" si="20"/>
        <v>0.84669291338582675</v>
      </c>
      <c r="G343" t="s">
        <v>14</v>
      </c>
      <c r="H343">
        <v>1257</v>
      </c>
      <c r="I343" s="7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  <c r="S343" s="17">
        <f t="shared" si="22"/>
        <v>42244.208333333328</v>
      </c>
      <c r="T343" s="17">
        <f t="shared" si="23"/>
        <v>42251.208333333328</v>
      </c>
    </row>
    <row r="344" spans="1:20" x14ac:dyDescent="0.35">
      <c r="A344">
        <v>342</v>
      </c>
      <c r="B344" t="s">
        <v>736</v>
      </c>
      <c r="C344" s="3" t="s">
        <v>737</v>
      </c>
      <c r="D344" s="6">
        <v>47900</v>
      </c>
      <c r="E344" s="6">
        <v>31864</v>
      </c>
      <c r="F344" s="4">
        <f t="shared" si="20"/>
        <v>0.66521920668058454</v>
      </c>
      <c r="G344" t="s">
        <v>14</v>
      </c>
      <c r="H344">
        <v>328</v>
      </c>
      <c r="I344" s="7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  <c r="S344" s="17">
        <f t="shared" si="22"/>
        <v>41475.208333333336</v>
      </c>
      <c r="T344" s="17">
        <f t="shared" si="23"/>
        <v>41487.208333333336</v>
      </c>
    </row>
    <row r="345" spans="1:20" x14ac:dyDescent="0.35">
      <c r="A345">
        <v>343</v>
      </c>
      <c r="B345" t="s">
        <v>738</v>
      </c>
      <c r="C345" s="3" t="s">
        <v>739</v>
      </c>
      <c r="D345" s="6">
        <v>9000</v>
      </c>
      <c r="E345" s="6">
        <v>4853</v>
      </c>
      <c r="F345" s="4">
        <f t="shared" si="20"/>
        <v>0.53922222222222227</v>
      </c>
      <c r="G345" t="s">
        <v>14</v>
      </c>
      <c r="H345">
        <v>147</v>
      </c>
      <c r="I345" s="7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  <c r="S345" s="17">
        <f t="shared" si="22"/>
        <v>41597.25</v>
      </c>
      <c r="T345" s="17">
        <f t="shared" si="23"/>
        <v>41650.25</v>
      </c>
    </row>
    <row r="346" spans="1:20" x14ac:dyDescent="0.35">
      <c r="A346">
        <v>344</v>
      </c>
      <c r="B346" t="s">
        <v>740</v>
      </c>
      <c r="C346" s="3" t="s">
        <v>741</v>
      </c>
      <c r="D346" s="6">
        <v>197600</v>
      </c>
      <c r="E346" s="6">
        <v>82959</v>
      </c>
      <c r="F346" s="4">
        <f t="shared" si="20"/>
        <v>0.41983299595141699</v>
      </c>
      <c r="G346" t="s">
        <v>14</v>
      </c>
      <c r="H346">
        <v>830</v>
      </c>
      <c r="I346" s="7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  <c r="S346" s="17">
        <f t="shared" si="22"/>
        <v>43122.25</v>
      </c>
      <c r="T346" s="17">
        <f t="shared" si="23"/>
        <v>43162.25</v>
      </c>
    </row>
    <row r="347" spans="1:20" x14ac:dyDescent="0.35">
      <c r="A347">
        <v>345</v>
      </c>
      <c r="B347" t="s">
        <v>742</v>
      </c>
      <c r="C347" s="3" t="s">
        <v>743</v>
      </c>
      <c r="D347" s="6">
        <v>157600</v>
      </c>
      <c r="E347" s="6">
        <v>23159</v>
      </c>
      <c r="F347" s="4">
        <f t="shared" si="20"/>
        <v>0.14694796954314721</v>
      </c>
      <c r="G347" t="s">
        <v>14</v>
      </c>
      <c r="H347">
        <v>331</v>
      </c>
      <c r="I347" s="7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  <c r="S347" s="17">
        <f t="shared" si="22"/>
        <v>42194.208333333328</v>
      </c>
      <c r="T347" s="17">
        <f t="shared" si="23"/>
        <v>42195.208333333328</v>
      </c>
    </row>
    <row r="348" spans="1:20" x14ac:dyDescent="0.35">
      <c r="A348">
        <v>346</v>
      </c>
      <c r="B348" t="s">
        <v>744</v>
      </c>
      <c r="C348" s="3" t="s">
        <v>745</v>
      </c>
      <c r="D348" s="6">
        <v>8000</v>
      </c>
      <c r="E348" s="6">
        <v>2758</v>
      </c>
      <c r="F348" s="4">
        <f t="shared" si="20"/>
        <v>0.34475</v>
      </c>
      <c r="G348" t="s">
        <v>14</v>
      </c>
      <c r="H348">
        <v>25</v>
      </c>
      <c r="I348" s="7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  <c r="S348" s="17">
        <f t="shared" si="22"/>
        <v>42971.208333333328</v>
      </c>
      <c r="T348" s="17">
        <f t="shared" si="23"/>
        <v>43026.208333333328</v>
      </c>
    </row>
    <row r="349" spans="1:20" x14ac:dyDescent="0.35">
      <c r="A349">
        <v>347</v>
      </c>
      <c r="B349" t="s">
        <v>746</v>
      </c>
      <c r="C349" s="3" t="s">
        <v>747</v>
      </c>
      <c r="D349" s="6">
        <v>900</v>
      </c>
      <c r="E349" s="6">
        <v>12607</v>
      </c>
      <c r="F349" s="4">
        <f t="shared" si="20"/>
        <v>14.007777777777777</v>
      </c>
      <c r="G349" t="s">
        <v>20</v>
      </c>
      <c r="H349">
        <v>191</v>
      </c>
      <c r="I349" s="7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  <c r="S349" s="17">
        <f t="shared" si="22"/>
        <v>42046.25</v>
      </c>
      <c r="T349" s="17">
        <f t="shared" si="23"/>
        <v>42070.25</v>
      </c>
    </row>
    <row r="350" spans="1:20" x14ac:dyDescent="0.35">
      <c r="A350">
        <v>348</v>
      </c>
      <c r="B350" t="s">
        <v>748</v>
      </c>
      <c r="C350" s="3" t="s">
        <v>749</v>
      </c>
      <c r="D350" s="6">
        <v>199000</v>
      </c>
      <c r="E350" s="6">
        <v>142823</v>
      </c>
      <c r="F350" s="4">
        <f t="shared" si="20"/>
        <v>0.71770351758793971</v>
      </c>
      <c r="G350" t="s">
        <v>14</v>
      </c>
      <c r="H350">
        <v>3483</v>
      </c>
      <c r="I350" s="7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  <c r="S350" s="17">
        <f t="shared" si="22"/>
        <v>42782.25</v>
      </c>
      <c r="T350" s="17">
        <f t="shared" si="23"/>
        <v>42795.25</v>
      </c>
    </row>
    <row r="351" spans="1:20" x14ac:dyDescent="0.35">
      <c r="A351">
        <v>349</v>
      </c>
      <c r="B351" t="s">
        <v>750</v>
      </c>
      <c r="C351" s="3" t="s">
        <v>751</v>
      </c>
      <c r="D351" s="6">
        <v>180800</v>
      </c>
      <c r="E351" s="6">
        <v>95958</v>
      </c>
      <c r="F351" s="4">
        <f t="shared" si="20"/>
        <v>0.53074115044247783</v>
      </c>
      <c r="G351" t="s">
        <v>14</v>
      </c>
      <c r="H351">
        <v>923</v>
      </c>
      <c r="I351" s="7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  <c r="S351" s="17">
        <f t="shared" si="22"/>
        <v>42930.208333333328</v>
      </c>
      <c r="T351" s="17">
        <f t="shared" si="23"/>
        <v>42960.208333333328</v>
      </c>
    </row>
    <row r="352" spans="1:20" x14ac:dyDescent="0.35">
      <c r="A352">
        <v>350</v>
      </c>
      <c r="B352" t="s">
        <v>752</v>
      </c>
      <c r="C352" s="3" t="s">
        <v>753</v>
      </c>
      <c r="D352" s="6">
        <v>100</v>
      </c>
      <c r="E352" s="6">
        <v>5</v>
      </c>
      <c r="F352" s="4">
        <f t="shared" si="20"/>
        <v>0.05</v>
      </c>
      <c r="G352" t="s">
        <v>14</v>
      </c>
      <c r="H352">
        <v>1</v>
      </c>
      <c r="I352" s="7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  <c r="S352" s="17">
        <f t="shared" si="22"/>
        <v>42144.208333333328</v>
      </c>
      <c r="T352" s="17">
        <f t="shared" si="23"/>
        <v>42162.208333333328</v>
      </c>
    </row>
    <row r="353" spans="1:20" x14ac:dyDescent="0.35">
      <c r="A353">
        <v>351</v>
      </c>
      <c r="B353" t="s">
        <v>754</v>
      </c>
      <c r="C353" s="3" t="s">
        <v>755</v>
      </c>
      <c r="D353" s="6">
        <v>74100</v>
      </c>
      <c r="E353" s="6">
        <v>94631</v>
      </c>
      <c r="F353" s="4">
        <f t="shared" si="20"/>
        <v>1.2770715249662619</v>
      </c>
      <c r="G353" t="s">
        <v>20</v>
      </c>
      <c r="H353">
        <v>2013</v>
      </c>
      <c r="I353" s="7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  <c r="S353" s="17">
        <f t="shared" si="22"/>
        <v>42240.208333333328</v>
      </c>
      <c r="T353" s="17">
        <f t="shared" si="23"/>
        <v>42254.208333333328</v>
      </c>
    </row>
    <row r="354" spans="1:20" x14ac:dyDescent="0.35">
      <c r="A354">
        <v>352</v>
      </c>
      <c r="B354" t="s">
        <v>756</v>
      </c>
      <c r="C354" s="3" t="s">
        <v>757</v>
      </c>
      <c r="D354" s="6">
        <v>2800</v>
      </c>
      <c r="E354" s="6">
        <v>977</v>
      </c>
      <c r="F354" s="4">
        <f t="shared" si="20"/>
        <v>0.34892857142857142</v>
      </c>
      <c r="G354" t="s">
        <v>14</v>
      </c>
      <c r="H354">
        <v>33</v>
      </c>
      <c r="I354" s="7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  <c r="S354" s="17">
        <f t="shared" si="22"/>
        <v>42315.25</v>
      </c>
      <c r="T354" s="17">
        <f t="shared" si="23"/>
        <v>42323.25</v>
      </c>
    </row>
    <row r="355" spans="1:20" x14ac:dyDescent="0.35">
      <c r="A355">
        <v>353</v>
      </c>
      <c r="B355" t="s">
        <v>758</v>
      </c>
      <c r="C355" s="3" t="s">
        <v>759</v>
      </c>
      <c r="D355" s="6">
        <v>33600</v>
      </c>
      <c r="E355" s="6">
        <v>137961</v>
      </c>
      <c r="F355" s="4">
        <f t="shared" si="20"/>
        <v>4.105982142857143</v>
      </c>
      <c r="G355" t="s">
        <v>20</v>
      </c>
      <c r="H355">
        <v>1703</v>
      </c>
      <c r="I355" s="7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  <c r="S355" s="17">
        <f t="shared" si="22"/>
        <v>43651.208333333328</v>
      </c>
      <c r="T355" s="17">
        <f t="shared" si="23"/>
        <v>43652.208333333328</v>
      </c>
    </row>
    <row r="356" spans="1:20" x14ac:dyDescent="0.35">
      <c r="A356">
        <v>354</v>
      </c>
      <c r="B356" t="s">
        <v>760</v>
      </c>
      <c r="C356" s="3" t="s">
        <v>761</v>
      </c>
      <c r="D356" s="6">
        <v>6100</v>
      </c>
      <c r="E356" s="6">
        <v>7548</v>
      </c>
      <c r="F356" s="4">
        <f t="shared" si="20"/>
        <v>1.2373770491803278</v>
      </c>
      <c r="G356" t="s">
        <v>20</v>
      </c>
      <c r="H356">
        <v>80</v>
      </c>
      <c r="I356" s="7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  <c r="S356" s="17">
        <f t="shared" si="22"/>
        <v>41520.208333333336</v>
      </c>
      <c r="T356" s="17">
        <f t="shared" si="23"/>
        <v>41527.208333333336</v>
      </c>
    </row>
    <row r="357" spans="1:20" x14ac:dyDescent="0.35">
      <c r="A357">
        <v>355</v>
      </c>
      <c r="B357" t="s">
        <v>762</v>
      </c>
      <c r="C357" s="3" t="s">
        <v>763</v>
      </c>
      <c r="D357" s="6">
        <v>3800</v>
      </c>
      <c r="E357" s="6">
        <v>2241</v>
      </c>
      <c r="F357" s="4">
        <f t="shared" si="20"/>
        <v>0.58973684210526311</v>
      </c>
      <c r="G357" t="s">
        <v>47</v>
      </c>
      <c r="H357">
        <v>86</v>
      </c>
      <c r="I357" s="7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  <c r="S357" s="17">
        <f t="shared" si="22"/>
        <v>42757.25</v>
      </c>
      <c r="T357" s="17">
        <f t="shared" si="23"/>
        <v>42797.25</v>
      </c>
    </row>
    <row r="358" spans="1:20" x14ac:dyDescent="0.35">
      <c r="A358">
        <v>356</v>
      </c>
      <c r="B358" t="s">
        <v>764</v>
      </c>
      <c r="C358" s="3" t="s">
        <v>765</v>
      </c>
      <c r="D358" s="6">
        <v>9300</v>
      </c>
      <c r="E358" s="6">
        <v>3431</v>
      </c>
      <c r="F358" s="4">
        <f t="shared" si="20"/>
        <v>0.36892473118279567</v>
      </c>
      <c r="G358" t="s">
        <v>14</v>
      </c>
      <c r="H358">
        <v>40</v>
      </c>
      <c r="I358" s="7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  <c r="S358" s="17">
        <f t="shared" si="22"/>
        <v>40922.25</v>
      </c>
      <c r="T358" s="17">
        <f t="shared" si="23"/>
        <v>40931.25</v>
      </c>
    </row>
    <row r="359" spans="1:20" x14ac:dyDescent="0.35">
      <c r="A359">
        <v>357</v>
      </c>
      <c r="B359" t="s">
        <v>766</v>
      </c>
      <c r="C359" s="3" t="s">
        <v>767</v>
      </c>
      <c r="D359" s="6">
        <v>2300</v>
      </c>
      <c r="E359" s="6">
        <v>4253</v>
      </c>
      <c r="F359" s="4">
        <f t="shared" si="20"/>
        <v>1.8491304347826087</v>
      </c>
      <c r="G359" t="s">
        <v>20</v>
      </c>
      <c r="H359">
        <v>41</v>
      </c>
      <c r="I359" s="7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  <c r="S359" s="17">
        <f t="shared" si="22"/>
        <v>42250.208333333328</v>
      </c>
      <c r="T359" s="17">
        <f t="shared" si="23"/>
        <v>42275.208333333328</v>
      </c>
    </row>
    <row r="360" spans="1:20" x14ac:dyDescent="0.35">
      <c r="A360">
        <v>358</v>
      </c>
      <c r="B360" t="s">
        <v>768</v>
      </c>
      <c r="C360" s="3" t="s">
        <v>769</v>
      </c>
      <c r="D360" s="6">
        <v>9700</v>
      </c>
      <c r="E360" s="6">
        <v>1146</v>
      </c>
      <c r="F360" s="4">
        <f t="shared" si="20"/>
        <v>0.11814432989690722</v>
      </c>
      <c r="G360" t="s">
        <v>14</v>
      </c>
      <c r="H360">
        <v>23</v>
      </c>
      <c r="I360" s="7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  <c r="S360" s="17">
        <f t="shared" si="22"/>
        <v>43322.208333333328</v>
      </c>
      <c r="T360" s="17">
        <f t="shared" si="23"/>
        <v>43325.208333333328</v>
      </c>
    </row>
    <row r="361" spans="1:20" x14ac:dyDescent="0.35">
      <c r="A361">
        <v>359</v>
      </c>
      <c r="B361" t="s">
        <v>770</v>
      </c>
      <c r="C361" s="3" t="s">
        <v>771</v>
      </c>
      <c r="D361" s="6">
        <v>4000</v>
      </c>
      <c r="E361" s="6">
        <v>11948</v>
      </c>
      <c r="F361" s="4">
        <f t="shared" si="20"/>
        <v>2.9870000000000001</v>
      </c>
      <c r="G361" t="s">
        <v>20</v>
      </c>
      <c r="H361">
        <v>187</v>
      </c>
      <c r="I361" s="7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  <c r="S361" s="17">
        <f t="shared" si="22"/>
        <v>40782.208333333336</v>
      </c>
      <c r="T361" s="17">
        <f t="shared" si="23"/>
        <v>40789.208333333336</v>
      </c>
    </row>
    <row r="362" spans="1:20" x14ac:dyDescent="0.35">
      <c r="A362">
        <v>360</v>
      </c>
      <c r="B362" t="s">
        <v>772</v>
      </c>
      <c r="C362" s="3" t="s">
        <v>773</v>
      </c>
      <c r="D362" s="6">
        <v>59700</v>
      </c>
      <c r="E362" s="6">
        <v>135132</v>
      </c>
      <c r="F362" s="4">
        <f t="shared" si="20"/>
        <v>2.2635175879396985</v>
      </c>
      <c r="G362" t="s">
        <v>20</v>
      </c>
      <c r="H362">
        <v>2875</v>
      </c>
      <c r="I362" s="7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  <c r="S362" s="17">
        <f t="shared" si="22"/>
        <v>40544.25</v>
      </c>
      <c r="T362" s="17">
        <f t="shared" si="23"/>
        <v>40558.25</v>
      </c>
    </row>
    <row r="363" spans="1:20" x14ac:dyDescent="0.35">
      <c r="A363">
        <v>361</v>
      </c>
      <c r="B363" t="s">
        <v>774</v>
      </c>
      <c r="C363" s="3" t="s">
        <v>775</v>
      </c>
      <c r="D363" s="6">
        <v>5500</v>
      </c>
      <c r="E363" s="6">
        <v>9546</v>
      </c>
      <c r="F363" s="4">
        <f t="shared" si="20"/>
        <v>1.7356363636363636</v>
      </c>
      <c r="G363" t="s">
        <v>20</v>
      </c>
      <c r="H363">
        <v>88</v>
      </c>
      <c r="I363" s="7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  <c r="S363" s="17">
        <f t="shared" si="22"/>
        <v>43015.208333333328</v>
      </c>
      <c r="T363" s="17">
        <f t="shared" si="23"/>
        <v>43039.208333333328</v>
      </c>
    </row>
    <row r="364" spans="1:20" x14ac:dyDescent="0.35">
      <c r="A364">
        <v>362</v>
      </c>
      <c r="B364" t="s">
        <v>776</v>
      </c>
      <c r="C364" s="3" t="s">
        <v>777</v>
      </c>
      <c r="D364" s="6">
        <v>3700</v>
      </c>
      <c r="E364" s="6">
        <v>13755</v>
      </c>
      <c r="F364" s="4">
        <f t="shared" si="20"/>
        <v>3.7175675675675675</v>
      </c>
      <c r="G364" t="s">
        <v>20</v>
      </c>
      <c r="H364">
        <v>191</v>
      </c>
      <c r="I364" s="7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  <c r="S364" s="17">
        <f t="shared" si="22"/>
        <v>40570.25</v>
      </c>
      <c r="T364" s="17">
        <f t="shared" si="23"/>
        <v>40608.25</v>
      </c>
    </row>
    <row r="365" spans="1:20" x14ac:dyDescent="0.35">
      <c r="A365">
        <v>363</v>
      </c>
      <c r="B365" t="s">
        <v>778</v>
      </c>
      <c r="C365" s="3" t="s">
        <v>779</v>
      </c>
      <c r="D365" s="6">
        <v>5200</v>
      </c>
      <c r="E365" s="6">
        <v>8330</v>
      </c>
      <c r="F365" s="4">
        <f t="shared" si="20"/>
        <v>1.601923076923077</v>
      </c>
      <c r="G365" t="s">
        <v>20</v>
      </c>
      <c r="H365">
        <v>139</v>
      </c>
      <c r="I365" s="7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  <c r="S365" s="17">
        <f t="shared" si="22"/>
        <v>40904.25</v>
      </c>
      <c r="T365" s="17">
        <f t="shared" si="23"/>
        <v>40905.25</v>
      </c>
    </row>
    <row r="366" spans="1:20" x14ac:dyDescent="0.35">
      <c r="A366">
        <v>364</v>
      </c>
      <c r="B366" t="s">
        <v>780</v>
      </c>
      <c r="C366" s="3" t="s">
        <v>781</v>
      </c>
      <c r="D366" s="6">
        <v>900</v>
      </c>
      <c r="E366" s="6">
        <v>14547</v>
      </c>
      <c r="F366" s="4">
        <f t="shared" si="20"/>
        <v>16.163333333333334</v>
      </c>
      <c r="G366" t="s">
        <v>20</v>
      </c>
      <c r="H366">
        <v>186</v>
      </c>
      <c r="I366" s="7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  <c r="S366" s="17">
        <f t="shared" si="22"/>
        <v>43164.25</v>
      </c>
      <c r="T366" s="17">
        <f t="shared" si="23"/>
        <v>43194.208333333328</v>
      </c>
    </row>
    <row r="367" spans="1:20" x14ac:dyDescent="0.35">
      <c r="A367">
        <v>365</v>
      </c>
      <c r="B367" t="s">
        <v>782</v>
      </c>
      <c r="C367" s="3" t="s">
        <v>783</v>
      </c>
      <c r="D367" s="6">
        <v>1600</v>
      </c>
      <c r="E367" s="6">
        <v>11735</v>
      </c>
      <c r="F367" s="4">
        <f t="shared" si="20"/>
        <v>7.3343749999999996</v>
      </c>
      <c r="G367" t="s">
        <v>20</v>
      </c>
      <c r="H367">
        <v>112</v>
      </c>
      <c r="I367" s="7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  <c r="S367" s="17">
        <f t="shared" si="22"/>
        <v>42733.25</v>
      </c>
      <c r="T367" s="17">
        <f t="shared" si="23"/>
        <v>42760.25</v>
      </c>
    </row>
    <row r="368" spans="1:20" x14ac:dyDescent="0.35">
      <c r="A368">
        <v>366</v>
      </c>
      <c r="B368" t="s">
        <v>784</v>
      </c>
      <c r="C368" s="3" t="s">
        <v>785</v>
      </c>
      <c r="D368" s="6">
        <v>1800</v>
      </c>
      <c r="E368" s="6">
        <v>10658</v>
      </c>
      <c r="F368" s="4">
        <f t="shared" si="20"/>
        <v>5.9211111111111112</v>
      </c>
      <c r="G368" t="s">
        <v>20</v>
      </c>
      <c r="H368">
        <v>101</v>
      </c>
      <c r="I368" s="7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  <c r="S368" s="17">
        <f t="shared" si="22"/>
        <v>40546.25</v>
      </c>
      <c r="T368" s="17">
        <f t="shared" si="23"/>
        <v>40547.25</v>
      </c>
    </row>
    <row r="369" spans="1:20" x14ac:dyDescent="0.35">
      <c r="A369">
        <v>367</v>
      </c>
      <c r="B369" t="s">
        <v>786</v>
      </c>
      <c r="C369" s="3" t="s">
        <v>787</v>
      </c>
      <c r="D369" s="6">
        <v>9900</v>
      </c>
      <c r="E369" s="6">
        <v>1870</v>
      </c>
      <c r="F369" s="4">
        <f t="shared" si="20"/>
        <v>0.18888888888888888</v>
      </c>
      <c r="G369" t="s">
        <v>14</v>
      </c>
      <c r="H369">
        <v>75</v>
      </c>
      <c r="I369" s="7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  <c r="S369" s="17">
        <f t="shared" si="22"/>
        <v>41930.208333333336</v>
      </c>
      <c r="T369" s="17">
        <f t="shared" si="23"/>
        <v>41954.25</v>
      </c>
    </row>
    <row r="370" spans="1:20" x14ac:dyDescent="0.35">
      <c r="A370">
        <v>368</v>
      </c>
      <c r="B370" t="s">
        <v>788</v>
      </c>
      <c r="C370" s="3" t="s">
        <v>789</v>
      </c>
      <c r="D370" s="6">
        <v>5200</v>
      </c>
      <c r="E370" s="6">
        <v>14394</v>
      </c>
      <c r="F370" s="4">
        <f t="shared" si="20"/>
        <v>2.7680769230769231</v>
      </c>
      <c r="G370" t="s">
        <v>20</v>
      </c>
      <c r="H370">
        <v>206</v>
      </c>
      <c r="I370" s="7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  <c r="S370" s="17">
        <f t="shared" si="22"/>
        <v>40464.208333333336</v>
      </c>
      <c r="T370" s="17">
        <f t="shared" si="23"/>
        <v>40487.208333333336</v>
      </c>
    </row>
    <row r="371" spans="1:20" x14ac:dyDescent="0.35">
      <c r="A371">
        <v>369</v>
      </c>
      <c r="B371" t="s">
        <v>790</v>
      </c>
      <c r="C371" s="3" t="s">
        <v>791</v>
      </c>
      <c r="D371" s="6">
        <v>5400</v>
      </c>
      <c r="E371" s="6">
        <v>14743</v>
      </c>
      <c r="F371" s="4">
        <f t="shared" si="20"/>
        <v>2.730185185185185</v>
      </c>
      <c r="G371" t="s">
        <v>20</v>
      </c>
      <c r="H371">
        <v>154</v>
      </c>
      <c r="I371" s="7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  <c r="S371" s="17">
        <f t="shared" si="22"/>
        <v>41308.25</v>
      </c>
      <c r="T371" s="17">
        <f t="shared" si="23"/>
        <v>41347.208333333336</v>
      </c>
    </row>
    <row r="372" spans="1:20" x14ac:dyDescent="0.35">
      <c r="A372">
        <v>370</v>
      </c>
      <c r="B372" t="s">
        <v>792</v>
      </c>
      <c r="C372" s="3" t="s">
        <v>793</v>
      </c>
      <c r="D372" s="6">
        <v>112300</v>
      </c>
      <c r="E372" s="6">
        <v>178965</v>
      </c>
      <c r="F372" s="4">
        <f t="shared" si="20"/>
        <v>1.593633125556545</v>
      </c>
      <c r="G372" t="s">
        <v>20</v>
      </c>
      <c r="H372">
        <v>5966</v>
      </c>
      <c r="I372" s="7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  <c r="S372" s="17">
        <f t="shared" si="22"/>
        <v>43570.208333333328</v>
      </c>
      <c r="T372" s="17">
        <f t="shared" si="23"/>
        <v>43576.208333333328</v>
      </c>
    </row>
    <row r="373" spans="1:20" x14ac:dyDescent="0.35">
      <c r="A373">
        <v>371</v>
      </c>
      <c r="B373" t="s">
        <v>794</v>
      </c>
      <c r="C373" s="3" t="s">
        <v>795</v>
      </c>
      <c r="D373" s="6">
        <v>189200</v>
      </c>
      <c r="E373" s="6">
        <v>128410</v>
      </c>
      <c r="F373" s="4">
        <f t="shared" si="20"/>
        <v>0.67869978858350954</v>
      </c>
      <c r="G373" t="s">
        <v>14</v>
      </c>
      <c r="H373">
        <v>2176</v>
      </c>
      <c r="I373" s="7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  <c r="S373" s="17">
        <f t="shared" si="22"/>
        <v>42043.25</v>
      </c>
      <c r="T373" s="17">
        <f t="shared" si="23"/>
        <v>42094.208333333328</v>
      </c>
    </row>
    <row r="374" spans="1:20" ht="31" x14ac:dyDescent="0.35">
      <c r="A374">
        <v>372</v>
      </c>
      <c r="B374" t="s">
        <v>796</v>
      </c>
      <c r="C374" s="3" t="s">
        <v>797</v>
      </c>
      <c r="D374" s="6">
        <v>900</v>
      </c>
      <c r="E374" s="6">
        <v>14324</v>
      </c>
      <c r="F374" s="4">
        <f t="shared" si="20"/>
        <v>15.915555555555555</v>
      </c>
      <c r="G374" t="s">
        <v>20</v>
      </c>
      <c r="H374">
        <v>169</v>
      </c>
      <c r="I374" s="7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  <c r="S374" s="17">
        <f t="shared" si="22"/>
        <v>42012.25</v>
      </c>
      <c r="T374" s="17">
        <f t="shared" si="23"/>
        <v>42032.25</v>
      </c>
    </row>
    <row r="375" spans="1:20" x14ac:dyDescent="0.35">
      <c r="A375">
        <v>373</v>
      </c>
      <c r="B375" t="s">
        <v>798</v>
      </c>
      <c r="C375" s="3" t="s">
        <v>799</v>
      </c>
      <c r="D375" s="6">
        <v>22500</v>
      </c>
      <c r="E375" s="6">
        <v>164291</v>
      </c>
      <c r="F375" s="4">
        <f t="shared" si="20"/>
        <v>7.3018222222222224</v>
      </c>
      <c r="G375" t="s">
        <v>20</v>
      </c>
      <c r="H375">
        <v>2106</v>
      </c>
      <c r="I375" s="7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  <c r="S375" s="17">
        <f t="shared" si="22"/>
        <v>42964.208333333328</v>
      </c>
      <c r="T375" s="17">
        <f t="shared" si="23"/>
        <v>42972.208333333328</v>
      </c>
    </row>
    <row r="376" spans="1:20" ht="31" x14ac:dyDescent="0.35">
      <c r="A376">
        <v>374</v>
      </c>
      <c r="B376" t="s">
        <v>800</v>
      </c>
      <c r="C376" s="3" t="s">
        <v>801</v>
      </c>
      <c r="D376" s="6">
        <v>167400</v>
      </c>
      <c r="E376" s="6">
        <v>22073</v>
      </c>
      <c r="F376" s="4">
        <f t="shared" si="20"/>
        <v>0.13185782556750297</v>
      </c>
      <c r="G376" t="s">
        <v>14</v>
      </c>
      <c r="H376">
        <v>441</v>
      </c>
      <c r="I376" s="7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  <c r="S376" s="17">
        <f t="shared" si="22"/>
        <v>43476.25</v>
      </c>
      <c r="T376" s="17">
        <f t="shared" si="23"/>
        <v>43481.25</v>
      </c>
    </row>
    <row r="377" spans="1:20" ht="31" x14ac:dyDescent="0.35">
      <c r="A377">
        <v>375</v>
      </c>
      <c r="B377" t="s">
        <v>802</v>
      </c>
      <c r="C377" s="3" t="s">
        <v>803</v>
      </c>
      <c r="D377" s="6">
        <v>2700</v>
      </c>
      <c r="E377" s="6">
        <v>1479</v>
      </c>
      <c r="F377" s="4">
        <f t="shared" si="20"/>
        <v>0.54777777777777781</v>
      </c>
      <c r="G377" t="s">
        <v>14</v>
      </c>
      <c r="H377">
        <v>25</v>
      </c>
      <c r="I377" s="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  <c r="S377" s="17">
        <f t="shared" si="22"/>
        <v>42293.208333333328</v>
      </c>
      <c r="T377" s="17">
        <f t="shared" si="23"/>
        <v>42350.25</v>
      </c>
    </row>
    <row r="378" spans="1:20" x14ac:dyDescent="0.35">
      <c r="A378">
        <v>376</v>
      </c>
      <c r="B378" t="s">
        <v>804</v>
      </c>
      <c r="C378" s="3" t="s">
        <v>805</v>
      </c>
      <c r="D378" s="6">
        <v>3400</v>
      </c>
      <c r="E378" s="6">
        <v>12275</v>
      </c>
      <c r="F378" s="4">
        <f t="shared" si="20"/>
        <v>3.6102941176470589</v>
      </c>
      <c r="G378" t="s">
        <v>20</v>
      </c>
      <c r="H378">
        <v>131</v>
      </c>
      <c r="I378" s="7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  <c r="S378" s="17">
        <f t="shared" si="22"/>
        <v>41826.208333333336</v>
      </c>
      <c r="T378" s="17">
        <f t="shared" si="23"/>
        <v>41832.208333333336</v>
      </c>
    </row>
    <row r="379" spans="1:20" x14ac:dyDescent="0.35">
      <c r="A379">
        <v>377</v>
      </c>
      <c r="B379" t="s">
        <v>806</v>
      </c>
      <c r="C379" s="3" t="s">
        <v>807</v>
      </c>
      <c r="D379" s="6">
        <v>49700</v>
      </c>
      <c r="E379" s="6">
        <v>5098</v>
      </c>
      <c r="F379" s="4">
        <f t="shared" si="20"/>
        <v>0.10257545271629778</v>
      </c>
      <c r="G379" t="s">
        <v>14</v>
      </c>
      <c r="H379">
        <v>127</v>
      </c>
      <c r="I379" s="7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  <c r="S379" s="17">
        <f t="shared" si="22"/>
        <v>43760.208333333328</v>
      </c>
      <c r="T379" s="17">
        <f t="shared" si="23"/>
        <v>43774.25</v>
      </c>
    </row>
    <row r="380" spans="1:20" x14ac:dyDescent="0.35">
      <c r="A380">
        <v>378</v>
      </c>
      <c r="B380" t="s">
        <v>808</v>
      </c>
      <c r="C380" s="3" t="s">
        <v>809</v>
      </c>
      <c r="D380" s="6">
        <v>178200</v>
      </c>
      <c r="E380" s="6">
        <v>24882</v>
      </c>
      <c r="F380" s="4">
        <f t="shared" si="20"/>
        <v>0.13962962962962963</v>
      </c>
      <c r="G380" t="s">
        <v>14</v>
      </c>
      <c r="H380">
        <v>355</v>
      </c>
      <c r="I380" s="7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  <c r="S380" s="17">
        <f t="shared" si="22"/>
        <v>43241.208333333328</v>
      </c>
      <c r="T380" s="17">
        <f t="shared" si="23"/>
        <v>43279.208333333328</v>
      </c>
    </row>
    <row r="381" spans="1:20" x14ac:dyDescent="0.35">
      <c r="A381">
        <v>379</v>
      </c>
      <c r="B381" t="s">
        <v>810</v>
      </c>
      <c r="C381" s="3" t="s">
        <v>811</v>
      </c>
      <c r="D381" s="6">
        <v>7200</v>
      </c>
      <c r="E381" s="6">
        <v>2912</v>
      </c>
      <c r="F381" s="4">
        <f t="shared" si="20"/>
        <v>0.40444444444444444</v>
      </c>
      <c r="G381" t="s">
        <v>14</v>
      </c>
      <c r="H381">
        <v>44</v>
      </c>
      <c r="I381" s="7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  <c r="S381" s="17">
        <f t="shared" si="22"/>
        <v>40843.208333333336</v>
      </c>
      <c r="T381" s="17">
        <f t="shared" si="23"/>
        <v>40857.25</v>
      </c>
    </row>
    <row r="382" spans="1:20" ht="31" x14ac:dyDescent="0.35">
      <c r="A382">
        <v>380</v>
      </c>
      <c r="B382" t="s">
        <v>812</v>
      </c>
      <c r="C382" s="3" t="s">
        <v>813</v>
      </c>
      <c r="D382" s="6">
        <v>2500</v>
      </c>
      <c r="E382" s="6">
        <v>4008</v>
      </c>
      <c r="F382" s="4">
        <f t="shared" si="20"/>
        <v>1.6032</v>
      </c>
      <c r="G382" t="s">
        <v>20</v>
      </c>
      <c r="H382">
        <v>84</v>
      </c>
      <c r="I382" s="7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  <c r="S382" s="17">
        <f t="shared" si="22"/>
        <v>41448.208333333336</v>
      </c>
      <c r="T382" s="17">
        <f t="shared" si="23"/>
        <v>41453.208333333336</v>
      </c>
    </row>
    <row r="383" spans="1:20" x14ac:dyDescent="0.35">
      <c r="A383">
        <v>381</v>
      </c>
      <c r="B383" t="s">
        <v>814</v>
      </c>
      <c r="C383" s="3" t="s">
        <v>815</v>
      </c>
      <c r="D383" s="6">
        <v>5300</v>
      </c>
      <c r="E383" s="6">
        <v>9749</v>
      </c>
      <c r="F383" s="4">
        <f t="shared" si="20"/>
        <v>1.8394339622641509</v>
      </c>
      <c r="G383" t="s">
        <v>20</v>
      </c>
      <c r="H383">
        <v>155</v>
      </c>
      <c r="I383" s="7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  <c r="S383" s="17">
        <f t="shared" si="22"/>
        <v>42163.208333333328</v>
      </c>
      <c r="T383" s="17">
        <f t="shared" si="23"/>
        <v>42209.208333333328</v>
      </c>
    </row>
    <row r="384" spans="1:20" x14ac:dyDescent="0.35">
      <c r="A384">
        <v>382</v>
      </c>
      <c r="B384" t="s">
        <v>816</v>
      </c>
      <c r="C384" s="3" t="s">
        <v>817</v>
      </c>
      <c r="D384" s="6">
        <v>9100</v>
      </c>
      <c r="E384" s="6">
        <v>5803</v>
      </c>
      <c r="F384" s="4">
        <f t="shared" si="20"/>
        <v>0.63769230769230767</v>
      </c>
      <c r="G384" t="s">
        <v>14</v>
      </c>
      <c r="H384">
        <v>67</v>
      </c>
      <c r="I384" s="7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  <c r="S384" s="17">
        <f t="shared" si="22"/>
        <v>43024.208333333328</v>
      </c>
      <c r="T384" s="17">
        <f t="shared" si="23"/>
        <v>43043.208333333328</v>
      </c>
    </row>
    <row r="385" spans="1:20" x14ac:dyDescent="0.35">
      <c r="A385">
        <v>383</v>
      </c>
      <c r="B385" t="s">
        <v>818</v>
      </c>
      <c r="C385" s="3" t="s">
        <v>819</v>
      </c>
      <c r="D385" s="6">
        <v>6300</v>
      </c>
      <c r="E385" s="6">
        <v>14199</v>
      </c>
      <c r="F385" s="4">
        <f t="shared" si="20"/>
        <v>2.2538095238095237</v>
      </c>
      <c r="G385" t="s">
        <v>20</v>
      </c>
      <c r="H385">
        <v>189</v>
      </c>
      <c r="I385" s="7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  <c r="S385" s="17">
        <f t="shared" si="22"/>
        <v>43509.25</v>
      </c>
      <c r="T385" s="17">
        <f t="shared" si="23"/>
        <v>43515.25</v>
      </c>
    </row>
    <row r="386" spans="1:20" x14ac:dyDescent="0.35">
      <c r="A386">
        <v>384</v>
      </c>
      <c r="B386" t="s">
        <v>820</v>
      </c>
      <c r="C386" s="3" t="s">
        <v>821</v>
      </c>
      <c r="D386" s="6">
        <v>114400</v>
      </c>
      <c r="E386" s="6">
        <v>196779</v>
      </c>
      <c r="F386" s="4">
        <f t="shared" ref="F386:F449" si="24">IFERROR(E386/D386,0)</f>
        <v>1.7200961538461539</v>
      </c>
      <c r="G386" t="s">
        <v>20</v>
      </c>
      <c r="H386">
        <v>4799</v>
      </c>
      <c r="I386" s="7">
        <f t="shared" ref="I386:I449" si="25">IFERROR(E386/H386,0)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  <c r="S386" s="17">
        <f t="shared" ref="S386:S449" si="26">(((L386/60)/60)/24)+DATE(1970,1,1)</f>
        <v>42776.25</v>
      </c>
      <c r="T386" s="17">
        <f t="shared" ref="T386:T449" si="27">(((M386/60)/60)/24)+DATE(1970,1,1)</f>
        <v>42803.25</v>
      </c>
    </row>
    <row r="387" spans="1:20" ht="31" x14ac:dyDescent="0.35">
      <c r="A387">
        <v>385</v>
      </c>
      <c r="B387" t="s">
        <v>822</v>
      </c>
      <c r="C387" s="3" t="s">
        <v>823</v>
      </c>
      <c r="D387" s="6">
        <v>38900</v>
      </c>
      <c r="E387" s="6">
        <v>56859</v>
      </c>
      <c r="F387" s="4">
        <f t="shared" si="24"/>
        <v>1.4616709511568124</v>
      </c>
      <c r="G387" t="s">
        <v>20</v>
      </c>
      <c r="H387">
        <v>1137</v>
      </c>
      <c r="I387" s="7">
        <f t="shared" si="2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  <c r="S387" s="17">
        <f t="shared" si="26"/>
        <v>43553.208333333328</v>
      </c>
      <c r="T387" s="17">
        <f t="shared" si="27"/>
        <v>43585.208333333328</v>
      </c>
    </row>
    <row r="388" spans="1:20" ht="31" x14ac:dyDescent="0.35">
      <c r="A388">
        <v>386</v>
      </c>
      <c r="B388" t="s">
        <v>824</v>
      </c>
      <c r="C388" s="3" t="s">
        <v>825</v>
      </c>
      <c r="D388" s="6">
        <v>135500</v>
      </c>
      <c r="E388" s="6">
        <v>103554</v>
      </c>
      <c r="F388" s="4">
        <f t="shared" si="24"/>
        <v>0.76423616236162362</v>
      </c>
      <c r="G388" t="s">
        <v>14</v>
      </c>
      <c r="H388">
        <v>1068</v>
      </c>
      <c r="I388" s="7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  <c r="S388" s="17">
        <f t="shared" si="26"/>
        <v>40355.208333333336</v>
      </c>
      <c r="T388" s="17">
        <f t="shared" si="27"/>
        <v>40367.208333333336</v>
      </c>
    </row>
    <row r="389" spans="1:20" x14ac:dyDescent="0.35">
      <c r="A389">
        <v>387</v>
      </c>
      <c r="B389" t="s">
        <v>826</v>
      </c>
      <c r="C389" s="3" t="s">
        <v>827</v>
      </c>
      <c r="D389" s="6">
        <v>109000</v>
      </c>
      <c r="E389" s="6">
        <v>42795</v>
      </c>
      <c r="F389" s="4">
        <f t="shared" si="24"/>
        <v>0.39261467889908258</v>
      </c>
      <c r="G389" t="s">
        <v>14</v>
      </c>
      <c r="H389">
        <v>424</v>
      </c>
      <c r="I389" s="7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  <c r="S389" s="17">
        <f t="shared" si="26"/>
        <v>41072.208333333336</v>
      </c>
      <c r="T389" s="17">
        <f t="shared" si="27"/>
        <v>41077.208333333336</v>
      </c>
    </row>
    <row r="390" spans="1:20" x14ac:dyDescent="0.35">
      <c r="A390">
        <v>388</v>
      </c>
      <c r="B390" t="s">
        <v>828</v>
      </c>
      <c r="C390" s="3" t="s">
        <v>829</v>
      </c>
      <c r="D390" s="6">
        <v>114800</v>
      </c>
      <c r="E390" s="6">
        <v>12938</v>
      </c>
      <c r="F390" s="4">
        <f t="shared" si="24"/>
        <v>0.11270034843205574</v>
      </c>
      <c r="G390" t="s">
        <v>74</v>
      </c>
      <c r="H390">
        <v>145</v>
      </c>
      <c r="I390" s="7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  <c r="S390" s="17">
        <f t="shared" si="26"/>
        <v>40912.25</v>
      </c>
      <c r="T390" s="17">
        <f t="shared" si="27"/>
        <v>40914.25</v>
      </c>
    </row>
    <row r="391" spans="1:20" x14ac:dyDescent="0.35">
      <c r="A391">
        <v>389</v>
      </c>
      <c r="B391" t="s">
        <v>830</v>
      </c>
      <c r="C391" s="3" t="s">
        <v>831</v>
      </c>
      <c r="D391" s="6">
        <v>83000</v>
      </c>
      <c r="E391" s="6">
        <v>101352</v>
      </c>
      <c r="F391" s="4">
        <f t="shared" si="24"/>
        <v>1.2211084337349398</v>
      </c>
      <c r="G391" t="s">
        <v>20</v>
      </c>
      <c r="H391">
        <v>1152</v>
      </c>
      <c r="I391" s="7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  <c r="S391" s="17">
        <f t="shared" si="26"/>
        <v>40479.208333333336</v>
      </c>
      <c r="T391" s="17">
        <f t="shared" si="27"/>
        <v>40506.25</v>
      </c>
    </row>
    <row r="392" spans="1:20" x14ac:dyDescent="0.35">
      <c r="A392">
        <v>390</v>
      </c>
      <c r="B392" t="s">
        <v>832</v>
      </c>
      <c r="C392" s="3" t="s">
        <v>833</v>
      </c>
      <c r="D392" s="6">
        <v>2400</v>
      </c>
      <c r="E392" s="6">
        <v>4477</v>
      </c>
      <c r="F392" s="4">
        <f t="shared" si="24"/>
        <v>1.8654166666666667</v>
      </c>
      <c r="G392" t="s">
        <v>20</v>
      </c>
      <c r="H392">
        <v>50</v>
      </c>
      <c r="I392" s="7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  <c r="S392" s="17">
        <f t="shared" si="26"/>
        <v>41530.208333333336</v>
      </c>
      <c r="T392" s="17">
        <f t="shared" si="27"/>
        <v>41545.208333333336</v>
      </c>
    </row>
    <row r="393" spans="1:20" x14ac:dyDescent="0.35">
      <c r="A393">
        <v>391</v>
      </c>
      <c r="B393" t="s">
        <v>834</v>
      </c>
      <c r="C393" s="3" t="s">
        <v>835</v>
      </c>
      <c r="D393" s="6">
        <v>60400</v>
      </c>
      <c r="E393" s="6">
        <v>4393</v>
      </c>
      <c r="F393" s="4">
        <f t="shared" si="24"/>
        <v>7.27317880794702E-2</v>
      </c>
      <c r="G393" t="s">
        <v>14</v>
      </c>
      <c r="H393">
        <v>151</v>
      </c>
      <c r="I393" s="7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  <c r="S393" s="17">
        <f t="shared" si="26"/>
        <v>41653.25</v>
      </c>
      <c r="T393" s="17">
        <f t="shared" si="27"/>
        <v>41655.25</v>
      </c>
    </row>
    <row r="394" spans="1:20" ht="31" x14ac:dyDescent="0.35">
      <c r="A394">
        <v>392</v>
      </c>
      <c r="B394" t="s">
        <v>836</v>
      </c>
      <c r="C394" s="3" t="s">
        <v>837</v>
      </c>
      <c r="D394" s="6">
        <v>102900</v>
      </c>
      <c r="E394" s="6">
        <v>67546</v>
      </c>
      <c r="F394" s="4">
        <f t="shared" si="24"/>
        <v>0.65642371234207963</v>
      </c>
      <c r="G394" t="s">
        <v>14</v>
      </c>
      <c r="H394">
        <v>1608</v>
      </c>
      <c r="I394" s="7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  <c r="S394" s="17">
        <f t="shared" si="26"/>
        <v>40549.25</v>
      </c>
      <c r="T394" s="17">
        <f t="shared" si="27"/>
        <v>40551.25</v>
      </c>
    </row>
    <row r="395" spans="1:20" x14ac:dyDescent="0.35">
      <c r="A395">
        <v>393</v>
      </c>
      <c r="B395" t="s">
        <v>838</v>
      </c>
      <c r="C395" s="3" t="s">
        <v>839</v>
      </c>
      <c r="D395" s="6">
        <v>62800</v>
      </c>
      <c r="E395" s="6">
        <v>143788</v>
      </c>
      <c r="F395" s="4">
        <f t="shared" si="24"/>
        <v>2.2896178343949045</v>
      </c>
      <c r="G395" t="s">
        <v>20</v>
      </c>
      <c r="H395">
        <v>3059</v>
      </c>
      <c r="I395" s="7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  <c r="S395" s="17">
        <f t="shared" si="26"/>
        <v>42933.208333333328</v>
      </c>
      <c r="T395" s="17">
        <f t="shared" si="27"/>
        <v>42934.208333333328</v>
      </c>
    </row>
    <row r="396" spans="1:20" x14ac:dyDescent="0.35">
      <c r="A396">
        <v>394</v>
      </c>
      <c r="B396" t="s">
        <v>840</v>
      </c>
      <c r="C396" s="3" t="s">
        <v>841</v>
      </c>
      <c r="D396" s="6">
        <v>800</v>
      </c>
      <c r="E396" s="6">
        <v>3755</v>
      </c>
      <c r="F396" s="4">
        <f t="shared" si="24"/>
        <v>4.6937499999999996</v>
      </c>
      <c r="G396" t="s">
        <v>20</v>
      </c>
      <c r="H396">
        <v>34</v>
      </c>
      <c r="I396" s="7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  <c r="S396" s="17">
        <f t="shared" si="26"/>
        <v>41484.208333333336</v>
      </c>
      <c r="T396" s="17">
        <f t="shared" si="27"/>
        <v>41494.208333333336</v>
      </c>
    </row>
    <row r="397" spans="1:20" ht="31" x14ac:dyDescent="0.35">
      <c r="A397">
        <v>395</v>
      </c>
      <c r="B397" t="s">
        <v>295</v>
      </c>
      <c r="C397" s="3" t="s">
        <v>842</v>
      </c>
      <c r="D397" s="6">
        <v>7100</v>
      </c>
      <c r="E397" s="6">
        <v>9238</v>
      </c>
      <c r="F397" s="4">
        <f t="shared" si="24"/>
        <v>1.3011267605633803</v>
      </c>
      <c r="G397" t="s">
        <v>20</v>
      </c>
      <c r="H397">
        <v>220</v>
      </c>
      <c r="I397" s="7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  <c r="S397" s="17">
        <f t="shared" si="26"/>
        <v>40885.25</v>
      </c>
      <c r="T397" s="17">
        <f t="shared" si="27"/>
        <v>40886.25</v>
      </c>
    </row>
    <row r="398" spans="1:20" x14ac:dyDescent="0.35">
      <c r="A398">
        <v>396</v>
      </c>
      <c r="B398" t="s">
        <v>843</v>
      </c>
      <c r="C398" s="3" t="s">
        <v>844</v>
      </c>
      <c r="D398" s="6">
        <v>46100</v>
      </c>
      <c r="E398" s="6">
        <v>77012</v>
      </c>
      <c r="F398" s="4">
        <f t="shared" si="24"/>
        <v>1.6705422993492407</v>
      </c>
      <c r="G398" t="s">
        <v>20</v>
      </c>
      <c r="H398">
        <v>1604</v>
      </c>
      <c r="I398" s="7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  <c r="S398" s="17">
        <f t="shared" si="26"/>
        <v>43378.208333333328</v>
      </c>
      <c r="T398" s="17">
        <f t="shared" si="27"/>
        <v>43386.208333333328</v>
      </c>
    </row>
    <row r="399" spans="1:20" x14ac:dyDescent="0.35">
      <c r="A399">
        <v>397</v>
      </c>
      <c r="B399" t="s">
        <v>845</v>
      </c>
      <c r="C399" s="3" t="s">
        <v>846</v>
      </c>
      <c r="D399" s="6">
        <v>8100</v>
      </c>
      <c r="E399" s="6">
        <v>14083</v>
      </c>
      <c r="F399" s="4">
        <f t="shared" si="24"/>
        <v>1.738641975308642</v>
      </c>
      <c r="G399" t="s">
        <v>20</v>
      </c>
      <c r="H399">
        <v>454</v>
      </c>
      <c r="I399" s="7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  <c r="S399" s="17">
        <f t="shared" si="26"/>
        <v>41417.208333333336</v>
      </c>
      <c r="T399" s="17">
        <f t="shared" si="27"/>
        <v>41423.208333333336</v>
      </c>
    </row>
    <row r="400" spans="1:20" x14ac:dyDescent="0.35">
      <c r="A400">
        <v>398</v>
      </c>
      <c r="B400" t="s">
        <v>847</v>
      </c>
      <c r="C400" s="3" t="s">
        <v>848</v>
      </c>
      <c r="D400" s="6">
        <v>1700</v>
      </c>
      <c r="E400" s="6">
        <v>12202</v>
      </c>
      <c r="F400" s="4">
        <f t="shared" si="24"/>
        <v>7.1776470588235295</v>
      </c>
      <c r="G400" t="s">
        <v>20</v>
      </c>
      <c r="H400">
        <v>123</v>
      </c>
      <c r="I400" s="7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  <c r="S400" s="17">
        <f t="shared" si="26"/>
        <v>43228.208333333328</v>
      </c>
      <c r="T400" s="17">
        <f t="shared" si="27"/>
        <v>43230.208333333328</v>
      </c>
    </row>
    <row r="401" spans="1:20" x14ac:dyDescent="0.35">
      <c r="A401">
        <v>399</v>
      </c>
      <c r="B401" t="s">
        <v>849</v>
      </c>
      <c r="C401" s="3" t="s">
        <v>850</v>
      </c>
      <c r="D401" s="6">
        <v>97300</v>
      </c>
      <c r="E401" s="6">
        <v>62127</v>
      </c>
      <c r="F401" s="4">
        <f t="shared" si="24"/>
        <v>0.63850976361767731</v>
      </c>
      <c r="G401" t="s">
        <v>14</v>
      </c>
      <c r="H401">
        <v>941</v>
      </c>
      <c r="I401" s="7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  <c r="S401" s="17">
        <f t="shared" si="26"/>
        <v>40576.25</v>
      </c>
      <c r="T401" s="17">
        <f t="shared" si="27"/>
        <v>40583.25</v>
      </c>
    </row>
    <row r="402" spans="1:20" x14ac:dyDescent="0.35">
      <c r="A402">
        <v>400</v>
      </c>
      <c r="B402" t="s">
        <v>851</v>
      </c>
      <c r="C402" s="3" t="s">
        <v>852</v>
      </c>
      <c r="D402" s="6">
        <v>100</v>
      </c>
      <c r="E402" s="6">
        <v>2</v>
      </c>
      <c r="F402" s="4">
        <f t="shared" si="24"/>
        <v>0.02</v>
      </c>
      <c r="G402" t="s">
        <v>14</v>
      </c>
      <c r="H402">
        <v>1</v>
      </c>
      <c r="I402" s="7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  <c r="S402" s="17">
        <f t="shared" si="26"/>
        <v>41502.208333333336</v>
      </c>
      <c r="T402" s="17">
        <f t="shared" si="27"/>
        <v>41524.208333333336</v>
      </c>
    </row>
    <row r="403" spans="1:20" x14ac:dyDescent="0.35">
      <c r="A403">
        <v>401</v>
      </c>
      <c r="B403" t="s">
        <v>853</v>
      </c>
      <c r="C403" s="3" t="s">
        <v>854</v>
      </c>
      <c r="D403" s="6">
        <v>900</v>
      </c>
      <c r="E403" s="6">
        <v>13772</v>
      </c>
      <c r="F403" s="4">
        <f t="shared" si="24"/>
        <v>15.302222222222222</v>
      </c>
      <c r="G403" t="s">
        <v>20</v>
      </c>
      <c r="H403">
        <v>299</v>
      </c>
      <c r="I403" s="7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  <c r="S403" s="17">
        <f t="shared" si="26"/>
        <v>43765.208333333328</v>
      </c>
      <c r="T403" s="17">
        <f t="shared" si="27"/>
        <v>43765.208333333328</v>
      </c>
    </row>
    <row r="404" spans="1:20" x14ac:dyDescent="0.35">
      <c r="A404">
        <v>402</v>
      </c>
      <c r="B404" t="s">
        <v>855</v>
      </c>
      <c r="C404" s="3" t="s">
        <v>856</v>
      </c>
      <c r="D404" s="6">
        <v>7300</v>
      </c>
      <c r="E404" s="6">
        <v>2946</v>
      </c>
      <c r="F404" s="4">
        <f t="shared" si="24"/>
        <v>0.40356164383561643</v>
      </c>
      <c r="G404" t="s">
        <v>14</v>
      </c>
      <c r="H404">
        <v>40</v>
      </c>
      <c r="I404" s="7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  <c r="S404" s="17">
        <f t="shared" si="26"/>
        <v>40914.25</v>
      </c>
      <c r="T404" s="17">
        <f t="shared" si="27"/>
        <v>40961.25</v>
      </c>
    </row>
    <row r="405" spans="1:20" x14ac:dyDescent="0.35">
      <c r="A405">
        <v>403</v>
      </c>
      <c r="B405" t="s">
        <v>857</v>
      </c>
      <c r="C405" s="3" t="s">
        <v>858</v>
      </c>
      <c r="D405" s="6">
        <v>195800</v>
      </c>
      <c r="E405" s="6">
        <v>168820</v>
      </c>
      <c r="F405" s="4">
        <f t="shared" si="24"/>
        <v>0.86220633299284988</v>
      </c>
      <c r="G405" t="s">
        <v>14</v>
      </c>
      <c r="H405">
        <v>3015</v>
      </c>
      <c r="I405" s="7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  <c r="S405" s="17">
        <f t="shared" si="26"/>
        <v>40310.208333333336</v>
      </c>
      <c r="T405" s="17">
        <f t="shared" si="27"/>
        <v>40346.208333333336</v>
      </c>
    </row>
    <row r="406" spans="1:20" x14ac:dyDescent="0.35">
      <c r="A406">
        <v>404</v>
      </c>
      <c r="B406" t="s">
        <v>859</v>
      </c>
      <c r="C406" s="3" t="s">
        <v>860</v>
      </c>
      <c r="D406" s="6">
        <v>48900</v>
      </c>
      <c r="E406" s="6">
        <v>154321</v>
      </c>
      <c r="F406" s="4">
        <f t="shared" si="24"/>
        <v>3.1558486707566464</v>
      </c>
      <c r="G406" t="s">
        <v>20</v>
      </c>
      <c r="H406">
        <v>2237</v>
      </c>
      <c r="I406" s="7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  <c r="S406" s="17">
        <f t="shared" si="26"/>
        <v>43053.25</v>
      </c>
      <c r="T406" s="17">
        <f t="shared" si="27"/>
        <v>43056.25</v>
      </c>
    </row>
    <row r="407" spans="1:20" x14ac:dyDescent="0.35">
      <c r="A407">
        <v>405</v>
      </c>
      <c r="B407" t="s">
        <v>861</v>
      </c>
      <c r="C407" s="3" t="s">
        <v>862</v>
      </c>
      <c r="D407" s="6">
        <v>29600</v>
      </c>
      <c r="E407" s="6">
        <v>26527</v>
      </c>
      <c r="F407" s="4">
        <f t="shared" si="24"/>
        <v>0.89618243243243245</v>
      </c>
      <c r="G407" t="s">
        <v>14</v>
      </c>
      <c r="H407">
        <v>435</v>
      </c>
      <c r="I407" s="7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  <c r="S407" s="17">
        <f t="shared" si="26"/>
        <v>43255.208333333328</v>
      </c>
      <c r="T407" s="17">
        <f t="shared" si="27"/>
        <v>43305.208333333328</v>
      </c>
    </row>
    <row r="408" spans="1:20" x14ac:dyDescent="0.35">
      <c r="A408">
        <v>406</v>
      </c>
      <c r="B408" t="s">
        <v>863</v>
      </c>
      <c r="C408" s="3" t="s">
        <v>864</v>
      </c>
      <c r="D408" s="6">
        <v>39300</v>
      </c>
      <c r="E408" s="6">
        <v>71583</v>
      </c>
      <c r="F408" s="4">
        <f t="shared" si="24"/>
        <v>1.8214503816793892</v>
      </c>
      <c r="G408" t="s">
        <v>20</v>
      </c>
      <c r="H408">
        <v>645</v>
      </c>
      <c r="I408" s="7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  <c r="S408" s="17">
        <f t="shared" si="26"/>
        <v>41304.25</v>
      </c>
      <c r="T408" s="17">
        <f t="shared" si="27"/>
        <v>41316.25</v>
      </c>
    </row>
    <row r="409" spans="1:20" x14ac:dyDescent="0.35">
      <c r="A409">
        <v>407</v>
      </c>
      <c r="B409" t="s">
        <v>865</v>
      </c>
      <c r="C409" s="3" t="s">
        <v>866</v>
      </c>
      <c r="D409" s="6">
        <v>3400</v>
      </c>
      <c r="E409" s="6">
        <v>12100</v>
      </c>
      <c r="F409" s="4">
        <f t="shared" si="24"/>
        <v>3.5588235294117645</v>
      </c>
      <c r="G409" t="s">
        <v>20</v>
      </c>
      <c r="H409">
        <v>484</v>
      </c>
      <c r="I409" s="7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  <c r="S409" s="17">
        <f t="shared" si="26"/>
        <v>43751.208333333328</v>
      </c>
      <c r="T409" s="17">
        <f t="shared" si="27"/>
        <v>43758.208333333328</v>
      </c>
    </row>
    <row r="410" spans="1:20" x14ac:dyDescent="0.35">
      <c r="A410">
        <v>408</v>
      </c>
      <c r="B410" t="s">
        <v>867</v>
      </c>
      <c r="C410" s="3" t="s">
        <v>868</v>
      </c>
      <c r="D410" s="6">
        <v>9200</v>
      </c>
      <c r="E410" s="6">
        <v>12129</v>
      </c>
      <c r="F410" s="4">
        <f t="shared" si="24"/>
        <v>1.3183695652173912</v>
      </c>
      <c r="G410" t="s">
        <v>20</v>
      </c>
      <c r="H410">
        <v>154</v>
      </c>
      <c r="I410" s="7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  <c r="S410" s="17">
        <f t="shared" si="26"/>
        <v>42541.208333333328</v>
      </c>
      <c r="T410" s="17">
        <f t="shared" si="27"/>
        <v>42561.208333333328</v>
      </c>
    </row>
    <row r="411" spans="1:20" x14ac:dyDescent="0.35">
      <c r="A411">
        <v>409</v>
      </c>
      <c r="B411" t="s">
        <v>243</v>
      </c>
      <c r="C411" s="3" t="s">
        <v>869</v>
      </c>
      <c r="D411" s="6">
        <v>135600</v>
      </c>
      <c r="E411" s="6">
        <v>62804</v>
      </c>
      <c r="F411" s="4">
        <f t="shared" si="24"/>
        <v>0.46315634218289087</v>
      </c>
      <c r="G411" t="s">
        <v>14</v>
      </c>
      <c r="H411">
        <v>714</v>
      </c>
      <c r="I411" s="7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  <c r="S411" s="17">
        <f t="shared" si="26"/>
        <v>42843.208333333328</v>
      </c>
      <c r="T411" s="17">
        <f t="shared" si="27"/>
        <v>42847.208333333328</v>
      </c>
    </row>
    <row r="412" spans="1:20" x14ac:dyDescent="0.35">
      <c r="A412">
        <v>410</v>
      </c>
      <c r="B412" t="s">
        <v>870</v>
      </c>
      <c r="C412" s="3" t="s">
        <v>871</v>
      </c>
      <c r="D412" s="6">
        <v>153700</v>
      </c>
      <c r="E412" s="6">
        <v>55536</v>
      </c>
      <c r="F412" s="4">
        <f t="shared" si="24"/>
        <v>0.36132726089785294</v>
      </c>
      <c r="G412" t="s">
        <v>47</v>
      </c>
      <c r="H412">
        <v>1111</v>
      </c>
      <c r="I412" s="7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  <c r="S412" s="17">
        <f t="shared" si="26"/>
        <v>42122.208333333328</v>
      </c>
      <c r="T412" s="17">
        <f t="shared" si="27"/>
        <v>42122.208333333328</v>
      </c>
    </row>
    <row r="413" spans="1:20" x14ac:dyDescent="0.35">
      <c r="A413">
        <v>411</v>
      </c>
      <c r="B413" t="s">
        <v>872</v>
      </c>
      <c r="C413" s="3" t="s">
        <v>873</v>
      </c>
      <c r="D413" s="6">
        <v>7800</v>
      </c>
      <c r="E413" s="6">
        <v>8161</v>
      </c>
      <c r="F413" s="4">
        <f t="shared" si="24"/>
        <v>1.0462820512820512</v>
      </c>
      <c r="G413" t="s">
        <v>20</v>
      </c>
      <c r="H413">
        <v>82</v>
      </c>
      <c r="I413" s="7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  <c r="S413" s="17">
        <f t="shared" si="26"/>
        <v>42884.208333333328</v>
      </c>
      <c r="T413" s="17">
        <f t="shared" si="27"/>
        <v>42886.208333333328</v>
      </c>
    </row>
    <row r="414" spans="1:20" x14ac:dyDescent="0.35">
      <c r="A414">
        <v>412</v>
      </c>
      <c r="B414" t="s">
        <v>874</v>
      </c>
      <c r="C414" s="3" t="s">
        <v>875</v>
      </c>
      <c r="D414" s="6">
        <v>2100</v>
      </c>
      <c r="E414" s="6">
        <v>14046</v>
      </c>
      <c r="F414" s="4">
        <f t="shared" si="24"/>
        <v>6.6885714285714286</v>
      </c>
      <c r="G414" t="s">
        <v>20</v>
      </c>
      <c r="H414">
        <v>134</v>
      </c>
      <c r="I414" s="7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  <c r="S414" s="17">
        <f t="shared" si="26"/>
        <v>41642.25</v>
      </c>
      <c r="T414" s="17">
        <f t="shared" si="27"/>
        <v>41652.25</v>
      </c>
    </row>
    <row r="415" spans="1:20" x14ac:dyDescent="0.35">
      <c r="A415">
        <v>413</v>
      </c>
      <c r="B415" t="s">
        <v>876</v>
      </c>
      <c r="C415" s="3" t="s">
        <v>877</v>
      </c>
      <c r="D415" s="6">
        <v>189500</v>
      </c>
      <c r="E415" s="6">
        <v>117628</v>
      </c>
      <c r="F415" s="4">
        <f t="shared" si="24"/>
        <v>0.62072823218997364</v>
      </c>
      <c r="G415" t="s">
        <v>47</v>
      </c>
      <c r="H415">
        <v>1089</v>
      </c>
      <c r="I415" s="7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  <c r="S415" s="17">
        <f t="shared" si="26"/>
        <v>43431.25</v>
      </c>
      <c r="T415" s="17">
        <f t="shared" si="27"/>
        <v>43458.25</v>
      </c>
    </row>
    <row r="416" spans="1:20" x14ac:dyDescent="0.35">
      <c r="A416">
        <v>414</v>
      </c>
      <c r="B416" t="s">
        <v>878</v>
      </c>
      <c r="C416" s="3" t="s">
        <v>879</v>
      </c>
      <c r="D416" s="6">
        <v>188200</v>
      </c>
      <c r="E416" s="6">
        <v>159405</v>
      </c>
      <c r="F416" s="4">
        <f t="shared" si="24"/>
        <v>0.84699787460148779</v>
      </c>
      <c r="G416" t="s">
        <v>14</v>
      </c>
      <c r="H416">
        <v>5497</v>
      </c>
      <c r="I416" s="7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  <c r="S416" s="17">
        <f t="shared" si="26"/>
        <v>40288.208333333336</v>
      </c>
      <c r="T416" s="17">
        <f t="shared" si="27"/>
        <v>40296.208333333336</v>
      </c>
    </row>
    <row r="417" spans="1:20" x14ac:dyDescent="0.35">
      <c r="A417">
        <v>415</v>
      </c>
      <c r="B417" t="s">
        <v>880</v>
      </c>
      <c r="C417" s="3" t="s">
        <v>881</v>
      </c>
      <c r="D417" s="6">
        <v>113500</v>
      </c>
      <c r="E417" s="6">
        <v>12552</v>
      </c>
      <c r="F417" s="4">
        <f t="shared" si="24"/>
        <v>0.11059030837004405</v>
      </c>
      <c r="G417" t="s">
        <v>14</v>
      </c>
      <c r="H417">
        <v>418</v>
      </c>
      <c r="I417" s="7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  <c r="S417" s="17">
        <f t="shared" si="26"/>
        <v>40921.25</v>
      </c>
      <c r="T417" s="17">
        <f t="shared" si="27"/>
        <v>40938.25</v>
      </c>
    </row>
    <row r="418" spans="1:20" ht="31" x14ac:dyDescent="0.35">
      <c r="A418">
        <v>416</v>
      </c>
      <c r="B418" t="s">
        <v>882</v>
      </c>
      <c r="C418" s="3" t="s">
        <v>883</v>
      </c>
      <c r="D418" s="6">
        <v>134600</v>
      </c>
      <c r="E418" s="6">
        <v>59007</v>
      </c>
      <c r="F418" s="4">
        <f t="shared" si="24"/>
        <v>0.43838781575037145</v>
      </c>
      <c r="G418" t="s">
        <v>14</v>
      </c>
      <c r="H418">
        <v>1439</v>
      </c>
      <c r="I418" s="7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  <c r="S418" s="17">
        <f t="shared" si="26"/>
        <v>40560.25</v>
      </c>
      <c r="T418" s="17">
        <f t="shared" si="27"/>
        <v>40569.25</v>
      </c>
    </row>
    <row r="419" spans="1:20" x14ac:dyDescent="0.35">
      <c r="A419">
        <v>417</v>
      </c>
      <c r="B419" t="s">
        <v>884</v>
      </c>
      <c r="C419" s="3" t="s">
        <v>885</v>
      </c>
      <c r="D419" s="6">
        <v>1700</v>
      </c>
      <c r="E419" s="6">
        <v>943</v>
      </c>
      <c r="F419" s="4">
        <f t="shared" si="24"/>
        <v>0.55470588235294116</v>
      </c>
      <c r="G419" t="s">
        <v>14</v>
      </c>
      <c r="H419">
        <v>15</v>
      </c>
      <c r="I419" s="7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  <c r="S419" s="17">
        <f t="shared" si="26"/>
        <v>43407.208333333328</v>
      </c>
      <c r="T419" s="17">
        <f t="shared" si="27"/>
        <v>43431.25</v>
      </c>
    </row>
    <row r="420" spans="1:20" x14ac:dyDescent="0.35">
      <c r="A420">
        <v>418</v>
      </c>
      <c r="B420" t="s">
        <v>105</v>
      </c>
      <c r="C420" s="3" t="s">
        <v>886</v>
      </c>
      <c r="D420" s="6">
        <v>163700</v>
      </c>
      <c r="E420" s="6">
        <v>93963</v>
      </c>
      <c r="F420" s="4">
        <f t="shared" si="24"/>
        <v>0.57399511301160655</v>
      </c>
      <c r="G420" t="s">
        <v>14</v>
      </c>
      <c r="H420">
        <v>1999</v>
      </c>
      <c r="I420" s="7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  <c r="S420" s="17">
        <f t="shared" si="26"/>
        <v>41035.208333333336</v>
      </c>
      <c r="T420" s="17">
        <f t="shared" si="27"/>
        <v>41036.208333333336</v>
      </c>
    </row>
    <row r="421" spans="1:20" x14ac:dyDescent="0.35">
      <c r="A421">
        <v>419</v>
      </c>
      <c r="B421" t="s">
        <v>887</v>
      </c>
      <c r="C421" s="3" t="s">
        <v>888</v>
      </c>
      <c r="D421" s="6">
        <v>113800</v>
      </c>
      <c r="E421" s="6">
        <v>140469</v>
      </c>
      <c r="F421" s="4">
        <f t="shared" si="24"/>
        <v>1.2343497363796134</v>
      </c>
      <c r="G421" t="s">
        <v>20</v>
      </c>
      <c r="H421">
        <v>5203</v>
      </c>
      <c r="I421" s="7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  <c r="S421" s="17">
        <f t="shared" si="26"/>
        <v>40899.25</v>
      </c>
      <c r="T421" s="17">
        <f t="shared" si="27"/>
        <v>40905.25</v>
      </c>
    </row>
    <row r="422" spans="1:20" x14ac:dyDescent="0.35">
      <c r="A422">
        <v>420</v>
      </c>
      <c r="B422" t="s">
        <v>889</v>
      </c>
      <c r="C422" s="3" t="s">
        <v>890</v>
      </c>
      <c r="D422" s="6">
        <v>5000</v>
      </c>
      <c r="E422" s="6">
        <v>6423</v>
      </c>
      <c r="F422" s="4">
        <f t="shared" si="24"/>
        <v>1.2846</v>
      </c>
      <c r="G422" t="s">
        <v>20</v>
      </c>
      <c r="H422">
        <v>94</v>
      </c>
      <c r="I422" s="7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  <c r="S422" s="17">
        <f t="shared" si="26"/>
        <v>42911.208333333328</v>
      </c>
      <c r="T422" s="17">
        <f t="shared" si="27"/>
        <v>42925.208333333328</v>
      </c>
    </row>
    <row r="423" spans="1:20" x14ac:dyDescent="0.35">
      <c r="A423">
        <v>421</v>
      </c>
      <c r="B423" t="s">
        <v>891</v>
      </c>
      <c r="C423" s="3" t="s">
        <v>892</v>
      </c>
      <c r="D423" s="6">
        <v>9400</v>
      </c>
      <c r="E423" s="6">
        <v>6015</v>
      </c>
      <c r="F423" s="4">
        <f t="shared" si="24"/>
        <v>0.63989361702127656</v>
      </c>
      <c r="G423" t="s">
        <v>14</v>
      </c>
      <c r="H423">
        <v>118</v>
      </c>
      <c r="I423" s="7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  <c r="S423" s="17">
        <f t="shared" si="26"/>
        <v>42915.208333333328</v>
      </c>
      <c r="T423" s="17">
        <f t="shared" si="27"/>
        <v>42945.208333333328</v>
      </c>
    </row>
    <row r="424" spans="1:20" ht="31" x14ac:dyDescent="0.35">
      <c r="A424">
        <v>422</v>
      </c>
      <c r="B424" t="s">
        <v>893</v>
      </c>
      <c r="C424" s="3" t="s">
        <v>894</v>
      </c>
      <c r="D424" s="6">
        <v>8700</v>
      </c>
      <c r="E424" s="6">
        <v>11075</v>
      </c>
      <c r="F424" s="4">
        <f t="shared" si="24"/>
        <v>1.2729885057471264</v>
      </c>
      <c r="G424" t="s">
        <v>20</v>
      </c>
      <c r="H424">
        <v>205</v>
      </c>
      <c r="I424" s="7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  <c r="S424" s="17">
        <f t="shared" si="26"/>
        <v>40285.208333333336</v>
      </c>
      <c r="T424" s="17">
        <f t="shared" si="27"/>
        <v>40305.208333333336</v>
      </c>
    </row>
    <row r="425" spans="1:20" x14ac:dyDescent="0.35">
      <c r="A425">
        <v>423</v>
      </c>
      <c r="B425" t="s">
        <v>895</v>
      </c>
      <c r="C425" s="3" t="s">
        <v>896</v>
      </c>
      <c r="D425" s="6">
        <v>147800</v>
      </c>
      <c r="E425" s="6">
        <v>15723</v>
      </c>
      <c r="F425" s="4">
        <f t="shared" si="24"/>
        <v>0.10638024357239513</v>
      </c>
      <c r="G425" t="s">
        <v>14</v>
      </c>
      <c r="H425">
        <v>162</v>
      </c>
      <c r="I425" s="7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  <c r="S425" s="17">
        <f t="shared" si="26"/>
        <v>40808.208333333336</v>
      </c>
      <c r="T425" s="17">
        <f t="shared" si="27"/>
        <v>40810.208333333336</v>
      </c>
    </row>
    <row r="426" spans="1:20" x14ac:dyDescent="0.35">
      <c r="A426">
        <v>424</v>
      </c>
      <c r="B426" t="s">
        <v>897</v>
      </c>
      <c r="C426" s="3" t="s">
        <v>898</v>
      </c>
      <c r="D426" s="6">
        <v>5100</v>
      </c>
      <c r="E426" s="6">
        <v>2064</v>
      </c>
      <c r="F426" s="4">
        <f t="shared" si="24"/>
        <v>0.40470588235294119</v>
      </c>
      <c r="G426" t="s">
        <v>14</v>
      </c>
      <c r="H426">
        <v>83</v>
      </c>
      <c r="I426" s="7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  <c r="S426" s="17">
        <f t="shared" si="26"/>
        <v>43208.208333333328</v>
      </c>
      <c r="T426" s="17">
        <f t="shared" si="27"/>
        <v>43214.208333333328</v>
      </c>
    </row>
    <row r="427" spans="1:20" x14ac:dyDescent="0.35">
      <c r="A427">
        <v>425</v>
      </c>
      <c r="B427" t="s">
        <v>899</v>
      </c>
      <c r="C427" s="3" t="s">
        <v>900</v>
      </c>
      <c r="D427" s="6">
        <v>2700</v>
      </c>
      <c r="E427" s="6">
        <v>7767</v>
      </c>
      <c r="F427" s="4">
        <f t="shared" si="24"/>
        <v>2.8766666666666665</v>
      </c>
      <c r="G427" t="s">
        <v>20</v>
      </c>
      <c r="H427">
        <v>92</v>
      </c>
      <c r="I427" s="7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  <c r="S427" s="17">
        <f t="shared" si="26"/>
        <v>42213.208333333328</v>
      </c>
      <c r="T427" s="17">
        <f t="shared" si="27"/>
        <v>42219.208333333328</v>
      </c>
    </row>
    <row r="428" spans="1:20" x14ac:dyDescent="0.35">
      <c r="A428">
        <v>426</v>
      </c>
      <c r="B428" t="s">
        <v>901</v>
      </c>
      <c r="C428" s="3" t="s">
        <v>902</v>
      </c>
      <c r="D428" s="6">
        <v>1800</v>
      </c>
      <c r="E428" s="6">
        <v>10313</v>
      </c>
      <c r="F428" s="4">
        <f t="shared" si="24"/>
        <v>5.7294444444444448</v>
      </c>
      <c r="G428" t="s">
        <v>20</v>
      </c>
      <c r="H428">
        <v>219</v>
      </c>
      <c r="I428" s="7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  <c r="S428" s="17">
        <f t="shared" si="26"/>
        <v>41332.25</v>
      </c>
      <c r="T428" s="17">
        <f t="shared" si="27"/>
        <v>41339.25</v>
      </c>
    </row>
    <row r="429" spans="1:20" x14ac:dyDescent="0.35">
      <c r="A429">
        <v>427</v>
      </c>
      <c r="B429" t="s">
        <v>903</v>
      </c>
      <c r="C429" s="3" t="s">
        <v>904</v>
      </c>
      <c r="D429" s="6">
        <v>174500</v>
      </c>
      <c r="E429" s="6">
        <v>197018</v>
      </c>
      <c r="F429" s="4">
        <f t="shared" si="24"/>
        <v>1.1290429799426933</v>
      </c>
      <c r="G429" t="s">
        <v>20</v>
      </c>
      <c r="H429">
        <v>2526</v>
      </c>
      <c r="I429" s="7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  <c r="S429" s="17">
        <f t="shared" si="26"/>
        <v>41895.208333333336</v>
      </c>
      <c r="T429" s="17">
        <f t="shared" si="27"/>
        <v>41927.208333333336</v>
      </c>
    </row>
    <row r="430" spans="1:20" x14ac:dyDescent="0.35">
      <c r="A430">
        <v>428</v>
      </c>
      <c r="B430" t="s">
        <v>905</v>
      </c>
      <c r="C430" s="3" t="s">
        <v>906</v>
      </c>
      <c r="D430" s="6">
        <v>101400</v>
      </c>
      <c r="E430" s="6">
        <v>47037</v>
      </c>
      <c r="F430" s="4">
        <f t="shared" si="24"/>
        <v>0.46387573964497042</v>
      </c>
      <c r="G430" t="s">
        <v>14</v>
      </c>
      <c r="H430">
        <v>747</v>
      </c>
      <c r="I430" s="7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  <c r="S430" s="17">
        <f t="shared" si="26"/>
        <v>40585.25</v>
      </c>
      <c r="T430" s="17">
        <f t="shared" si="27"/>
        <v>40592.25</v>
      </c>
    </row>
    <row r="431" spans="1:20" x14ac:dyDescent="0.35">
      <c r="A431">
        <v>429</v>
      </c>
      <c r="B431" t="s">
        <v>907</v>
      </c>
      <c r="C431" s="3" t="s">
        <v>908</v>
      </c>
      <c r="D431" s="6">
        <v>191000</v>
      </c>
      <c r="E431" s="6">
        <v>173191</v>
      </c>
      <c r="F431" s="4">
        <f t="shared" si="24"/>
        <v>0.90675916230366493</v>
      </c>
      <c r="G431" t="s">
        <v>74</v>
      </c>
      <c r="H431">
        <v>2138</v>
      </c>
      <c r="I431" s="7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  <c r="S431" s="17">
        <f t="shared" si="26"/>
        <v>41680.25</v>
      </c>
      <c r="T431" s="17">
        <f t="shared" si="27"/>
        <v>41708.208333333336</v>
      </c>
    </row>
    <row r="432" spans="1:20" x14ac:dyDescent="0.35">
      <c r="A432">
        <v>430</v>
      </c>
      <c r="B432" t="s">
        <v>909</v>
      </c>
      <c r="C432" s="3" t="s">
        <v>910</v>
      </c>
      <c r="D432" s="6">
        <v>8100</v>
      </c>
      <c r="E432" s="6">
        <v>5487</v>
      </c>
      <c r="F432" s="4">
        <f t="shared" si="24"/>
        <v>0.67740740740740746</v>
      </c>
      <c r="G432" t="s">
        <v>14</v>
      </c>
      <c r="H432">
        <v>84</v>
      </c>
      <c r="I432" s="7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  <c r="S432" s="17">
        <f t="shared" si="26"/>
        <v>43737.208333333328</v>
      </c>
      <c r="T432" s="17">
        <f t="shared" si="27"/>
        <v>43771.208333333328</v>
      </c>
    </row>
    <row r="433" spans="1:20" x14ac:dyDescent="0.35">
      <c r="A433">
        <v>431</v>
      </c>
      <c r="B433" t="s">
        <v>911</v>
      </c>
      <c r="C433" s="3" t="s">
        <v>912</v>
      </c>
      <c r="D433" s="6">
        <v>5100</v>
      </c>
      <c r="E433" s="6">
        <v>9817</v>
      </c>
      <c r="F433" s="4">
        <f t="shared" si="24"/>
        <v>1.9249019607843136</v>
      </c>
      <c r="G433" t="s">
        <v>20</v>
      </c>
      <c r="H433">
        <v>94</v>
      </c>
      <c r="I433" s="7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  <c r="S433" s="17">
        <f t="shared" si="26"/>
        <v>43273.208333333328</v>
      </c>
      <c r="T433" s="17">
        <f t="shared" si="27"/>
        <v>43290.208333333328</v>
      </c>
    </row>
    <row r="434" spans="1:20" x14ac:dyDescent="0.35">
      <c r="A434">
        <v>432</v>
      </c>
      <c r="B434" t="s">
        <v>913</v>
      </c>
      <c r="C434" s="3" t="s">
        <v>914</v>
      </c>
      <c r="D434" s="6">
        <v>7700</v>
      </c>
      <c r="E434" s="6">
        <v>6369</v>
      </c>
      <c r="F434" s="4">
        <f t="shared" si="24"/>
        <v>0.82714285714285718</v>
      </c>
      <c r="G434" t="s">
        <v>14</v>
      </c>
      <c r="H434">
        <v>91</v>
      </c>
      <c r="I434" s="7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  <c r="S434" s="17">
        <f t="shared" si="26"/>
        <v>41761.208333333336</v>
      </c>
      <c r="T434" s="17">
        <f t="shared" si="27"/>
        <v>41781.208333333336</v>
      </c>
    </row>
    <row r="435" spans="1:20" x14ac:dyDescent="0.35">
      <c r="A435">
        <v>433</v>
      </c>
      <c r="B435" t="s">
        <v>915</v>
      </c>
      <c r="C435" s="3" t="s">
        <v>916</v>
      </c>
      <c r="D435" s="6">
        <v>121400</v>
      </c>
      <c r="E435" s="6">
        <v>65755</v>
      </c>
      <c r="F435" s="4">
        <f t="shared" si="24"/>
        <v>0.54163920922570019</v>
      </c>
      <c r="G435" t="s">
        <v>14</v>
      </c>
      <c r="H435">
        <v>792</v>
      </c>
      <c r="I435" s="7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  <c r="S435" s="17">
        <f t="shared" si="26"/>
        <v>41603.25</v>
      </c>
      <c r="T435" s="17">
        <f t="shared" si="27"/>
        <v>41619.25</v>
      </c>
    </row>
    <row r="436" spans="1:20" x14ac:dyDescent="0.35">
      <c r="A436">
        <v>434</v>
      </c>
      <c r="B436" t="s">
        <v>917</v>
      </c>
      <c r="C436" s="3" t="s">
        <v>918</v>
      </c>
      <c r="D436" s="6">
        <v>5400</v>
      </c>
      <c r="E436" s="6">
        <v>903</v>
      </c>
      <c r="F436" s="4">
        <f t="shared" si="24"/>
        <v>0.16722222222222222</v>
      </c>
      <c r="G436" t="s">
        <v>74</v>
      </c>
      <c r="H436">
        <v>10</v>
      </c>
      <c r="I436" s="7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  <c r="S436" s="17">
        <f t="shared" si="26"/>
        <v>42705.25</v>
      </c>
      <c r="T436" s="17">
        <f t="shared" si="27"/>
        <v>42719.25</v>
      </c>
    </row>
    <row r="437" spans="1:20" x14ac:dyDescent="0.35">
      <c r="A437">
        <v>435</v>
      </c>
      <c r="B437" t="s">
        <v>919</v>
      </c>
      <c r="C437" s="3" t="s">
        <v>920</v>
      </c>
      <c r="D437" s="6">
        <v>152400</v>
      </c>
      <c r="E437" s="6">
        <v>178120</v>
      </c>
      <c r="F437" s="4">
        <f t="shared" si="24"/>
        <v>1.168766404199475</v>
      </c>
      <c r="G437" t="s">
        <v>20</v>
      </c>
      <c r="H437">
        <v>1713</v>
      </c>
      <c r="I437" s="7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  <c r="S437" s="17">
        <f t="shared" si="26"/>
        <v>41988.25</v>
      </c>
      <c r="T437" s="17">
        <f t="shared" si="27"/>
        <v>42000.25</v>
      </c>
    </row>
    <row r="438" spans="1:20" x14ac:dyDescent="0.35">
      <c r="A438">
        <v>436</v>
      </c>
      <c r="B438" t="s">
        <v>921</v>
      </c>
      <c r="C438" s="3" t="s">
        <v>922</v>
      </c>
      <c r="D438" s="6">
        <v>1300</v>
      </c>
      <c r="E438" s="6">
        <v>13678</v>
      </c>
      <c r="F438" s="4">
        <f t="shared" si="24"/>
        <v>10.521538461538462</v>
      </c>
      <c r="G438" t="s">
        <v>20</v>
      </c>
      <c r="H438">
        <v>249</v>
      </c>
      <c r="I438" s="7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  <c r="S438" s="17">
        <f t="shared" si="26"/>
        <v>43575.208333333328</v>
      </c>
      <c r="T438" s="17">
        <f t="shared" si="27"/>
        <v>43576.208333333328</v>
      </c>
    </row>
    <row r="439" spans="1:20" x14ac:dyDescent="0.35">
      <c r="A439">
        <v>437</v>
      </c>
      <c r="B439" t="s">
        <v>923</v>
      </c>
      <c r="C439" s="3" t="s">
        <v>924</v>
      </c>
      <c r="D439" s="6">
        <v>8100</v>
      </c>
      <c r="E439" s="6">
        <v>9969</v>
      </c>
      <c r="F439" s="4">
        <f t="shared" si="24"/>
        <v>1.2307407407407407</v>
      </c>
      <c r="G439" t="s">
        <v>20</v>
      </c>
      <c r="H439">
        <v>192</v>
      </c>
      <c r="I439" s="7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  <c r="S439" s="17">
        <f t="shared" si="26"/>
        <v>42260.208333333328</v>
      </c>
      <c r="T439" s="17">
        <f t="shared" si="27"/>
        <v>42263.208333333328</v>
      </c>
    </row>
    <row r="440" spans="1:20" ht="31" x14ac:dyDescent="0.35">
      <c r="A440">
        <v>438</v>
      </c>
      <c r="B440" t="s">
        <v>925</v>
      </c>
      <c r="C440" s="3" t="s">
        <v>926</v>
      </c>
      <c r="D440" s="6">
        <v>8300</v>
      </c>
      <c r="E440" s="6">
        <v>14827</v>
      </c>
      <c r="F440" s="4">
        <f t="shared" si="24"/>
        <v>1.7863855421686747</v>
      </c>
      <c r="G440" t="s">
        <v>20</v>
      </c>
      <c r="H440">
        <v>247</v>
      </c>
      <c r="I440" s="7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  <c r="S440" s="17">
        <f t="shared" si="26"/>
        <v>41337.25</v>
      </c>
      <c r="T440" s="17">
        <f t="shared" si="27"/>
        <v>41367.208333333336</v>
      </c>
    </row>
    <row r="441" spans="1:20" x14ac:dyDescent="0.35">
      <c r="A441">
        <v>439</v>
      </c>
      <c r="B441" t="s">
        <v>927</v>
      </c>
      <c r="C441" s="3" t="s">
        <v>928</v>
      </c>
      <c r="D441" s="6">
        <v>28400</v>
      </c>
      <c r="E441" s="6">
        <v>100900</v>
      </c>
      <c r="F441" s="4">
        <f t="shared" si="24"/>
        <v>3.5528169014084505</v>
      </c>
      <c r="G441" t="s">
        <v>20</v>
      </c>
      <c r="H441">
        <v>2293</v>
      </c>
      <c r="I441" s="7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  <c r="S441" s="17">
        <f t="shared" si="26"/>
        <v>42680.208333333328</v>
      </c>
      <c r="T441" s="17">
        <f t="shared" si="27"/>
        <v>42687.25</v>
      </c>
    </row>
    <row r="442" spans="1:20" x14ac:dyDescent="0.35">
      <c r="A442">
        <v>440</v>
      </c>
      <c r="B442" t="s">
        <v>929</v>
      </c>
      <c r="C442" s="3" t="s">
        <v>930</v>
      </c>
      <c r="D442" s="6">
        <v>102500</v>
      </c>
      <c r="E442" s="6">
        <v>165954</v>
      </c>
      <c r="F442" s="4">
        <f t="shared" si="24"/>
        <v>1.6190634146341463</v>
      </c>
      <c r="G442" t="s">
        <v>20</v>
      </c>
      <c r="H442">
        <v>3131</v>
      </c>
      <c r="I442" s="7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  <c r="S442" s="17">
        <f t="shared" si="26"/>
        <v>42916.208333333328</v>
      </c>
      <c r="T442" s="17">
        <f t="shared" si="27"/>
        <v>42926.208333333328</v>
      </c>
    </row>
    <row r="443" spans="1:20" x14ac:dyDescent="0.35">
      <c r="A443">
        <v>441</v>
      </c>
      <c r="B443" t="s">
        <v>931</v>
      </c>
      <c r="C443" s="3" t="s">
        <v>932</v>
      </c>
      <c r="D443" s="6">
        <v>7000</v>
      </c>
      <c r="E443" s="6">
        <v>1744</v>
      </c>
      <c r="F443" s="4">
        <f t="shared" si="24"/>
        <v>0.24914285714285714</v>
      </c>
      <c r="G443" t="s">
        <v>14</v>
      </c>
      <c r="H443">
        <v>32</v>
      </c>
      <c r="I443" s="7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  <c r="S443" s="17">
        <f t="shared" si="26"/>
        <v>41025.208333333336</v>
      </c>
      <c r="T443" s="17">
        <f t="shared" si="27"/>
        <v>41053.208333333336</v>
      </c>
    </row>
    <row r="444" spans="1:20" x14ac:dyDescent="0.35">
      <c r="A444">
        <v>442</v>
      </c>
      <c r="B444" t="s">
        <v>933</v>
      </c>
      <c r="C444" s="3" t="s">
        <v>934</v>
      </c>
      <c r="D444" s="6">
        <v>5400</v>
      </c>
      <c r="E444" s="6">
        <v>10731</v>
      </c>
      <c r="F444" s="4">
        <f t="shared" si="24"/>
        <v>1.9872222222222222</v>
      </c>
      <c r="G444" t="s">
        <v>20</v>
      </c>
      <c r="H444">
        <v>143</v>
      </c>
      <c r="I444" s="7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  <c r="S444" s="17">
        <f t="shared" si="26"/>
        <v>42980.208333333328</v>
      </c>
      <c r="T444" s="17">
        <f t="shared" si="27"/>
        <v>42996.208333333328</v>
      </c>
    </row>
    <row r="445" spans="1:20" x14ac:dyDescent="0.35">
      <c r="A445">
        <v>443</v>
      </c>
      <c r="B445" t="s">
        <v>935</v>
      </c>
      <c r="C445" s="3" t="s">
        <v>936</v>
      </c>
      <c r="D445" s="6">
        <v>9300</v>
      </c>
      <c r="E445" s="6">
        <v>3232</v>
      </c>
      <c r="F445" s="4">
        <f t="shared" si="24"/>
        <v>0.34752688172043011</v>
      </c>
      <c r="G445" t="s">
        <v>74</v>
      </c>
      <c r="H445">
        <v>90</v>
      </c>
      <c r="I445" s="7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  <c r="S445" s="17">
        <f t="shared" si="26"/>
        <v>40451.208333333336</v>
      </c>
      <c r="T445" s="17">
        <f t="shared" si="27"/>
        <v>40470.208333333336</v>
      </c>
    </row>
    <row r="446" spans="1:20" x14ac:dyDescent="0.35">
      <c r="A446">
        <v>444</v>
      </c>
      <c r="B446" t="s">
        <v>748</v>
      </c>
      <c r="C446" s="3" t="s">
        <v>937</v>
      </c>
      <c r="D446" s="6">
        <v>6200</v>
      </c>
      <c r="E446" s="6">
        <v>10938</v>
      </c>
      <c r="F446" s="4">
        <f t="shared" si="24"/>
        <v>1.7641935483870967</v>
      </c>
      <c r="G446" t="s">
        <v>20</v>
      </c>
      <c r="H446">
        <v>296</v>
      </c>
      <c r="I446" s="7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  <c r="S446" s="17">
        <f t="shared" si="26"/>
        <v>40748.208333333336</v>
      </c>
      <c r="T446" s="17">
        <f t="shared" si="27"/>
        <v>40750.208333333336</v>
      </c>
    </row>
    <row r="447" spans="1:20" ht="31" x14ac:dyDescent="0.35">
      <c r="A447">
        <v>445</v>
      </c>
      <c r="B447" t="s">
        <v>938</v>
      </c>
      <c r="C447" s="3" t="s">
        <v>939</v>
      </c>
      <c r="D447" s="6">
        <v>2100</v>
      </c>
      <c r="E447" s="6">
        <v>10739</v>
      </c>
      <c r="F447" s="4">
        <f t="shared" si="24"/>
        <v>5.1138095238095236</v>
      </c>
      <c r="G447" t="s">
        <v>20</v>
      </c>
      <c r="H447">
        <v>170</v>
      </c>
      <c r="I447" s="7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  <c r="S447" s="17">
        <f t="shared" si="26"/>
        <v>40515.25</v>
      </c>
      <c r="T447" s="17">
        <f t="shared" si="27"/>
        <v>40536.25</v>
      </c>
    </row>
    <row r="448" spans="1:20" x14ac:dyDescent="0.35">
      <c r="A448">
        <v>446</v>
      </c>
      <c r="B448" t="s">
        <v>940</v>
      </c>
      <c r="C448" s="3" t="s">
        <v>941</v>
      </c>
      <c r="D448" s="6">
        <v>6800</v>
      </c>
      <c r="E448" s="6">
        <v>5579</v>
      </c>
      <c r="F448" s="4">
        <f t="shared" si="24"/>
        <v>0.82044117647058823</v>
      </c>
      <c r="G448" t="s">
        <v>14</v>
      </c>
      <c r="H448">
        <v>186</v>
      </c>
      <c r="I448" s="7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  <c r="S448" s="17">
        <f t="shared" si="26"/>
        <v>41261.25</v>
      </c>
      <c r="T448" s="17">
        <f t="shared" si="27"/>
        <v>41263.25</v>
      </c>
    </row>
    <row r="449" spans="1:20" x14ac:dyDescent="0.35">
      <c r="A449">
        <v>447</v>
      </c>
      <c r="B449" t="s">
        <v>942</v>
      </c>
      <c r="C449" s="3" t="s">
        <v>943</v>
      </c>
      <c r="D449" s="6">
        <v>155200</v>
      </c>
      <c r="E449" s="6">
        <v>37754</v>
      </c>
      <c r="F449" s="4">
        <f t="shared" si="24"/>
        <v>0.24326030927835052</v>
      </c>
      <c r="G449" t="s">
        <v>74</v>
      </c>
      <c r="H449">
        <v>439</v>
      </c>
      <c r="I449" s="7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  <c r="S449" s="17">
        <f t="shared" si="26"/>
        <v>43088.25</v>
      </c>
      <c r="T449" s="17">
        <f t="shared" si="27"/>
        <v>43104.25</v>
      </c>
    </row>
    <row r="450" spans="1:20" x14ac:dyDescent="0.35">
      <c r="A450">
        <v>448</v>
      </c>
      <c r="B450" t="s">
        <v>944</v>
      </c>
      <c r="C450" s="3" t="s">
        <v>945</v>
      </c>
      <c r="D450" s="6">
        <v>89900</v>
      </c>
      <c r="E450" s="6">
        <v>45384</v>
      </c>
      <c r="F450" s="4">
        <f t="shared" ref="F450:F513" si="28">IFERROR(E450/D450,0)</f>
        <v>0.50482758620689661</v>
      </c>
      <c r="G450" t="s">
        <v>14</v>
      </c>
      <c r="H450">
        <v>605</v>
      </c>
      <c r="I450" s="7">
        <f t="shared" ref="I450:I513" si="29">IFERROR(E450/H450,0)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  <c r="S450" s="17">
        <f t="shared" ref="S450:S513" si="30">(((L450/60)/60)/24)+DATE(1970,1,1)</f>
        <v>41378.208333333336</v>
      </c>
      <c r="T450" s="17">
        <f t="shared" ref="T450:T513" si="31">(((M450/60)/60)/24)+DATE(1970,1,1)</f>
        <v>41380.208333333336</v>
      </c>
    </row>
    <row r="451" spans="1:20" x14ac:dyDescent="0.35">
      <c r="A451">
        <v>449</v>
      </c>
      <c r="B451" t="s">
        <v>946</v>
      </c>
      <c r="C451" s="3" t="s">
        <v>947</v>
      </c>
      <c r="D451" s="6">
        <v>900</v>
      </c>
      <c r="E451" s="6">
        <v>8703</v>
      </c>
      <c r="F451" s="4">
        <f t="shared" si="28"/>
        <v>9.67</v>
      </c>
      <c r="G451" t="s">
        <v>20</v>
      </c>
      <c r="H451">
        <v>86</v>
      </c>
      <c r="I451" s="7">
        <f t="shared" si="29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  <c r="S451" s="17">
        <f t="shared" si="30"/>
        <v>43530.25</v>
      </c>
      <c r="T451" s="17">
        <f t="shared" si="31"/>
        <v>43547.208333333328</v>
      </c>
    </row>
    <row r="452" spans="1:20" x14ac:dyDescent="0.35">
      <c r="A452">
        <v>450</v>
      </c>
      <c r="B452" t="s">
        <v>948</v>
      </c>
      <c r="C452" s="3" t="s">
        <v>949</v>
      </c>
      <c r="D452" s="6">
        <v>100</v>
      </c>
      <c r="E452" s="6">
        <v>4</v>
      </c>
      <c r="F452" s="4">
        <f t="shared" si="28"/>
        <v>0.04</v>
      </c>
      <c r="G452" t="s">
        <v>14</v>
      </c>
      <c r="H452">
        <v>1</v>
      </c>
      <c r="I452" s="7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  <c r="S452" s="17">
        <f t="shared" si="30"/>
        <v>43394.208333333328</v>
      </c>
      <c r="T452" s="17">
        <f t="shared" si="31"/>
        <v>43417.25</v>
      </c>
    </row>
    <row r="453" spans="1:20" x14ac:dyDescent="0.35">
      <c r="A453">
        <v>451</v>
      </c>
      <c r="B453" t="s">
        <v>950</v>
      </c>
      <c r="C453" s="3" t="s">
        <v>951</v>
      </c>
      <c r="D453" s="6">
        <v>148400</v>
      </c>
      <c r="E453" s="6">
        <v>182302</v>
      </c>
      <c r="F453" s="4">
        <f t="shared" si="28"/>
        <v>1.2284501347708894</v>
      </c>
      <c r="G453" t="s">
        <v>20</v>
      </c>
      <c r="H453">
        <v>6286</v>
      </c>
      <c r="I453" s="7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  <c r="S453" s="17">
        <f t="shared" si="30"/>
        <v>42935.208333333328</v>
      </c>
      <c r="T453" s="17">
        <f t="shared" si="31"/>
        <v>42966.208333333328</v>
      </c>
    </row>
    <row r="454" spans="1:20" x14ac:dyDescent="0.35">
      <c r="A454">
        <v>452</v>
      </c>
      <c r="B454" t="s">
        <v>952</v>
      </c>
      <c r="C454" s="3" t="s">
        <v>953</v>
      </c>
      <c r="D454" s="6">
        <v>4800</v>
      </c>
      <c r="E454" s="6">
        <v>3045</v>
      </c>
      <c r="F454" s="4">
        <f t="shared" si="28"/>
        <v>0.63437500000000002</v>
      </c>
      <c r="G454" t="s">
        <v>14</v>
      </c>
      <c r="H454">
        <v>31</v>
      </c>
      <c r="I454" s="7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  <c r="S454" s="17">
        <f t="shared" si="30"/>
        <v>40365.208333333336</v>
      </c>
      <c r="T454" s="17">
        <f t="shared" si="31"/>
        <v>40366.208333333336</v>
      </c>
    </row>
    <row r="455" spans="1:20" x14ac:dyDescent="0.35">
      <c r="A455">
        <v>453</v>
      </c>
      <c r="B455" t="s">
        <v>954</v>
      </c>
      <c r="C455" s="3" t="s">
        <v>955</v>
      </c>
      <c r="D455" s="6">
        <v>182400</v>
      </c>
      <c r="E455" s="6">
        <v>102749</v>
      </c>
      <c r="F455" s="4">
        <f t="shared" si="28"/>
        <v>0.56331688596491225</v>
      </c>
      <c r="G455" t="s">
        <v>14</v>
      </c>
      <c r="H455">
        <v>1181</v>
      </c>
      <c r="I455" s="7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  <c r="S455" s="17">
        <f t="shared" si="30"/>
        <v>42705.25</v>
      </c>
      <c r="T455" s="17">
        <f t="shared" si="31"/>
        <v>42746.25</v>
      </c>
    </row>
    <row r="456" spans="1:20" x14ac:dyDescent="0.35">
      <c r="A456">
        <v>454</v>
      </c>
      <c r="B456" t="s">
        <v>956</v>
      </c>
      <c r="C456" s="3" t="s">
        <v>957</v>
      </c>
      <c r="D456" s="6">
        <v>4000</v>
      </c>
      <c r="E456" s="6">
        <v>1763</v>
      </c>
      <c r="F456" s="4">
        <f t="shared" si="28"/>
        <v>0.44074999999999998</v>
      </c>
      <c r="G456" t="s">
        <v>14</v>
      </c>
      <c r="H456">
        <v>39</v>
      </c>
      <c r="I456" s="7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  <c r="S456" s="17">
        <f t="shared" si="30"/>
        <v>41568.208333333336</v>
      </c>
      <c r="T456" s="17">
        <f t="shared" si="31"/>
        <v>41604.25</v>
      </c>
    </row>
    <row r="457" spans="1:20" x14ac:dyDescent="0.35">
      <c r="A457">
        <v>455</v>
      </c>
      <c r="B457" t="s">
        <v>958</v>
      </c>
      <c r="C457" s="3" t="s">
        <v>959</v>
      </c>
      <c r="D457" s="6">
        <v>116500</v>
      </c>
      <c r="E457" s="6">
        <v>137904</v>
      </c>
      <c r="F457" s="4">
        <f t="shared" si="28"/>
        <v>1.1837253218884121</v>
      </c>
      <c r="G457" t="s">
        <v>20</v>
      </c>
      <c r="H457">
        <v>3727</v>
      </c>
      <c r="I457" s="7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  <c r="S457" s="17">
        <f t="shared" si="30"/>
        <v>40809.208333333336</v>
      </c>
      <c r="T457" s="17">
        <f t="shared" si="31"/>
        <v>40832.208333333336</v>
      </c>
    </row>
    <row r="458" spans="1:20" ht="31" x14ac:dyDescent="0.35">
      <c r="A458">
        <v>456</v>
      </c>
      <c r="B458" t="s">
        <v>960</v>
      </c>
      <c r="C458" s="3" t="s">
        <v>961</v>
      </c>
      <c r="D458" s="6">
        <v>146400</v>
      </c>
      <c r="E458" s="6">
        <v>152438</v>
      </c>
      <c r="F458" s="4">
        <f t="shared" si="28"/>
        <v>1.041243169398907</v>
      </c>
      <c r="G458" t="s">
        <v>20</v>
      </c>
      <c r="H458">
        <v>1605</v>
      </c>
      <c r="I458" s="7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  <c r="S458" s="17">
        <f t="shared" si="30"/>
        <v>43141.25</v>
      </c>
      <c r="T458" s="17">
        <f t="shared" si="31"/>
        <v>43141.25</v>
      </c>
    </row>
    <row r="459" spans="1:20" x14ac:dyDescent="0.35">
      <c r="A459">
        <v>457</v>
      </c>
      <c r="B459" t="s">
        <v>962</v>
      </c>
      <c r="C459" s="3" t="s">
        <v>963</v>
      </c>
      <c r="D459" s="6">
        <v>5000</v>
      </c>
      <c r="E459" s="6">
        <v>1332</v>
      </c>
      <c r="F459" s="4">
        <f t="shared" si="28"/>
        <v>0.26640000000000003</v>
      </c>
      <c r="G459" t="s">
        <v>14</v>
      </c>
      <c r="H459">
        <v>46</v>
      </c>
      <c r="I459" s="7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  <c r="S459" s="17">
        <f t="shared" si="30"/>
        <v>42657.208333333328</v>
      </c>
      <c r="T459" s="17">
        <f t="shared" si="31"/>
        <v>42659.208333333328</v>
      </c>
    </row>
    <row r="460" spans="1:20" x14ac:dyDescent="0.35">
      <c r="A460">
        <v>458</v>
      </c>
      <c r="B460" t="s">
        <v>964</v>
      </c>
      <c r="C460" s="3" t="s">
        <v>965</v>
      </c>
      <c r="D460" s="6">
        <v>33800</v>
      </c>
      <c r="E460" s="6">
        <v>118706</v>
      </c>
      <c r="F460" s="4">
        <f t="shared" si="28"/>
        <v>3.5120118343195266</v>
      </c>
      <c r="G460" t="s">
        <v>20</v>
      </c>
      <c r="H460">
        <v>2120</v>
      </c>
      <c r="I460" s="7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  <c r="S460" s="17">
        <f t="shared" si="30"/>
        <v>40265.208333333336</v>
      </c>
      <c r="T460" s="17">
        <f t="shared" si="31"/>
        <v>40309.208333333336</v>
      </c>
    </row>
    <row r="461" spans="1:20" x14ac:dyDescent="0.35">
      <c r="A461">
        <v>459</v>
      </c>
      <c r="B461" t="s">
        <v>966</v>
      </c>
      <c r="C461" s="3" t="s">
        <v>967</v>
      </c>
      <c r="D461" s="6">
        <v>6300</v>
      </c>
      <c r="E461" s="6">
        <v>5674</v>
      </c>
      <c r="F461" s="4">
        <f t="shared" si="28"/>
        <v>0.90063492063492068</v>
      </c>
      <c r="G461" t="s">
        <v>14</v>
      </c>
      <c r="H461">
        <v>105</v>
      </c>
      <c r="I461" s="7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  <c r="S461" s="17">
        <f t="shared" si="30"/>
        <v>42001.25</v>
      </c>
      <c r="T461" s="17">
        <f t="shared" si="31"/>
        <v>42026.25</v>
      </c>
    </row>
    <row r="462" spans="1:20" x14ac:dyDescent="0.35">
      <c r="A462">
        <v>460</v>
      </c>
      <c r="B462" t="s">
        <v>968</v>
      </c>
      <c r="C462" s="3" t="s">
        <v>969</v>
      </c>
      <c r="D462" s="6">
        <v>2400</v>
      </c>
      <c r="E462" s="6">
        <v>4119</v>
      </c>
      <c r="F462" s="4">
        <f t="shared" si="28"/>
        <v>1.7162500000000001</v>
      </c>
      <c r="G462" t="s">
        <v>20</v>
      </c>
      <c r="H462">
        <v>50</v>
      </c>
      <c r="I462" s="7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  <c r="S462" s="17">
        <f t="shared" si="30"/>
        <v>40399.208333333336</v>
      </c>
      <c r="T462" s="17">
        <f t="shared" si="31"/>
        <v>40402.208333333336</v>
      </c>
    </row>
    <row r="463" spans="1:20" x14ac:dyDescent="0.35">
      <c r="A463">
        <v>461</v>
      </c>
      <c r="B463" t="s">
        <v>970</v>
      </c>
      <c r="C463" s="3" t="s">
        <v>971</v>
      </c>
      <c r="D463" s="6">
        <v>98800</v>
      </c>
      <c r="E463" s="6">
        <v>139354</v>
      </c>
      <c r="F463" s="4">
        <f t="shared" si="28"/>
        <v>1.4104655870445344</v>
      </c>
      <c r="G463" t="s">
        <v>20</v>
      </c>
      <c r="H463">
        <v>2080</v>
      </c>
      <c r="I463" s="7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  <c r="S463" s="17">
        <f t="shared" si="30"/>
        <v>41757.208333333336</v>
      </c>
      <c r="T463" s="17">
        <f t="shared" si="31"/>
        <v>41777.208333333336</v>
      </c>
    </row>
    <row r="464" spans="1:20" x14ac:dyDescent="0.35">
      <c r="A464">
        <v>462</v>
      </c>
      <c r="B464" t="s">
        <v>972</v>
      </c>
      <c r="C464" s="3" t="s">
        <v>973</v>
      </c>
      <c r="D464" s="6">
        <v>188800</v>
      </c>
      <c r="E464" s="6">
        <v>57734</v>
      </c>
      <c r="F464" s="4">
        <f t="shared" si="28"/>
        <v>0.30579449152542371</v>
      </c>
      <c r="G464" t="s">
        <v>14</v>
      </c>
      <c r="H464">
        <v>535</v>
      </c>
      <c r="I464" s="7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  <c r="S464" s="17">
        <f t="shared" si="30"/>
        <v>41304.25</v>
      </c>
      <c r="T464" s="17">
        <f t="shared" si="31"/>
        <v>41342.25</v>
      </c>
    </row>
    <row r="465" spans="1:20" ht="31" x14ac:dyDescent="0.35">
      <c r="A465">
        <v>463</v>
      </c>
      <c r="B465" t="s">
        <v>974</v>
      </c>
      <c r="C465" s="3" t="s">
        <v>975</v>
      </c>
      <c r="D465" s="6">
        <v>134300</v>
      </c>
      <c r="E465" s="6">
        <v>145265</v>
      </c>
      <c r="F465" s="4">
        <f t="shared" si="28"/>
        <v>1.0816455696202532</v>
      </c>
      <c r="G465" t="s">
        <v>20</v>
      </c>
      <c r="H465">
        <v>2105</v>
      </c>
      <c r="I465" s="7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  <c r="S465" s="17">
        <f t="shared" si="30"/>
        <v>41639.25</v>
      </c>
      <c r="T465" s="17">
        <f t="shared" si="31"/>
        <v>41643.25</v>
      </c>
    </row>
    <row r="466" spans="1:20" x14ac:dyDescent="0.35">
      <c r="A466">
        <v>464</v>
      </c>
      <c r="B466" t="s">
        <v>976</v>
      </c>
      <c r="C466" s="3" t="s">
        <v>977</v>
      </c>
      <c r="D466" s="6">
        <v>71200</v>
      </c>
      <c r="E466" s="6">
        <v>95020</v>
      </c>
      <c r="F466" s="4">
        <f t="shared" si="28"/>
        <v>1.3345505617977529</v>
      </c>
      <c r="G466" t="s">
        <v>20</v>
      </c>
      <c r="H466">
        <v>2436</v>
      </c>
      <c r="I466" s="7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  <c r="S466" s="17">
        <f t="shared" si="30"/>
        <v>43142.25</v>
      </c>
      <c r="T466" s="17">
        <f t="shared" si="31"/>
        <v>43156.25</v>
      </c>
    </row>
    <row r="467" spans="1:20" x14ac:dyDescent="0.35">
      <c r="A467">
        <v>465</v>
      </c>
      <c r="B467" t="s">
        <v>978</v>
      </c>
      <c r="C467" s="3" t="s">
        <v>979</v>
      </c>
      <c r="D467" s="6">
        <v>4700</v>
      </c>
      <c r="E467" s="6">
        <v>8829</v>
      </c>
      <c r="F467" s="4">
        <f t="shared" si="28"/>
        <v>1.8785106382978722</v>
      </c>
      <c r="G467" t="s">
        <v>20</v>
      </c>
      <c r="H467">
        <v>80</v>
      </c>
      <c r="I467" s="7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  <c r="S467" s="17">
        <f t="shared" si="30"/>
        <v>43127.25</v>
      </c>
      <c r="T467" s="17">
        <f t="shared" si="31"/>
        <v>43136.25</v>
      </c>
    </row>
    <row r="468" spans="1:20" x14ac:dyDescent="0.35">
      <c r="A468">
        <v>466</v>
      </c>
      <c r="B468" t="s">
        <v>980</v>
      </c>
      <c r="C468" s="3" t="s">
        <v>981</v>
      </c>
      <c r="D468" s="6">
        <v>1200</v>
      </c>
      <c r="E468" s="6">
        <v>3984</v>
      </c>
      <c r="F468" s="4">
        <f t="shared" si="28"/>
        <v>3.32</v>
      </c>
      <c r="G468" t="s">
        <v>20</v>
      </c>
      <c r="H468">
        <v>42</v>
      </c>
      <c r="I468" s="7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  <c r="S468" s="17">
        <f t="shared" si="30"/>
        <v>41409.208333333336</v>
      </c>
      <c r="T468" s="17">
        <f t="shared" si="31"/>
        <v>41432.208333333336</v>
      </c>
    </row>
    <row r="469" spans="1:20" x14ac:dyDescent="0.35">
      <c r="A469">
        <v>467</v>
      </c>
      <c r="B469" t="s">
        <v>982</v>
      </c>
      <c r="C469" s="3" t="s">
        <v>983</v>
      </c>
      <c r="D469" s="6">
        <v>1400</v>
      </c>
      <c r="E469" s="6">
        <v>8053</v>
      </c>
      <c r="F469" s="4">
        <f t="shared" si="28"/>
        <v>5.7521428571428572</v>
      </c>
      <c r="G469" t="s">
        <v>20</v>
      </c>
      <c r="H469">
        <v>139</v>
      </c>
      <c r="I469" s="7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  <c r="S469" s="17">
        <f t="shared" si="30"/>
        <v>42331.25</v>
      </c>
      <c r="T469" s="17">
        <f t="shared" si="31"/>
        <v>42338.25</v>
      </c>
    </row>
    <row r="470" spans="1:20" x14ac:dyDescent="0.35">
      <c r="A470">
        <v>468</v>
      </c>
      <c r="B470" t="s">
        <v>984</v>
      </c>
      <c r="C470" s="3" t="s">
        <v>985</v>
      </c>
      <c r="D470" s="6">
        <v>4000</v>
      </c>
      <c r="E470" s="6">
        <v>1620</v>
      </c>
      <c r="F470" s="4">
        <f t="shared" si="28"/>
        <v>0.40500000000000003</v>
      </c>
      <c r="G470" t="s">
        <v>14</v>
      </c>
      <c r="H470">
        <v>16</v>
      </c>
      <c r="I470" s="7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  <c r="S470" s="17">
        <f t="shared" si="30"/>
        <v>43569.208333333328</v>
      </c>
      <c r="T470" s="17">
        <f t="shared" si="31"/>
        <v>43585.208333333328</v>
      </c>
    </row>
    <row r="471" spans="1:20" x14ac:dyDescent="0.35">
      <c r="A471">
        <v>469</v>
      </c>
      <c r="B471" t="s">
        <v>986</v>
      </c>
      <c r="C471" s="3" t="s">
        <v>987</v>
      </c>
      <c r="D471" s="6">
        <v>5600</v>
      </c>
      <c r="E471" s="6">
        <v>10328</v>
      </c>
      <c r="F471" s="4">
        <f t="shared" si="28"/>
        <v>1.8442857142857143</v>
      </c>
      <c r="G471" t="s">
        <v>20</v>
      </c>
      <c r="H471">
        <v>159</v>
      </c>
      <c r="I471" s="7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  <c r="S471" s="17">
        <f t="shared" si="30"/>
        <v>42142.208333333328</v>
      </c>
      <c r="T471" s="17">
        <f t="shared" si="31"/>
        <v>42144.208333333328</v>
      </c>
    </row>
    <row r="472" spans="1:20" x14ac:dyDescent="0.35">
      <c r="A472">
        <v>470</v>
      </c>
      <c r="B472" t="s">
        <v>988</v>
      </c>
      <c r="C472" s="3" t="s">
        <v>989</v>
      </c>
      <c r="D472" s="6">
        <v>3600</v>
      </c>
      <c r="E472" s="6">
        <v>10289</v>
      </c>
      <c r="F472" s="4">
        <f t="shared" si="28"/>
        <v>2.8580555555555556</v>
      </c>
      <c r="G472" t="s">
        <v>20</v>
      </c>
      <c r="H472">
        <v>381</v>
      </c>
      <c r="I472" s="7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  <c r="S472" s="17">
        <f t="shared" si="30"/>
        <v>42716.25</v>
      </c>
      <c r="T472" s="17">
        <f t="shared" si="31"/>
        <v>42723.25</v>
      </c>
    </row>
    <row r="473" spans="1:20" x14ac:dyDescent="0.35">
      <c r="A473">
        <v>471</v>
      </c>
      <c r="B473" t="s">
        <v>446</v>
      </c>
      <c r="C473" s="3" t="s">
        <v>990</v>
      </c>
      <c r="D473" s="6">
        <v>3100</v>
      </c>
      <c r="E473" s="6">
        <v>9889</v>
      </c>
      <c r="F473" s="4">
        <f t="shared" si="28"/>
        <v>3.19</v>
      </c>
      <c r="G473" t="s">
        <v>20</v>
      </c>
      <c r="H473">
        <v>194</v>
      </c>
      <c r="I473" s="7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  <c r="S473" s="17">
        <f t="shared" si="30"/>
        <v>41031.208333333336</v>
      </c>
      <c r="T473" s="17">
        <f t="shared" si="31"/>
        <v>41031.208333333336</v>
      </c>
    </row>
    <row r="474" spans="1:20" x14ac:dyDescent="0.35">
      <c r="A474">
        <v>472</v>
      </c>
      <c r="B474" t="s">
        <v>991</v>
      </c>
      <c r="C474" s="3" t="s">
        <v>992</v>
      </c>
      <c r="D474" s="6">
        <v>153800</v>
      </c>
      <c r="E474" s="6">
        <v>60342</v>
      </c>
      <c r="F474" s="4">
        <f t="shared" si="28"/>
        <v>0.39234070221066319</v>
      </c>
      <c r="G474" t="s">
        <v>14</v>
      </c>
      <c r="H474">
        <v>575</v>
      </c>
      <c r="I474" s="7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  <c r="S474" s="17">
        <f t="shared" si="30"/>
        <v>43535.208333333328</v>
      </c>
      <c r="T474" s="17">
        <f t="shared" si="31"/>
        <v>43589.208333333328</v>
      </c>
    </row>
    <row r="475" spans="1:20" x14ac:dyDescent="0.35">
      <c r="A475">
        <v>473</v>
      </c>
      <c r="B475" t="s">
        <v>993</v>
      </c>
      <c r="C475" s="3" t="s">
        <v>994</v>
      </c>
      <c r="D475" s="6">
        <v>5000</v>
      </c>
      <c r="E475" s="6">
        <v>8907</v>
      </c>
      <c r="F475" s="4">
        <f t="shared" si="28"/>
        <v>1.7814000000000001</v>
      </c>
      <c r="G475" t="s">
        <v>20</v>
      </c>
      <c r="H475">
        <v>106</v>
      </c>
      <c r="I475" s="7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  <c r="S475" s="17">
        <f t="shared" si="30"/>
        <v>43277.208333333328</v>
      </c>
      <c r="T475" s="17">
        <f t="shared" si="31"/>
        <v>43278.208333333328</v>
      </c>
    </row>
    <row r="476" spans="1:20" x14ac:dyDescent="0.35">
      <c r="A476">
        <v>474</v>
      </c>
      <c r="B476" t="s">
        <v>995</v>
      </c>
      <c r="C476" s="3" t="s">
        <v>996</v>
      </c>
      <c r="D476" s="6">
        <v>4000</v>
      </c>
      <c r="E476" s="6">
        <v>14606</v>
      </c>
      <c r="F476" s="4">
        <f t="shared" si="28"/>
        <v>3.6515</v>
      </c>
      <c r="G476" t="s">
        <v>20</v>
      </c>
      <c r="H476">
        <v>142</v>
      </c>
      <c r="I476" s="7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  <c r="S476" s="17">
        <f t="shared" si="30"/>
        <v>41989.25</v>
      </c>
      <c r="T476" s="17">
        <f t="shared" si="31"/>
        <v>41990.25</v>
      </c>
    </row>
    <row r="477" spans="1:20" ht="31" x14ac:dyDescent="0.35">
      <c r="A477">
        <v>475</v>
      </c>
      <c r="B477" t="s">
        <v>997</v>
      </c>
      <c r="C477" s="3" t="s">
        <v>998</v>
      </c>
      <c r="D477" s="6">
        <v>7400</v>
      </c>
      <c r="E477" s="6">
        <v>8432</v>
      </c>
      <c r="F477" s="4">
        <f t="shared" si="28"/>
        <v>1.1394594594594594</v>
      </c>
      <c r="G477" t="s">
        <v>20</v>
      </c>
      <c r="H477">
        <v>211</v>
      </c>
      <c r="I477" s="7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  <c r="S477" s="17">
        <f t="shared" si="30"/>
        <v>41450.208333333336</v>
      </c>
      <c r="T477" s="17">
        <f t="shared" si="31"/>
        <v>41454.208333333336</v>
      </c>
    </row>
    <row r="478" spans="1:20" ht="31" x14ac:dyDescent="0.35">
      <c r="A478">
        <v>476</v>
      </c>
      <c r="B478" t="s">
        <v>999</v>
      </c>
      <c r="C478" s="3" t="s">
        <v>1000</v>
      </c>
      <c r="D478" s="6">
        <v>191500</v>
      </c>
      <c r="E478" s="6">
        <v>57122</v>
      </c>
      <c r="F478" s="4">
        <f t="shared" si="28"/>
        <v>0.29828720626631855</v>
      </c>
      <c r="G478" t="s">
        <v>14</v>
      </c>
      <c r="H478">
        <v>1120</v>
      </c>
      <c r="I478" s="7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  <c r="S478" s="17">
        <f t="shared" si="30"/>
        <v>43322.208333333328</v>
      </c>
      <c r="T478" s="17">
        <f t="shared" si="31"/>
        <v>43328.208333333328</v>
      </c>
    </row>
    <row r="479" spans="1:20" x14ac:dyDescent="0.35">
      <c r="A479">
        <v>477</v>
      </c>
      <c r="B479" t="s">
        <v>1001</v>
      </c>
      <c r="C479" s="3" t="s">
        <v>1002</v>
      </c>
      <c r="D479" s="6">
        <v>8500</v>
      </c>
      <c r="E479" s="6">
        <v>4613</v>
      </c>
      <c r="F479" s="4">
        <f t="shared" si="28"/>
        <v>0.54270588235294115</v>
      </c>
      <c r="G479" t="s">
        <v>14</v>
      </c>
      <c r="H479">
        <v>113</v>
      </c>
      <c r="I479" s="7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  <c r="S479" s="17">
        <f t="shared" si="30"/>
        <v>40720.208333333336</v>
      </c>
      <c r="T479" s="17">
        <f t="shared" si="31"/>
        <v>40747.208333333336</v>
      </c>
    </row>
    <row r="480" spans="1:20" x14ac:dyDescent="0.35">
      <c r="A480">
        <v>478</v>
      </c>
      <c r="B480" t="s">
        <v>1003</v>
      </c>
      <c r="C480" s="3" t="s">
        <v>1004</v>
      </c>
      <c r="D480" s="6">
        <v>68800</v>
      </c>
      <c r="E480" s="6">
        <v>162603</v>
      </c>
      <c r="F480" s="4">
        <f t="shared" si="28"/>
        <v>2.3634156976744185</v>
      </c>
      <c r="G480" t="s">
        <v>20</v>
      </c>
      <c r="H480">
        <v>2756</v>
      </c>
      <c r="I480" s="7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  <c r="S480" s="17">
        <f t="shared" si="30"/>
        <v>42072.208333333328</v>
      </c>
      <c r="T480" s="17">
        <f t="shared" si="31"/>
        <v>42084.208333333328</v>
      </c>
    </row>
    <row r="481" spans="1:20" x14ac:dyDescent="0.35">
      <c r="A481">
        <v>479</v>
      </c>
      <c r="B481" t="s">
        <v>1005</v>
      </c>
      <c r="C481" s="3" t="s">
        <v>1006</v>
      </c>
      <c r="D481" s="6">
        <v>2400</v>
      </c>
      <c r="E481" s="6">
        <v>12310</v>
      </c>
      <c r="F481" s="4">
        <f t="shared" si="28"/>
        <v>5.1291666666666664</v>
      </c>
      <c r="G481" t="s">
        <v>20</v>
      </c>
      <c r="H481">
        <v>173</v>
      </c>
      <c r="I481" s="7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  <c r="S481" s="17">
        <f t="shared" si="30"/>
        <v>42945.208333333328</v>
      </c>
      <c r="T481" s="17">
        <f t="shared" si="31"/>
        <v>42947.208333333328</v>
      </c>
    </row>
    <row r="482" spans="1:20" x14ac:dyDescent="0.35">
      <c r="A482">
        <v>480</v>
      </c>
      <c r="B482" t="s">
        <v>1007</v>
      </c>
      <c r="C482" s="3" t="s">
        <v>1008</v>
      </c>
      <c r="D482" s="6">
        <v>8600</v>
      </c>
      <c r="E482" s="6">
        <v>8656</v>
      </c>
      <c r="F482" s="4">
        <f t="shared" si="28"/>
        <v>1.0065116279069768</v>
      </c>
      <c r="G482" t="s">
        <v>20</v>
      </c>
      <c r="H482">
        <v>87</v>
      </c>
      <c r="I482" s="7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  <c r="S482" s="17">
        <f t="shared" si="30"/>
        <v>40248.25</v>
      </c>
      <c r="T482" s="17">
        <f t="shared" si="31"/>
        <v>40257.208333333336</v>
      </c>
    </row>
    <row r="483" spans="1:20" ht="31" x14ac:dyDescent="0.35">
      <c r="A483">
        <v>481</v>
      </c>
      <c r="B483" t="s">
        <v>1009</v>
      </c>
      <c r="C483" s="3" t="s">
        <v>1010</v>
      </c>
      <c r="D483" s="6">
        <v>196600</v>
      </c>
      <c r="E483" s="6">
        <v>159931</v>
      </c>
      <c r="F483" s="4">
        <f t="shared" si="28"/>
        <v>0.81348423194303154</v>
      </c>
      <c r="G483" t="s">
        <v>14</v>
      </c>
      <c r="H483">
        <v>1538</v>
      </c>
      <c r="I483" s="7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  <c r="S483" s="17">
        <f t="shared" si="30"/>
        <v>41913.208333333336</v>
      </c>
      <c r="T483" s="17">
        <f t="shared" si="31"/>
        <v>41955.25</v>
      </c>
    </row>
    <row r="484" spans="1:20" x14ac:dyDescent="0.35">
      <c r="A484">
        <v>482</v>
      </c>
      <c r="B484" t="s">
        <v>1011</v>
      </c>
      <c r="C484" s="3" t="s">
        <v>1012</v>
      </c>
      <c r="D484" s="6">
        <v>4200</v>
      </c>
      <c r="E484" s="6">
        <v>689</v>
      </c>
      <c r="F484" s="4">
        <f t="shared" si="28"/>
        <v>0.16404761904761905</v>
      </c>
      <c r="G484" t="s">
        <v>14</v>
      </c>
      <c r="H484">
        <v>9</v>
      </c>
      <c r="I484" s="7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  <c r="S484" s="17">
        <f t="shared" si="30"/>
        <v>40963.25</v>
      </c>
      <c r="T484" s="17">
        <f t="shared" si="31"/>
        <v>40974.25</v>
      </c>
    </row>
    <row r="485" spans="1:20" x14ac:dyDescent="0.35">
      <c r="A485">
        <v>483</v>
      </c>
      <c r="B485" t="s">
        <v>1013</v>
      </c>
      <c r="C485" s="3" t="s">
        <v>1014</v>
      </c>
      <c r="D485" s="6">
        <v>91400</v>
      </c>
      <c r="E485" s="6">
        <v>48236</v>
      </c>
      <c r="F485" s="4">
        <f t="shared" si="28"/>
        <v>0.52774617067833696</v>
      </c>
      <c r="G485" t="s">
        <v>14</v>
      </c>
      <c r="H485">
        <v>554</v>
      </c>
      <c r="I485" s="7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  <c r="S485" s="17">
        <f t="shared" si="30"/>
        <v>43811.25</v>
      </c>
      <c r="T485" s="17">
        <f t="shared" si="31"/>
        <v>43818.25</v>
      </c>
    </row>
    <row r="486" spans="1:20" x14ac:dyDescent="0.35">
      <c r="A486">
        <v>484</v>
      </c>
      <c r="B486" t="s">
        <v>1015</v>
      </c>
      <c r="C486" s="3" t="s">
        <v>1016</v>
      </c>
      <c r="D486" s="6">
        <v>29600</v>
      </c>
      <c r="E486" s="6">
        <v>77021</v>
      </c>
      <c r="F486" s="4">
        <f t="shared" si="28"/>
        <v>2.6020608108108108</v>
      </c>
      <c r="G486" t="s">
        <v>20</v>
      </c>
      <c r="H486">
        <v>1572</v>
      </c>
      <c r="I486" s="7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  <c r="S486" s="17">
        <f t="shared" si="30"/>
        <v>41855.208333333336</v>
      </c>
      <c r="T486" s="17">
        <f t="shared" si="31"/>
        <v>41904.208333333336</v>
      </c>
    </row>
    <row r="487" spans="1:20" x14ac:dyDescent="0.35">
      <c r="A487">
        <v>485</v>
      </c>
      <c r="B487" t="s">
        <v>1017</v>
      </c>
      <c r="C487" s="3" t="s">
        <v>1018</v>
      </c>
      <c r="D487" s="6">
        <v>90600</v>
      </c>
      <c r="E487" s="6">
        <v>27844</v>
      </c>
      <c r="F487" s="4">
        <f t="shared" si="28"/>
        <v>0.30732891832229581</v>
      </c>
      <c r="G487" t="s">
        <v>14</v>
      </c>
      <c r="H487">
        <v>648</v>
      </c>
      <c r="I487" s="7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  <c r="S487" s="17">
        <f t="shared" si="30"/>
        <v>43626.208333333328</v>
      </c>
      <c r="T487" s="17">
        <f t="shared" si="31"/>
        <v>43667.208333333328</v>
      </c>
    </row>
    <row r="488" spans="1:20" ht="31" x14ac:dyDescent="0.35">
      <c r="A488">
        <v>486</v>
      </c>
      <c r="B488" t="s">
        <v>1019</v>
      </c>
      <c r="C488" s="3" t="s">
        <v>1020</v>
      </c>
      <c r="D488" s="6">
        <v>5200</v>
      </c>
      <c r="E488" s="6">
        <v>702</v>
      </c>
      <c r="F488" s="4">
        <f t="shared" si="28"/>
        <v>0.13500000000000001</v>
      </c>
      <c r="G488" t="s">
        <v>14</v>
      </c>
      <c r="H488">
        <v>21</v>
      </c>
      <c r="I488" s="7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  <c r="S488" s="17">
        <f t="shared" si="30"/>
        <v>43168.25</v>
      </c>
      <c r="T488" s="17">
        <f t="shared" si="31"/>
        <v>43183.208333333328</v>
      </c>
    </row>
    <row r="489" spans="1:20" x14ac:dyDescent="0.35">
      <c r="A489">
        <v>487</v>
      </c>
      <c r="B489" t="s">
        <v>1021</v>
      </c>
      <c r="C489" s="3" t="s">
        <v>1022</v>
      </c>
      <c r="D489" s="6">
        <v>110300</v>
      </c>
      <c r="E489" s="6">
        <v>197024</v>
      </c>
      <c r="F489" s="4">
        <f t="shared" si="28"/>
        <v>1.7862556663644606</v>
      </c>
      <c r="G489" t="s">
        <v>20</v>
      </c>
      <c r="H489">
        <v>2346</v>
      </c>
      <c r="I489" s="7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  <c r="S489" s="17">
        <f t="shared" si="30"/>
        <v>42845.208333333328</v>
      </c>
      <c r="T489" s="17">
        <f t="shared" si="31"/>
        <v>42878.208333333328</v>
      </c>
    </row>
    <row r="490" spans="1:20" x14ac:dyDescent="0.35">
      <c r="A490">
        <v>488</v>
      </c>
      <c r="B490" t="s">
        <v>1023</v>
      </c>
      <c r="C490" s="3" t="s">
        <v>1024</v>
      </c>
      <c r="D490" s="6">
        <v>5300</v>
      </c>
      <c r="E490" s="6">
        <v>11663</v>
      </c>
      <c r="F490" s="4">
        <f t="shared" si="28"/>
        <v>2.2005660377358489</v>
      </c>
      <c r="G490" t="s">
        <v>20</v>
      </c>
      <c r="H490">
        <v>115</v>
      </c>
      <c r="I490" s="7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  <c r="S490" s="17">
        <f t="shared" si="30"/>
        <v>42403.25</v>
      </c>
      <c r="T490" s="17">
        <f t="shared" si="31"/>
        <v>42420.25</v>
      </c>
    </row>
    <row r="491" spans="1:20" x14ac:dyDescent="0.35">
      <c r="A491">
        <v>489</v>
      </c>
      <c r="B491" t="s">
        <v>1025</v>
      </c>
      <c r="C491" s="3" t="s">
        <v>1026</v>
      </c>
      <c r="D491" s="6">
        <v>9200</v>
      </c>
      <c r="E491" s="6">
        <v>9339</v>
      </c>
      <c r="F491" s="4">
        <f t="shared" si="28"/>
        <v>1.015108695652174</v>
      </c>
      <c r="G491" t="s">
        <v>20</v>
      </c>
      <c r="H491">
        <v>85</v>
      </c>
      <c r="I491" s="7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  <c r="S491" s="17">
        <f t="shared" si="30"/>
        <v>40406.208333333336</v>
      </c>
      <c r="T491" s="17">
        <f t="shared" si="31"/>
        <v>40411.208333333336</v>
      </c>
    </row>
    <row r="492" spans="1:20" x14ac:dyDescent="0.35">
      <c r="A492">
        <v>490</v>
      </c>
      <c r="B492" t="s">
        <v>1027</v>
      </c>
      <c r="C492" s="3" t="s">
        <v>1028</v>
      </c>
      <c r="D492" s="6">
        <v>2400</v>
      </c>
      <c r="E492" s="6">
        <v>4596</v>
      </c>
      <c r="F492" s="4">
        <f t="shared" si="28"/>
        <v>1.915</v>
      </c>
      <c r="G492" t="s">
        <v>20</v>
      </c>
      <c r="H492">
        <v>144</v>
      </c>
      <c r="I492" s="7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  <c r="S492" s="17">
        <f t="shared" si="30"/>
        <v>43786.25</v>
      </c>
      <c r="T492" s="17">
        <f t="shared" si="31"/>
        <v>43793.25</v>
      </c>
    </row>
    <row r="493" spans="1:20" ht="31" x14ac:dyDescent="0.35">
      <c r="A493">
        <v>491</v>
      </c>
      <c r="B493" t="s">
        <v>1030</v>
      </c>
      <c r="C493" s="3" t="s">
        <v>1031</v>
      </c>
      <c r="D493" s="6">
        <v>56800</v>
      </c>
      <c r="E493" s="6">
        <v>173437</v>
      </c>
      <c r="F493" s="4">
        <f t="shared" si="28"/>
        <v>3.0534683098591549</v>
      </c>
      <c r="G493" t="s">
        <v>20</v>
      </c>
      <c r="H493">
        <v>2443</v>
      </c>
      <c r="I493" s="7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  <c r="S493" s="17">
        <f t="shared" si="30"/>
        <v>41456.208333333336</v>
      </c>
      <c r="T493" s="17">
        <f t="shared" si="31"/>
        <v>41482.208333333336</v>
      </c>
    </row>
    <row r="494" spans="1:20" x14ac:dyDescent="0.35">
      <c r="A494">
        <v>492</v>
      </c>
      <c r="B494" t="s">
        <v>1032</v>
      </c>
      <c r="C494" s="3" t="s">
        <v>1033</v>
      </c>
      <c r="D494" s="6">
        <v>191000</v>
      </c>
      <c r="E494" s="6">
        <v>45831</v>
      </c>
      <c r="F494" s="4">
        <f t="shared" si="28"/>
        <v>0.23995287958115183</v>
      </c>
      <c r="G494" t="s">
        <v>74</v>
      </c>
      <c r="H494">
        <v>595</v>
      </c>
      <c r="I494" s="7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  <c r="S494" s="17">
        <f t="shared" si="30"/>
        <v>40336.208333333336</v>
      </c>
      <c r="T494" s="17">
        <f t="shared" si="31"/>
        <v>40371.208333333336</v>
      </c>
    </row>
    <row r="495" spans="1:20" x14ac:dyDescent="0.35">
      <c r="A495">
        <v>493</v>
      </c>
      <c r="B495" t="s">
        <v>1034</v>
      </c>
      <c r="C495" s="3" t="s">
        <v>1035</v>
      </c>
      <c r="D495" s="6">
        <v>900</v>
      </c>
      <c r="E495" s="6">
        <v>6514</v>
      </c>
      <c r="F495" s="4">
        <f t="shared" si="28"/>
        <v>7.2377777777777776</v>
      </c>
      <c r="G495" t="s">
        <v>20</v>
      </c>
      <c r="H495">
        <v>64</v>
      </c>
      <c r="I495" s="7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  <c r="S495" s="17">
        <f t="shared" si="30"/>
        <v>43645.208333333328</v>
      </c>
      <c r="T495" s="17">
        <f t="shared" si="31"/>
        <v>43658.208333333328</v>
      </c>
    </row>
    <row r="496" spans="1:20" x14ac:dyDescent="0.35">
      <c r="A496">
        <v>494</v>
      </c>
      <c r="B496" t="s">
        <v>1036</v>
      </c>
      <c r="C496" s="3" t="s">
        <v>1037</v>
      </c>
      <c r="D496" s="6">
        <v>2500</v>
      </c>
      <c r="E496" s="6">
        <v>13684</v>
      </c>
      <c r="F496" s="4">
        <f t="shared" si="28"/>
        <v>5.4736000000000002</v>
      </c>
      <c r="G496" t="s">
        <v>20</v>
      </c>
      <c r="H496">
        <v>268</v>
      </c>
      <c r="I496" s="7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  <c r="S496" s="17">
        <f t="shared" si="30"/>
        <v>40990.208333333336</v>
      </c>
      <c r="T496" s="17">
        <f t="shared" si="31"/>
        <v>40991.208333333336</v>
      </c>
    </row>
    <row r="497" spans="1:20" x14ac:dyDescent="0.35">
      <c r="A497">
        <v>495</v>
      </c>
      <c r="B497" t="s">
        <v>1038</v>
      </c>
      <c r="C497" s="3" t="s">
        <v>1039</v>
      </c>
      <c r="D497" s="6">
        <v>3200</v>
      </c>
      <c r="E497" s="6">
        <v>13264</v>
      </c>
      <c r="F497" s="4">
        <f t="shared" si="28"/>
        <v>4.1449999999999996</v>
      </c>
      <c r="G497" t="s">
        <v>20</v>
      </c>
      <c r="H497">
        <v>195</v>
      </c>
      <c r="I497" s="7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  <c r="S497" s="17">
        <f t="shared" si="30"/>
        <v>41800.208333333336</v>
      </c>
      <c r="T497" s="17">
        <f t="shared" si="31"/>
        <v>41804.208333333336</v>
      </c>
    </row>
    <row r="498" spans="1:20" x14ac:dyDescent="0.35">
      <c r="A498">
        <v>496</v>
      </c>
      <c r="B498" t="s">
        <v>1040</v>
      </c>
      <c r="C498" s="3" t="s">
        <v>1041</v>
      </c>
      <c r="D498" s="6">
        <v>183800</v>
      </c>
      <c r="E498" s="6">
        <v>1667</v>
      </c>
      <c r="F498" s="4">
        <f t="shared" si="28"/>
        <v>9.0696409140369975E-3</v>
      </c>
      <c r="G498" t="s">
        <v>14</v>
      </c>
      <c r="H498">
        <v>54</v>
      </c>
      <c r="I498" s="7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  <c r="S498" s="17">
        <f t="shared" si="30"/>
        <v>42876.208333333328</v>
      </c>
      <c r="T498" s="17">
        <f t="shared" si="31"/>
        <v>42893.208333333328</v>
      </c>
    </row>
    <row r="499" spans="1:20" x14ac:dyDescent="0.35">
      <c r="A499">
        <v>497</v>
      </c>
      <c r="B499" t="s">
        <v>1042</v>
      </c>
      <c r="C499" s="3" t="s">
        <v>1043</v>
      </c>
      <c r="D499" s="6">
        <v>9800</v>
      </c>
      <c r="E499" s="6">
        <v>3349</v>
      </c>
      <c r="F499" s="4">
        <f t="shared" si="28"/>
        <v>0.34173469387755101</v>
      </c>
      <c r="G499" t="s">
        <v>14</v>
      </c>
      <c r="H499">
        <v>120</v>
      </c>
      <c r="I499" s="7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  <c r="S499" s="17">
        <f t="shared" si="30"/>
        <v>42724.25</v>
      </c>
      <c r="T499" s="17">
        <f t="shared" si="31"/>
        <v>42724.25</v>
      </c>
    </row>
    <row r="500" spans="1:20" x14ac:dyDescent="0.35">
      <c r="A500">
        <v>498</v>
      </c>
      <c r="B500" t="s">
        <v>1044</v>
      </c>
      <c r="C500" s="3" t="s">
        <v>1045</v>
      </c>
      <c r="D500" s="6">
        <v>193400</v>
      </c>
      <c r="E500" s="6">
        <v>46317</v>
      </c>
      <c r="F500" s="4">
        <f t="shared" si="28"/>
        <v>0.239488107549121</v>
      </c>
      <c r="G500" t="s">
        <v>14</v>
      </c>
      <c r="H500">
        <v>579</v>
      </c>
      <c r="I500" s="7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  <c r="S500" s="17">
        <f t="shared" si="30"/>
        <v>42005.25</v>
      </c>
      <c r="T500" s="17">
        <f t="shared" si="31"/>
        <v>42007.25</v>
      </c>
    </row>
    <row r="501" spans="1:20" x14ac:dyDescent="0.35">
      <c r="A501">
        <v>499</v>
      </c>
      <c r="B501" t="s">
        <v>1046</v>
      </c>
      <c r="C501" s="3" t="s">
        <v>1047</v>
      </c>
      <c r="D501" s="6">
        <v>163800</v>
      </c>
      <c r="E501" s="6">
        <v>78743</v>
      </c>
      <c r="F501" s="4">
        <f t="shared" si="28"/>
        <v>0.48072649572649573</v>
      </c>
      <c r="G501" t="s">
        <v>14</v>
      </c>
      <c r="H501">
        <v>2072</v>
      </c>
      <c r="I501" s="7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  <c r="S501" s="17">
        <f t="shared" si="30"/>
        <v>42444.208333333328</v>
      </c>
      <c r="T501" s="17">
        <f t="shared" si="31"/>
        <v>42449.208333333328</v>
      </c>
    </row>
    <row r="502" spans="1:20" x14ac:dyDescent="0.35">
      <c r="A502">
        <v>500</v>
      </c>
      <c r="B502" t="s">
        <v>1048</v>
      </c>
      <c r="C502" s="3" t="s">
        <v>1049</v>
      </c>
      <c r="D502" s="6">
        <v>100</v>
      </c>
      <c r="E502" s="6">
        <v>0</v>
      </c>
      <c r="F502" s="4">
        <f t="shared" si="28"/>
        <v>0</v>
      </c>
      <c r="G502" t="s">
        <v>14</v>
      </c>
      <c r="H502">
        <v>0</v>
      </c>
      <c r="I502" s="7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  <c r="S502" s="17">
        <f t="shared" si="30"/>
        <v>41395.208333333336</v>
      </c>
      <c r="T502" s="17">
        <f t="shared" si="31"/>
        <v>41423.208333333336</v>
      </c>
    </row>
    <row r="503" spans="1:20" x14ac:dyDescent="0.35">
      <c r="A503">
        <v>501</v>
      </c>
      <c r="B503" t="s">
        <v>1050</v>
      </c>
      <c r="C503" s="3" t="s">
        <v>1051</v>
      </c>
      <c r="D503" s="6">
        <v>153600</v>
      </c>
      <c r="E503" s="6">
        <v>107743</v>
      </c>
      <c r="F503" s="4">
        <f t="shared" si="28"/>
        <v>0.70145182291666663</v>
      </c>
      <c r="G503" t="s">
        <v>14</v>
      </c>
      <c r="H503">
        <v>1796</v>
      </c>
      <c r="I503" s="7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  <c r="S503" s="17">
        <f t="shared" si="30"/>
        <v>41345.208333333336</v>
      </c>
      <c r="T503" s="17">
        <f t="shared" si="31"/>
        <v>41347.208333333336</v>
      </c>
    </row>
    <row r="504" spans="1:20" x14ac:dyDescent="0.35">
      <c r="A504">
        <v>502</v>
      </c>
      <c r="B504" t="s">
        <v>477</v>
      </c>
      <c r="C504" s="3" t="s">
        <v>1052</v>
      </c>
      <c r="D504" s="6">
        <v>1300</v>
      </c>
      <c r="E504" s="6">
        <v>6889</v>
      </c>
      <c r="F504" s="4">
        <f t="shared" si="28"/>
        <v>5.2992307692307694</v>
      </c>
      <c r="G504" t="s">
        <v>20</v>
      </c>
      <c r="H504">
        <v>186</v>
      </c>
      <c r="I504" s="7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  <c r="S504" s="17">
        <f t="shared" si="30"/>
        <v>41117.208333333336</v>
      </c>
      <c r="T504" s="17">
        <f t="shared" si="31"/>
        <v>41146.208333333336</v>
      </c>
    </row>
    <row r="505" spans="1:20" x14ac:dyDescent="0.35">
      <c r="A505">
        <v>503</v>
      </c>
      <c r="B505" t="s">
        <v>1053</v>
      </c>
      <c r="C505" s="3" t="s">
        <v>1054</v>
      </c>
      <c r="D505" s="6">
        <v>25500</v>
      </c>
      <c r="E505" s="6">
        <v>45983</v>
      </c>
      <c r="F505" s="4">
        <f t="shared" si="28"/>
        <v>1.8032549019607844</v>
      </c>
      <c r="G505" t="s">
        <v>20</v>
      </c>
      <c r="H505">
        <v>460</v>
      </c>
      <c r="I505" s="7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  <c r="S505" s="17">
        <f t="shared" si="30"/>
        <v>42186.208333333328</v>
      </c>
      <c r="T505" s="17">
        <f t="shared" si="31"/>
        <v>42206.208333333328</v>
      </c>
    </row>
    <row r="506" spans="1:20" x14ac:dyDescent="0.35">
      <c r="A506">
        <v>504</v>
      </c>
      <c r="B506" t="s">
        <v>1055</v>
      </c>
      <c r="C506" s="3" t="s">
        <v>1056</v>
      </c>
      <c r="D506" s="6">
        <v>7500</v>
      </c>
      <c r="E506" s="6">
        <v>6924</v>
      </c>
      <c r="F506" s="4">
        <f t="shared" si="28"/>
        <v>0.92320000000000002</v>
      </c>
      <c r="G506" t="s">
        <v>14</v>
      </c>
      <c r="H506">
        <v>62</v>
      </c>
      <c r="I506" s="7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  <c r="S506" s="17">
        <f t="shared" si="30"/>
        <v>42142.208333333328</v>
      </c>
      <c r="T506" s="17">
        <f t="shared" si="31"/>
        <v>42143.208333333328</v>
      </c>
    </row>
    <row r="507" spans="1:20" x14ac:dyDescent="0.35">
      <c r="A507">
        <v>505</v>
      </c>
      <c r="B507" t="s">
        <v>1057</v>
      </c>
      <c r="C507" s="3" t="s">
        <v>1058</v>
      </c>
      <c r="D507" s="6">
        <v>89900</v>
      </c>
      <c r="E507" s="6">
        <v>12497</v>
      </c>
      <c r="F507" s="4">
        <f t="shared" si="28"/>
        <v>0.13901001112347053</v>
      </c>
      <c r="G507" t="s">
        <v>14</v>
      </c>
      <c r="H507">
        <v>347</v>
      </c>
      <c r="I507" s="7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  <c r="S507" s="17">
        <f t="shared" si="30"/>
        <v>41341.25</v>
      </c>
      <c r="T507" s="17">
        <f t="shared" si="31"/>
        <v>41383.208333333336</v>
      </c>
    </row>
    <row r="508" spans="1:20" x14ac:dyDescent="0.35">
      <c r="A508">
        <v>506</v>
      </c>
      <c r="B508" t="s">
        <v>1059</v>
      </c>
      <c r="C508" s="3" t="s">
        <v>1060</v>
      </c>
      <c r="D508" s="6">
        <v>18000</v>
      </c>
      <c r="E508" s="6">
        <v>166874</v>
      </c>
      <c r="F508" s="4">
        <f t="shared" si="28"/>
        <v>9.2707777777777771</v>
      </c>
      <c r="G508" t="s">
        <v>20</v>
      </c>
      <c r="H508">
        <v>2528</v>
      </c>
      <c r="I508" s="7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  <c r="S508" s="17">
        <f t="shared" si="30"/>
        <v>43062.25</v>
      </c>
      <c r="T508" s="17">
        <f t="shared" si="31"/>
        <v>43079.25</v>
      </c>
    </row>
    <row r="509" spans="1:20" ht="31" x14ac:dyDescent="0.35">
      <c r="A509">
        <v>507</v>
      </c>
      <c r="B509" t="s">
        <v>1061</v>
      </c>
      <c r="C509" s="3" t="s">
        <v>1062</v>
      </c>
      <c r="D509" s="6">
        <v>2100</v>
      </c>
      <c r="E509" s="6">
        <v>837</v>
      </c>
      <c r="F509" s="4">
        <f t="shared" si="28"/>
        <v>0.39857142857142858</v>
      </c>
      <c r="G509" t="s">
        <v>14</v>
      </c>
      <c r="H509">
        <v>19</v>
      </c>
      <c r="I509" s="7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  <c r="S509" s="17">
        <f t="shared" si="30"/>
        <v>41373.208333333336</v>
      </c>
      <c r="T509" s="17">
        <f t="shared" si="31"/>
        <v>41422.208333333336</v>
      </c>
    </row>
    <row r="510" spans="1:20" x14ac:dyDescent="0.35">
      <c r="A510">
        <v>508</v>
      </c>
      <c r="B510" t="s">
        <v>1063</v>
      </c>
      <c r="C510" s="3" t="s">
        <v>1064</v>
      </c>
      <c r="D510" s="6">
        <v>172700</v>
      </c>
      <c r="E510" s="6">
        <v>193820</v>
      </c>
      <c r="F510" s="4">
        <f t="shared" si="28"/>
        <v>1.1222929936305732</v>
      </c>
      <c r="G510" t="s">
        <v>20</v>
      </c>
      <c r="H510">
        <v>3657</v>
      </c>
      <c r="I510" s="7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  <c r="S510" s="17">
        <f t="shared" si="30"/>
        <v>43310.208333333328</v>
      </c>
      <c r="T510" s="17">
        <f t="shared" si="31"/>
        <v>43331.208333333328</v>
      </c>
    </row>
    <row r="511" spans="1:20" x14ac:dyDescent="0.35">
      <c r="A511">
        <v>509</v>
      </c>
      <c r="B511" t="s">
        <v>398</v>
      </c>
      <c r="C511" s="3" t="s">
        <v>1065</v>
      </c>
      <c r="D511" s="6">
        <v>168500</v>
      </c>
      <c r="E511" s="6">
        <v>119510</v>
      </c>
      <c r="F511" s="4">
        <f t="shared" si="28"/>
        <v>0.70925816023738875</v>
      </c>
      <c r="G511" t="s">
        <v>14</v>
      </c>
      <c r="H511">
        <v>1258</v>
      </c>
      <c r="I511" s="7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  <c r="S511" s="17">
        <f t="shared" si="30"/>
        <v>41034.208333333336</v>
      </c>
      <c r="T511" s="17">
        <f t="shared" si="31"/>
        <v>41044.208333333336</v>
      </c>
    </row>
    <row r="512" spans="1:20" x14ac:dyDescent="0.35">
      <c r="A512">
        <v>510</v>
      </c>
      <c r="B512" t="s">
        <v>1066</v>
      </c>
      <c r="C512" s="3" t="s">
        <v>1067</v>
      </c>
      <c r="D512" s="6">
        <v>7800</v>
      </c>
      <c r="E512" s="6">
        <v>9289</v>
      </c>
      <c r="F512" s="4">
        <f t="shared" si="28"/>
        <v>1.1908974358974358</v>
      </c>
      <c r="G512" t="s">
        <v>20</v>
      </c>
      <c r="H512">
        <v>131</v>
      </c>
      <c r="I512" s="7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  <c r="S512" s="17">
        <f t="shared" si="30"/>
        <v>43251.208333333328</v>
      </c>
      <c r="T512" s="17">
        <f t="shared" si="31"/>
        <v>43275.208333333328</v>
      </c>
    </row>
    <row r="513" spans="1:20" x14ac:dyDescent="0.35">
      <c r="A513">
        <v>511</v>
      </c>
      <c r="B513" t="s">
        <v>1068</v>
      </c>
      <c r="C513" s="3" t="s">
        <v>1069</v>
      </c>
      <c r="D513" s="6">
        <v>147800</v>
      </c>
      <c r="E513" s="6">
        <v>35498</v>
      </c>
      <c r="F513" s="4">
        <f t="shared" si="28"/>
        <v>0.24017591339648173</v>
      </c>
      <c r="G513" t="s">
        <v>14</v>
      </c>
      <c r="H513">
        <v>362</v>
      </c>
      <c r="I513" s="7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  <c r="S513" s="17">
        <f t="shared" si="30"/>
        <v>43671.208333333328</v>
      </c>
      <c r="T513" s="17">
        <f t="shared" si="31"/>
        <v>43681.208333333328</v>
      </c>
    </row>
    <row r="514" spans="1:20" x14ac:dyDescent="0.35">
      <c r="A514">
        <v>512</v>
      </c>
      <c r="B514" t="s">
        <v>1070</v>
      </c>
      <c r="C514" s="3" t="s">
        <v>1071</v>
      </c>
      <c r="D514" s="6">
        <v>9100</v>
      </c>
      <c r="E514" s="6">
        <v>12678</v>
      </c>
      <c r="F514" s="4">
        <f t="shared" ref="F514:F577" si="32">IFERROR(E514/D514,0)</f>
        <v>1.3931868131868133</v>
      </c>
      <c r="G514" t="s">
        <v>20</v>
      </c>
      <c r="H514">
        <v>239</v>
      </c>
      <c r="I514" s="7">
        <f t="shared" ref="I514:I577" si="33">IFERROR(E514/H514,0)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  <c r="S514" s="17">
        <f t="shared" ref="S514:S577" si="34">(((L514/60)/60)/24)+DATE(1970,1,1)</f>
        <v>41825.208333333336</v>
      </c>
      <c r="T514" s="17">
        <f t="shared" ref="T514:T577" si="35">(((M514/60)/60)/24)+DATE(1970,1,1)</f>
        <v>41826.208333333336</v>
      </c>
    </row>
    <row r="515" spans="1:20" x14ac:dyDescent="0.35">
      <c r="A515">
        <v>513</v>
      </c>
      <c r="B515" t="s">
        <v>1072</v>
      </c>
      <c r="C515" s="3" t="s">
        <v>1073</v>
      </c>
      <c r="D515" s="6">
        <v>8300</v>
      </c>
      <c r="E515" s="6">
        <v>3260</v>
      </c>
      <c r="F515" s="4">
        <f t="shared" si="32"/>
        <v>0.39277108433734942</v>
      </c>
      <c r="G515" t="s">
        <v>74</v>
      </c>
      <c r="H515">
        <v>35</v>
      </c>
      <c r="I515" s="7">
        <f t="shared" si="33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  <c r="S515" s="17">
        <f t="shared" si="34"/>
        <v>40430.208333333336</v>
      </c>
      <c r="T515" s="17">
        <f t="shared" si="35"/>
        <v>40432.208333333336</v>
      </c>
    </row>
    <row r="516" spans="1:20" x14ac:dyDescent="0.35">
      <c r="A516">
        <v>514</v>
      </c>
      <c r="B516" t="s">
        <v>1074</v>
      </c>
      <c r="C516" s="3" t="s">
        <v>1075</v>
      </c>
      <c r="D516" s="6">
        <v>138700</v>
      </c>
      <c r="E516" s="6">
        <v>31123</v>
      </c>
      <c r="F516" s="4">
        <f t="shared" si="32"/>
        <v>0.22439077144917088</v>
      </c>
      <c r="G516" t="s">
        <v>74</v>
      </c>
      <c r="H516">
        <v>528</v>
      </c>
      <c r="I516" s="7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  <c r="S516" s="17">
        <f t="shared" si="34"/>
        <v>41614.25</v>
      </c>
      <c r="T516" s="17">
        <f t="shared" si="35"/>
        <v>41619.25</v>
      </c>
    </row>
    <row r="517" spans="1:20" x14ac:dyDescent="0.35">
      <c r="A517">
        <v>515</v>
      </c>
      <c r="B517" t="s">
        <v>1076</v>
      </c>
      <c r="C517" s="3" t="s">
        <v>1077</v>
      </c>
      <c r="D517" s="6">
        <v>8600</v>
      </c>
      <c r="E517" s="6">
        <v>4797</v>
      </c>
      <c r="F517" s="4">
        <f t="shared" si="32"/>
        <v>0.55779069767441858</v>
      </c>
      <c r="G517" t="s">
        <v>14</v>
      </c>
      <c r="H517">
        <v>133</v>
      </c>
      <c r="I517" s="7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  <c r="S517" s="17">
        <f t="shared" si="34"/>
        <v>40900.25</v>
      </c>
      <c r="T517" s="17">
        <f t="shared" si="35"/>
        <v>40902.25</v>
      </c>
    </row>
    <row r="518" spans="1:20" x14ac:dyDescent="0.35">
      <c r="A518">
        <v>516</v>
      </c>
      <c r="B518" t="s">
        <v>1078</v>
      </c>
      <c r="C518" s="3" t="s">
        <v>1079</v>
      </c>
      <c r="D518" s="6">
        <v>125400</v>
      </c>
      <c r="E518" s="6">
        <v>53324</v>
      </c>
      <c r="F518" s="4">
        <f t="shared" si="32"/>
        <v>0.42523125996810207</v>
      </c>
      <c r="G518" t="s">
        <v>14</v>
      </c>
      <c r="H518">
        <v>846</v>
      </c>
      <c r="I518" s="7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  <c r="S518" s="17">
        <f t="shared" si="34"/>
        <v>40396.208333333336</v>
      </c>
      <c r="T518" s="17">
        <f t="shared" si="35"/>
        <v>40434.208333333336</v>
      </c>
    </row>
    <row r="519" spans="1:20" x14ac:dyDescent="0.35">
      <c r="A519">
        <v>517</v>
      </c>
      <c r="B519" t="s">
        <v>1080</v>
      </c>
      <c r="C519" s="3" t="s">
        <v>1081</v>
      </c>
      <c r="D519" s="6">
        <v>5900</v>
      </c>
      <c r="E519" s="6">
        <v>6608</v>
      </c>
      <c r="F519" s="4">
        <f t="shared" si="32"/>
        <v>1.1200000000000001</v>
      </c>
      <c r="G519" t="s">
        <v>20</v>
      </c>
      <c r="H519">
        <v>78</v>
      </c>
      <c r="I519" s="7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  <c r="S519" s="17">
        <f t="shared" si="34"/>
        <v>42860.208333333328</v>
      </c>
      <c r="T519" s="17">
        <f t="shared" si="35"/>
        <v>42865.208333333328</v>
      </c>
    </row>
    <row r="520" spans="1:20" x14ac:dyDescent="0.35">
      <c r="A520">
        <v>518</v>
      </c>
      <c r="B520" t="s">
        <v>1082</v>
      </c>
      <c r="C520" s="3" t="s">
        <v>1083</v>
      </c>
      <c r="D520" s="6">
        <v>8800</v>
      </c>
      <c r="E520" s="6">
        <v>622</v>
      </c>
      <c r="F520" s="4">
        <f t="shared" si="32"/>
        <v>7.0681818181818179E-2</v>
      </c>
      <c r="G520" t="s">
        <v>14</v>
      </c>
      <c r="H520">
        <v>10</v>
      </c>
      <c r="I520" s="7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  <c r="S520" s="17">
        <f t="shared" si="34"/>
        <v>43154.25</v>
      </c>
      <c r="T520" s="17">
        <f t="shared" si="35"/>
        <v>43156.25</v>
      </c>
    </row>
    <row r="521" spans="1:20" x14ac:dyDescent="0.35">
      <c r="A521">
        <v>519</v>
      </c>
      <c r="B521" t="s">
        <v>1084</v>
      </c>
      <c r="C521" s="3" t="s">
        <v>1085</v>
      </c>
      <c r="D521" s="6">
        <v>177700</v>
      </c>
      <c r="E521" s="6">
        <v>180802</v>
      </c>
      <c r="F521" s="4">
        <f t="shared" si="32"/>
        <v>1.0174563871693867</v>
      </c>
      <c r="G521" t="s">
        <v>20</v>
      </c>
      <c r="H521">
        <v>1773</v>
      </c>
      <c r="I521" s="7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  <c r="S521" s="17">
        <f t="shared" si="34"/>
        <v>42012.25</v>
      </c>
      <c r="T521" s="17">
        <f t="shared" si="35"/>
        <v>42026.25</v>
      </c>
    </row>
    <row r="522" spans="1:20" x14ac:dyDescent="0.35">
      <c r="A522">
        <v>520</v>
      </c>
      <c r="B522" t="s">
        <v>1086</v>
      </c>
      <c r="C522" s="3" t="s">
        <v>1087</v>
      </c>
      <c r="D522" s="6">
        <v>800</v>
      </c>
      <c r="E522" s="6">
        <v>3406</v>
      </c>
      <c r="F522" s="4">
        <f t="shared" si="32"/>
        <v>4.2575000000000003</v>
      </c>
      <c r="G522" t="s">
        <v>20</v>
      </c>
      <c r="H522">
        <v>32</v>
      </c>
      <c r="I522" s="7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  <c r="S522" s="17">
        <f t="shared" si="34"/>
        <v>43574.208333333328</v>
      </c>
      <c r="T522" s="17">
        <f t="shared" si="35"/>
        <v>43577.208333333328</v>
      </c>
    </row>
    <row r="523" spans="1:20" x14ac:dyDescent="0.35">
      <c r="A523">
        <v>521</v>
      </c>
      <c r="B523" t="s">
        <v>1088</v>
      </c>
      <c r="C523" s="3" t="s">
        <v>141</v>
      </c>
      <c r="D523" s="6">
        <v>7600</v>
      </c>
      <c r="E523" s="6">
        <v>11061</v>
      </c>
      <c r="F523" s="4">
        <f t="shared" si="32"/>
        <v>1.4553947368421052</v>
      </c>
      <c r="G523" t="s">
        <v>20</v>
      </c>
      <c r="H523">
        <v>369</v>
      </c>
      <c r="I523" s="7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  <c r="S523" s="17">
        <f t="shared" si="34"/>
        <v>42605.208333333328</v>
      </c>
      <c r="T523" s="17">
        <f t="shared" si="35"/>
        <v>42611.208333333328</v>
      </c>
    </row>
    <row r="524" spans="1:20" x14ac:dyDescent="0.35">
      <c r="A524">
        <v>522</v>
      </c>
      <c r="B524" t="s">
        <v>1089</v>
      </c>
      <c r="C524" s="3" t="s">
        <v>1090</v>
      </c>
      <c r="D524" s="6">
        <v>50500</v>
      </c>
      <c r="E524" s="6">
        <v>16389</v>
      </c>
      <c r="F524" s="4">
        <f t="shared" si="32"/>
        <v>0.32453465346534655</v>
      </c>
      <c r="G524" t="s">
        <v>14</v>
      </c>
      <c r="H524">
        <v>191</v>
      </c>
      <c r="I524" s="7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  <c r="S524" s="17">
        <f t="shared" si="34"/>
        <v>41093.208333333336</v>
      </c>
      <c r="T524" s="17">
        <f t="shared" si="35"/>
        <v>41105.208333333336</v>
      </c>
    </row>
    <row r="525" spans="1:20" x14ac:dyDescent="0.35">
      <c r="A525">
        <v>523</v>
      </c>
      <c r="B525" t="s">
        <v>1091</v>
      </c>
      <c r="C525" s="3" t="s">
        <v>1092</v>
      </c>
      <c r="D525" s="6">
        <v>900</v>
      </c>
      <c r="E525" s="6">
        <v>6303</v>
      </c>
      <c r="F525" s="4">
        <f t="shared" si="32"/>
        <v>7.003333333333333</v>
      </c>
      <c r="G525" t="s">
        <v>20</v>
      </c>
      <c r="H525">
        <v>89</v>
      </c>
      <c r="I525" s="7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  <c r="S525" s="17">
        <f t="shared" si="34"/>
        <v>40241.25</v>
      </c>
      <c r="T525" s="17">
        <f t="shared" si="35"/>
        <v>40246.25</v>
      </c>
    </row>
    <row r="526" spans="1:20" x14ac:dyDescent="0.35">
      <c r="A526">
        <v>524</v>
      </c>
      <c r="B526" t="s">
        <v>1093</v>
      </c>
      <c r="C526" s="3" t="s">
        <v>1094</v>
      </c>
      <c r="D526" s="6">
        <v>96700</v>
      </c>
      <c r="E526" s="6">
        <v>81136</v>
      </c>
      <c r="F526" s="4">
        <f t="shared" si="32"/>
        <v>0.83904860392967939</v>
      </c>
      <c r="G526" t="s">
        <v>14</v>
      </c>
      <c r="H526">
        <v>1979</v>
      </c>
      <c r="I526" s="7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  <c r="S526" s="17">
        <f t="shared" si="34"/>
        <v>40294.208333333336</v>
      </c>
      <c r="T526" s="17">
        <f t="shared" si="35"/>
        <v>40307.208333333336</v>
      </c>
    </row>
    <row r="527" spans="1:20" x14ac:dyDescent="0.35">
      <c r="A527">
        <v>525</v>
      </c>
      <c r="B527" t="s">
        <v>1095</v>
      </c>
      <c r="C527" s="3" t="s">
        <v>1096</v>
      </c>
      <c r="D527" s="6">
        <v>2100</v>
      </c>
      <c r="E527" s="6">
        <v>1768</v>
      </c>
      <c r="F527" s="4">
        <f t="shared" si="32"/>
        <v>0.84190476190476193</v>
      </c>
      <c r="G527" t="s">
        <v>14</v>
      </c>
      <c r="H527">
        <v>63</v>
      </c>
      <c r="I527" s="7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  <c r="S527" s="17">
        <f t="shared" si="34"/>
        <v>40505.25</v>
      </c>
      <c r="T527" s="17">
        <f t="shared" si="35"/>
        <v>40509.25</v>
      </c>
    </row>
    <row r="528" spans="1:20" ht="31" x14ac:dyDescent="0.35">
      <c r="A528">
        <v>526</v>
      </c>
      <c r="B528" t="s">
        <v>1097</v>
      </c>
      <c r="C528" s="3" t="s">
        <v>1098</v>
      </c>
      <c r="D528" s="6">
        <v>8300</v>
      </c>
      <c r="E528" s="6">
        <v>12944</v>
      </c>
      <c r="F528" s="4">
        <f t="shared" si="32"/>
        <v>1.5595180722891566</v>
      </c>
      <c r="G528" t="s">
        <v>20</v>
      </c>
      <c r="H528">
        <v>147</v>
      </c>
      <c r="I528" s="7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  <c r="S528" s="17">
        <f t="shared" si="34"/>
        <v>42364.25</v>
      </c>
      <c r="T528" s="17">
        <f t="shared" si="35"/>
        <v>42401.25</v>
      </c>
    </row>
    <row r="529" spans="1:20" x14ac:dyDescent="0.35">
      <c r="A529">
        <v>527</v>
      </c>
      <c r="B529" t="s">
        <v>1099</v>
      </c>
      <c r="C529" s="3" t="s">
        <v>1100</v>
      </c>
      <c r="D529" s="6">
        <v>189200</v>
      </c>
      <c r="E529" s="6">
        <v>188480</v>
      </c>
      <c r="F529" s="4">
        <f t="shared" si="32"/>
        <v>0.99619450317124736</v>
      </c>
      <c r="G529" t="s">
        <v>14</v>
      </c>
      <c r="H529">
        <v>6080</v>
      </c>
      <c r="I529" s="7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  <c r="S529" s="17">
        <f t="shared" si="34"/>
        <v>42405.25</v>
      </c>
      <c r="T529" s="17">
        <f t="shared" si="35"/>
        <v>42441.25</v>
      </c>
    </row>
    <row r="530" spans="1:20" x14ac:dyDescent="0.35">
      <c r="A530">
        <v>528</v>
      </c>
      <c r="B530" t="s">
        <v>1101</v>
      </c>
      <c r="C530" s="3" t="s">
        <v>1102</v>
      </c>
      <c r="D530" s="6">
        <v>9000</v>
      </c>
      <c r="E530" s="6">
        <v>7227</v>
      </c>
      <c r="F530" s="4">
        <f t="shared" si="32"/>
        <v>0.80300000000000005</v>
      </c>
      <c r="G530" t="s">
        <v>14</v>
      </c>
      <c r="H530">
        <v>80</v>
      </c>
      <c r="I530" s="7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  <c r="S530" s="17">
        <f t="shared" si="34"/>
        <v>41601.25</v>
      </c>
      <c r="T530" s="17">
        <f t="shared" si="35"/>
        <v>41646.25</v>
      </c>
    </row>
    <row r="531" spans="1:20" x14ac:dyDescent="0.35">
      <c r="A531">
        <v>529</v>
      </c>
      <c r="B531" t="s">
        <v>1103</v>
      </c>
      <c r="C531" s="3" t="s">
        <v>1104</v>
      </c>
      <c r="D531" s="6">
        <v>5100</v>
      </c>
      <c r="E531" s="6">
        <v>574</v>
      </c>
      <c r="F531" s="4">
        <f t="shared" si="32"/>
        <v>0.11254901960784314</v>
      </c>
      <c r="G531" t="s">
        <v>14</v>
      </c>
      <c r="H531">
        <v>9</v>
      </c>
      <c r="I531" s="7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  <c r="S531" s="17">
        <f t="shared" si="34"/>
        <v>41769.208333333336</v>
      </c>
      <c r="T531" s="17">
        <f t="shared" si="35"/>
        <v>41797.208333333336</v>
      </c>
    </row>
    <row r="532" spans="1:20" x14ac:dyDescent="0.35">
      <c r="A532">
        <v>530</v>
      </c>
      <c r="B532" t="s">
        <v>1105</v>
      </c>
      <c r="C532" s="3" t="s">
        <v>1106</v>
      </c>
      <c r="D532" s="6">
        <v>105000</v>
      </c>
      <c r="E532" s="6">
        <v>96328</v>
      </c>
      <c r="F532" s="4">
        <f t="shared" si="32"/>
        <v>0.91740952380952379</v>
      </c>
      <c r="G532" t="s">
        <v>14</v>
      </c>
      <c r="H532">
        <v>1784</v>
      </c>
      <c r="I532" s="7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  <c r="S532" s="17">
        <f t="shared" si="34"/>
        <v>40421.208333333336</v>
      </c>
      <c r="T532" s="17">
        <f t="shared" si="35"/>
        <v>40435.208333333336</v>
      </c>
    </row>
    <row r="533" spans="1:20" ht="31" x14ac:dyDescent="0.35">
      <c r="A533">
        <v>531</v>
      </c>
      <c r="B533" t="s">
        <v>1107</v>
      </c>
      <c r="C533" s="3" t="s">
        <v>1108</v>
      </c>
      <c r="D533" s="6">
        <v>186700</v>
      </c>
      <c r="E533" s="6">
        <v>178338</v>
      </c>
      <c r="F533" s="4">
        <f t="shared" si="32"/>
        <v>0.95521156936261387</v>
      </c>
      <c r="G533" t="s">
        <v>47</v>
      </c>
      <c r="H533">
        <v>3640</v>
      </c>
      <c r="I533" s="7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  <c r="S533" s="17">
        <f t="shared" si="34"/>
        <v>41589.25</v>
      </c>
      <c r="T533" s="17">
        <f t="shared" si="35"/>
        <v>41645.25</v>
      </c>
    </row>
    <row r="534" spans="1:20" x14ac:dyDescent="0.35">
      <c r="A534">
        <v>532</v>
      </c>
      <c r="B534" t="s">
        <v>1109</v>
      </c>
      <c r="C534" s="3" t="s">
        <v>1110</v>
      </c>
      <c r="D534" s="6">
        <v>1600</v>
      </c>
      <c r="E534" s="6">
        <v>8046</v>
      </c>
      <c r="F534" s="4">
        <f t="shared" si="32"/>
        <v>5.0287499999999996</v>
      </c>
      <c r="G534" t="s">
        <v>20</v>
      </c>
      <c r="H534">
        <v>126</v>
      </c>
      <c r="I534" s="7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  <c r="S534" s="17">
        <f t="shared" si="34"/>
        <v>43125.25</v>
      </c>
      <c r="T534" s="17">
        <f t="shared" si="35"/>
        <v>43126.25</v>
      </c>
    </row>
    <row r="535" spans="1:20" x14ac:dyDescent="0.35">
      <c r="A535">
        <v>533</v>
      </c>
      <c r="B535" t="s">
        <v>1111</v>
      </c>
      <c r="C535" s="3" t="s">
        <v>1112</v>
      </c>
      <c r="D535" s="6">
        <v>115600</v>
      </c>
      <c r="E535" s="6">
        <v>184086</v>
      </c>
      <c r="F535" s="4">
        <f t="shared" si="32"/>
        <v>1.5924394463667819</v>
      </c>
      <c r="G535" t="s">
        <v>20</v>
      </c>
      <c r="H535">
        <v>2218</v>
      </c>
      <c r="I535" s="7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  <c r="S535" s="17">
        <f t="shared" si="34"/>
        <v>41479.208333333336</v>
      </c>
      <c r="T535" s="17">
        <f t="shared" si="35"/>
        <v>41515.208333333336</v>
      </c>
    </row>
    <row r="536" spans="1:20" x14ac:dyDescent="0.35">
      <c r="A536">
        <v>534</v>
      </c>
      <c r="B536" t="s">
        <v>1113</v>
      </c>
      <c r="C536" s="3" t="s">
        <v>1114</v>
      </c>
      <c r="D536" s="6">
        <v>89100</v>
      </c>
      <c r="E536" s="6">
        <v>13385</v>
      </c>
      <c r="F536" s="4">
        <f t="shared" si="32"/>
        <v>0.15022446689113356</v>
      </c>
      <c r="G536" t="s">
        <v>14</v>
      </c>
      <c r="H536">
        <v>243</v>
      </c>
      <c r="I536" s="7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  <c r="S536" s="17">
        <f t="shared" si="34"/>
        <v>43329.208333333328</v>
      </c>
      <c r="T536" s="17">
        <f t="shared" si="35"/>
        <v>43330.208333333328</v>
      </c>
    </row>
    <row r="537" spans="1:20" x14ac:dyDescent="0.35">
      <c r="A537">
        <v>535</v>
      </c>
      <c r="B537" t="s">
        <v>1115</v>
      </c>
      <c r="C537" s="3" t="s">
        <v>1116</v>
      </c>
      <c r="D537" s="6">
        <v>2600</v>
      </c>
      <c r="E537" s="6">
        <v>12533</v>
      </c>
      <c r="F537" s="4">
        <f t="shared" si="32"/>
        <v>4.820384615384615</v>
      </c>
      <c r="G537" t="s">
        <v>20</v>
      </c>
      <c r="H537">
        <v>202</v>
      </c>
      <c r="I537" s="7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  <c r="S537" s="17">
        <f t="shared" si="34"/>
        <v>43259.208333333328</v>
      </c>
      <c r="T537" s="17">
        <f t="shared" si="35"/>
        <v>43261.208333333328</v>
      </c>
    </row>
    <row r="538" spans="1:20" x14ac:dyDescent="0.35">
      <c r="A538">
        <v>536</v>
      </c>
      <c r="B538" t="s">
        <v>1117</v>
      </c>
      <c r="C538" s="3" t="s">
        <v>1118</v>
      </c>
      <c r="D538" s="6">
        <v>9800</v>
      </c>
      <c r="E538" s="6">
        <v>14697</v>
      </c>
      <c r="F538" s="4">
        <f t="shared" si="32"/>
        <v>1.4996938775510205</v>
      </c>
      <c r="G538" t="s">
        <v>20</v>
      </c>
      <c r="H538">
        <v>140</v>
      </c>
      <c r="I538" s="7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  <c r="S538" s="17">
        <f t="shared" si="34"/>
        <v>40414.208333333336</v>
      </c>
      <c r="T538" s="17">
        <f t="shared" si="35"/>
        <v>40440.208333333336</v>
      </c>
    </row>
    <row r="539" spans="1:20" x14ac:dyDescent="0.35">
      <c r="A539">
        <v>537</v>
      </c>
      <c r="B539" t="s">
        <v>1119</v>
      </c>
      <c r="C539" s="3" t="s">
        <v>1120</v>
      </c>
      <c r="D539" s="6">
        <v>84400</v>
      </c>
      <c r="E539" s="6">
        <v>98935</v>
      </c>
      <c r="F539" s="4">
        <f t="shared" si="32"/>
        <v>1.1722156398104266</v>
      </c>
      <c r="G539" t="s">
        <v>20</v>
      </c>
      <c r="H539">
        <v>1052</v>
      </c>
      <c r="I539" s="7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  <c r="S539" s="17">
        <f t="shared" si="34"/>
        <v>43342.208333333328</v>
      </c>
      <c r="T539" s="17">
        <f t="shared" si="35"/>
        <v>43365.208333333328</v>
      </c>
    </row>
    <row r="540" spans="1:20" x14ac:dyDescent="0.35">
      <c r="A540">
        <v>538</v>
      </c>
      <c r="B540" t="s">
        <v>1121</v>
      </c>
      <c r="C540" s="3" t="s">
        <v>1122</v>
      </c>
      <c r="D540" s="6">
        <v>151300</v>
      </c>
      <c r="E540" s="6">
        <v>57034</v>
      </c>
      <c r="F540" s="4">
        <f t="shared" si="32"/>
        <v>0.37695968274950431</v>
      </c>
      <c r="G540" t="s">
        <v>14</v>
      </c>
      <c r="H540">
        <v>1296</v>
      </c>
      <c r="I540" s="7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  <c r="S540" s="17">
        <f t="shared" si="34"/>
        <v>41539.208333333336</v>
      </c>
      <c r="T540" s="17">
        <f t="shared" si="35"/>
        <v>41555.208333333336</v>
      </c>
    </row>
    <row r="541" spans="1:20" x14ac:dyDescent="0.35">
      <c r="A541">
        <v>539</v>
      </c>
      <c r="B541" t="s">
        <v>1123</v>
      </c>
      <c r="C541" s="3" t="s">
        <v>1124</v>
      </c>
      <c r="D541" s="6">
        <v>9800</v>
      </c>
      <c r="E541" s="6">
        <v>7120</v>
      </c>
      <c r="F541" s="4">
        <f t="shared" si="32"/>
        <v>0.72653061224489801</v>
      </c>
      <c r="G541" t="s">
        <v>14</v>
      </c>
      <c r="H541">
        <v>77</v>
      </c>
      <c r="I541" s="7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  <c r="S541" s="17">
        <f t="shared" si="34"/>
        <v>43647.208333333328</v>
      </c>
      <c r="T541" s="17">
        <f t="shared" si="35"/>
        <v>43653.208333333328</v>
      </c>
    </row>
    <row r="542" spans="1:20" x14ac:dyDescent="0.35">
      <c r="A542">
        <v>540</v>
      </c>
      <c r="B542" t="s">
        <v>1125</v>
      </c>
      <c r="C542" s="3" t="s">
        <v>1126</v>
      </c>
      <c r="D542" s="6">
        <v>5300</v>
      </c>
      <c r="E542" s="6">
        <v>14097</v>
      </c>
      <c r="F542" s="4">
        <f t="shared" si="32"/>
        <v>2.6598113207547169</v>
      </c>
      <c r="G542" t="s">
        <v>20</v>
      </c>
      <c r="H542">
        <v>247</v>
      </c>
      <c r="I542" s="7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  <c r="S542" s="17">
        <f t="shared" si="34"/>
        <v>43225.208333333328</v>
      </c>
      <c r="T542" s="17">
        <f t="shared" si="35"/>
        <v>43247.208333333328</v>
      </c>
    </row>
    <row r="543" spans="1:20" x14ac:dyDescent="0.35">
      <c r="A543">
        <v>541</v>
      </c>
      <c r="B543" t="s">
        <v>1127</v>
      </c>
      <c r="C543" s="3" t="s">
        <v>1128</v>
      </c>
      <c r="D543" s="6">
        <v>178000</v>
      </c>
      <c r="E543" s="6">
        <v>43086</v>
      </c>
      <c r="F543" s="4">
        <f t="shared" si="32"/>
        <v>0.24205617977528091</v>
      </c>
      <c r="G543" t="s">
        <v>14</v>
      </c>
      <c r="H543">
        <v>395</v>
      </c>
      <c r="I543" s="7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  <c r="S543" s="17">
        <f t="shared" si="34"/>
        <v>42165.208333333328</v>
      </c>
      <c r="T543" s="17">
        <f t="shared" si="35"/>
        <v>42191.208333333328</v>
      </c>
    </row>
    <row r="544" spans="1:20" x14ac:dyDescent="0.35">
      <c r="A544">
        <v>542</v>
      </c>
      <c r="B544" t="s">
        <v>1129</v>
      </c>
      <c r="C544" s="3" t="s">
        <v>1130</v>
      </c>
      <c r="D544" s="6">
        <v>77000</v>
      </c>
      <c r="E544" s="6">
        <v>1930</v>
      </c>
      <c r="F544" s="4">
        <f t="shared" si="32"/>
        <v>2.5064935064935064E-2</v>
      </c>
      <c r="G544" t="s">
        <v>14</v>
      </c>
      <c r="H544">
        <v>49</v>
      </c>
      <c r="I544" s="7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  <c r="S544" s="17">
        <f t="shared" si="34"/>
        <v>42391.25</v>
      </c>
      <c r="T544" s="17">
        <f t="shared" si="35"/>
        <v>42421.25</v>
      </c>
    </row>
    <row r="545" spans="1:20" x14ac:dyDescent="0.35">
      <c r="A545">
        <v>543</v>
      </c>
      <c r="B545" t="s">
        <v>1131</v>
      </c>
      <c r="C545" s="3" t="s">
        <v>1132</v>
      </c>
      <c r="D545" s="6">
        <v>84900</v>
      </c>
      <c r="E545" s="6">
        <v>13864</v>
      </c>
      <c r="F545" s="4">
        <f t="shared" si="32"/>
        <v>0.1632979976442874</v>
      </c>
      <c r="G545" t="s">
        <v>14</v>
      </c>
      <c r="H545">
        <v>180</v>
      </c>
      <c r="I545" s="7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  <c r="S545" s="17">
        <f t="shared" si="34"/>
        <v>41528.208333333336</v>
      </c>
      <c r="T545" s="17">
        <f t="shared" si="35"/>
        <v>41543.208333333336</v>
      </c>
    </row>
    <row r="546" spans="1:20" x14ac:dyDescent="0.35">
      <c r="A546">
        <v>544</v>
      </c>
      <c r="B546" t="s">
        <v>1133</v>
      </c>
      <c r="C546" s="3" t="s">
        <v>1134</v>
      </c>
      <c r="D546" s="6">
        <v>2800</v>
      </c>
      <c r="E546" s="6">
        <v>7742</v>
      </c>
      <c r="F546" s="4">
        <f t="shared" si="32"/>
        <v>2.7650000000000001</v>
      </c>
      <c r="G546" t="s">
        <v>20</v>
      </c>
      <c r="H546">
        <v>84</v>
      </c>
      <c r="I546" s="7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  <c r="S546" s="17">
        <f t="shared" si="34"/>
        <v>42377.25</v>
      </c>
      <c r="T546" s="17">
        <f t="shared" si="35"/>
        <v>42390.25</v>
      </c>
    </row>
    <row r="547" spans="1:20" x14ac:dyDescent="0.35">
      <c r="A547">
        <v>545</v>
      </c>
      <c r="B547" t="s">
        <v>1135</v>
      </c>
      <c r="C547" s="3" t="s">
        <v>1136</v>
      </c>
      <c r="D547" s="6">
        <v>184800</v>
      </c>
      <c r="E547" s="6">
        <v>164109</v>
      </c>
      <c r="F547" s="4">
        <f t="shared" si="32"/>
        <v>0.88803571428571426</v>
      </c>
      <c r="G547" t="s">
        <v>14</v>
      </c>
      <c r="H547">
        <v>2690</v>
      </c>
      <c r="I547" s="7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  <c r="S547" s="17">
        <f t="shared" si="34"/>
        <v>43824.25</v>
      </c>
      <c r="T547" s="17">
        <f t="shared" si="35"/>
        <v>43844.25</v>
      </c>
    </row>
    <row r="548" spans="1:20" x14ac:dyDescent="0.35">
      <c r="A548">
        <v>546</v>
      </c>
      <c r="B548" t="s">
        <v>1137</v>
      </c>
      <c r="C548" s="3" t="s">
        <v>1138</v>
      </c>
      <c r="D548" s="6">
        <v>4200</v>
      </c>
      <c r="E548" s="6">
        <v>6870</v>
      </c>
      <c r="F548" s="4">
        <f t="shared" si="32"/>
        <v>1.6357142857142857</v>
      </c>
      <c r="G548" t="s">
        <v>20</v>
      </c>
      <c r="H548">
        <v>88</v>
      </c>
      <c r="I548" s="7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  <c r="S548" s="17">
        <f t="shared" si="34"/>
        <v>43360.208333333328</v>
      </c>
      <c r="T548" s="17">
        <f t="shared" si="35"/>
        <v>43363.208333333328</v>
      </c>
    </row>
    <row r="549" spans="1:20" x14ac:dyDescent="0.35">
      <c r="A549">
        <v>547</v>
      </c>
      <c r="B549" t="s">
        <v>1139</v>
      </c>
      <c r="C549" s="3" t="s">
        <v>1140</v>
      </c>
      <c r="D549" s="6">
        <v>1300</v>
      </c>
      <c r="E549" s="6">
        <v>12597</v>
      </c>
      <c r="F549" s="4">
        <f t="shared" si="32"/>
        <v>9.69</v>
      </c>
      <c r="G549" t="s">
        <v>20</v>
      </c>
      <c r="H549">
        <v>156</v>
      </c>
      <c r="I549" s="7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  <c r="S549" s="17">
        <f t="shared" si="34"/>
        <v>42029.25</v>
      </c>
      <c r="T549" s="17">
        <f t="shared" si="35"/>
        <v>42041.25</v>
      </c>
    </row>
    <row r="550" spans="1:20" x14ac:dyDescent="0.35">
      <c r="A550">
        <v>548</v>
      </c>
      <c r="B550" t="s">
        <v>1141</v>
      </c>
      <c r="C550" s="3" t="s">
        <v>1142</v>
      </c>
      <c r="D550" s="6">
        <v>66100</v>
      </c>
      <c r="E550" s="6">
        <v>179074</v>
      </c>
      <c r="F550" s="4">
        <f t="shared" si="32"/>
        <v>2.7091376701966716</v>
      </c>
      <c r="G550" t="s">
        <v>20</v>
      </c>
      <c r="H550">
        <v>2985</v>
      </c>
      <c r="I550" s="7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  <c r="S550" s="17">
        <f t="shared" si="34"/>
        <v>42461.208333333328</v>
      </c>
      <c r="T550" s="17">
        <f t="shared" si="35"/>
        <v>42474.208333333328</v>
      </c>
    </row>
    <row r="551" spans="1:20" ht="31" x14ac:dyDescent="0.35">
      <c r="A551">
        <v>549</v>
      </c>
      <c r="B551" t="s">
        <v>1143</v>
      </c>
      <c r="C551" s="3" t="s">
        <v>1144</v>
      </c>
      <c r="D551" s="6">
        <v>29500</v>
      </c>
      <c r="E551" s="6">
        <v>83843</v>
      </c>
      <c r="F551" s="4">
        <f t="shared" si="32"/>
        <v>2.8421355932203389</v>
      </c>
      <c r="G551" t="s">
        <v>20</v>
      </c>
      <c r="H551">
        <v>762</v>
      </c>
      <c r="I551" s="7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  <c r="S551" s="17">
        <f t="shared" si="34"/>
        <v>41422.208333333336</v>
      </c>
      <c r="T551" s="17">
        <f t="shared" si="35"/>
        <v>41431.208333333336</v>
      </c>
    </row>
    <row r="552" spans="1:20" x14ac:dyDescent="0.35">
      <c r="A552">
        <v>550</v>
      </c>
      <c r="B552" t="s">
        <v>1145</v>
      </c>
      <c r="C552" s="3" t="s">
        <v>1146</v>
      </c>
      <c r="D552" s="6">
        <v>100</v>
      </c>
      <c r="E552" s="6">
        <v>4</v>
      </c>
      <c r="F552" s="4">
        <f t="shared" si="32"/>
        <v>0.04</v>
      </c>
      <c r="G552" t="s">
        <v>74</v>
      </c>
      <c r="H552">
        <v>1</v>
      </c>
      <c r="I552" s="7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  <c r="S552" s="17">
        <f t="shared" si="34"/>
        <v>40968.25</v>
      </c>
      <c r="T552" s="17">
        <f t="shared" si="35"/>
        <v>40989.208333333336</v>
      </c>
    </row>
    <row r="553" spans="1:20" x14ac:dyDescent="0.35">
      <c r="A553">
        <v>551</v>
      </c>
      <c r="B553" t="s">
        <v>1147</v>
      </c>
      <c r="C553" s="3" t="s">
        <v>1148</v>
      </c>
      <c r="D553" s="6">
        <v>180100</v>
      </c>
      <c r="E553" s="6">
        <v>105598</v>
      </c>
      <c r="F553" s="4">
        <f t="shared" si="32"/>
        <v>0.58632981676846196</v>
      </c>
      <c r="G553" t="s">
        <v>14</v>
      </c>
      <c r="H553">
        <v>2779</v>
      </c>
      <c r="I553" s="7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  <c r="S553" s="17">
        <f t="shared" si="34"/>
        <v>41993.25</v>
      </c>
      <c r="T553" s="17">
        <f t="shared" si="35"/>
        <v>42033.25</v>
      </c>
    </row>
    <row r="554" spans="1:20" x14ac:dyDescent="0.35">
      <c r="A554">
        <v>552</v>
      </c>
      <c r="B554" t="s">
        <v>1149</v>
      </c>
      <c r="C554" s="3" t="s">
        <v>1150</v>
      </c>
      <c r="D554" s="6">
        <v>9000</v>
      </c>
      <c r="E554" s="6">
        <v>8866</v>
      </c>
      <c r="F554" s="4">
        <f t="shared" si="32"/>
        <v>0.98511111111111116</v>
      </c>
      <c r="G554" t="s">
        <v>14</v>
      </c>
      <c r="H554">
        <v>92</v>
      </c>
      <c r="I554" s="7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  <c r="S554" s="17">
        <f t="shared" si="34"/>
        <v>42700.25</v>
      </c>
      <c r="T554" s="17">
        <f t="shared" si="35"/>
        <v>42702.25</v>
      </c>
    </row>
    <row r="555" spans="1:20" ht="31" x14ac:dyDescent="0.35">
      <c r="A555">
        <v>553</v>
      </c>
      <c r="B555" t="s">
        <v>1151</v>
      </c>
      <c r="C555" s="3" t="s">
        <v>1152</v>
      </c>
      <c r="D555" s="6">
        <v>170600</v>
      </c>
      <c r="E555" s="6">
        <v>75022</v>
      </c>
      <c r="F555" s="4">
        <f t="shared" si="32"/>
        <v>0.43975381008206332</v>
      </c>
      <c r="G555" t="s">
        <v>14</v>
      </c>
      <c r="H555">
        <v>1028</v>
      </c>
      <c r="I555" s="7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  <c r="S555" s="17">
        <f t="shared" si="34"/>
        <v>40545.25</v>
      </c>
      <c r="T555" s="17">
        <f t="shared" si="35"/>
        <v>40546.25</v>
      </c>
    </row>
    <row r="556" spans="1:20" ht="31" x14ac:dyDescent="0.35">
      <c r="A556">
        <v>554</v>
      </c>
      <c r="B556" t="s">
        <v>1153</v>
      </c>
      <c r="C556" s="3" t="s">
        <v>1154</v>
      </c>
      <c r="D556" s="6">
        <v>9500</v>
      </c>
      <c r="E556" s="6">
        <v>14408</v>
      </c>
      <c r="F556" s="4">
        <f t="shared" si="32"/>
        <v>1.5166315789473683</v>
      </c>
      <c r="G556" t="s">
        <v>20</v>
      </c>
      <c r="H556">
        <v>554</v>
      </c>
      <c r="I556" s="7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  <c r="S556" s="17">
        <f t="shared" si="34"/>
        <v>42723.25</v>
      </c>
      <c r="T556" s="17">
        <f t="shared" si="35"/>
        <v>42729.25</v>
      </c>
    </row>
    <row r="557" spans="1:20" x14ac:dyDescent="0.35">
      <c r="A557">
        <v>555</v>
      </c>
      <c r="B557" t="s">
        <v>1155</v>
      </c>
      <c r="C557" s="3" t="s">
        <v>1156</v>
      </c>
      <c r="D557" s="6">
        <v>6300</v>
      </c>
      <c r="E557" s="6">
        <v>14089</v>
      </c>
      <c r="F557" s="4">
        <f t="shared" si="32"/>
        <v>2.2363492063492063</v>
      </c>
      <c r="G557" t="s">
        <v>20</v>
      </c>
      <c r="H557">
        <v>135</v>
      </c>
      <c r="I557" s="7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  <c r="S557" s="17">
        <f t="shared" si="34"/>
        <v>41731.208333333336</v>
      </c>
      <c r="T557" s="17">
        <f t="shared" si="35"/>
        <v>41762.208333333336</v>
      </c>
    </row>
    <row r="558" spans="1:20" x14ac:dyDescent="0.35">
      <c r="A558">
        <v>556</v>
      </c>
      <c r="B558" t="s">
        <v>442</v>
      </c>
      <c r="C558" s="3" t="s">
        <v>1157</v>
      </c>
      <c r="D558" s="6">
        <v>5200</v>
      </c>
      <c r="E558" s="6">
        <v>12467</v>
      </c>
      <c r="F558" s="4">
        <f t="shared" si="32"/>
        <v>2.3975</v>
      </c>
      <c r="G558" t="s">
        <v>20</v>
      </c>
      <c r="H558">
        <v>122</v>
      </c>
      <c r="I558" s="7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  <c r="S558" s="17">
        <f t="shared" si="34"/>
        <v>40792.208333333336</v>
      </c>
      <c r="T558" s="17">
        <f t="shared" si="35"/>
        <v>40799.208333333336</v>
      </c>
    </row>
    <row r="559" spans="1:20" x14ac:dyDescent="0.35">
      <c r="A559">
        <v>557</v>
      </c>
      <c r="B559" t="s">
        <v>1158</v>
      </c>
      <c r="C559" s="3" t="s">
        <v>1159</v>
      </c>
      <c r="D559" s="6">
        <v>6000</v>
      </c>
      <c r="E559" s="6">
        <v>11960</v>
      </c>
      <c r="F559" s="4">
        <f t="shared" si="32"/>
        <v>1.9933333333333334</v>
      </c>
      <c r="G559" t="s">
        <v>20</v>
      </c>
      <c r="H559">
        <v>221</v>
      </c>
      <c r="I559" s="7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  <c r="S559" s="17">
        <f t="shared" si="34"/>
        <v>42279.208333333328</v>
      </c>
      <c r="T559" s="17">
        <f t="shared" si="35"/>
        <v>42282.208333333328</v>
      </c>
    </row>
    <row r="560" spans="1:20" x14ac:dyDescent="0.35">
      <c r="A560">
        <v>558</v>
      </c>
      <c r="B560" t="s">
        <v>1160</v>
      </c>
      <c r="C560" s="3" t="s">
        <v>1161</v>
      </c>
      <c r="D560" s="6">
        <v>5800</v>
      </c>
      <c r="E560" s="6">
        <v>7966</v>
      </c>
      <c r="F560" s="4">
        <f t="shared" si="32"/>
        <v>1.373448275862069</v>
      </c>
      <c r="G560" t="s">
        <v>20</v>
      </c>
      <c r="H560">
        <v>126</v>
      </c>
      <c r="I560" s="7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  <c r="S560" s="17">
        <f t="shared" si="34"/>
        <v>42424.25</v>
      </c>
      <c r="T560" s="17">
        <f t="shared" si="35"/>
        <v>42467.208333333328</v>
      </c>
    </row>
    <row r="561" spans="1:20" x14ac:dyDescent="0.35">
      <c r="A561">
        <v>559</v>
      </c>
      <c r="B561" t="s">
        <v>1162</v>
      </c>
      <c r="C561" s="3" t="s">
        <v>1163</v>
      </c>
      <c r="D561" s="6">
        <v>105300</v>
      </c>
      <c r="E561" s="6">
        <v>106321</v>
      </c>
      <c r="F561" s="4">
        <f t="shared" si="32"/>
        <v>1.009696106362773</v>
      </c>
      <c r="G561" t="s">
        <v>20</v>
      </c>
      <c r="H561">
        <v>1022</v>
      </c>
      <c r="I561" s="7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  <c r="S561" s="17">
        <f t="shared" si="34"/>
        <v>42584.208333333328</v>
      </c>
      <c r="T561" s="17">
        <f t="shared" si="35"/>
        <v>42591.208333333328</v>
      </c>
    </row>
    <row r="562" spans="1:20" x14ac:dyDescent="0.35">
      <c r="A562">
        <v>560</v>
      </c>
      <c r="B562" t="s">
        <v>1164</v>
      </c>
      <c r="C562" s="3" t="s">
        <v>1165</v>
      </c>
      <c r="D562" s="6">
        <v>20000</v>
      </c>
      <c r="E562" s="6">
        <v>158832</v>
      </c>
      <c r="F562" s="4">
        <f t="shared" si="32"/>
        <v>7.9416000000000002</v>
      </c>
      <c r="G562" t="s">
        <v>20</v>
      </c>
      <c r="H562">
        <v>3177</v>
      </c>
      <c r="I562" s="7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  <c r="S562" s="17">
        <f t="shared" si="34"/>
        <v>40865.25</v>
      </c>
      <c r="T562" s="17">
        <f t="shared" si="35"/>
        <v>40905.25</v>
      </c>
    </row>
    <row r="563" spans="1:20" x14ac:dyDescent="0.35">
      <c r="A563">
        <v>561</v>
      </c>
      <c r="B563" t="s">
        <v>1166</v>
      </c>
      <c r="C563" s="3" t="s">
        <v>1167</v>
      </c>
      <c r="D563" s="6">
        <v>3000</v>
      </c>
      <c r="E563" s="6">
        <v>11091</v>
      </c>
      <c r="F563" s="4">
        <f t="shared" si="32"/>
        <v>3.6970000000000001</v>
      </c>
      <c r="G563" t="s">
        <v>20</v>
      </c>
      <c r="H563">
        <v>198</v>
      </c>
      <c r="I563" s="7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  <c r="S563" s="17">
        <f t="shared" si="34"/>
        <v>40833.208333333336</v>
      </c>
      <c r="T563" s="17">
        <f t="shared" si="35"/>
        <v>40835.208333333336</v>
      </c>
    </row>
    <row r="564" spans="1:20" ht="31" x14ac:dyDescent="0.35">
      <c r="A564">
        <v>562</v>
      </c>
      <c r="B564" t="s">
        <v>1168</v>
      </c>
      <c r="C564" s="3" t="s">
        <v>1169</v>
      </c>
      <c r="D564" s="6">
        <v>9900</v>
      </c>
      <c r="E564" s="6">
        <v>1269</v>
      </c>
      <c r="F564" s="4">
        <f t="shared" si="32"/>
        <v>0.12818181818181817</v>
      </c>
      <c r="G564" t="s">
        <v>14</v>
      </c>
      <c r="H564">
        <v>26</v>
      </c>
      <c r="I564" s="7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  <c r="S564" s="17">
        <f t="shared" si="34"/>
        <v>43536.208333333328</v>
      </c>
      <c r="T564" s="17">
        <f t="shared" si="35"/>
        <v>43538.208333333328</v>
      </c>
    </row>
    <row r="565" spans="1:20" x14ac:dyDescent="0.35">
      <c r="A565">
        <v>563</v>
      </c>
      <c r="B565" t="s">
        <v>1170</v>
      </c>
      <c r="C565" s="3" t="s">
        <v>1171</v>
      </c>
      <c r="D565" s="6">
        <v>3700</v>
      </c>
      <c r="E565" s="6">
        <v>5107</v>
      </c>
      <c r="F565" s="4">
        <f t="shared" si="32"/>
        <v>1.3802702702702703</v>
      </c>
      <c r="G565" t="s">
        <v>20</v>
      </c>
      <c r="H565">
        <v>85</v>
      </c>
      <c r="I565" s="7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  <c r="S565" s="17">
        <f t="shared" si="34"/>
        <v>43417.25</v>
      </c>
      <c r="T565" s="17">
        <f t="shared" si="35"/>
        <v>43437.25</v>
      </c>
    </row>
    <row r="566" spans="1:20" x14ac:dyDescent="0.35">
      <c r="A566">
        <v>564</v>
      </c>
      <c r="B566" t="s">
        <v>1172</v>
      </c>
      <c r="C566" s="3" t="s">
        <v>1173</v>
      </c>
      <c r="D566" s="6">
        <v>168700</v>
      </c>
      <c r="E566" s="6">
        <v>141393</v>
      </c>
      <c r="F566" s="4">
        <f t="shared" si="32"/>
        <v>0.83813278008298753</v>
      </c>
      <c r="G566" t="s">
        <v>14</v>
      </c>
      <c r="H566">
        <v>1790</v>
      </c>
      <c r="I566" s="7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  <c r="S566" s="17">
        <f t="shared" si="34"/>
        <v>42078.208333333328</v>
      </c>
      <c r="T566" s="17">
        <f t="shared" si="35"/>
        <v>42086.208333333328</v>
      </c>
    </row>
    <row r="567" spans="1:20" x14ac:dyDescent="0.35">
      <c r="A567">
        <v>565</v>
      </c>
      <c r="B567" t="s">
        <v>1174</v>
      </c>
      <c r="C567" s="3" t="s">
        <v>1175</v>
      </c>
      <c r="D567" s="6">
        <v>94900</v>
      </c>
      <c r="E567" s="6">
        <v>194166</v>
      </c>
      <c r="F567" s="4">
        <f t="shared" si="32"/>
        <v>2.0460063224446787</v>
      </c>
      <c r="G567" t="s">
        <v>20</v>
      </c>
      <c r="H567">
        <v>3596</v>
      </c>
      <c r="I567" s="7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  <c r="S567" s="17">
        <f t="shared" si="34"/>
        <v>40862.25</v>
      </c>
      <c r="T567" s="17">
        <f t="shared" si="35"/>
        <v>40882.25</v>
      </c>
    </row>
    <row r="568" spans="1:20" x14ac:dyDescent="0.35">
      <c r="A568">
        <v>566</v>
      </c>
      <c r="B568" t="s">
        <v>1176</v>
      </c>
      <c r="C568" s="3" t="s">
        <v>1177</v>
      </c>
      <c r="D568" s="6">
        <v>9300</v>
      </c>
      <c r="E568" s="6">
        <v>4124</v>
      </c>
      <c r="F568" s="4">
        <f t="shared" si="32"/>
        <v>0.44344086021505374</v>
      </c>
      <c r="G568" t="s">
        <v>14</v>
      </c>
      <c r="H568">
        <v>37</v>
      </c>
      <c r="I568" s="7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  <c r="S568" s="17">
        <f t="shared" si="34"/>
        <v>42424.25</v>
      </c>
      <c r="T568" s="17">
        <f t="shared" si="35"/>
        <v>42447.208333333328</v>
      </c>
    </row>
    <row r="569" spans="1:20" x14ac:dyDescent="0.35">
      <c r="A569">
        <v>567</v>
      </c>
      <c r="B569" t="s">
        <v>1178</v>
      </c>
      <c r="C569" s="3" t="s">
        <v>1179</v>
      </c>
      <c r="D569" s="6">
        <v>6800</v>
      </c>
      <c r="E569" s="6">
        <v>14865</v>
      </c>
      <c r="F569" s="4">
        <f t="shared" si="32"/>
        <v>2.1860294117647059</v>
      </c>
      <c r="G569" t="s">
        <v>20</v>
      </c>
      <c r="H569">
        <v>244</v>
      </c>
      <c r="I569" s="7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  <c r="S569" s="17">
        <f t="shared" si="34"/>
        <v>41830.208333333336</v>
      </c>
      <c r="T569" s="17">
        <f t="shared" si="35"/>
        <v>41832.208333333336</v>
      </c>
    </row>
    <row r="570" spans="1:20" x14ac:dyDescent="0.35">
      <c r="A570">
        <v>568</v>
      </c>
      <c r="B570" t="s">
        <v>1180</v>
      </c>
      <c r="C570" s="3" t="s">
        <v>1181</v>
      </c>
      <c r="D570" s="6">
        <v>72400</v>
      </c>
      <c r="E570" s="6">
        <v>134688</v>
      </c>
      <c r="F570" s="4">
        <f t="shared" si="32"/>
        <v>1.8603314917127072</v>
      </c>
      <c r="G570" t="s">
        <v>20</v>
      </c>
      <c r="H570">
        <v>5180</v>
      </c>
      <c r="I570" s="7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  <c r="S570" s="17">
        <f t="shared" si="34"/>
        <v>40374.208333333336</v>
      </c>
      <c r="T570" s="17">
        <f t="shared" si="35"/>
        <v>40419.208333333336</v>
      </c>
    </row>
    <row r="571" spans="1:20" x14ac:dyDescent="0.35">
      <c r="A571">
        <v>569</v>
      </c>
      <c r="B571" t="s">
        <v>1182</v>
      </c>
      <c r="C571" s="3" t="s">
        <v>1183</v>
      </c>
      <c r="D571" s="6">
        <v>20100</v>
      </c>
      <c r="E571" s="6">
        <v>47705</v>
      </c>
      <c r="F571" s="4">
        <f t="shared" si="32"/>
        <v>2.3733830845771142</v>
      </c>
      <c r="G571" t="s">
        <v>20</v>
      </c>
      <c r="H571">
        <v>589</v>
      </c>
      <c r="I571" s="7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  <c r="S571" s="17">
        <f t="shared" si="34"/>
        <v>40554.25</v>
      </c>
      <c r="T571" s="17">
        <f t="shared" si="35"/>
        <v>40566.25</v>
      </c>
    </row>
    <row r="572" spans="1:20" x14ac:dyDescent="0.35">
      <c r="A572">
        <v>570</v>
      </c>
      <c r="B572" t="s">
        <v>1184</v>
      </c>
      <c r="C572" s="3" t="s">
        <v>1185</v>
      </c>
      <c r="D572" s="6">
        <v>31200</v>
      </c>
      <c r="E572" s="6">
        <v>95364</v>
      </c>
      <c r="F572" s="4">
        <f t="shared" si="32"/>
        <v>3.0565384615384614</v>
      </c>
      <c r="G572" t="s">
        <v>20</v>
      </c>
      <c r="H572">
        <v>2725</v>
      </c>
      <c r="I572" s="7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  <c r="S572" s="17">
        <f t="shared" si="34"/>
        <v>41993.25</v>
      </c>
      <c r="T572" s="17">
        <f t="shared" si="35"/>
        <v>41999.25</v>
      </c>
    </row>
    <row r="573" spans="1:20" x14ac:dyDescent="0.35">
      <c r="A573">
        <v>571</v>
      </c>
      <c r="B573" t="s">
        <v>1186</v>
      </c>
      <c r="C573" s="3" t="s">
        <v>1187</v>
      </c>
      <c r="D573" s="6">
        <v>3500</v>
      </c>
      <c r="E573" s="6">
        <v>3295</v>
      </c>
      <c r="F573" s="4">
        <f t="shared" si="32"/>
        <v>0.94142857142857139</v>
      </c>
      <c r="G573" t="s">
        <v>14</v>
      </c>
      <c r="H573">
        <v>35</v>
      </c>
      <c r="I573" s="7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  <c r="S573" s="17">
        <f t="shared" si="34"/>
        <v>42174.208333333328</v>
      </c>
      <c r="T573" s="17">
        <f t="shared" si="35"/>
        <v>42221.208333333328</v>
      </c>
    </row>
    <row r="574" spans="1:20" x14ac:dyDescent="0.35">
      <c r="A574">
        <v>572</v>
      </c>
      <c r="B574" t="s">
        <v>1188</v>
      </c>
      <c r="C574" s="3" t="s">
        <v>1189</v>
      </c>
      <c r="D574" s="6">
        <v>9000</v>
      </c>
      <c r="E574" s="6">
        <v>4896</v>
      </c>
      <c r="F574" s="4">
        <f t="shared" si="32"/>
        <v>0.54400000000000004</v>
      </c>
      <c r="G574" t="s">
        <v>74</v>
      </c>
      <c r="H574">
        <v>94</v>
      </c>
      <c r="I574" s="7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  <c r="S574" s="17">
        <f t="shared" si="34"/>
        <v>42275.208333333328</v>
      </c>
      <c r="T574" s="17">
        <f t="shared" si="35"/>
        <v>42291.208333333328</v>
      </c>
    </row>
    <row r="575" spans="1:20" x14ac:dyDescent="0.35">
      <c r="A575">
        <v>573</v>
      </c>
      <c r="B575" t="s">
        <v>1190</v>
      </c>
      <c r="C575" s="3" t="s">
        <v>1191</v>
      </c>
      <c r="D575" s="6">
        <v>6700</v>
      </c>
      <c r="E575" s="6">
        <v>7496</v>
      </c>
      <c r="F575" s="4">
        <f t="shared" si="32"/>
        <v>1.1188059701492536</v>
      </c>
      <c r="G575" t="s">
        <v>20</v>
      </c>
      <c r="H575">
        <v>300</v>
      </c>
      <c r="I575" s="7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  <c r="S575" s="17">
        <f t="shared" si="34"/>
        <v>41761.208333333336</v>
      </c>
      <c r="T575" s="17">
        <f t="shared" si="35"/>
        <v>41763.208333333336</v>
      </c>
    </row>
    <row r="576" spans="1:20" x14ac:dyDescent="0.35">
      <c r="A576">
        <v>574</v>
      </c>
      <c r="B576" t="s">
        <v>1192</v>
      </c>
      <c r="C576" s="3" t="s">
        <v>1193</v>
      </c>
      <c r="D576" s="6">
        <v>2700</v>
      </c>
      <c r="E576" s="6">
        <v>9967</v>
      </c>
      <c r="F576" s="4">
        <f t="shared" si="32"/>
        <v>3.6914814814814814</v>
      </c>
      <c r="G576" t="s">
        <v>20</v>
      </c>
      <c r="H576">
        <v>144</v>
      </c>
      <c r="I576" s="7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  <c r="S576" s="17">
        <f t="shared" si="34"/>
        <v>43806.25</v>
      </c>
      <c r="T576" s="17">
        <f t="shared" si="35"/>
        <v>43816.25</v>
      </c>
    </row>
    <row r="577" spans="1:20" x14ac:dyDescent="0.35">
      <c r="A577">
        <v>575</v>
      </c>
      <c r="B577" t="s">
        <v>1194</v>
      </c>
      <c r="C577" s="3" t="s">
        <v>1195</v>
      </c>
      <c r="D577" s="6">
        <v>83300</v>
      </c>
      <c r="E577" s="6">
        <v>52421</v>
      </c>
      <c r="F577" s="4">
        <f t="shared" si="32"/>
        <v>0.62930372148859548</v>
      </c>
      <c r="G577" t="s">
        <v>14</v>
      </c>
      <c r="H577">
        <v>558</v>
      </c>
      <c r="I577" s="7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  <c r="S577" s="17">
        <f t="shared" si="34"/>
        <v>41779.208333333336</v>
      </c>
      <c r="T577" s="17">
        <f t="shared" si="35"/>
        <v>41782.208333333336</v>
      </c>
    </row>
    <row r="578" spans="1:20" x14ac:dyDescent="0.35">
      <c r="A578">
        <v>576</v>
      </c>
      <c r="B578" t="s">
        <v>1196</v>
      </c>
      <c r="C578" s="3" t="s">
        <v>1197</v>
      </c>
      <c r="D578" s="6">
        <v>9700</v>
      </c>
      <c r="E578" s="6">
        <v>6298</v>
      </c>
      <c r="F578" s="4">
        <f t="shared" ref="F578:F641" si="36">IFERROR(E578/D578,0)</f>
        <v>0.6492783505154639</v>
      </c>
      <c r="G578" t="s">
        <v>14</v>
      </c>
      <c r="H578">
        <v>64</v>
      </c>
      <c r="I578" s="7">
        <f t="shared" ref="I578:I641" si="37">IFERROR(E578/H578,0)</f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  <c r="S578" s="17">
        <f t="shared" ref="S578:S641" si="38">(((L578/60)/60)/24)+DATE(1970,1,1)</f>
        <v>43040.208333333328</v>
      </c>
      <c r="T578" s="17">
        <f t="shared" ref="T578:T641" si="39">(((M578/60)/60)/24)+DATE(1970,1,1)</f>
        <v>43057.25</v>
      </c>
    </row>
    <row r="579" spans="1:20" x14ac:dyDescent="0.35">
      <c r="A579">
        <v>577</v>
      </c>
      <c r="B579" t="s">
        <v>1198</v>
      </c>
      <c r="C579" s="3" t="s">
        <v>1199</v>
      </c>
      <c r="D579" s="6">
        <v>8200</v>
      </c>
      <c r="E579" s="6">
        <v>1546</v>
      </c>
      <c r="F579" s="4">
        <f t="shared" si="36"/>
        <v>0.18853658536585366</v>
      </c>
      <c r="G579" t="s">
        <v>74</v>
      </c>
      <c r="H579">
        <v>37</v>
      </c>
      <c r="I579" s="7">
        <f t="shared" si="37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  <c r="S579" s="17">
        <f t="shared" si="38"/>
        <v>40613.25</v>
      </c>
      <c r="T579" s="17">
        <f t="shared" si="39"/>
        <v>40639.208333333336</v>
      </c>
    </row>
    <row r="580" spans="1:20" x14ac:dyDescent="0.35">
      <c r="A580">
        <v>578</v>
      </c>
      <c r="B580" t="s">
        <v>1200</v>
      </c>
      <c r="C580" s="3" t="s">
        <v>1201</v>
      </c>
      <c r="D580" s="6">
        <v>96500</v>
      </c>
      <c r="E580" s="6">
        <v>16168</v>
      </c>
      <c r="F580" s="4">
        <f t="shared" si="36"/>
        <v>0.1675440414507772</v>
      </c>
      <c r="G580" t="s">
        <v>14</v>
      </c>
      <c r="H580">
        <v>245</v>
      </c>
      <c r="I580" s="7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  <c r="S580" s="17">
        <f t="shared" si="38"/>
        <v>40878.25</v>
      </c>
      <c r="T580" s="17">
        <f t="shared" si="39"/>
        <v>40881.25</v>
      </c>
    </row>
    <row r="581" spans="1:20" x14ac:dyDescent="0.35">
      <c r="A581">
        <v>579</v>
      </c>
      <c r="B581" t="s">
        <v>1202</v>
      </c>
      <c r="C581" s="3" t="s">
        <v>1203</v>
      </c>
      <c r="D581" s="6">
        <v>6200</v>
      </c>
      <c r="E581" s="6">
        <v>6269</v>
      </c>
      <c r="F581" s="4">
        <f t="shared" si="36"/>
        <v>1.0111290322580646</v>
      </c>
      <c r="G581" t="s">
        <v>20</v>
      </c>
      <c r="H581">
        <v>87</v>
      </c>
      <c r="I581" s="7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  <c r="S581" s="17">
        <f t="shared" si="38"/>
        <v>40762.208333333336</v>
      </c>
      <c r="T581" s="17">
        <f t="shared" si="39"/>
        <v>40774.208333333336</v>
      </c>
    </row>
    <row r="582" spans="1:20" x14ac:dyDescent="0.35">
      <c r="A582">
        <v>580</v>
      </c>
      <c r="B582" t="s">
        <v>556</v>
      </c>
      <c r="C582" s="3" t="s">
        <v>1204</v>
      </c>
      <c r="D582" s="6">
        <v>43800</v>
      </c>
      <c r="E582" s="6">
        <v>149578</v>
      </c>
      <c r="F582" s="4">
        <f t="shared" si="36"/>
        <v>3.4150228310502282</v>
      </c>
      <c r="G582" t="s">
        <v>20</v>
      </c>
      <c r="H582">
        <v>3116</v>
      </c>
      <c r="I582" s="7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  <c r="S582" s="17">
        <f t="shared" si="38"/>
        <v>41696.25</v>
      </c>
      <c r="T582" s="17">
        <f t="shared" si="39"/>
        <v>41704.25</v>
      </c>
    </row>
    <row r="583" spans="1:20" x14ac:dyDescent="0.35">
      <c r="A583">
        <v>581</v>
      </c>
      <c r="B583" t="s">
        <v>1205</v>
      </c>
      <c r="C583" s="3" t="s">
        <v>1206</v>
      </c>
      <c r="D583" s="6">
        <v>6000</v>
      </c>
      <c r="E583" s="6">
        <v>3841</v>
      </c>
      <c r="F583" s="4">
        <f t="shared" si="36"/>
        <v>0.64016666666666666</v>
      </c>
      <c r="G583" t="s">
        <v>14</v>
      </c>
      <c r="H583">
        <v>71</v>
      </c>
      <c r="I583" s="7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  <c r="S583" s="17">
        <f t="shared" si="38"/>
        <v>40662.208333333336</v>
      </c>
      <c r="T583" s="17">
        <f t="shared" si="39"/>
        <v>40677.208333333336</v>
      </c>
    </row>
    <row r="584" spans="1:20" x14ac:dyDescent="0.35">
      <c r="A584">
        <v>582</v>
      </c>
      <c r="B584" t="s">
        <v>1207</v>
      </c>
      <c r="C584" s="3" t="s">
        <v>1208</v>
      </c>
      <c r="D584" s="6">
        <v>8700</v>
      </c>
      <c r="E584" s="6">
        <v>4531</v>
      </c>
      <c r="F584" s="4">
        <f t="shared" si="36"/>
        <v>0.5208045977011494</v>
      </c>
      <c r="G584" t="s">
        <v>14</v>
      </c>
      <c r="H584">
        <v>42</v>
      </c>
      <c r="I584" s="7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  <c r="S584" s="17">
        <f t="shared" si="38"/>
        <v>42165.208333333328</v>
      </c>
      <c r="T584" s="17">
        <f t="shared" si="39"/>
        <v>42170.208333333328</v>
      </c>
    </row>
    <row r="585" spans="1:20" ht="31" x14ac:dyDescent="0.35">
      <c r="A585">
        <v>583</v>
      </c>
      <c r="B585" t="s">
        <v>1209</v>
      </c>
      <c r="C585" s="3" t="s">
        <v>1210</v>
      </c>
      <c r="D585" s="6">
        <v>18900</v>
      </c>
      <c r="E585" s="6">
        <v>60934</v>
      </c>
      <c r="F585" s="4">
        <f t="shared" si="36"/>
        <v>3.2240211640211642</v>
      </c>
      <c r="G585" t="s">
        <v>20</v>
      </c>
      <c r="H585">
        <v>909</v>
      </c>
      <c r="I585" s="7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  <c r="S585" s="17">
        <f t="shared" si="38"/>
        <v>40959.25</v>
      </c>
      <c r="T585" s="17">
        <f t="shared" si="39"/>
        <v>40976.25</v>
      </c>
    </row>
    <row r="586" spans="1:20" x14ac:dyDescent="0.35">
      <c r="A586">
        <v>584</v>
      </c>
      <c r="B586" t="s">
        <v>45</v>
      </c>
      <c r="C586" s="3" t="s">
        <v>1211</v>
      </c>
      <c r="D586" s="6">
        <v>86400</v>
      </c>
      <c r="E586" s="6">
        <v>103255</v>
      </c>
      <c r="F586" s="4">
        <f t="shared" si="36"/>
        <v>1.1950810185185186</v>
      </c>
      <c r="G586" t="s">
        <v>20</v>
      </c>
      <c r="H586">
        <v>1613</v>
      </c>
      <c r="I586" s="7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  <c r="S586" s="17">
        <f t="shared" si="38"/>
        <v>41024.208333333336</v>
      </c>
      <c r="T586" s="17">
        <f t="shared" si="39"/>
        <v>41038.208333333336</v>
      </c>
    </row>
    <row r="587" spans="1:20" x14ac:dyDescent="0.35">
      <c r="A587">
        <v>585</v>
      </c>
      <c r="B587" t="s">
        <v>1212</v>
      </c>
      <c r="C587" s="3" t="s">
        <v>1213</v>
      </c>
      <c r="D587" s="6">
        <v>8900</v>
      </c>
      <c r="E587" s="6">
        <v>13065</v>
      </c>
      <c r="F587" s="4">
        <f t="shared" si="36"/>
        <v>1.4679775280898877</v>
      </c>
      <c r="G587" t="s">
        <v>20</v>
      </c>
      <c r="H587">
        <v>136</v>
      </c>
      <c r="I587" s="7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  <c r="S587" s="17">
        <f t="shared" si="38"/>
        <v>40255.208333333336</v>
      </c>
      <c r="T587" s="17">
        <f t="shared" si="39"/>
        <v>40265.208333333336</v>
      </c>
    </row>
    <row r="588" spans="1:20" x14ac:dyDescent="0.35">
      <c r="A588">
        <v>586</v>
      </c>
      <c r="B588" t="s">
        <v>1214</v>
      </c>
      <c r="C588" s="3" t="s">
        <v>1215</v>
      </c>
      <c r="D588" s="6">
        <v>700</v>
      </c>
      <c r="E588" s="6">
        <v>6654</v>
      </c>
      <c r="F588" s="4">
        <f t="shared" si="36"/>
        <v>9.5057142857142853</v>
      </c>
      <c r="G588" t="s">
        <v>20</v>
      </c>
      <c r="H588">
        <v>130</v>
      </c>
      <c r="I588" s="7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  <c r="S588" s="17">
        <f t="shared" si="38"/>
        <v>40499.25</v>
      </c>
      <c r="T588" s="17">
        <f t="shared" si="39"/>
        <v>40518.25</v>
      </c>
    </row>
    <row r="589" spans="1:20" x14ac:dyDescent="0.35">
      <c r="A589">
        <v>587</v>
      </c>
      <c r="B589" t="s">
        <v>1216</v>
      </c>
      <c r="C589" s="3" t="s">
        <v>1217</v>
      </c>
      <c r="D589" s="6">
        <v>9400</v>
      </c>
      <c r="E589" s="6">
        <v>6852</v>
      </c>
      <c r="F589" s="4">
        <f t="shared" si="36"/>
        <v>0.72893617021276591</v>
      </c>
      <c r="G589" t="s">
        <v>14</v>
      </c>
      <c r="H589">
        <v>156</v>
      </c>
      <c r="I589" s="7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  <c r="S589" s="17">
        <f t="shared" si="38"/>
        <v>43484.25</v>
      </c>
      <c r="T589" s="17">
        <f t="shared" si="39"/>
        <v>43536.208333333328</v>
      </c>
    </row>
    <row r="590" spans="1:20" x14ac:dyDescent="0.35">
      <c r="A590">
        <v>588</v>
      </c>
      <c r="B590" t="s">
        <v>1218</v>
      </c>
      <c r="C590" s="3" t="s">
        <v>1219</v>
      </c>
      <c r="D590" s="6">
        <v>157600</v>
      </c>
      <c r="E590" s="6">
        <v>124517</v>
      </c>
      <c r="F590" s="4">
        <f t="shared" si="36"/>
        <v>0.7900824873096447</v>
      </c>
      <c r="G590" t="s">
        <v>14</v>
      </c>
      <c r="H590">
        <v>1368</v>
      </c>
      <c r="I590" s="7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  <c r="S590" s="17">
        <f t="shared" si="38"/>
        <v>40262.208333333336</v>
      </c>
      <c r="T590" s="17">
        <f t="shared" si="39"/>
        <v>40293.208333333336</v>
      </c>
    </row>
    <row r="591" spans="1:20" x14ac:dyDescent="0.35">
      <c r="A591">
        <v>589</v>
      </c>
      <c r="B591" t="s">
        <v>1220</v>
      </c>
      <c r="C591" s="3" t="s">
        <v>1221</v>
      </c>
      <c r="D591" s="6">
        <v>7900</v>
      </c>
      <c r="E591" s="6">
        <v>5113</v>
      </c>
      <c r="F591" s="4">
        <f t="shared" si="36"/>
        <v>0.64721518987341775</v>
      </c>
      <c r="G591" t="s">
        <v>14</v>
      </c>
      <c r="H591">
        <v>102</v>
      </c>
      <c r="I591" s="7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  <c r="S591" s="17">
        <f t="shared" si="38"/>
        <v>42190.208333333328</v>
      </c>
      <c r="T591" s="17">
        <f t="shared" si="39"/>
        <v>42197.208333333328</v>
      </c>
    </row>
    <row r="592" spans="1:20" ht="31" x14ac:dyDescent="0.35">
      <c r="A592">
        <v>590</v>
      </c>
      <c r="B592" t="s">
        <v>1222</v>
      </c>
      <c r="C592" s="3" t="s">
        <v>1223</v>
      </c>
      <c r="D592" s="6">
        <v>7100</v>
      </c>
      <c r="E592" s="6">
        <v>5824</v>
      </c>
      <c r="F592" s="4">
        <f t="shared" si="36"/>
        <v>0.82028169014084507</v>
      </c>
      <c r="G592" t="s">
        <v>14</v>
      </c>
      <c r="H592">
        <v>86</v>
      </c>
      <c r="I592" s="7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  <c r="S592" s="17">
        <f t="shared" si="38"/>
        <v>41994.25</v>
      </c>
      <c r="T592" s="17">
        <f t="shared" si="39"/>
        <v>42005.25</v>
      </c>
    </row>
    <row r="593" spans="1:20" x14ac:dyDescent="0.35">
      <c r="A593">
        <v>591</v>
      </c>
      <c r="B593" t="s">
        <v>1224</v>
      </c>
      <c r="C593" s="3" t="s">
        <v>1225</v>
      </c>
      <c r="D593" s="6">
        <v>600</v>
      </c>
      <c r="E593" s="6">
        <v>6226</v>
      </c>
      <c r="F593" s="4">
        <f t="shared" si="36"/>
        <v>10.376666666666667</v>
      </c>
      <c r="G593" t="s">
        <v>20</v>
      </c>
      <c r="H593">
        <v>102</v>
      </c>
      <c r="I593" s="7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  <c r="S593" s="17">
        <f t="shared" si="38"/>
        <v>40373.208333333336</v>
      </c>
      <c r="T593" s="17">
        <f t="shared" si="39"/>
        <v>40383.208333333336</v>
      </c>
    </row>
    <row r="594" spans="1:20" ht="31" x14ac:dyDescent="0.35">
      <c r="A594">
        <v>592</v>
      </c>
      <c r="B594" t="s">
        <v>1226</v>
      </c>
      <c r="C594" s="3" t="s">
        <v>1227</v>
      </c>
      <c r="D594" s="6">
        <v>156800</v>
      </c>
      <c r="E594" s="6">
        <v>20243</v>
      </c>
      <c r="F594" s="4">
        <f t="shared" si="36"/>
        <v>0.12910076530612244</v>
      </c>
      <c r="G594" t="s">
        <v>14</v>
      </c>
      <c r="H594">
        <v>253</v>
      </c>
      <c r="I594" s="7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  <c r="S594" s="17">
        <f t="shared" si="38"/>
        <v>41789.208333333336</v>
      </c>
      <c r="T594" s="17">
        <f t="shared" si="39"/>
        <v>41798.208333333336</v>
      </c>
    </row>
    <row r="595" spans="1:20" x14ac:dyDescent="0.35">
      <c r="A595">
        <v>593</v>
      </c>
      <c r="B595" t="s">
        <v>1228</v>
      </c>
      <c r="C595" s="3" t="s">
        <v>1229</v>
      </c>
      <c r="D595" s="6">
        <v>121600</v>
      </c>
      <c r="E595" s="6">
        <v>188288</v>
      </c>
      <c r="F595" s="4">
        <f t="shared" si="36"/>
        <v>1.5484210526315789</v>
      </c>
      <c r="G595" t="s">
        <v>20</v>
      </c>
      <c r="H595">
        <v>4006</v>
      </c>
      <c r="I595" s="7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  <c r="S595" s="17">
        <f t="shared" si="38"/>
        <v>41724.208333333336</v>
      </c>
      <c r="T595" s="17">
        <f t="shared" si="39"/>
        <v>41737.208333333336</v>
      </c>
    </row>
    <row r="596" spans="1:20" ht="31" x14ac:dyDescent="0.35">
      <c r="A596">
        <v>594</v>
      </c>
      <c r="B596" t="s">
        <v>1230</v>
      </c>
      <c r="C596" s="3" t="s">
        <v>1231</v>
      </c>
      <c r="D596" s="6">
        <v>157300</v>
      </c>
      <c r="E596" s="6">
        <v>11167</v>
      </c>
      <c r="F596" s="4">
        <f t="shared" si="36"/>
        <v>7.0991735537190084E-2</v>
      </c>
      <c r="G596" t="s">
        <v>14</v>
      </c>
      <c r="H596">
        <v>157</v>
      </c>
      <c r="I596" s="7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  <c r="S596" s="17">
        <f t="shared" si="38"/>
        <v>42548.208333333328</v>
      </c>
      <c r="T596" s="17">
        <f t="shared" si="39"/>
        <v>42551.208333333328</v>
      </c>
    </row>
    <row r="597" spans="1:20" ht="31" x14ac:dyDescent="0.35">
      <c r="A597">
        <v>595</v>
      </c>
      <c r="B597" t="s">
        <v>1232</v>
      </c>
      <c r="C597" s="3" t="s">
        <v>1233</v>
      </c>
      <c r="D597" s="6">
        <v>70300</v>
      </c>
      <c r="E597" s="6">
        <v>146595</v>
      </c>
      <c r="F597" s="4">
        <f t="shared" si="36"/>
        <v>2.0852773826458035</v>
      </c>
      <c r="G597" t="s">
        <v>20</v>
      </c>
      <c r="H597">
        <v>1629</v>
      </c>
      <c r="I597" s="7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  <c r="S597" s="17">
        <f t="shared" si="38"/>
        <v>40253.208333333336</v>
      </c>
      <c r="T597" s="17">
        <f t="shared" si="39"/>
        <v>40274.208333333336</v>
      </c>
    </row>
    <row r="598" spans="1:20" x14ac:dyDescent="0.35">
      <c r="A598">
        <v>596</v>
      </c>
      <c r="B598" t="s">
        <v>1234</v>
      </c>
      <c r="C598" s="3" t="s">
        <v>1235</v>
      </c>
      <c r="D598" s="6">
        <v>7900</v>
      </c>
      <c r="E598" s="6">
        <v>7875</v>
      </c>
      <c r="F598" s="4">
        <f t="shared" si="36"/>
        <v>0.99683544303797467</v>
      </c>
      <c r="G598" t="s">
        <v>14</v>
      </c>
      <c r="H598">
        <v>183</v>
      </c>
      <c r="I598" s="7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  <c r="S598" s="17">
        <f t="shared" si="38"/>
        <v>42434.25</v>
      </c>
      <c r="T598" s="17">
        <f t="shared" si="39"/>
        <v>42441.25</v>
      </c>
    </row>
    <row r="599" spans="1:20" x14ac:dyDescent="0.35">
      <c r="A599">
        <v>597</v>
      </c>
      <c r="B599" t="s">
        <v>1236</v>
      </c>
      <c r="C599" s="3" t="s">
        <v>1237</v>
      </c>
      <c r="D599" s="6">
        <v>73800</v>
      </c>
      <c r="E599" s="6">
        <v>148779</v>
      </c>
      <c r="F599" s="4">
        <f t="shared" si="36"/>
        <v>2.0159756097560977</v>
      </c>
      <c r="G599" t="s">
        <v>20</v>
      </c>
      <c r="H599">
        <v>2188</v>
      </c>
      <c r="I599" s="7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  <c r="S599" s="17">
        <f t="shared" si="38"/>
        <v>43786.25</v>
      </c>
      <c r="T599" s="17">
        <f t="shared" si="39"/>
        <v>43804.25</v>
      </c>
    </row>
    <row r="600" spans="1:20" x14ac:dyDescent="0.35">
      <c r="A600">
        <v>598</v>
      </c>
      <c r="B600" t="s">
        <v>1238</v>
      </c>
      <c r="C600" s="3" t="s">
        <v>1239</v>
      </c>
      <c r="D600" s="6">
        <v>108500</v>
      </c>
      <c r="E600" s="6">
        <v>175868</v>
      </c>
      <c r="F600" s="4">
        <f t="shared" si="36"/>
        <v>1.6209032258064515</v>
      </c>
      <c r="G600" t="s">
        <v>20</v>
      </c>
      <c r="H600">
        <v>2409</v>
      </c>
      <c r="I600" s="7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  <c r="S600" s="17">
        <f t="shared" si="38"/>
        <v>40344.208333333336</v>
      </c>
      <c r="T600" s="17">
        <f t="shared" si="39"/>
        <v>40373.208333333336</v>
      </c>
    </row>
    <row r="601" spans="1:20" ht="31" x14ac:dyDescent="0.35">
      <c r="A601">
        <v>599</v>
      </c>
      <c r="B601" t="s">
        <v>1240</v>
      </c>
      <c r="C601" s="3" t="s">
        <v>1241</v>
      </c>
      <c r="D601" s="6">
        <v>140300</v>
      </c>
      <c r="E601" s="6">
        <v>5112</v>
      </c>
      <c r="F601" s="4">
        <f t="shared" si="36"/>
        <v>3.6436208125445471E-2</v>
      </c>
      <c r="G601" t="s">
        <v>14</v>
      </c>
      <c r="H601">
        <v>82</v>
      </c>
      <c r="I601" s="7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  <c r="S601" s="17">
        <f t="shared" si="38"/>
        <v>42047.25</v>
      </c>
      <c r="T601" s="17">
        <f t="shared" si="39"/>
        <v>42055.25</v>
      </c>
    </row>
    <row r="602" spans="1:20" x14ac:dyDescent="0.35">
      <c r="A602">
        <v>600</v>
      </c>
      <c r="B602" t="s">
        <v>1242</v>
      </c>
      <c r="C602" s="3" t="s">
        <v>1243</v>
      </c>
      <c r="D602" s="6">
        <v>100</v>
      </c>
      <c r="E602" s="6">
        <v>5</v>
      </c>
      <c r="F602" s="4">
        <f t="shared" si="36"/>
        <v>0.05</v>
      </c>
      <c r="G602" t="s">
        <v>14</v>
      </c>
      <c r="H602">
        <v>1</v>
      </c>
      <c r="I602" s="7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  <c r="S602" s="17">
        <f t="shared" si="38"/>
        <v>41485.208333333336</v>
      </c>
      <c r="T602" s="17">
        <f t="shared" si="39"/>
        <v>41497.208333333336</v>
      </c>
    </row>
    <row r="603" spans="1:20" x14ac:dyDescent="0.35">
      <c r="A603">
        <v>601</v>
      </c>
      <c r="B603" t="s">
        <v>1244</v>
      </c>
      <c r="C603" s="3" t="s">
        <v>1245</v>
      </c>
      <c r="D603" s="6">
        <v>6300</v>
      </c>
      <c r="E603" s="6">
        <v>13018</v>
      </c>
      <c r="F603" s="4">
        <f t="shared" si="36"/>
        <v>2.0663492063492064</v>
      </c>
      <c r="G603" t="s">
        <v>20</v>
      </c>
      <c r="H603">
        <v>194</v>
      </c>
      <c r="I603" s="7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  <c r="S603" s="17">
        <f t="shared" si="38"/>
        <v>41789.208333333336</v>
      </c>
      <c r="T603" s="17">
        <f t="shared" si="39"/>
        <v>41806.208333333336</v>
      </c>
    </row>
    <row r="604" spans="1:20" x14ac:dyDescent="0.35">
      <c r="A604">
        <v>602</v>
      </c>
      <c r="B604" t="s">
        <v>1246</v>
      </c>
      <c r="C604" s="3" t="s">
        <v>1247</v>
      </c>
      <c r="D604" s="6">
        <v>71100</v>
      </c>
      <c r="E604" s="6">
        <v>91176</v>
      </c>
      <c r="F604" s="4">
        <f t="shared" si="36"/>
        <v>1.2823628691983122</v>
      </c>
      <c r="G604" t="s">
        <v>20</v>
      </c>
      <c r="H604">
        <v>1140</v>
      </c>
      <c r="I604" s="7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  <c r="S604" s="17">
        <f t="shared" si="38"/>
        <v>42160.208333333328</v>
      </c>
      <c r="T604" s="17">
        <f t="shared" si="39"/>
        <v>42171.208333333328</v>
      </c>
    </row>
    <row r="605" spans="1:20" x14ac:dyDescent="0.35">
      <c r="A605">
        <v>603</v>
      </c>
      <c r="B605" t="s">
        <v>1248</v>
      </c>
      <c r="C605" s="3" t="s">
        <v>1249</v>
      </c>
      <c r="D605" s="6">
        <v>5300</v>
      </c>
      <c r="E605" s="6">
        <v>6342</v>
      </c>
      <c r="F605" s="4">
        <f t="shared" si="36"/>
        <v>1.1966037735849056</v>
      </c>
      <c r="G605" t="s">
        <v>20</v>
      </c>
      <c r="H605">
        <v>102</v>
      </c>
      <c r="I605" s="7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  <c r="S605" s="17">
        <f t="shared" si="38"/>
        <v>43573.208333333328</v>
      </c>
      <c r="T605" s="17">
        <f t="shared" si="39"/>
        <v>43600.208333333328</v>
      </c>
    </row>
    <row r="606" spans="1:20" x14ac:dyDescent="0.35">
      <c r="A606">
        <v>604</v>
      </c>
      <c r="B606" t="s">
        <v>1250</v>
      </c>
      <c r="C606" s="3" t="s">
        <v>1251</v>
      </c>
      <c r="D606" s="6">
        <v>88700</v>
      </c>
      <c r="E606" s="6">
        <v>151438</v>
      </c>
      <c r="F606" s="4">
        <f t="shared" si="36"/>
        <v>1.7073055242390078</v>
      </c>
      <c r="G606" t="s">
        <v>20</v>
      </c>
      <c r="H606">
        <v>2857</v>
      </c>
      <c r="I606" s="7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  <c r="S606" s="17">
        <f t="shared" si="38"/>
        <v>40565.25</v>
      </c>
      <c r="T606" s="17">
        <f t="shared" si="39"/>
        <v>40586.25</v>
      </c>
    </row>
    <row r="607" spans="1:20" x14ac:dyDescent="0.35">
      <c r="A607">
        <v>605</v>
      </c>
      <c r="B607" t="s">
        <v>1252</v>
      </c>
      <c r="C607" s="3" t="s">
        <v>1253</v>
      </c>
      <c r="D607" s="6">
        <v>3300</v>
      </c>
      <c r="E607" s="6">
        <v>6178</v>
      </c>
      <c r="F607" s="4">
        <f t="shared" si="36"/>
        <v>1.8721212121212121</v>
      </c>
      <c r="G607" t="s">
        <v>20</v>
      </c>
      <c r="H607">
        <v>107</v>
      </c>
      <c r="I607" s="7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  <c r="S607" s="17">
        <f t="shared" si="38"/>
        <v>42280.208333333328</v>
      </c>
      <c r="T607" s="17">
        <f t="shared" si="39"/>
        <v>42321.25</v>
      </c>
    </row>
    <row r="608" spans="1:20" x14ac:dyDescent="0.35">
      <c r="A608">
        <v>606</v>
      </c>
      <c r="B608" t="s">
        <v>1254</v>
      </c>
      <c r="C608" s="3" t="s">
        <v>1255</v>
      </c>
      <c r="D608" s="6">
        <v>3400</v>
      </c>
      <c r="E608" s="6">
        <v>6405</v>
      </c>
      <c r="F608" s="4">
        <f t="shared" si="36"/>
        <v>1.8838235294117647</v>
      </c>
      <c r="G608" t="s">
        <v>20</v>
      </c>
      <c r="H608">
        <v>160</v>
      </c>
      <c r="I608" s="7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  <c r="S608" s="17">
        <f t="shared" si="38"/>
        <v>42436.25</v>
      </c>
      <c r="T608" s="17">
        <f t="shared" si="39"/>
        <v>42447.208333333328</v>
      </c>
    </row>
    <row r="609" spans="1:20" x14ac:dyDescent="0.35">
      <c r="A609">
        <v>607</v>
      </c>
      <c r="B609" t="s">
        <v>1256</v>
      </c>
      <c r="C609" s="3" t="s">
        <v>1257</v>
      </c>
      <c r="D609" s="6">
        <v>137600</v>
      </c>
      <c r="E609" s="6">
        <v>180667</v>
      </c>
      <c r="F609" s="4">
        <f t="shared" si="36"/>
        <v>1.3129869186046512</v>
      </c>
      <c r="G609" t="s">
        <v>20</v>
      </c>
      <c r="H609">
        <v>2230</v>
      </c>
      <c r="I609" s="7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  <c r="S609" s="17">
        <f t="shared" si="38"/>
        <v>41721.208333333336</v>
      </c>
      <c r="T609" s="17">
        <f t="shared" si="39"/>
        <v>41723.208333333336</v>
      </c>
    </row>
    <row r="610" spans="1:20" x14ac:dyDescent="0.35">
      <c r="A610">
        <v>608</v>
      </c>
      <c r="B610" t="s">
        <v>1258</v>
      </c>
      <c r="C610" s="3" t="s">
        <v>1259</v>
      </c>
      <c r="D610" s="6">
        <v>3900</v>
      </c>
      <c r="E610" s="6">
        <v>11075</v>
      </c>
      <c r="F610" s="4">
        <f t="shared" si="36"/>
        <v>2.8397435897435899</v>
      </c>
      <c r="G610" t="s">
        <v>20</v>
      </c>
      <c r="H610">
        <v>316</v>
      </c>
      <c r="I610" s="7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  <c r="S610" s="17">
        <f t="shared" si="38"/>
        <v>43530.25</v>
      </c>
      <c r="T610" s="17">
        <f t="shared" si="39"/>
        <v>43534.25</v>
      </c>
    </row>
    <row r="611" spans="1:20" x14ac:dyDescent="0.35">
      <c r="A611">
        <v>609</v>
      </c>
      <c r="B611" t="s">
        <v>1260</v>
      </c>
      <c r="C611" s="3" t="s">
        <v>1261</v>
      </c>
      <c r="D611" s="6">
        <v>10000</v>
      </c>
      <c r="E611" s="6">
        <v>12042</v>
      </c>
      <c r="F611" s="4">
        <f t="shared" si="36"/>
        <v>1.2041999999999999</v>
      </c>
      <c r="G611" t="s">
        <v>20</v>
      </c>
      <c r="H611">
        <v>117</v>
      </c>
      <c r="I611" s="7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  <c r="S611" s="17">
        <f t="shared" si="38"/>
        <v>43481.25</v>
      </c>
      <c r="T611" s="17">
        <f t="shared" si="39"/>
        <v>43498.25</v>
      </c>
    </row>
    <row r="612" spans="1:20" x14ac:dyDescent="0.35">
      <c r="A612">
        <v>610</v>
      </c>
      <c r="B612" t="s">
        <v>1262</v>
      </c>
      <c r="C612" s="3" t="s">
        <v>1263</v>
      </c>
      <c r="D612" s="6">
        <v>42800</v>
      </c>
      <c r="E612" s="6">
        <v>179356</v>
      </c>
      <c r="F612" s="4">
        <f t="shared" si="36"/>
        <v>4.1905607476635511</v>
      </c>
      <c r="G612" t="s">
        <v>20</v>
      </c>
      <c r="H612">
        <v>6406</v>
      </c>
      <c r="I612" s="7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  <c r="S612" s="17">
        <f t="shared" si="38"/>
        <v>41259.25</v>
      </c>
      <c r="T612" s="17">
        <f t="shared" si="39"/>
        <v>41273.25</v>
      </c>
    </row>
    <row r="613" spans="1:20" x14ac:dyDescent="0.35">
      <c r="A613">
        <v>611</v>
      </c>
      <c r="B613" t="s">
        <v>1264</v>
      </c>
      <c r="C613" s="3" t="s">
        <v>1265</v>
      </c>
      <c r="D613" s="6">
        <v>8200</v>
      </c>
      <c r="E613" s="6">
        <v>1136</v>
      </c>
      <c r="F613" s="4">
        <f t="shared" si="36"/>
        <v>0.13853658536585367</v>
      </c>
      <c r="G613" t="s">
        <v>74</v>
      </c>
      <c r="H613">
        <v>15</v>
      </c>
      <c r="I613" s="7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  <c r="S613" s="17">
        <f t="shared" si="38"/>
        <v>41480.208333333336</v>
      </c>
      <c r="T613" s="17">
        <f t="shared" si="39"/>
        <v>41492.208333333336</v>
      </c>
    </row>
    <row r="614" spans="1:20" x14ac:dyDescent="0.35">
      <c r="A614">
        <v>612</v>
      </c>
      <c r="B614" t="s">
        <v>1266</v>
      </c>
      <c r="C614" s="3" t="s">
        <v>1267</v>
      </c>
      <c r="D614" s="6">
        <v>6200</v>
      </c>
      <c r="E614" s="6">
        <v>8645</v>
      </c>
      <c r="F614" s="4">
        <f t="shared" si="36"/>
        <v>1.3943548387096774</v>
      </c>
      <c r="G614" t="s">
        <v>20</v>
      </c>
      <c r="H614">
        <v>192</v>
      </c>
      <c r="I614" s="7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  <c r="S614" s="17">
        <f t="shared" si="38"/>
        <v>40474.208333333336</v>
      </c>
      <c r="T614" s="17">
        <f t="shared" si="39"/>
        <v>40497.25</v>
      </c>
    </row>
    <row r="615" spans="1:20" x14ac:dyDescent="0.35">
      <c r="A615">
        <v>613</v>
      </c>
      <c r="B615" t="s">
        <v>1268</v>
      </c>
      <c r="C615" s="3" t="s">
        <v>1269</v>
      </c>
      <c r="D615" s="6">
        <v>1100</v>
      </c>
      <c r="E615" s="6">
        <v>1914</v>
      </c>
      <c r="F615" s="4">
        <f t="shared" si="36"/>
        <v>1.74</v>
      </c>
      <c r="G615" t="s">
        <v>20</v>
      </c>
      <c r="H615">
        <v>26</v>
      </c>
      <c r="I615" s="7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  <c r="S615" s="17">
        <f t="shared" si="38"/>
        <v>42973.208333333328</v>
      </c>
      <c r="T615" s="17">
        <f t="shared" si="39"/>
        <v>42982.208333333328</v>
      </c>
    </row>
    <row r="616" spans="1:20" x14ac:dyDescent="0.35">
      <c r="A616">
        <v>614</v>
      </c>
      <c r="B616" t="s">
        <v>1270</v>
      </c>
      <c r="C616" s="3" t="s">
        <v>1271</v>
      </c>
      <c r="D616" s="6">
        <v>26500</v>
      </c>
      <c r="E616" s="6">
        <v>41205</v>
      </c>
      <c r="F616" s="4">
        <f t="shared" si="36"/>
        <v>1.5549056603773586</v>
      </c>
      <c r="G616" t="s">
        <v>20</v>
      </c>
      <c r="H616">
        <v>723</v>
      </c>
      <c r="I616" s="7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  <c r="S616" s="17">
        <f t="shared" si="38"/>
        <v>42746.25</v>
      </c>
      <c r="T616" s="17">
        <f t="shared" si="39"/>
        <v>42764.25</v>
      </c>
    </row>
    <row r="617" spans="1:20" x14ac:dyDescent="0.35">
      <c r="A617">
        <v>615</v>
      </c>
      <c r="B617" t="s">
        <v>1272</v>
      </c>
      <c r="C617" s="3" t="s">
        <v>1273</v>
      </c>
      <c r="D617" s="6">
        <v>8500</v>
      </c>
      <c r="E617" s="6">
        <v>14488</v>
      </c>
      <c r="F617" s="4">
        <f t="shared" si="36"/>
        <v>1.7044705882352942</v>
      </c>
      <c r="G617" t="s">
        <v>20</v>
      </c>
      <c r="H617">
        <v>170</v>
      </c>
      <c r="I617" s="7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  <c r="S617" s="17">
        <f t="shared" si="38"/>
        <v>42489.208333333328</v>
      </c>
      <c r="T617" s="17">
        <f t="shared" si="39"/>
        <v>42499.208333333328</v>
      </c>
    </row>
    <row r="618" spans="1:20" x14ac:dyDescent="0.35">
      <c r="A618">
        <v>616</v>
      </c>
      <c r="B618" t="s">
        <v>1274</v>
      </c>
      <c r="C618" s="3" t="s">
        <v>1275</v>
      </c>
      <c r="D618" s="6">
        <v>6400</v>
      </c>
      <c r="E618" s="6">
        <v>12129</v>
      </c>
      <c r="F618" s="4">
        <f t="shared" si="36"/>
        <v>1.8951562500000001</v>
      </c>
      <c r="G618" t="s">
        <v>20</v>
      </c>
      <c r="H618">
        <v>238</v>
      </c>
      <c r="I618" s="7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  <c r="S618" s="17">
        <f t="shared" si="38"/>
        <v>41537.208333333336</v>
      </c>
      <c r="T618" s="17">
        <f t="shared" si="39"/>
        <v>41538.208333333336</v>
      </c>
    </row>
    <row r="619" spans="1:20" x14ac:dyDescent="0.35">
      <c r="A619">
        <v>617</v>
      </c>
      <c r="B619" t="s">
        <v>1276</v>
      </c>
      <c r="C619" s="3" t="s">
        <v>1277</v>
      </c>
      <c r="D619" s="6">
        <v>1400</v>
      </c>
      <c r="E619" s="6">
        <v>3496</v>
      </c>
      <c r="F619" s="4">
        <f t="shared" si="36"/>
        <v>2.4971428571428573</v>
      </c>
      <c r="G619" t="s">
        <v>20</v>
      </c>
      <c r="H619">
        <v>55</v>
      </c>
      <c r="I619" s="7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  <c r="S619" s="17">
        <f t="shared" si="38"/>
        <v>41794.208333333336</v>
      </c>
      <c r="T619" s="17">
        <f t="shared" si="39"/>
        <v>41804.208333333336</v>
      </c>
    </row>
    <row r="620" spans="1:20" x14ac:dyDescent="0.35">
      <c r="A620">
        <v>618</v>
      </c>
      <c r="B620" t="s">
        <v>1278</v>
      </c>
      <c r="C620" s="3" t="s">
        <v>1279</v>
      </c>
      <c r="D620" s="6">
        <v>198600</v>
      </c>
      <c r="E620" s="6">
        <v>97037</v>
      </c>
      <c r="F620" s="4">
        <f t="shared" si="36"/>
        <v>0.48860523665659616</v>
      </c>
      <c r="G620" t="s">
        <v>14</v>
      </c>
      <c r="H620">
        <v>1198</v>
      </c>
      <c r="I620" s="7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  <c r="S620" s="17">
        <f t="shared" si="38"/>
        <v>41396.208333333336</v>
      </c>
      <c r="T620" s="17">
        <f t="shared" si="39"/>
        <v>41417.208333333336</v>
      </c>
    </row>
    <row r="621" spans="1:20" x14ac:dyDescent="0.35">
      <c r="A621">
        <v>619</v>
      </c>
      <c r="B621" t="s">
        <v>1280</v>
      </c>
      <c r="C621" s="3" t="s">
        <v>1281</v>
      </c>
      <c r="D621" s="6">
        <v>195900</v>
      </c>
      <c r="E621" s="6">
        <v>55757</v>
      </c>
      <c r="F621" s="4">
        <f t="shared" si="36"/>
        <v>0.28461970393057684</v>
      </c>
      <c r="G621" t="s">
        <v>14</v>
      </c>
      <c r="H621">
        <v>648</v>
      </c>
      <c r="I621" s="7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  <c r="S621" s="17">
        <f t="shared" si="38"/>
        <v>40669.208333333336</v>
      </c>
      <c r="T621" s="17">
        <f t="shared" si="39"/>
        <v>40670.208333333336</v>
      </c>
    </row>
    <row r="622" spans="1:20" x14ac:dyDescent="0.35">
      <c r="A622">
        <v>620</v>
      </c>
      <c r="B622" t="s">
        <v>1282</v>
      </c>
      <c r="C622" s="3" t="s">
        <v>1283</v>
      </c>
      <c r="D622" s="6">
        <v>4300</v>
      </c>
      <c r="E622" s="6">
        <v>11525</v>
      </c>
      <c r="F622" s="4">
        <f t="shared" si="36"/>
        <v>2.6802325581395348</v>
      </c>
      <c r="G622" t="s">
        <v>20</v>
      </c>
      <c r="H622">
        <v>128</v>
      </c>
      <c r="I622" s="7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  <c r="S622" s="17">
        <f t="shared" si="38"/>
        <v>42559.208333333328</v>
      </c>
      <c r="T622" s="17">
        <f t="shared" si="39"/>
        <v>42563.208333333328</v>
      </c>
    </row>
    <row r="623" spans="1:20" x14ac:dyDescent="0.35">
      <c r="A623">
        <v>621</v>
      </c>
      <c r="B623" t="s">
        <v>1284</v>
      </c>
      <c r="C623" s="3" t="s">
        <v>1285</v>
      </c>
      <c r="D623" s="6">
        <v>25600</v>
      </c>
      <c r="E623" s="6">
        <v>158669</v>
      </c>
      <c r="F623" s="4">
        <f t="shared" si="36"/>
        <v>6.1980078125000002</v>
      </c>
      <c r="G623" t="s">
        <v>20</v>
      </c>
      <c r="H623">
        <v>2144</v>
      </c>
      <c r="I623" s="7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  <c r="S623" s="17">
        <f t="shared" si="38"/>
        <v>42626.208333333328</v>
      </c>
      <c r="T623" s="17">
        <f t="shared" si="39"/>
        <v>42631.208333333328</v>
      </c>
    </row>
    <row r="624" spans="1:20" x14ac:dyDescent="0.35">
      <c r="A624">
        <v>622</v>
      </c>
      <c r="B624" t="s">
        <v>1286</v>
      </c>
      <c r="C624" s="3" t="s">
        <v>1287</v>
      </c>
      <c r="D624" s="6">
        <v>189000</v>
      </c>
      <c r="E624" s="6">
        <v>5916</v>
      </c>
      <c r="F624" s="4">
        <f t="shared" si="36"/>
        <v>3.1301587301587303E-2</v>
      </c>
      <c r="G624" t="s">
        <v>14</v>
      </c>
      <c r="H624">
        <v>64</v>
      </c>
      <c r="I624" s="7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  <c r="S624" s="17">
        <f t="shared" si="38"/>
        <v>43205.208333333328</v>
      </c>
      <c r="T624" s="17">
        <f t="shared" si="39"/>
        <v>43231.208333333328</v>
      </c>
    </row>
    <row r="625" spans="1:20" x14ac:dyDescent="0.35">
      <c r="A625">
        <v>623</v>
      </c>
      <c r="B625" t="s">
        <v>1288</v>
      </c>
      <c r="C625" s="3" t="s">
        <v>1289</v>
      </c>
      <c r="D625" s="6">
        <v>94300</v>
      </c>
      <c r="E625" s="6">
        <v>150806</v>
      </c>
      <c r="F625" s="4">
        <f t="shared" si="36"/>
        <v>1.5992152704135738</v>
      </c>
      <c r="G625" t="s">
        <v>20</v>
      </c>
      <c r="H625">
        <v>2693</v>
      </c>
      <c r="I625" s="7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  <c r="S625" s="17">
        <f t="shared" si="38"/>
        <v>42201.208333333328</v>
      </c>
      <c r="T625" s="17">
        <f t="shared" si="39"/>
        <v>42206.208333333328</v>
      </c>
    </row>
    <row r="626" spans="1:20" x14ac:dyDescent="0.35">
      <c r="A626">
        <v>624</v>
      </c>
      <c r="B626" t="s">
        <v>1290</v>
      </c>
      <c r="C626" s="3" t="s">
        <v>1291</v>
      </c>
      <c r="D626" s="6">
        <v>5100</v>
      </c>
      <c r="E626" s="6">
        <v>14249</v>
      </c>
      <c r="F626" s="4">
        <f t="shared" si="36"/>
        <v>2.793921568627451</v>
      </c>
      <c r="G626" t="s">
        <v>20</v>
      </c>
      <c r="H626">
        <v>432</v>
      </c>
      <c r="I626" s="7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  <c r="S626" s="17">
        <f t="shared" si="38"/>
        <v>42029.25</v>
      </c>
      <c r="T626" s="17">
        <f t="shared" si="39"/>
        <v>42035.25</v>
      </c>
    </row>
    <row r="627" spans="1:20" ht="31" x14ac:dyDescent="0.35">
      <c r="A627">
        <v>625</v>
      </c>
      <c r="B627" t="s">
        <v>1292</v>
      </c>
      <c r="C627" s="3" t="s">
        <v>1293</v>
      </c>
      <c r="D627" s="6">
        <v>7500</v>
      </c>
      <c r="E627" s="6">
        <v>5803</v>
      </c>
      <c r="F627" s="4">
        <f t="shared" si="36"/>
        <v>0.77373333333333338</v>
      </c>
      <c r="G627" t="s">
        <v>14</v>
      </c>
      <c r="H627">
        <v>62</v>
      </c>
      <c r="I627" s="7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  <c r="S627" s="17">
        <f t="shared" si="38"/>
        <v>43857.25</v>
      </c>
      <c r="T627" s="17">
        <f t="shared" si="39"/>
        <v>43871.25</v>
      </c>
    </row>
    <row r="628" spans="1:20" ht="31" x14ac:dyDescent="0.35">
      <c r="A628">
        <v>626</v>
      </c>
      <c r="B628" t="s">
        <v>1294</v>
      </c>
      <c r="C628" s="3" t="s">
        <v>1295</v>
      </c>
      <c r="D628" s="6">
        <v>6400</v>
      </c>
      <c r="E628" s="6">
        <v>13205</v>
      </c>
      <c r="F628" s="4">
        <f t="shared" si="36"/>
        <v>2.0632812500000002</v>
      </c>
      <c r="G628" t="s">
        <v>20</v>
      </c>
      <c r="H628">
        <v>189</v>
      </c>
      <c r="I628" s="7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  <c r="S628" s="17">
        <f t="shared" si="38"/>
        <v>40449.208333333336</v>
      </c>
      <c r="T628" s="17">
        <f t="shared" si="39"/>
        <v>40458.208333333336</v>
      </c>
    </row>
    <row r="629" spans="1:20" x14ac:dyDescent="0.35">
      <c r="A629">
        <v>627</v>
      </c>
      <c r="B629" t="s">
        <v>1296</v>
      </c>
      <c r="C629" s="3" t="s">
        <v>1297</v>
      </c>
      <c r="D629" s="6">
        <v>1600</v>
      </c>
      <c r="E629" s="6">
        <v>11108</v>
      </c>
      <c r="F629" s="4">
        <f t="shared" si="36"/>
        <v>6.9424999999999999</v>
      </c>
      <c r="G629" t="s">
        <v>20</v>
      </c>
      <c r="H629">
        <v>154</v>
      </c>
      <c r="I629" s="7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  <c r="S629" s="17">
        <f t="shared" si="38"/>
        <v>40345.208333333336</v>
      </c>
      <c r="T629" s="17">
        <f t="shared" si="39"/>
        <v>40369.208333333336</v>
      </c>
    </row>
    <row r="630" spans="1:20" x14ac:dyDescent="0.35">
      <c r="A630">
        <v>628</v>
      </c>
      <c r="B630" t="s">
        <v>1298</v>
      </c>
      <c r="C630" s="3" t="s">
        <v>1299</v>
      </c>
      <c r="D630" s="6">
        <v>1900</v>
      </c>
      <c r="E630" s="6">
        <v>2884</v>
      </c>
      <c r="F630" s="4">
        <f t="shared" si="36"/>
        <v>1.5178947368421052</v>
      </c>
      <c r="G630" t="s">
        <v>20</v>
      </c>
      <c r="H630">
        <v>96</v>
      </c>
      <c r="I630" s="7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  <c r="S630" s="17">
        <f t="shared" si="38"/>
        <v>40455.208333333336</v>
      </c>
      <c r="T630" s="17">
        <f t="shared" si="39"/>
        <v>40458.208333333336</v>
      </c>
    </row>
    <row r="631" spans="1:20" x14ac:dyDescent="0.35">
      <c r="A631">
        <v>629</v>
      </c>
      <c r="B631" t="s">
        <v>1300</v>
      </c>
      <c r="C631" s="3" t="s">
        <v>1301</v>
      </c>
      <c r="D631" s="6">
        <v>85900</v>
      </c>
      <c r="E631" s="6">
        <v>55476</v>
      </c>
      <c r="F631" s="4">
        <f t="shared" si="36"/>
        <v>0.64582072176949945</v>
      </c>
      <c r="G631" t="s">
        <v>14</v>
      </c>
      <c r="H631">
        <v>750</v>
      </c>
      <c r="I631" s="7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  <c r="S631" s="17">
        <f t="shared" si="38"/>
        <v>42557.208333333328</v>
      </c>
      <c r="T631" s="17">
        <f t="shared" si="39"/>
        <v>42559.208333333328</v>
      </c>
    </row>
    <row r="632" spans="1:20" x14ac:dyDescent="0.35">
      <c r="A632">
        <v>630</v>
      </c>
      <c r="B632" t="s">
        <v>1302</v>
      </c>
      <c r="C632" s="3" t="s">
        <v>1303</v>
      </c>
      <c r="D632" s="6">
        <v>9500</v>
      </c>
      <c r="E632" s="6">
        <v>5973</v>
      </c>
      <c r="F632" s="4">
        <f t="shared" si="36"/>
        <v>0.62873684210526315</v>
      </c>
      <c r="G632" t="s">
        <v>74</v>
      </c>
      <c r="H632">
        <v>87</v>
      </c>
      <c r="I632" s="7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  <c r="S632" s="17">
        <f t="shared" si="38"/>
        <v>43586.208333333328</v>
      </c>
      <c r="T632" s="17">
        <f t="shared" si="39"/>
        <v>43597.208333333328</v>
      </c>
    </row>
    <row r="633" spans="1:20" x14ac:dyDescent="0.35">
      <c r="A633">
        <v>631</v>
      </c>
      <c r="B633" t="s">
        <v>1304</v>
      </c>
      <c r="C633" s="3" t="s">
        <v>1305</v>
      </c>
      <c r="D633" s="6">
        <v>59200</v>
      </c>
      <c r="E633" s="6">
        <v>183756</v>
      </c>
      <c r="F633" s="4">
        <f t="shared" si="36"/>
        <v>3.1039864864864866</v>
      </c>
      <c r="G633" t="s">
        <v>20</v>
      </c>
      <c r="H633">
        <v>3063</v>
      </c>
      <c r="I633" s="7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  <c r="S633" s="17">
        <f t="shared" si="38"/>
        <v>43550.208333333328</v>
      </c>
      <c r="T633" s="17">
        <f t="shared" si="39"/>
        <v>43554.208333333328</v>
      </c>
    </row>
    <row r="634" spans="1:20" x14ac:dyDescent="0.35">
      <c r="A634">
        <v>632</v>
      </c>
      <c r="B634" t="s">
        <v>1306</v>
      </c>
      <c r="C634" s="3" t="s">
        <v>1307</v>
      </c>
      <c r="D634" s="6">
        <v>72100</v>
      </c>
      <c r="E634" s="6">
        <v>30902</v>
      </c>
      <c r="F634" s="4">
        <f t="shared" si="36"/>
        <v>0.42859916782246882</v>
      </c>
      <c r="G634" t="s">
        <v>47</v>
      </c>
      <c r="H634">
        <v>278</v>
      </c>
      <c r="I634" s="7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  <c r="S634" s="17">
        <f t="shared" si="38"/>
        <v>41945.208333333336</v>
      </c>
      <c r="T634" s="17">
        <f t="shared" si="39"/>
        <v>41963.25</v>
      </c>
    </row>
    <row r="635" spans="1:20" x14ac:dyDescent="0.35">
      <c r="A635">
        <v>633</v>
      </c>
      <c r="B635" t="s">
        <v>1308</v>
      </c>
      <c r="C635" s="3" t="s">
        <v>1309</v>
      </c>
      <c r="D635" s="6">
        <v>6700</v>
      </c>
      <c r="E635" s="6">
        <v>5569</v>
      </c>
      <c r="F635" s="4">
        <f t="shared" si="36"/>
        <v>0.83119402985074631</v>
      </c>
      <c r="G635" t="s">
        <v>14</v>
      </c>
      <c r="H635">
        <v>105</v>
      </c>
      <c r="I635" s="7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  <c r="S635" s="17">
        <f t="shared" si="38"/>
        <v>42315.25</v>
      </c>
      <c r="T635" s="17">
        <f t="shared" si="39"/>
        <v>42319.25</v>
      </c>
    </row>
    <row r="636" spans="1:20" x14ac:dyDescent="0.35">
      <c r="A636">
        <v>634</v>
      </c>
      <c r="B636" t="s">
        <v>1310</v>
      </c>
      <c r="C636" s="3" t="s">
        <v>1311</v>
      </c>
      <c r="D636" s="6">
        <v>118200</v>
      </c>
      <c r="E636" s="6">
        <v>92824</v>
      </c>
      <c r="F636" s="4">
        <f t="shared" si="36"/>
        <v>0.78531302876480547</v>
      </c>
      <c r="G636" t="s">
        <v>74</v>
      </c>
      <c r="H636">
        <v>1658</v>
      </c>
      <c r="I636" s="7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  <c r="S636" s="17">
        <f t="shared" si="38"/>
        <v>42819.208333333328</v>
      </c>
      <c r="T636" s="17">
        <f t="shared" si="39"/>
        <v>42833.208333333328</v>
      </c>
    </row>
    <row r="637" spans="1:20" x14ac:dyDescent="0.35">
      <c r="A637">
        <v>635</v>
      </c>
      <c r="B637" t="s">
        <v>1312</v>
      </c>
      <c r="C637" s="3" t="s">
        <v>1313</v>
      </c>
      <c r="D637" s="6">
        <v>139000</v>
      </c>
      <c r="E637" s="6">
        <v>158590</v>
      </c>
      <c r="F637" s="4">
        <f t="shared" si="36"/>
        <v>1.1409352517985611</v>
      </c>
      <c r="G637" t="s">
        <v>20</v>
      </c>
      <c r="H637">
        <v>2266</v>
      </c>
      <c r="I637" s="7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  <c r="S637" s="17">
        <f t="shared" si="38"/>
        <v>41314.25</v>
      </c>
      <c r="T637" s="17">
        <f t="shared" si="39"/>
        <v>41346.208333333336</v>
      </c>
    </row>
    <row r="638" spans="1:20" x14ac:dyDescent="0.35">
      <c r="A638">
        <v>636</v>
      </c>
      <c r="B638" t="s">
        <v>1314</v>
      </c>
      <c r="C638" s="3" t="s">
        <v>1315</v>
      </c>
      <c r="D638" s="6">
        <v>197700</v>
      </c>
      <c r="E638" s="6">
        <v>127591</v>
      </c>
      <c r="F638" s="4">
        <f t="shared" si="36"/>
        <v>0.64537683358624176</v>
      </c>
      <c r="G638" t="s">
        <v>14</v>
      </c>
      <c r="H638">
        <v>2604</v>
      </c>
      <c r="I638" s="7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  <c r="S638" s="17">
        <f t="shared" si="38"/>
        <v>40926.25</v>
      </c>
      <c r="T638" s="17">
        <f t="shared" si="39"/>
        <v>40971.25</v>
      </c>
    </row>
    <row r="639" spans="1:20" x14ac:dyDescent="0.35">
      <c r="A639">
        <v>637</v>
      </c>
      <c r="B639" t="s">
        <v>1316</v>
      </c>
      <c r="C639" s="3" t="s">
        <v>1317</v>
      </c>
      <c r="D639" s="6">
        <v>8500</v>
      </c>
      <c r="E639" s="6">
        <v>6750</v>
      </c>
      <c r="F639" s="4">
        <f t="shared" si="36"/>
        <v>0.79411764705882348</v>
      </c>
      <c r="G639" t="s">
        <v>14</v>
      </c>
      <c r="H639">
        <v>65</v>
      </c>
      <c r="I639" s="7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  <c r="S639" s="17">
        <f t="shared" si="38"/>
        <v>42688.25</v>
      </c>
      <c r="T639" s="17">
        <f t="shared" si="39"/>
        <v>42696.25</v>
      </c>
    </row>
    <row r="640" spans="1:20" x14ac:dyDescent="0.35">
      <c r="A640">
        <v>638</v>
      </c>
      <c r="B640" t="s">
        <v>1318</v>
      </c>
      <c r="C640" s="3" t="s">
        <v>1319</v>
      </c>
      <c r="D640" s="6">
        <v>81600</v>
      </c>
      <c r="E640" s="6">
        <v>9318</v>
      </c>
      <c r="F640" s="4">
        <f t="shared" si="36"/>
        <v>0.11419117647058824</v>
      </c>
      <c r="G640" t="s">
        <v>14</v>
      </c>
      <c r="H640">
        <v>94</v>
      </c>
      <c r="I640" s="7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  <c r="S640" s="17">
        <f t="shared" si="38"/>
        <v>40386.208333333336</v>
      </c>
      <c r="T640" s="17">
        <f t="shared" si="39"/>
        <v>40398.208333333336</v>
      </c>
    </row>
    <row r="641" spans="1:20" x14ac:dyDescent="0.35">
      <c r="A641">
        <v>639</v>
      </c>
      <c r="B641" t="s">
        <v>1320</v>
      </c>
      <c r="C641" s="3" t="s">
        <v>1321</v>
      </c>
      <c r="D641" s="6">
        <v>8600</v>
      </c>
      <c r="E641" s="6">
        <v>4832</v>
      </c>
      <c r="F641" s="4">
        <f t="shared" si="36"/>
        <v>0.56186046511627907</v>
      </c>
      <c r="G641" t="s">
        <v>47</v>
      </c>
      <c r="H641">
        <v>45</v>
      </c>
      <c r="I641" s="7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  <c r="S641" s="17">
        <f t="shared" si="38"/>
        <v>43309.208333333328</v>
      </c>
      <c r="T641" s="17">
        <f t="shared" si="39"/>
        <v>43309.208333333328</v>
      </c>
    </row>
    <row r="642" spans="1:20" x14ac:dyDescent="0.35">
      <c r="A642">
        <v>640</v>
      </c>
      <c r="B642" t="s">
        <v>1322</v>
      </c>
      <c r="C642" s="3" t="s">
        <v>1323</v>
      </c>
      <c r="D642" s="6">
        <v>119800</v>
      </c>
      <c r="E642" s="6">
        <v>19769</v>
      </c>
      <c r="F642" s="4">
        <f t="shared" ref="F642:F705" si="40">IFERROR(E642/D642,0)</f>
        <v>0.16501669449081802</v>
      </c>
      <c r="G642" t="s">
        <v>14</v>
      </c>
      <c r="H642">
        <v>257</v>
      </c>
      <c r="I642" s="7">
        <f t="shared" ref="I642:I705" si="41">IFERROR(E642/H642,0)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  <c r="S642" s="17">
        <f t="shared" ref="S642:S705" si="42">(((L642/60)/60)/24)+DATE(1970,1,1)</f>
        <v>42387.25</v>
      </c>
      <c r="T642" s="17">
        <f t="shared" ref="T642:T705" si="43">(((M642/60)/60)/24)+DATE(1970,1,1)</f>
        <v>42390.25</v>
      </c>
    </row>
    <row r="643" spans="1:20" ht="31" x14ac:dyDescent="0.35">
      <c r="A643">
        <v>641</v>
      </c>
      <c r="B643" t="s">
        <v>1324</v>
      </c>
      <c r="C643" s="3" t="s">
        <v>1325</v>
      </c>
      <c r="D643" s="6">
        <v>9400</v>
      </c>
      <c r="E643" s="6">
        <v>11277</v>
      </c>
      <c r="F643" s="4">
        <f t="shared" si="40"/>
        <v>1.1996808510638297</v>
      </c>
      <c r="G643" t="s">
        <v>20</v>
      </c>
      <c r="H643">
        <v>194</v>
      </c>
      <c r="I643" s="7">
        <f t="shared" si="41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  <c r="S643" s="17">
        <f t="shared" si="42"/>
        <v>42786.25</v>
      </c>
      <c r="T643" s="17">
        <f t="shared" si="43"/>
        <v>42814.208333333328</v>
      </c>
    </row>
    <row r="644" spans="1:20" x14ac:dyDescent="0.35">
      <c r="A644">
        <v>642</v>
      </c>
      <c r="B644" t="s">
        <v>1326</v>
      </c>
      <c r="C644" s="3" t="s">
        <v>1327</v>
      </c>
      <c r="D644" s="6">
        <v>9200</v>
      </c>
      <c r="E644" s="6">
        <v>13382</v>
      </c>
      <c r="F644" s="4">
        <f t="shared" si="40"/>
        <v>1.4545652173913044</v>
      </c>
      <c r="G644" t="s">
        <v>20</v>
      </c>
      <c r="H644">
        <v>129</v>
      </c>
      <c r="I644" s="7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  <c r="S644" s="17">
        <f t="shared" si="42"/>
        <v>43451.25</v>
      </c>
      <c r="T644" s="17">
        <f t="shared" si="43"/>
        <v>43460.25</v>
      </c>
    </row>
    <row r="645" spans="1:20" x14ac:dyDescent="0.35">
      <c r="A645">
        <v>643</v>
      </c>
      <c r="B645" t="s">
        <v>1328</v>
      </c>
      <c r="C645" s="3" t="s">
        <v>1329</v>
      </c>
      <c r="D645" s="6">
        <v>14900</v>
      </c>
      <c r="E645" s="6">
        <v>32986</v>
      </c>
      <c r="F645" s="4">
        <f t="shared" si="40"/>
        <v>2.2138255033557046</v>
      </c>
      <c r="G645" t="s">
        <v>20</v>
      </c>
      <c r="H645">
        <v>375</v>
      </c>
      <c r="I645" s="7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  <c r="S645" s="17">
        <f t="shared" si="42"/>
        <v>42795.25</v>
      </c>
      <c r="T645" s="17">
        <f t="shared" si="43"/>
        <v>42813.208333333328</v>
      </c>
    </row>
    <row r="646" spans="1:20" x14ac:dyDescent="0.35">
      <c r="A646">
        <v>644</v>
      </c>
      <c r="B646" t="s">
        <v>1330</v>
      </c>
      <c r="C646" s="3" t="s">
        <v>1331</v>
      </c>
      <c r="D646" s="6">
        <v>169400</v>
      </c>
      <c r="E646" s="6">
        <v>81984</v>
      </c>
      <c r="F646" s="4">
        <f t="shared" si="40"/>
        <v>0.48396694214876035</v>
      </c>
      <c r="G646" t="s">
        <v>14</v>
      </c>
      <c r="H646">
        <v>2928</v>
      </c>
      <c r="I646" s="7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  <c r="S646" s="17">
        <f t="shared" si="42"/>
        <v>43452.25</v>
      </c>
      <c r="T646" s="17">
        <f t="shared" si="43"/>
        <v>43468.25</v>
      </c>
    </row>
    <row r="647" spans="1:20" x14ac:dyDescent="0.35">
      <c r="A647">
        <v>645</v>
      </c>
      <c r="B647" t="s">
        <v>1332</v>
      </c>
      <c r="C647" s="3" t="s">
        <v>1333</v>
      </c>
      <c r="D647" s="6">
        <v>192100</v>
      </c>
      <c r="E647" s="6">
        <v>178483</v>
      </c>
      <c r="F647" s="4">
        <f t="shared" si="40"/>
        <v>0.92911504424778757</v>
      </c>
      <c r="G647" t="s">
        <v>14</v>
      </c>
      <c r="H647">
        <v>4697</v>
      </c>
      <c r="I647" s="7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  <c r="S647" s="17">
        <f t="shared" si="42"/>
        <v>43369.208333333328</v>
      </c>
      <c r="T647" s="17">
        <f t="shared" si="43"/>
        <v>43390.208333333328</v>
      </c>
    </row>
    <row r="648" spans="1:20" x14ac:dyDescent="0.35">
      <c r="A648">
        <v>646</v>
      </c>
      <c r="B648" t="s">
        <v>1334</v>
      </c>
      <c r="C648" s="3" t="s">
        <v>1335</v>
      </c>
      <c r="D648" s="6">
        <v>98700</v>
      </c>
      <c r="E648" s="6">
        <v>87448</v>
      </c>
      <c r="F648" s="4">
        <f t="shared" si="40"/>
        <v>0.88599797365754818</v>
      </c>
      <c r="G648" t="s">
        <v>14</v>
      </c>
      <c r="H648">
        <v>2915</v>
      </c>
      <c r="I648" s="7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  <c r="S648" s="17">
        <f t="shared" si="42"/>
        <v>41346.208333333336</v>
      </c>
      <c r="T648" s="17">
        <f t="shared" si="43"/>
        <v>41357.208333333336</v>
      </c>
    </row>
    <row r="649" spans="1:20" x14ac:dyDescent="0.35">
      <c r="A649">
        <v>647</v>
      </c>
      <c r="B649" t="s">
        <v>1336</v>
      </c>
      <c r="C649" s="3" t="s">
        <v>1337</v>
      </c>
      <c r="D649" s="6">
        <v>4500</v>
      </c>
      <c r="E649" s="6">
        <v>1863</v>
      </c>
      <c r="F649" s="4">
        <f t="shared" si="40"/>
        <v>0.41399999999999998</v>
      </c>
      <c r="G649" t="s">
        <v>14</v>
      </c>
      <c r="H649">
        <v>18</v>
      </c>
      <c r="I649" s="7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  <c r="S649" s="17">
        <f t="shared" si="42"/>
        <v>43199.208333333328</v>
      </c>
      <c r="T649" s="17">
        <f t="shared" si="43"/>
        <v>43223.208333333328</v>
      </c>
    </row>
    <row r="650" spans="1:20" x14ac:dyDescent="0.35">
      <c r="A650">
        <v>648</v>
      </c>
      <c r="B650" t="s">
        <v>1338</v>
      </c>
      <c r="C650" s="3" t="s">
        <v>1339</v>
      </c>
      <c r="D650" s="6">
        <v>98600</v>
      </c>
      <c r="E650" s="6">
        <v>62174</v>
      </c>
      <c r="F650" s="4">
        <f t="shared" si="40"/>
        <v>0.63056795131845844</v>
      </c>
      <c r="G650" t="s">
        <v>74</v>
      </c>
      <c r="H650">
        <v>723</v>
      </c>
      <c r="I650" s="7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  <c r="S650" s="17">
        <f t="shared" si="42"/>
        <v>42922.208333333328</v>
      </c>
      <c r="T650" s="17">
        <f t="shared" si="43"/>
        <v>42940.208333333328</v>
      </c>
    </row>
    <row r="651" spans="1:20" x14ac:dyDescent="0.35">
      <c r="A651">
        <v>649</v>
      </c>
      <c r="B651" t="s">
        <v>1340</v>
      </c>
      <c r="C651" s="3" t="s">
        <v>1341</v>
      </c>
      <c r="D651" s="6">
        <v>121700</v>
      </c>
      <c r="E651" s="6">
        <v>59003</v>
      </c>
      <c r="F651" s="4">
        <f t="shared" si="40"/>
        <v>0.48482333607230893</v>
      </c>
      <c r="G651" t="s">
        <v>14</v>
      </c>
      <c r="H651">
        <v>602</v>
      </c>
      <c r="I651" s="7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  <c r="S651" s="17">
        <f t="shared" si="42"/>
        <v>40471.208333333336</v>
      </c>
      <c r="T651" s="17">
        <f t="shared" si="43"/>
        <v>40482.208333333336</v>
      </c>
    </row>
    <row r="652" spans="1:20" x14ac:dyDescent="0.35">
      <c r="A652">
        <v>650</v>
      </c>
      <c r="B652" t="s">
        <v>1342</v>
      </c>
      <c r="C652" s="3" t="s">
        <v>1343</v>
      </c>
      <c r="D652" s="6">
        <v>100</v>
      </c>
      <c r="E652" s="6">
        <v>2</v>
      </c>
      <c r="F652" s="4">
        <f t="shared" si="40"/>
        <v>0.02</v>
      </c>
      <c r="G652" t="s">
        <v>14</v>
      </c>
      <c r="H652">
        <v>1</v>
      </c>
      <c r="I652" s="7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  <c r="S652" s="17">
        <f t="shared" si="42"/>
        <v>41828.208333333336</v>
      </c>
      <c r="T652" s="17">
        <f t="shared" si="43"/>
        <v>41855.208333333336</v>
      </c>
    </row>
    <row r="653" spans="1:20" x14ac:dyDescent="0.35">
      <c r="A653">
        <v>651</v>
      </c>
      <c r="B653" t="s">
        <v>1344</v>
      </c>
      <c r="C653" s="3" t="s">
        <v>1345</v>
      </c>
      <c r="D653" s="6">
        <v>196700</v>
      </c>
      <c r="E653" s="6">
        <v>174039</v>
      </c>
      <c r="F653" s="4">
        <f t="shared" si="40"/>
        <v>0.88479410269445857</v>
      </c>
      <c r="G653" t="s">
        <v>14</v>
      </c>
      <c r="H653">
        <v>3868</v>
      </c>
      <c r="I653" s="7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  <c r="S653" s="17">
        <f t="shared" si="42"/>
        <v>41692.25</v>
      </c>
      <c r="T653" s="17">
        <f t="shared" si="43"/>
        <v>41707.25</v>
      </c>
    </row>
    <row r="654" spans="1:20" x14ac:dyDescent="0.35">
      <c r="A654">
        <v>652</v>
      </c>
      <c r="B654" t="s">
        <v>1346</v>
      </c>
      <c r="C654" s="3" t="s">
        <v>1347</v>
      </c>
      <c r="D654" s="6">
        <v>10000</v>
      </c>
      <c r="E654" s="6">
        <v>12684</v>
      </c>
      <c r="F654" s="4">
        <f t="shared" si="40"/>
        <v>1.2684</v>
      </c>
      <c r="G654" t="s">
        <v>20</v>
      </c>
      <c r="H654">
        <v>409</v>
      </c>
      <c r="I654" s="7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  <c r="S654" s="17">
        <f t="shared" si="42"/>
        <v>42587.208333333328</v>
      </c>
      <c r="T654" s="17">
        <f t="shared" si="43"/>
        <v>42630.208333333328</v>
      </c>
    </row>
    <row r="655" spans="1:20" x14ac:dyDescent="0.35">
      <c r="A655">
        <v>653</v>
      </c>
      <c r="B655" t="s">
        <v>1348</v>
      </c>
      <c r="C655" s="3" t="s">
        <v>1349</v>
      </c>
      <c r="D655" s="6">
        <v>600</v>
      </c>
      <c r="E655" s="6">
        <v>14033</v>
      </c>
      <c r="F655" s="4">
        <f t="shared" si="40"/>
        <v>23.388333333333332</v>
      </c>
      <c r="G655" t="s">
        <v>20</v>
      </c>
      <c r="H655">
        <v>234</v>
      </c>
      <c r="I655" s="7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  <c r="S655" s="17">
        <f t="shared" si="42"/>
        <v>42468.208333333328</v>
      </c>
      <c r="T655" s="17">
        <f t="shared" si="43"/>
        <v>42470.208333333328</v>
      </c>
    </row>
    <row r="656" spans="1:20" x14ac:dyDescent="0.35">
      <c r="A656">
        <v>654</v>
      </c>
      <c r="B656" t="s">
        <v>1350</v>
      </c>
      <c r="C656" s="3" t="s">
        <v>1351</v>
      </c>
      <c r="D656" s="6">
        <v>35000</v>
      </c>
      <c r="E656" s="6">
        <v>177936</v>
      </c>
      <c r="F656" s="4">
        <f t="shared" si="40"/>
        <v>5.0838857142857146</v>
      </c>
      <c r="G656" t="s">
        <v>20</v>
      </c>
      <c r="H656">
        <v>3016</v>
      </c>
      <c r="I656" s="7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  <c r="S656" s="17">
        <f t="shared" si="42"/>
        <v>42240.208333333328</v>
      </c>
      <c r="T656" s="17">
        <f t="shared" si="43"/>
        <v>42245.208333333328</v>
      </c>
    </row>
    <row r="657" spans="1:20" x14ac:dyDescent="0.35">
      <c r="A657">
        <v>655</v>
      </c>
      <c r="B657" t="s">
        <v>1352</v>
      </c>
      <c r="C657" s="3" t="s">
        <v>1353</v>
      </c>
      <c r="D657" s="6">
        <v>6900</v>
      </c>
      <c r="E657" s="6">
        <v>13212</v>
      </c>
      <c r="F657" s="4">
        <f t="shared" si="40"/>
        <v>1.9147826086956521</v>
      </c>
      <c r="G657" t="s">
        <v>20</v>
      </c>
      <c r="H657">
        <v>264</v>
      </c>
      <c r="I657" s="7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  <c r="S657" s="17">
        <f t="shared" si="42"/>
        <v>42796.25</v>
      </c>
      <c r="T657" s="17">
        <f t="shared" si="43"/>
        <v>42809.208333333328</v>
      </c>
    </row>
    <row r="658" spans="1:20" ht="31" x14ac:dyDescent="0.35">
      <c r="A658">
        <v>656</v>
      </c>
      <c r="B658" t="s">
        <v>1354</v>
      </c>
      <c r="C658" s="3" t="s">
        <v>1355</v>
      </c>
      <c r="D658" s="6">
        <v>118400</v>
      </c>
      <c r="E658" s="6">
        <v>49879</v>
      </c>
      <c r="F658" s="4">
        <f t="shared" si="40"/>
        <v>0.42127533783783783</v>
      </c>
      <c r="G658" t="s">
        <v>14</v>
      </c>
      <c r="H658">
        <v>504</v>
      </c>
      <c r="I658" s="7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  <c r="S658" s="17">
        <f t="shared" si="42"/>
        <v>43097.25</v>
      </c>
      <c r="T658" s="17">
        <f t="shared" si="43"/>
        <v>43102.25</v>
      </c>
    </row>
    <row r="659" spans="1:20" x14ac:dyDescent="0.35">
      <c r="A659">
        <v>657</v>
      </c>
      <c r="B659" t="s">
        <v>1356</v>
      </c>
      <c r="C659" s="3" t="s">
        <v>1357</v>
      </c>
      <c r="D659" s="6">
        <v>10000</v>
      </c>
      <c r="E659" s="6">
        <v>824</v>
      </c>
      <c r="F659" s="4">
        <f t="shared" si="40"/>
        <v>8.2400000000000001E-2</v>
      </c>
      <c r="G659" t="s">
        <v>14</v>
      </c>
      <c r="H659">
        <v>14</v>
      </c>
      <c r="I659" s="7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  <c r="S659" s="17">
        <f t="shared" si="42"/>
        <v>43096.25</v>
      </c>
      <c r="T659" s="17">
        <f t="shared" si="43"/>
        <v>43112.25</v>
      </c>
    </row>
    <row r="660" spans="1:20" x14ac:dyDescent="0.35">
      <c r="A660">
        <v>658</v>
      </c>
      <c r="B660" t="s">
        <v>1358</v>
      </c>
      <c r="C660" s="3" t="s">
        <v>1359</v>
      </c>
      <c r="D660" s="6">
        <v>52600</v>
      </c>
      <c r="E660" s="6">
        <v>31594</v>
      </c>
      <c r="F660" s="4">
        <f t="shared" si="40"/>
        <v>0.60064638783269964</v>
      </c>
      <c r="G660" t="s">
        <v>74</v>
      </c>
      <c r="H660">
        <v>390</v>
      </c>
      <c r="I660" s="7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  <c r="S660" s="17">
        <f t="shared" si="42"/>
        <v>42246.208333333328</v>
      </c>
      <c r="T660" s="17">
        <f t="shared" si="43"/>
        <v>42269.208333333328</v>
      </c>
    </row>
    <row r="661" spans="1:20" x14ac:dyDescent="0.35">
      <c r="A661">
        <v>659</v>
      </c>
      <c r="B661" t="s">
        <v>1360</v>
      </c>
      <c r="C661" s="3" t="s">
        <v>1361</v>
      </c>
      <c r="D661" s="6">
        <v>120700</v>
      </c>
      <c r="E661" s="6">
        <v>57010</v>
      </c>
      <c r="F661" s="4">
        <f t="shared" si="40"/>
        <v>0.47232808616404309</v>
      </c>
      <c r="G661" t="s">
        <v>14</v>
      </c>
      <c r="H661">
        <v>750</v>
      </c>
      <c r="I661" s="7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  <c r="S661" s="17">
        <f t="shared" si="42"/>
        <v>40570.25</v>
      </c>
      <c r="T661" s="17">
        <f t="shared" si="43"/>
        <v>40571.25</v>
      </c>
    </row>
    <row r="662" spans="1:20" x14ac:dyDescent="0.35">
      <c r="A662">
        <v>660</v>
      </c>
      <c r="B662" t="s">
        <v>1362</v>
      </c>
      <c r="C662" s="3" t="s">
        <v>1363</v>
      </c>
      <c r="D662" s="6">
        <v>9100</v>
      </c>
      <c r="E662" s="6">
        <v>7438</v>
      </c>
      <c r="F662" s="4">
        <f t="shared" si="40"/>
        <v>0.81736263736263737</v>
      </c>
      <c r="G662" t="s">
        <v>14</v>
      </c>
      <c r="H662">
        <v>77</v>
      </c>
      <c r="I662" s="7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  <c r="S662" s="17">
        <f t="shared" si="42"/>
        <v>42237.208333333328</v>
      </c>
      <c r="T662" s="17">
        <f t="shared" si="43"/>
        <v>42246.208333333328</v>
      </c>
    </row>
    <row r="663" spans="1:20" x14ac:dyDescent="0.35">
      <c r="A663">
        <v>661</v>
      </c>
      <c r="B663" t="s">
        <v>1364</v>
      </c>
      <c r="C663" s="3" t="s">
        <v>1365</v>
      </c>
      <c r="D663" s="6">
        <v>106800</v>
      </c>
      <c r="E663" s="6">
        <v>57872</v>
      </c>
      <c r="F663" s="4">
        <f t="shared" si="40"/>
        <v>0.54187265917603</v>
      </c>
      <c r="G663" t="s">
        <v>14</v>
      </c>
      <c r="H663">
        <v>752</v>
      </c>
      <c r="I663" s="7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  <c r="S663" s="17">
        <f t="shared" si="42"/>
        <v>40996.208333333336</v>
      </c>
      <c r="T663" s="17">
        <f t="shared" si="43"/>
        <v>41026.208333333336</v>
      </c>
    </row>
    <row r="664" spans="1:20" x14ac:dyDescent="0.35">
      <c r="A664">
        <v>662</v>
      </c>
      <c r="B664" t="s">
        <v>1366</v>
      </c>
      <c r="C664" s="3" t="s">
        <v>1367</v>
      </c>
      <c r="D664" s="6">
        <v>9100</v>
      </c>
      <c r="E664" s="6">
        <v>8906</v>
      </c>
      <c r="F664" s="4">
        <f t="shared" si="40"/>
        <v>0.97868131868131869</v>
      </c>
      <c r="G664" t="s">
        <v>14</v>
      </c>
      <c r="H664">
        <v>131</v>
      </c>
      <c r="I664" s="7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  <c r="S664" s="17">
        <f t="shared" si="42"/>
        <v>43443.25</v>
      </c>
      <c r="T664" s="17">
        <f t="shared" si="43"/>
        <v>43447.25</v>
      </c>
    </row>
    <row r="665" spans="1:20" x14ac:dyDescent="0.35">
      <c r="A665">
        <v>663</v>
      </c>
      <c r="B665" t="s">
        <v>1368</v>
      </c>
      <c r="C665" s="3" t="s">
        <v>1369</v>
      </c>
      <c r="D665" s="6">
        <v>10000</v>
      </c>
      <c r="E665" s="6">
        <v>7724</v>
      </c>
      <c r="F665" s="4">
        <f t="shared" si="40"/>
        <v>0.77239999999999998</v>
      </c>
      <c r="G665" t="s">
        <v>14</v>
      </c>
      <c r="H665">
        <v>87</v>
      </c>
      <c r="I665" s="7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  <c r="S665" s="17">
        <f t="shared" si="42"/>
        <v>40458.208333333336</v>
      </c>
      <c r="T665" s="17">
        <f t="shared" si="43"/>
        <v>40481.208333333336</v>
      </c>
    </row>
    <row r="666" spans="1:20" x14ac:dyDescent="0.35">
      <c r="A666">
        <v>664</v>
      </c>
      <c r="B666" t="s">
        <v>708</v>
      </c>
      <c r="C666" s="3" t="s">
        <v>1370</v>
      </c>
      <c r="D666" s="6">
        <v>79400</v>
      </c>
      <c r="E666" s="6">
        <v>26571</v>
      </c>
      <c r="F666" s="4">
        <f t="shared" si="40"/>
        <v>0.33464735516372796</v>
      </c>
      <c r="G666" t="s">
        <v>14</v>
      </c>
      <c r="H666">
        <v>1063</v>
      </c>
      <c r="I666" s="7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  <c r="S666" s="17">
        <f t="shared" si="42"/>
        <v>40959.25</v>
      </c>
      <c r="T666" s="17">
        <f t="shared" si="43"/>
        <v>40969.25</v>
      </c>
    </row>
    <row r="667" spans="1:20" x14ac:dyDescent="0.35">
      <c r="A667">
        <v>665</v>
      </c>
      <c r="B667" t="s">
        <v>1371</v>
      </c>
      <c r="C667" s="3" t="s">
        <v>1372</v>
      </c>
      <c r="D667" s="6">
        <v>5100</v>
      </c>
      <c r="E667" s="6">
        <v>12219</v>
      </c>
      <c r="F667" s="4">
        <f t="shared" si="40"/>
        <v>2.3958823529411766</v>
      </c>
      <c r="G667" t="s">
        <v>20</v>
      </c>
      <c r="H667">
        <v>272</v>
      </c>
      <c r="I667" s="7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  <c r="S667" s="17">
        <f t="shared" si="42"/>
        <v>40733.208333333336</v>
      </c>
      <c r="T667" s="17">
        <f t="shared" si="43"/>
        <v>40747.208333333336</v>
      </c>
    </row>
    <row r="668" spans="1:20" x14ac:dyDescent="0.35">
      <c r="A668">
        <v>666</v>
      </c>
      <c r="B668" t="s">
        <v>1373</v>
      </c>
      <c r="C668" s="3" t="s">
        <v>1374</v>
      </c>
      <c r="D668" s="6">
        <v>3100</v>
      </c>
      <c r="E668" s="6">
        <v>1985</v>
      </c>
      <c r="F668" s="4">
        <f t="shared" si="40"/>
        <v>0.64032258064516134</v>
      </c>
      <c r="G668" t="s">
        <v>74</v>
      </c>
      <c r="H668">
        <v>25</v>
      </c>
      <c r="I668" s="7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  <c r="S668" s="17">
        <f t="shared" si="42"/>
        <v>41516.208333333336</v>
      </c>
      <c r="T668" s="17">
        <f t="shared" si="43"/>
        <v>41522.208333333336</v>
      </c>
    </row>
    <row r="669" spans="1:20" ht="31" x14ac:dyDescent="0.35">
      <c r="A669">
        <v>667</v>
      </c>
      <c r="B669" t="s">
        <v>1375</v>
      </c>
      <c r="C669" s="3" t="s">
        <v>1376</v>
      </c>
      <c r="D669" s="6">
        <v>6900</v>
      </c>
      <c r="E669" s="6">
        <v>12155</v>
      </c>
      <c r="F669" s="4">
        <f t="shared" si="40"/>
        <v>1.7615942028985507</v>
      </c>
      <c r="G669" t="s">
        <v>20</v>
      </c>
      <c r="H669">
        <v>419</v>
      </c>
      <c r="I669" s="7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  <c r="S669" s="17">
        <f t="shared" si="42"/>
        <v>41892.208333333336</v>
      </c>
      <c r="T669" s="17">
        <f t="shared" si="43"/>
        <v>41901.208333333336</v>
      </c>
    </row>
    <row r="670" spans="1:20" ht="31" x14ac:dyDescent="0.35">
      <c r="A670">
        <v>668</v>
      </c>
      <c r="B670" t="s">
        <v>1377</v>
      </c>
      <c r="C670" s="3" t="s">
        <v>1378</v>
      </c>
      <c r="D670" s="6">
        <v>27500</v>
      </c>
      <c r="E670" s="6">
        <v>5593</v>
      </c>
      <c r="F670" s="4">
        <f t="shared" si="40"/>
        <v>0.20338181818181819</v>
      </c>
      <c r="G670" t="s">
        <v>14</v>
      </c>
      <c r="H670">
        <v>76</v>
      </c>
      <c r="I670" s="7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  <c r="S670" s="17">
        <f t="shared" si="42"/>
        <v>41122.208333333336</v>
      </c>
      <c r="T670" s="17">
        <f t="shared" si="43"/>
        <v>41134.208333333336</v>
      </c>
    </row>
    <row r="671" spans="1:20" x14ac:dyDescent="0.35">
      <c r="A671">
        <v>669</v>
      </c>
      <c r="B671" t="s">
        <v>1379</v>
      </c>
      <c r="C671" s="3" t="s">
        <v>1380</v>
      </c>
      <c r="D671" s="6">
        <v>48800</v>
      </c>
      <c r="E671" s="6">
        <v>175020</v>
      </c>
      <c r="F671" s="4">
        <f t="shared" si="40"/>
        <v>3.5864754098360656</v>
      </c>
      <c r="G671" t="s">
        <v>20</v>
      </c>
      <c r="H671">
        <v>1621</v>
      </c>
      <c r="I671" s="7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  <c r="S671" s="17">
        <f t="shared" si="42"/>
        <v>42912.208333333328</v>
      </c>
      <c r="T671" s="17">
        <f t="shared" si="43"/>
        <v>42921.208333333328</v>
      </c>
    </row>
    <row r="672" spans="1:20" ht="31" x14ac:dyDescent="0.35">
      <c r="A672">
        <v>670</v>
      </c>
      <c r="B672" t="s">
        <v>1334</v>
      </c>
      <c r="C672" s="3" t="s">
        <v>1381</v>
      </c>
      <c r="D672" s="6">
        <v>16200</v>
      </c>
      <c r="E672" s="6">
        <v>75955</v>
      </c>
      <c r="F672" s="4">
        <f t="shared" si="40"/>
        <v>4.6885802469135802</v>
      </c>
      <c r="G672" t="s">
        <v>20</v>
      </c>
      <c r="H672">
        <v>1101</v>
      </c>
      <c r="I672" s="7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  <c r="S672" s="17">
        <f t="shared" si="42"/>
        <v>42425.25</v>
      </c>
      <c r="T672" s="17">
        <f t="shared" si="43"/>
        <v>42437.25</v>
      </c>
    </row>
    <row r="673" spans="1:20" x14ac:dyDescent="0.35">
      <c r="A673">
        <v>671</v>
      </c>
      <c r="B673" t="s">
        <v>1382</v>
      </c>
      <c r="C673" s="3" t="s">
        <v>1383</v>
      </c>
      <c r="D673" s="6">
        <v>97600</v>
      </c>
      <c r="E673" s="6">
        <v>119127</v>
      </c>
      <c r="F673" s="4">
        <f t="shared" si="40"/>
        <v>1.220563524590164</v>
      </c>
      <c r="G673" t="s">
        <v>20</v>
      </c>
      <c r="H673">
        <v>1073</v>
      </c>
      <c r="I673" s="7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  <c r="S673" s="17">
        <f t="shared" si="42"/>
        <v>40390.208333333336</v>
      </c>
      <c r="T673" s="17">
        <f t="shared" si="43"/>
        <v>40394.208333333336</v>
      </c>
    </row>
    <row r="674" spans="1:20" x14ac:dyDescent="0.35">
      <c r="A674">
        <v>672</v>
      </c>
      <c r="B674" t="s">
        <v>1384</v>
      </c>
      <c r="C674" s="3" t="s">
        <v>1385</v>
      </c>
      <c r="D674" s="6">
        <v>197900</v>
      </c>
      <c r="E674" s="6">
        <v>110689</v>
      </c>
      <c r="F674" s="4">
        <f t="shared" si="40"/>
        <v>0.55931783729156137</v>
      </c>
      <c r="G674" t="s">
        <v>14</v>
      </c>
      <c r="H674">
        <v>4428</v>
      </c>
      <c r="I674" s="7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  <c r="S674" s="17">
        <f t="shared" si="42"/>
        <v>43180.208333333328</v>
      </c>
      <c r="T674" s="17">
        <f t="shared" si="43"/>
        <v>43190.208333333328</v>
      </c>
    </row>
    <row r="675" spans="1:20" x14ac:dyDescent="0.35">
      <c r="A675">
        <v>673</v>
      </c>
      <c r="B675" t="s">
        <v>1386</v>
      </c>
      <c r="C675" s="3" t="s">
        <v>1387</v>
      </c>
      <c r="D675" s="6">
        <v>5600</v>
      </c>
      <c r="E675" s="6">
        <v>2445</v>
      </c>
      <c r="F675" s="4">
        <f t="shared" si="40"/>
        <v>0.43660714285714286</v>
      </c>
      <c r="G675" t="s">
        <v>14</v>
      </c>
      <c r="H675">
        <v>58</v>
      </c>
      <c r="I675" s="7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  <c r="S675" s="17">
        <f t="shared" si="42"/>
        <v>42475.208333333328</v>
      </c>
      <c r="T675" s="17">
        <f t="shared" si="43"/>
        <v>42496.208333333328</v>
      </c>
    </row>
    <row r="676" spans="1:20" x14ac:dyDescent="0.35">
      <c r="A676">
        <v>674</v>
      </c>
      <c r="B676" t="s">
        <v>1388</v>
      </c>
      <c r="C676" s="3" t="s">
        <v>1389</v>
      </c>
      <c r="D676" s="6">
        <v>170700</v>
      </c>
      <c r="E676" s="6">
        <v>57250</v>
      </c>
      <c r="F676" s="4">
        <f t="shared" si="40"/>
        <v>0.33538371411833628</v>
      </c>
      <c r="G676" t="s">
        <v>74</v>
      </c>
      <c r="H676">
        <v>1218</v>
      </c>
      <c r="I676" s="7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  <c r="S676" s="17">
        <f t="shared" si="42"/>
        <v>40774.208333333336</v>
      </c>
      <c r="T676" s="17">
        <f t="shared" si="43"/>
        <v>40821.208333333336</v>
      </c>
    </row>
    <row r="677" spans="1:20" x14ac:dyDescent="0.35">
      <c r="A677">
        <v>675</v>
      </c>
      <c r="B677" t="s">
        <v>1390</v>
      </c>
      <c r="C677" s="3" t="s">
        <v>1391</v>
      </c>
      <c r="D677" s="6">
        <v>9700</v>
      </c>
      <c r="E677" s="6">
        <v>11929</v>
      </c>
      <c r="F677" s="4">
        <f t="shared" si="40"/>
        <v>1.2297938144329896</v>
      </c>
      <c r="G677" t="s">
        <v>20</v>
      </c>
      <c r="H677">
        <v>331</v>
      </c>
      <c r="I677" s="7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  <c r="S677" s="17">
        <f t="shared" si="42"/>
        <v>43719.208333333328</v>
      </c>
      <c r="T677" s="17">
        <f t="shared" si="43"/>
        <v>43726.208333333328</v>
      </c>
    </row>
    <row r="678" spans="1:20" x14ac:dyDescent="0.35">
      <c r="A678">
        <v>676</v>
      </c>
      <c r="B678" t="s">
        <v>1392</v>
      </c>
      <c r="C678" s="3" t="s">
        <v>1393</v>
      </c>
      <c r="D678" s="6">
        <v>62300</v>
      </c>
      <c r="E678" s="6">
        <v>118214</v>
      </c>
      <c r="F678" s="4">
        <f t="shared" si="40"/>
        <v>1.8974959871589085</v>
      </c>
      <c r="G678" t="s">
        <v>20</v>
      </c>
      <c r="H678">
        <v>1170</v>
      </c>
      <c r="I678" s="7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  <c r="S678" s="17">
        <f t="shared" si="42"/>
        <v>41178.208333333336</v>
      </c>
      <c r="T678" s="17">
        <f t="shared" si="43"/>
        <v>41187.208333333336</v>
      </c>
    </row>
    <row r="679" spans="1:20" x14ac:dyDescent="0.35">
      <c r="A679">
        <v>677</v>
      </c>
      <c r="B679" t="s">
        <v>1394</v>
      </c>
      <c r="C679" s="3" t="s">
        <v>1395</v>
      </c>
      <c r="D679" s="6">
        <v>5300</v>
      </c>
      <c r="E679" s="6">
        <v>4432</v>
      </c>
      <c r="F679" s="4">
        <f t="shared" si="40"/>
        <v>0.83622641509433959</v>
      </c>
      <c r="G679" t="s">
        <v>14</v>
      </c>
      <c r="H679">
        <v>111</v>
      </c>
      <c r="I679" s="7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  <c r="S679" s="17">
        <f t="shared" si="42"/>
        <v>42561.208333333328</v>
      </c>
      <c r="T679" s="17">
        <f t="shared" si="43"/>
        <v>42611.208333333328</v>
      </c>
    </row>
    <row r="680" spans="1:20" x14ac:dyDescent="0.35">
      <c r="A680">
        <v>678</v>
      </c>
      <c r="B680" t="s">
        <v>1396</v>
      </c>
      <c r="C680" s="3" t="s">
        <v>1397</v>
      </c>
      <c r="D680" s="6">
        <v>99500</v>
      </c>
      <c r="E680" s="6">
        <v>17879</v>
      </c>
      <c r="F680" s="4">
        <f t="shared" si="40"/>
        <v>0.17968844221105529</v>
      </c>
      <c r="G680" t="s">
        <v>74</v>
      </c>
      <c r="H680">
        <v>215</v>
      </c>
      <c r="I680" s="7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  <c r="S680" s="17">
        <f t="shared" si="42"/>
        <v>43484.25</v>
      </c>
      <c r="T680" s="17">
        <f t="shared" si="43"/>
        <v>43486.25</v>
      </c>
    </row>
    <row r="681" spans="1:20" x14ac:dyDescent="0.35">
      <c r="A681">
        <v>679</v>
      </c>
      <c r="B681" t="s">
        <v>668</v>
      </c>
      <c r="C681" s="3" t="s">
        <v>1398</v>
      </c>
      <c r="D681" s="6">
        <v>1400</v>
      </c>
      <c r="E681" s="6">
        <v>14511</v>
      </c>
      <c r="F681" s="4">
        <f t="shared" si="40"/>
        <v>10.365</v>
      </c>
      <c r="G681" t="s">
        <v>20</v>
      </c>
      <c r="H681">
        <v>363</v>
      </c>
      <c r="I681" s="7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  <c r="S681" s="17">
        <f t="shared" si="42"/>
        <v>43756.208333333328</v>
      </c>
      <c r="T681" s="17">
        <f t="shared" si="43"/>
        <v>43761.208333333328</v>
      </c>
    </row>
    <row r="682" spans="1:20" x14ac:dyDescent="0.35">
      <c r="A682">
        <v>680</v>
      </c>
      <c r="B682" t="s">
        <v>1399</v>
      </c>
      <c r="C682" s="3" t="s">
        <v>1400</v>
      </c>
      <c r="D682" s="6">
        <v>145600</v>
      </c>
      <c r="E682" s="6">
        <v>141822</v>
      </c>
      <c r="F682" s="4">
        <f t="shared" si="40"/>
        <v>0.97405219780219776</v>
      </c>
      <c r="G682" t="s">
        <v>14</v>
      </c>
      <c r="H682">
        <v>2955</v>
      </c>
      <c r="I682" s="7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  <c r="S682" s="17">
        <f t="shared" si="42"/>
        <v>43813.25</v>
      </c>
      <c r="T682" s="17">
        <f t="shared" si="43"/>
        <v>43815.25</v>
      </c>
    </row>
    <row r="683" spans="1:20" ht="31" x14ac:dyDescent="0.35">
      <c r="A683">
        <v>681</v>
      </c>
      <c r="B683" t="s">
        <v>1401</v>
      </c>
      <c r="C683" s="3" t="s">
        <v>1402</v>
      </c>
      <c r="D683" s="6">
        <v>184100</v>
      </c>
      <c r="E683" s="6">
        <v>159037</v>
      </c>
      <c r="F683" s="4">
        <f t="shared" si="40"/>
        <v>0.86386203150461705</v>
      </c>
      <c r="G683" t="s">
        <v>14</v>
      </c>
      <c r="H683">
        <v>1657</v>
      </c>
      <c r="I683" s="7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  <c r="S683" s="17">
        <f t="shared" si="42"/>
        <v>40898.25</v>
      </c>
      <c r="T683" s="17">
        <f t="shared" si="43"/>
        <v>40904.25</v>
      </c>
    </row>
    <row r="684" spans="1:20" x14ac:dyDescent="0.35">
      <c r="A684">
        <v>682</v>
      </c>
      <c r="B684" t="s">
        <v>1403</v>
      </c>
      <c r="C684" s="3" t="s">
        <v>1404</v>
      </c>
      <c r="D684" s="6">
        <v>5400</v>
      </c>
      <c r="E684" s="6">
        <v>8109</v>
      </c>
      <c r="F684" s="4">
        <f t="shared" si="40"/>
        <v>1.5016666666666667</v>
      </c>
      <c r="G684" t="s">
        <v>20</v>
      </c>
      <c r="H684">
        <v>103</v>
      </c>
      <c r="I684" s="7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  <c r="S684" s="17">
        <f t="shared" si="42"/>
        <v>41619.25</v>
      </c>
      <c r="T684" s="17">
        <f t="shared" si="43"/>
        <v>41628.25</v>
      </c>
    </row>
    <row r="685" spans="1:20" x14ac:dyDescent="0.35">
      <c r="A685">
        <v>683</v>
      </c>
      <c r="B685" t="s">
        <v>1405</v>
      </c>
      <c r="C685" s="3" t="s">
        <v>1406</v>
      </c>
      <c r="D685" s="6">
        <v>2300</v>
      </c>
      <c r="E685" s="6">
        <v>8244</v>
      </c>
      <c r="F685" s="4">
        <f t="shared" si="40"/>
        <v>3.5843478260869563</v>
      </c>
      <c r="G685" t="s">
        <v>20</v>
      </c>
      <c r="H685">
        <v>147</v>
      </c>
      <c r="I685" s="7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  <c r="S685" s="17">
        <f t="shared" si="42"/>
        <v>43359.208333333328</v>
      </c>
      <c r="T685" s="17">
        <f t="shared" si="43"/>
        <v>43361.208333333328</v>
      </c>
    </row>
    <row r="686" spans="1:20" x14ac:dyDescent="0.35">
      <c r="A686">
        <v>684</v>
      </c>
      <c r="B686" t="s">
        <v>1407</v>
      </c>
      <c r="C686" s="3" t="s">
        <v>1408</v>
      </c>
      <c r="D686" s="6">
        <v>1400</v>
      </c>
      <c r="E686" s="6">
        <v>7600</v>
      </c>
      <c r="F686" s="4">
        <f t="shared" si="40"/>
        <v>5.4285714285714288</v>
      </c>
      <c r="G686" t="s">
        <v>20</v>
      </c>
      <c r="H686">
        <v>110</v>
      </c>
      <c r="I686" s="7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  <c r="S686" s="17">
        <f t="shared" si="42"/>
        <v>40358.208333333336</v>
      </c>
      <c r="T686" s="17">
        <f t="shared" si="43"/>
        <v>40378.208333333336</v>
      </c>
    </row>
    <row r="687" spans="1:20" x14ac:dyDescent="0.35">
      <c r="A687">
        <v>685</v>
      </c>
      <c r="B687" t="s">
        <v>1409</v>
      </c>
      <c r="C687" s="3" t="s">
        <v>1410</v>
      </c>
      <c r="D687" s="6">
        <v>140000</v>
      </c>
      <c r="E687" s="6">
        <v>94501</v>
      </c>
      <c r="F687" s="4">
        <f t="shared" si="40"/>
        <v>0.67500714285714281</v>
      </c>
      <c r="G687" t="s">
        <v>14</v>
      </c>
      <c r="H687">
        <v>926</v>
      </c>
      <c r="I687" s="7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  <c r="S687" s="17">
        <f t="shared" si="42"/>
        <v>42239.208333333328</v>
      </c>
      <c r="T687" s="17">
        <f t="shared" si="43"/>
        <v>42263.208333333328</v>
      </c>
    </row>
    <row r="688" spans="1:20" x14ac:dyDescent="0.35">
      <c r="A688">
        <v>686</v>
      </c>
      <c r="B688" t="s">
        <v>1411</v>
      </c>
      <c r="C688" s="3" t="s">
        <v>1412</v>
      </c>
      <c r="D688" s="6">
        <v>7500</v>
      </c>
      <c r="E688" s="6">
        <v>14381</v>
      </c>
      <c r="F688" s="4">
        <f t="shared" si="40"/>
        <v>1.9174666666666667</v>
      </c>
      <c r="G688" t="s">
        <v>20</v>
      </c>
      <c r="H688">
        <v>134</v>
      </c>
      <c r="I688" s="7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  <c r="S688" s="17">
        <f t="shared" si="42"/>
        <v>43186.208333333328</v>
      </c>
      <c r="T688" s="17">
        <f t="shared" si="43"/>
        <v>43197.208333333328</v>
      </c>
    </row>
    <row r="689" spans="1:20" x14ac:dyDescent="0.35">
      <c r="A689">
        <v>687</v>
      </c>
      <c r="B689" t="s">
        <v>1413</v>
      </c>
      <c r="C689" s="3" t="s">
        <v>1414</v>
      </c>
      <c r="D689" s="6">
        <v>1500</v>
      </c>
      <c r="E689" s="6">
        <v>13980</v>
      </c>
      <c r="F689" s="4">
        <f t="shared" si="40"/>
        <v>9.32</v>
      </c>
      <c r="G689" t="s">
        <v>20</v>
      </c>
      <c r="H689">
        <v>269</v>
      </c>
      <c r="I689" s="7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  <c r="S689" s="17">
        <f t="shared" si="42"/>
        <v>42806.25</v>
      </c>
      <c r="T689" s="17">
        <f t="shared" si="43"/>
        <v>42809.208333333328</v>
      </c>
    </row>
    <row r="690" spans="1:20" x14ac:dyDescent="0.35">
      <c r="A690">
        <v>688</v>
      </c>
      <c r="B690" t="s">
        <v>1415</v>
      </c>
      <c r="C690" s="3" t="s">
        <v>1416</v>
      </c>
      <c r="D690" s="6">
        <v>2900</v>
      </c>
      <c r="E690" s="6">
        <v>12449</v>
      </c>
      <c r="F690" s="4">
        <f t="shared" si="40"/>
        <v>4.2927586206896553</v>
      </c>
      <c r="G690" t="s">
        <v>20</v>
      </c>
      <c r="H690">
        <v>175</v>
      </c>
      <c r="I690" s="7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  <c r="S690" s="17">
        <f t="shared" si="42"/>
        <v>43475.25</v>
      </c>
      <c r="T690" s="17">
        <f t="shared" si="43"/>
        <v>43491.25</v>
      </c>
    </row>
    <row r="691" spans="1:20" x14ac:dyDescent="0.35">
      <c r="A691">
        <v>689</v>
      </c>
      <c r="B691" t="s">
        <v>1417</v>
      </c>
      <c r="C691" s="3" t="s">
        <v>1418</v>
      </c>
      <c r="D691" s="6">
        <v>7300</v>
      </c>
      <c r="E691" s="6">
        <v>7348</v>
      </c>
      <c r="F691" s="4">
        <f t="shared" si="40"/>
        <v>1.0065753424657535</v>
      </c>
      <c r="G691" t="s">
        <v>20</v>
      </c>
      <c r="H691">
        <v>69</v>
      </c>
      <c r="I691" s="7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  <c r="S691" s="17">
        <f t="shared" si="42"/>
        <v>41576.208333333336</v>
      </c>
      <c r="T691" s="17">
        <f t="shared" si="43"/>
        <v>41588.25</v>
      </c>
    </row>
    <row r="692" spans="1:20" x14ac:dyDescent="0.35">
      <c r="A692">
        <v>690</v>
      </c>
      <c r="B692" t="s">
        <v>1419</v>
      </c>
      <c r="C692" s="3" t="s">
        <v>1420</v>
      </c>
      <c r="D692" s="6">
        <v>3600</v>
      </c>
      <c r="E692" s="6">
        <v>8158</v>
      </c>
      <c r="F692" s="4">
        <f t="shared" si="40"/>
        <v>2.266111111111111</v>
      </c>
      <c r="G692" t="s">
        <v>20</v>
      </c>
      <c r="H692">
        <v>190</v>
      </c>
      <c r="I692" s="7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  <c r="S692" s="17">
        <f t="shared" si="42"/>
        <v>40874.25</v>
      </c>
      <c r="T692" s="17">
        <f t="shared" si="43"/>
        <v>40880.25</v>
      </c>
    </row>
    <row r="693" spans="1:20" x14ac:dyDescent="0.35">
      <c r="A693">
        <v>691</v>
      </c>
      <c r="B693" t="s">
        <v>1421</v>
      </c>
      <c r="C693" s="3" t="s">
        <v>1422</v>
      </c>
      <c r="D693" s="6">
        <v>5000</v>
      </c>
      <c r="E693" s="6">
        <v>7119</v>
      </c>
      <c r="F693" s="4">
        <f t="shared" si="40"/>
        <v>1.4238</v>
      </c>
      <c r="G693" t="s">
        <v>20</v>
      </c>
      <c r="H693">
        <v>237</v>
      </c>
      <c r="I693" s="7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  <c r="S693" s="17">
        <f t="shared" si="42"/>
        <v>41185.208333333336</v>
      </c>
      <c r="T693" s="17">
        <f t="shared" si="43"/>
        <v>41202.208333333336</v>
      </c>
    </row>
    <row r="694" spans="1:20" x14ac:dyDescent="0.35">
      <c r="A694">
        <v>692</v>
      </c>
      <c r="B694" t="s">
        <v>1423</v>
      </c>
      <c r="C694" s="3" t="s">
        <v>1424</v>
      </c>
      <c r="D694" s="6">
        <v>6000</v>
      </c>
      <c r="E694" s="6">
        <v>5438</v>
      </c>
      <c r="F694" s="4">
        <f t="shared" si="40"/>
        <v>0.90633333333333332</v>
      </c>
      <c r="G694" t="s">
        <v>14</v>
      </c>
      <c r="H694">
        <v>77</v>
      </c>
      <c r="I694" s="7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  <c r="S694" s="17">
        <f t="shared" si="42"/>
        <v>43655.208333333328</v>
      </c>
      <c r="T694" s="17">
        <f t="shared" si="43"/>
        <v>43673.208333333328</v>
      </c>
    </row>
    <row r="695" spans="1:20" x14ac:dyDescent="0.35">
      <c r="A695">
        <v>693</v>
      </c>
      <c r="B695" t="s">
        <v>1425</v>
      </c>
      <c r="C695" s="3" t="s">
        <v>1426</v>
      </c>
      <c r="D695" s="6">
        <v>180400</v>
      </c>
      <c r="E695" s="6">
        <v>115396</v>
      </c>
      <c r="F695" s="4">
        <f t="shared" si="40"/>
        <v>0.63966740576496672</v>
      </c>
      <c r="G695" t="s">
        <v>14</v>
      </c>
      <c r="H695">
        <v>1748</v>
      </c>
      <c r="I695" s="7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  <c r="S695" s="17">
        <f t="shared" si="42"/>
        <v>43025.208333333328</v>
      </c>
      <c r="T695" s="17">
        <f t="shared" si="43"/>
        <v>43042.208333333328</v>
      </c>
    </row>
    <row r="696" spans="1:20" x14ac:dyDescent="0.35">
      <c r="A696">
        <v>694</v>
      </c>
      <c r="B696" t="s">
        <v>1427</v>
      </c>
      <c r="C696" s="3" t="s">
        <v>1428</v>
      </c>
      <c r="D696" s="6">
        <v>9100</v>
      </c>
      <c r="E696" s="6">
        <v>7656</v>
      </c>
      <c r="F696" s="4">
        <f t="shared" si="40"/>
        <v>0.84131868131868137</v>
      </c>
      <c r="G696" t="s">
        <v>14</v>
      </c>
      <c r="H696">
        <v>79</v>
      </c>
      <c r="I696" s="7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  <c r="S696" s="17">
        <f t="shared" si="42"/>
        <v>43066.25</v>
      </c>
      <c r="T696" s="17">
        <f t="shared" si="43"/>
        <v>43103.25</v>
      </c>
    </row>
    <row r="697" spans="1:20" x14ac:dyDescent="0.35">
      <c r="A697">
        <v>695</v>
      </c>
      <c r="B697" t="s">
        <v>1429</v>
      </c>
      <c r="C697" s="3" t="s">
        <v>1430</v>
      </c>
      <c r="D697" s="6">
        <v>9200</v>
      </c>
      <c r="E697" s="6">
        <v>12322</v>
      </c>
      <c r="F697" s="4">
        <f t="shared" si="40"/>
        <v>1.3393478260869565</v>
      </c>
      <c r="G697" t="s">
        <v>20</v>
      </c>
      <c r="H697">
        <v>196</v>
      </c>
      <c r="I697" s="7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  <c r="S697" s="17">
        <f t="shared" si="42"/>
        <v>42322.25</v>
      </c>
      <c r="T697" s="17">
        <f t="shared" si="43"/>
        <v>42338.25</v>
      </c>
    </row>
    <row r="698" spans="1:20" x14ac:dyDescent="0.35">
      <c r="A698">
        <v>696</v>
      </c>
      <c r="B698" t="s">
        <v>1431</v>
      </c>
      <c r="C698" s="3" t="s">
        <v>1432</v>
      </c>
      <c r="D698" s="6">
        <v>164100</v>
      </c>
      <c r="E698" s="6">
        <v>96888</v>
      </c>
      <c r="F698" s="4">
        <f t="shared" si="40"/>
        <v>0.59042047531992692</v>
      </c>
      <c r="G698" t="s">
        <v>14</v>
      </c>
      <c r="H698">
        <v>889</v>
      </c>
      <c r="I698" s="7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  <c r="S698" s="17">
        <f t="shared" si="42"/>
        <v>42114.208333333328</v>
      </c>
      <c r="T698" s="17">
        <f t="shared" si="43"/>
        <v>42115.208333333328</v>
      </c>
    </row>
    <row r="699" spans="1:20" x14ac:dyDescent="0.35">
      <c r="A699">
        <v>697</v>
      </c>
      <c r="B699" t="s">
        <v>1433</v>
      </c>
      <c r="C699" s="3" t="s">
        <v>1434</v>
      </c>
      <c r="D699" s="6">
        <v>128900</v>
      </c>
      <c r="E699" s="6">
        <v>196960</v>
      </c>
      <c r="F699" s="4">
        <f t="shared" si="40"/>
        <v>1.5280062063615205</v>
      </c>
      <c r="G699" t="s">
        <v>20</v>
      </c>
      <c r="H699">
        <v>7295</v>
      </c>
      <c r="I699" s="7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  <c r="S699" s="17">
        <f t="shared" si="42"/>
        <v>43190.208333333328</v>
      </c>
      <c r="T699" s="17">
        <f t="shared" si="43"/>
        <v>43192.208333333328</v>
      </c>
    </row>
    <row r="700" spans="1:20" x14ac:dyDescent="0.35">
      <c r="A700">
        <v>698</v>
      </c>
      <c r="B700" t="s">
        <v>1435</v>
      </c>
      <c r="C700" s="3" t="s">
        <v>1436</v>
      </c>
      <c r="D700" s="6">
        <v>42100</v>
      </c>
      <c r="E700" s="6">
        <v>188057</v>
      </c>
      <c r="F700" s="4">
        <f t="shared" si="40"/>
        <v>4.466912114014252</v>
      </c>
      <c r="G700" t="s">
        <v>20</v>
      </c>
      <c r="H700">
        <v>2893</v>
      </c>
      <c r="I700" s="7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  <c r="S700" s="17">
        <f t="shared" si="42"/>
        <v>40871.25</v>
      </c>
      <c r="T700" s="17">
        <f t="shared" si="43"/>
        <v>40885.25</v>
      </c>
    </row>
    <row r="701" spans="1:20" x14ac:dyDescent="0.35">
      <c r="A701">
        <v>699</v>
      </c>
      <c r="B701" t="s">
        <v>444</v>
      </c>
      <c r="C701" s="3" t="s">
        <v>1437</v>
      </c>
      <c r="D701" s="6">
        <v>7400</v>
      </c>
      <c r="E701" s="6">
        <v>6245</v>
      </c>
      <c r="F701" s="4">
        <f t="shared" si="40"/>
        <v>0.8439189189189189</v>
      </c>
      <c r="G701" t="s">
        <v>14</v>
      </c>
      <c r="H701">
        <v>56</v>
      </c>
      <c r="I701" s="7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  <c r="S701" s="17">
        <f t="shared" si="42"/>
        <v>43641.208333333328</v>
      </c>
      <c r="T701" s="17">
        <f t="shared" si="43"/>
        <v>43642.208333333328</v>
      </c>
    </row>
    <row r="702" spans="1:20" x14ac:dyDescent="0.35">
      <c r="A702">
        <v>700</v>
      </c>
      <c r="B702" t="s">
        <v>1438</v>
      </c>
      <c r="C702" s="3" t="s">
        <v>1439</v>
      </c>
      <c r="D702" s="6">
        <v>100</v>
      </c>
      <c r="E702" s="6">
        <v>3</v>
      </c>
      <c r="F702" s="4">
        <f t="shared" si="40"/>
        <v>0.03</v>
      </c>
      <c r="G702" t="s">
        <v>14</v>
      </c>
      <c r="H702">
        <v>1</v>
      </c>
      <c r="I702" s="7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  <c r="S702" s="17">
        <f t="shared" si="42"/>
        <v>40203.25</v>
      </c>
      <c r="T702" s="17">
        <f t="shared" si="43"/>
        <v>40218.25</v>
      </c>
    </row>
    <row r="703" spans="1:20" x14ac:dyDescent="0.35">
      <c r="A703">
        <v>701</v>
      </c>
      <c r="B703" t="s">
        <v>1440</v>
      </c>
      <c r="C703" s="3" t="s">
        <v>1441</v>
      </c>
      <c r="D703" s="6">
        <v>52000</v>
      </c>
      <c r="E703" s="6">
        <v>91014</v>
      </c>
      <c r="F703" s="4">
        <f t="shared" si="40"/>
        <v>1.7502692307692307</v>
      </c>
      <c r="G703" t="s">
        <v>20</v>
      </c>
      <c r="H703">
        <v>820</v>
      </c>
      <c r="I703" s="7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  <c r="S703" s="17">
        <f t="shared" si="42"/>
        <v>40629.208333333336</v>
      </c>
      <c r="T703" s="17">
        <f t="shared" si="43"/>
        <v>40636.208333333336</v>
      </c>
    </row>
    <row r="704" spans="1:20" x14ac:dyDescent="0.35">
      <c r="A704">
        <v>702</v>
      </c>
      <c r="B704" t="s">
        <v>1442</v>
      </c>
      <c r="C704" s="3" t="s">
        <v>1443</v>
      </c>
      <c r="D704" s="6">
        <v>8700</v>
      </c>
      <c r="E704" s="6">
        <v>4710</v>
      </c>
      <c r="F704" s="4">
        <f t="shared" si="40"/>
        <v>0.54137931034482756</v>
      </c>
      <c r="G704" t="s">
        <v>14</v>
      </c>
      <c r="H704">
        <v>83</v>
      </c>
      <c r="I704" s="7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  <c r="S704" s="17">
        <f t="shared" si="42"/>
        <v>41477.208333333336</v>
      </c>
      <c r="T704" s="17">
        <f t="shared" si="43"/>
        <v>41482.208333333336</v>
      </c>
    </row>
    <row r="705" spans="1:20" x14ac:dyDescent="0.35">
      <c r="A705">
        <v>703</v>
      </c>
      <c r="B705" t="s">
        <v>1444</v>
      </c>
      <c r="C705" s="3" t="s">
        <v>1445</v>
      </c>
      <c r="D705" s="6">
        <v>63400</v>
      </c>
      <c r="E705" s="6">
        <v>197728</v>
      </c>
      <c r="F705" s="4">
        <f t="shared" si="40"/>
        <v>3.1187381703470032</v>
      </c>
      <c r="G705" t="s">
        <v>20</v>
      </c>
      <c r="H705">
        <v>2038</v>
      </c>
      <c r="I705" s="7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  <c r="S705" s="17">
        <f t="shared" si="42"/>
        <v>41020.208333333336</v>
      </c>
      <c r="T705" s="17">
        <f t="shared" si="43"/>
        <v>41037.208333333336</v>
      </c>
    </row>
    <row r="706" spans="1:20" ht="31" x14ac:dyDescent="0.35">
      <c r="A706">
        <v>704</v>
      </c>
      <c r="B706" t="s">
        <v>1446</v>
      </c>
      <c r="C706" s="3" t="s">
        <v>1447</v>
      </c>
      <c r="D706" s="6">
        <v>8700</v>
      </c>
      <c r="E706" s="6">
        <v>10682</v>
      </c>
      <c r="F706" s="4">
        <f t="shared" ref="F706:F769" si="44">IFERROR(E706/D706,0)</f>
        <v>1.2278160919540231</v>
      </c>
      <c r="G706" t="s">
        <v>20</v>
      </c>
      <c r="H706">
        <v>116</v>
      </c>
      <c r="I706" s="7">
        <f t="shared" ref="I706:I769" si="45">IFERROR(E706/H706,0)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  <c r="S706" s="17">
        <f t="shared" ref="S706:S769" si="46">(((L706/60)/60)/24)+DATE(1970,1,1)</f>
        <v>42555.208333333328</v>
      </c>
      <c r="T706" s="17">
        <f t="shared" ref="T706:T769" si="47">(((M706/60)/60)/24)+DATE(1970,1,1)</f>
        <v>42570.208333333328</v>
      </c>
    </row>
    <row r="707" spans="1:20" x14ac:dyDescent="0.35">
      <c r="A707">
        <v>705</v>
      </c>
      <c r="B707" t="s">
        <v>1448</v>
      </c>
      <c r="C707" s="3" t="s">
        <v>1449</v>
      </c>
      <c r="D707" s="6">
        <v>169700</v>
      </c>
      <c r="E707" s="6">
        <v>168048</v>
      </c>
      <c r="F707" s="4">
        <f t="shared" si="44"/>
        <v>0.99026517383618151</v>
      </c>
      <c r="G707" t="s">
        <v>14</v>
      </c>
      <c r="H707">
        <v>2025</v>
      </c>
      <c r="I707" s="7">
        <f t="shared" si="4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  <c r="S707" s="17">
        <f t="shared" si="46"/>
        <v>41619.25</v>
      </c>
      <c r="T707" s="17">
        <f t="shared" si="47"/>
        <v>41623.25</v>
      </c>
    </row>
    <row r="708" spans="1:20" ht="31" x14ac:dyDescent="0.35">
      <c r="A708">
        <v>706</v>
      </c>
      <c r="B708" t="s">
        <v>1450</v>
      </c>
      <c r="C708" s="3" t="s">
        <v>1451</v>
      </c>
      <c r="D708" s="6">
        <v>108400</v>
      </c>
      <c r="E708" s="6">
        <v>138586</v>
      </c>
      <c r="F708" s="4">
        <f t="shared" si="44"/>
        <v>1.278468634686347</v>
      </c>
      <c r="G708" t="s">
        <v>20</v>
      </c>
      <c r="H708">
        <v>1345</v>
      </c>
      <c r="I708" s="7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  <c r="S708" s="17">
        <f t="shared" si="46"/>
        <v>43471.25</v>
      </c>
      <c r="T708" s="17">
        <f t="shared" si="47"/>
        <v>43479.25</v>
      </c>
    </row>
    <row r="709" spans="1:20" x14ac:dyDescent="0.35">
      <c r="A709">
        <v>707</v>
      </c>
      <c r="B709" t="s">
        <v>1452</v>
      </c>
      <c r="C709" s="3" t="s">
        <v>1453</v>
      </c>
      <c r="D709" s="6">
        <v>7300</v>
      </c>
      <c r="E709" s="6">
        <v>11579</v>
      </c>
      <c r="F709" s="4">
        <f t="shared" si="44"/>
        <v>1.5861643835616439</v>
      </c>
      <c r="G709" t="s">
        <v>20</v>
      </c>
      <c r="H709">
        <v>168</v>
      </c>
      <c r="I709" s="7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  <c r="S709" s="17">
        <f t="shared" si="46"/>
        <v>43442.25</v>
      </c>
      <c r="T709" s="17">
        <f t="shared" si="47"/>
        <v>43478.25</v>
      </c>
    </row>
    <row r="710" spans="1:20" x14ac:dyDescent="0.35">
      <c r="A710">
        <v>708</v>
      </c>
      <c r="B710" t="s">
        <v>1454</v>
      </c>
      <c r="C710" s="3" t="s">
        <v>1455</v>
      </c>
      <c r="D710" s="6">
        <v>1700</v>
      </c>
      <c r="E710" s="6">
        <v>12020</v>
      </c>
      <c r="F710" s="4">
        <f t="shared" si="44"/>
        <v>7.0705882352941174</v>
      </c>
      <c r="G710" t="s">
        <v>20</v>
      </c>
      <c r="H710">
        <v>137</v>
      </c>
      <c r="I710" s="7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  <c r="S710" s="17">
        <f t="shared" si="46"/>
        <v>42877.208333333328</v>
      </c>
      <c r="T710" s="17">
        <f t="shared" si="47"/>
        <v>42887.208333333328</v>
      </c>
    </row>
    <row r="711" spans="1:20" x14ac:dyDescent="0.35">
      <c r="A711">
        <v>709</v>
      </c>
      <c r="B711" t="s">
        <v>1456</v>
      </c>
      <c r="C711" s="3" t="s">
        <v>1457</v>
      </c>
      <c r="D711" s="6">
        <v>9800</v>
      </c>
      <c r="E711" s="6">
        <v>13954</v>
      </c>
      <c r="F711" s="4">
        <f t="shared" si="44"/>
        <v>1.4238775510204082</v>
      </c>
      <c r="G711" t="s">
        <v>20</v>
      </c>
      <c r="H711">
        <v>186</v>
      </c>
      <c r="I711" s="7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  <c r="S711" s="17">
        <f t="shared" si="46"/>
        <v>41018.208333333336</v>
      </c>
      <c r="T711" s="17">
        <f t="shared" si="47"/>
        <v>41025.208333333336</v>
      </c>
    </row>
    <row r="712" spans="1:20" x14ac:dyDescent="0.35">
      <c r="A712">
        <v>710</v>
      </c>
      <c r="B712" t="s">
        <v>1458</v>
      </c>
      <c r="C712" s="3" t="s">
        <v>1459</v>
      </c>
      <c r="D712" s="6">
        <v>4300</v>
      </c>
      <c r="E712" s="6">
        <v>6358</v>
      </c>
      <c r="F712" s="4">
        <f t="shared" si="44"/>
        <v>1.4786046511627906</v>
      </c>
      <c r="G712" t="s">
        <v>20</v>
      </c>
      <c r="H712">
        <v>125</v>
      </c>
      <c r="I712" s="7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  <c r="S712" s="17">
        <f t="shared" si="46"/>
        <v>43295.208333333328</v>
      </c>
      <c r="T712" s="17">
        <f t="shared" si="47"/>
        <v>43302.208333333328</v>
      </c>
    </row>
    <row r="713" spans="1:20" ht="31" x14ac:dyDescent="0.35">
      <c r="A713">
        <v>711</v>
      </c>
      <c r="B713" t="s">
        <v>1460</v>
      </c>
      <c r="C713" s="3" t="s">
        <v>1461</v>
      </c>
      <c r="D713" s="6">
        <v>6200</v>
      </c>
      <c r="E713" s="6">
        <v>1260</v>
      </c>
      <c r="F713" s="4">
        <f t="shared" si="44"/>
        <v>0.20322580645161289</v>
      </c>
      <c r="G713" t="s">
        <v>14</v>
      </c>
      <c r="H713">
        <v>14</v>
      </c>
      <c r="I713" s="7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  <c r="S713" s="17">
        <f t="shared" si="46"/>
        <v>42393.25</v>
      </c>
      <c r="T713" s="17">
        <f t="shared" si="47"/>
        <v>42395.25</v>
      </c>
    </row>
    <row r="714" spans="1:20" x14ac:dyDescent="0.35">
      <c r="A714">
        <v>712</v>
      </c>
      <c r="B714" t="s">
        <v>1462</v>
      </c>
      <c r="C714" s="3" t="s">
        <v>1463</v>
      </c>
      <c r="D714" s="6">
        <v>800</v>
      </c>
      <c r="E714" s="6">
        <v>14725</v>
      </c>
      <c r="F714" s="4">
        <f t="shared" si="44"/>
        <v>18.40625</v>
      </c>
      <c r="G714" t="s">
        <v>20</v>
      </c>
      <c r="H714">
        <v>202</v>
      </c>
      <c r="I714" s="7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  <c r="S714" s="17">
        <f t="shared" si="46"/>
        <v>42559.208333333328</v>
      </c>
      <c r="T714" s="17">
        <f t="shared" si="47"/>
        <v>42600.208333333328</v>
      </c>
    </row>
    <row r="715" spans="1:20" x14ac:dyDescent="0.35">
      <c r="A715">
        <v>713</v>
      </c>
      <c r="B715" t="s">
        <v>1464</v>
      </c>
      <c r="C715" s="3" t="s">
        <v>1465</v>
      </c>
      <c r="D715" s="6">
        <v>6900</v>
      </c>
      <c r="E715" s="6">
        <v>11174</v>
      </c>
      <c r="F715" s="4">
        <f t="shared" si="44"/>
        <v>1.6194202898550725</v>
      </c>
      <c r="G715" t="s">
        <v>20</v>
      </c>
      <c r="H715">
        <v>103</v>
      </c>
      <c r="I715" s="7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  <c r="S715" s="17">
        <f t="shared" si="46"/>
        <v>42604.208333333328</v>
      </c>
      <c r="T715" s="17">
        <f t="shared" si="47"/>
        <v>42616.208333333328</v>
      </c>
    </row>
    <row r="716" spans="1:20" x14ac:dyDescent="0.35">
      <c r="A716">
        <v>714</v>
      </c>
      <c r="B716" t="s">
        <v>1466</v>
      </c>
      <c r="C716" s="3" t="s">
        <v>1467</v>
      </c>
      <c r="D716" s="6">
        <v>38500</v>
      </c>
      <c r="E716" s="6">
        <v>182036</v>
      </c>
      <c r="F716" s="4">
        <f t="shared" si="44"/>
        <v>4.7282077922077921</v>
      </c>
      <c r="G716" t="s">
        <v>20</v>
      </c>
      <c r="H716">
        <v>1785</v>
      </c>
      <c r="I716" s="7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  <c r="S716" s="17">
        <f t="shared" si="46"/>
        <v>41870.208333333336</v>
      </c>
      <c r="T716" s="17">
        <f t="shared" si="47"/>
        <v>41871.208333333336</v>
      </c>
    </row>
    <row r="717" spans="1:20" x14ac:dyDescent="0.35">
      <c r="A717">
        <v>715</v>
      </c>
      <c r="B717" t="s">
        <v>1468</v>
      </c>
      <c r="C717" s="3" t="s">
        <v>1469</v>
      </c>
      <c r="D717" s="6">
        <v>118000</v>
      </c>
      <c r="E717" s="6">
        <v>28870</v>
      </c>
      <c r="F717" s="4">
        <f t="shared" si="44"/>
        <v>0.24466101694915254</v>
      </c>
      <c r="G717" t="s">
        <v>14</v>
      </c>
      <c r="H717">
        <v>656</v>
      </c>
      <c r="I717" s="7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  <c r="S717" s="17">
        <f t="shared" si="46"/>
        <v>40397.208333333336</v>
      </c>
      <c r="T717" s="17">
        <f t="shared" si="47"/>
        <v>40402.208333333336</v>
      </c>
    </row>
    <row r="718" spans="1:20" x14ac:dyDescent="0.35">
      <c r="A718">
        <v>716</v>
      </c>
      <c r="B718" t="s">
        <v>1470</v>
      </c>
      <c r="C718" s="3" t="s">
        <v>1471</v>
      </c>
      <c r="D718" s="6">
        <v>2000</v>
      </c>
      <c r="E718" s="6">
        <v>10353</v>
      </c>
      <c r="F718" s="4">
        <f t="shared" si="44"/>
        <v>5.1764999999999999</v>
      </c>
      <c r="G718" t="s">
        <v>20</v>
      </c>
      <c r="H718">
        <v>157</v>
      </c>
      <c r="I718" s="7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  <c r="S718" s="17">
        <f t="shared" si="46"/>
        <v>41465.208333333336</v>
      </c>
      <c r="T718" s="17">
        <f t="shared" si="47"/>
        <v>41493.208333333336</v>
      </c>
    </row>
    <row r="719" spans="1:20" ht="31" x14ac:dyDescent="0.35">
      <c r="A719">
        <v>717</v>
      </c>
      <c r="B719" t="s">
        <v>1472</v>
      </c>
      <c r="C719" s="3" t="s">
        <v>1473</v>
      </c>
      <c r="D719" s="6">
        <v>5600</v>
      </c>
      <c r="E719" s="6">
        <v>13868</v>
      </c>
      <c r="F719" s="4">
        <f t="shared" si="44"/>
        <v>2.4764285714285714</v>
      </c>
      <c r="G719" t="s">
        <v>20</v>
      </c>
      <c r="H719">
        <v>555</v>
      </c>
      <c r="I719" s="7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  <c r="S719" s="17">
        <f t="shared" si="46"/>
        <v>40777.208333333336</v>
      </c>
      <c r="T719" s="17">
        <f t="shared" si="47"/>
        <v>40798.208333333336</v>
      </c>
    </row>
    <row r="720" spans="1:20" x14ac:dyDescent="0.35">
      <c r="A720">
        <v>718</v>
      </c>
      <c r="B720" t="s">
        <v>1474</v>
      </c>
      <c r="C720" s="3" t="s">
        <v>1475</v>
      </c>
      <c r="D720" s="6">
        <v>8300</v>
      </c>
      <c r="E720" s="6">
        <v>8317</v>
      </c>
      <c r="F720" s="4">
        <f t="shared" si="44"/>
        <v>1.0020481927710843</v>
      </c>
      <c r="G720" t="s">
        <v>20</v>
      </c>
      <c r="H720">
        <v>297</v>
      </c>
      <c r="I720" s="7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  <c r="S720" s="17">
        <f t="shared" si="46"/>
        <v>41442.208333333336</v>
      </c>
      <c r="T720" s="17">
        <f t="shared" si="47"/>
        <v>41468.208333333336</v>
      </c>
    </row>
    <row r="721" spans="1:20" x14ac:dyDescent="0.35">
      <c r="A721">
        <v>719</v>
      </c>
      <c r="B721" t="s">
        <v>1476</v>
      </c>
      <c r="C721" s="3" t="s">
        <v>1477</v>
      </c>
      <c r="D721" s="6">
        <v>6900</v>
      </c>
      <c r="E721" s="6">
        <v>10557</v>
      </c>
      <c r="F721" s="4">
        <f t="shared" si="44"/>
        <v>1.53</v>
      </c>
      <c r="G721" t="s">
        <v>20</v>
      </c>
      <c r="H721">
        <v>123</v>
      </c>
      <c r="I721" s="7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  <c r="S721" s="17">
        <f t="shared" si="46"/>
        <v>41058.208333333336</v>
      </c>
      <c r="T721" s="17">
        <f t="shared" si="47"/>
        <v>41069.208333333336</v>
      </c>
    </row>
    <row r="722" spans="1:20" ht="31" x14ac:dyDescent="0.35">
      <c r="A722">
        <v>720</v>
      </c>
      <c r="B722" t="s">
        <v>1478</v>
      </c>
      <c r="C722" s="3" t="s">
        <v>1479</v>
      </c>
      <c r="D722" s="6">
        <v>8700</v>
      </c>
      <c r="E722" s="6">
        <v>3227</v>
      </c>
      <c r="F722" s="4">
        <f t="shared" si="44"/>
        <v>0.37091954022988505</v>
      </c>
      <c r="G722" t="s">
        <v>74</v>
      </c>
      <c r="H722">
        <v>38</v>
      </c>
      <c r="I722" s="7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  <c r="S722" s="17">
        <f t="shared" si="46"/>
        <v>43152.25</v>
      </c>
      <c r="T722" s="17">
        <f t="shared" si="47"/>
        <v>43166.25</v>
      </c>
    </row>
    <row r="723" spans="1:20" x14ac:dyDescent="0.35">
      <c r="A723">
        <v>721</v>
      </c>
      <c r="B723" t="s">
        <v>1480</v>
      </c>
      <c r="C723" s="3" t="s">
        <v>1481</v>
      </c>
      <c r="D723" s="6">
        <v>123600</v>
      </c>
      <c r="E723" s="6">
        <v>5429</v>
      </c>
      <c r="F723" s="4">
        <f t="shared" si="44"/>
        <v>4.3923948220064728E-2</v>
      </c>
      <c r="G723" t="s">
        <v>74</v>
      </c>
      <c r="H723">
        <v>60</v>
      </c>
      <c r="I723" s="7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  <c r="S723" s="17">
        <f t="shared" si="46"/>
        <v>43194.208333333328</v>
      </c>
      <c r="T723" s="17">
        <f t="shared" si="47"/>
        <v>43200.208333333328</v>
      </c>
    </row>
    <row r="724" spans="1:20" x14ac:dyDescent="0.35">
      <c r="A724">
        <v>722</v>
      </c>
      <c r="B724" t="s">
        <v>1482</v>
      </c>
      <c r="C724" s="3" t="s">
        <v>1483</v>
      </c>
      <c r="D724" s="6">
        <v>48500</v>
      </c>
      <c r="E724" s="6">
        <v>75906</v>
      </c>
      <c r="F724" s="4">
        <f t="shared" si="44"/>
        <v>1.5650721649484536</v>
      </c>
      <c r="G724" t="s">
        <v>20</v>
      </c>
      <c r="H724">
        <v>3036</v>
      </c>
      <c r="I724" s="7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  <c r="S724" s="17">
        <f t="shared" si="46"/>
        <v>43045.25</v>
      </c>
      <c r="T724" s="17">
        <f t="shared" si="47"/>
        <v>43072.25</v>
      </c>
    </row>
    <row r="725" spans="1:20" x14ac:dyDescent="0.35">
      <c r="A725">
        <v>723</v>
      </c>
      <c r="B725" t="s">
        <v>1484</v>
      </c>
      <c r="C725" s="3" t="s">
        <v>1485</v>
      </c>
      <c r="D725" s="6">
        <v>4900</v>
      </c>
      <c r="E725" s="6">
        <v>13250</v>
      </c>
      <c r="F725" s="4">
        <f t="shared" si="44"/>
        <v>2.704081632653061</v>
      </c>
      <c r="G725" t="s">
        <v>20</v>
      </c>
      <c r="H725">
        <v>144</v>
      </c>
      <c r="I725" s="7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  <c r="S725" s="17">
        <f t="shared" si="46"/>
        <v>42431.25</v>
      </c>
      <c r="T725" s="17">
        <f t="shared" si="47"/>
        <v>42452.208333333328</v>
      </c>
    </row>
    <row r="726" spans="1:20" x14ac:dyDescent="0.35">
      <c r="A726">
        <v>724</v>
      </c>
      <c r="B726" t="s">
        <v>1486</v>
      </c>
      <c r="C726" s="3" t="s">
        <v>1487</v>
      </c>
      <c r="D726" s="6">
        <v>8400</v>
      </c>
      <c r="E726" s="6">
        <v>11261</v>
      </c>
      <c r="F726" s="4">
        <f t="shared" si="44"/>
        <v>1.3405952380952382</v>
      </c>
      <c r="G726" t="s">
        <v>20</v>
      </c>
      <c r="H726">
        <v>121</v>
      </c>
      <c r="I726" s="7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  <c r="S726" s="17">
        <f t="shared" si="46"/>
        <v>41934.208333333336</v>
      </c>
      <c r="T726" s="17">
        <f t="shared" si="47"/>
        <v>41936.208333333336</v>
      </c>
    </row>
    <row r="727" spans="1:20" x14ac:dyDescent="0.35">
      <c r="A727">
        <v>725</v>
      </c>
      <c r="B727" t="s">
        <v>1488</v>
      </c>
      <c r="C727" s="3" t="s">
        <v>1489</v>
      </c>
      <c r="D727" s="6">
        <v>193200</v>
      </c>
      <c r="E727" s="6">
        <v>97369</v>
      </c>
      <c r="F727" s="4">
        <f t="shared" si="44"/>
        <v>0.50398033126293995</v>
      </c>
      <c r="G727" t="s">
        <v>14</v>
      </c>
      <c r="H727">
        <v>1596</v>
      </c>
      <c r="I727" s="7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  <c r="S727" s="17">
        <f t="shared" si="46"/>
        <v>41958.25</v>
      </c>
      <c r="T727" s="17">
        <f t="shared" si="47"/>
        <v>41960.25</v>
      </c>
    </row>
    <row r="728" spans="1:20" x14ac:dyDescent="0.35">
      <c r="A728">
        <v>726</v>
      </c>
      <c r="B728" t="s">
        <v>1490</v>
      </c>
      <c r="C728" s="3" t="s">
        <v>1491</v>
      </c>
      <c r="D728" s="6">
        <v>54300</v>
      </c>
      <c r="E728" s="6">
        <v>48227</v>
      </c>
      <c r="F728" s="4">
        <f t="shared" si="44"/>
        <v>0.88815837937384901</v>
      </c>
      <c r="G728" t="s">
        <v>74</v>
      </c>
      <c r="H728">
        <v>524</v>
      </c>
      <c r="I728" s="7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  <c r="S728" s="17">
        <f t="shared" si="46"/>
        <v>40476.208333333336</v>
      </c>
      <c r="T728" s="17">
        <f t="shared" si="47"/>
        <v>40482.208333333336</v>
      </c>
    </row>
    <row r="729" spans="1:20" x14ac:dyDescent="0.35">
      <c r="A729">
        <v>727</v>
      </c>
      <c r="B729" t="s">
        <v>1492</v>
      </c>
      <c r="C729" s="3" t="s">
        <v>1493</v>
      </c>
      <c r="D729" s="6">
        <v>8900</v>
      </c>
      <c r="E729" s="6">
        <v>14685</v>
      </c>
      <c r="F729" s="4">
        <f t="shared" si="44"/>
        <v>1.65</v>
      </c>
      <c r="G729" t="s">
        <v>20</v>
      </c>
      <c r="H729">
        <v>181</v>
      </c>
      <c r="I729" s="7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  <c r="S729" s="17">
        <f t="shared" si="46"/>
        <v>43485.25</v>
      </c>
      <c r="T729" s="17">
        <f t="shared" si="47"/>
        <v>43543.208333333328</v>
      </c>
    </row>
    <row r="730" spans="1:20" x14ac:dyDescent="0.35">
      <c r="A730">
        <v>728</v>
      </c>
      <c r="B730" t="s">
        <v>1494</v>
      </c>
      <c r="C730" s="3" t="s">
        <v>1495</v>
      </c>
      <c r="D730" s="6">
        <v>4200</v>
      </c>
      <c r="E730" s="6">
        <v>735</v>
      </c>
      <c r="F730" s="4">
        <f t="shared" si="44"/>
        <v>0.17499999999999999</v>
      </c>
      <c r="G730" t="s">
        <v>14</v>
      </c>
      <c r="H730">
        <v>10</v>
      </c>
      <c r="I730" s="7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  <c r="S730" s="17">
        <f t="shared" si="46"/>
        <v>42515.208333333328</v>
      </c>
      <c r="T730" s="17">
        <f t="shared" si="47"/>
        <v>42526.208333333328</v>
      </c>
    </row>
    <row r="731" spans="1:20" ht="31" x14ac:dyDescent="0.35">
      <c r="A731">
        <v>729</v>
      </c>
      <c r="B731" t="s">
        <v>1496</v>
      </c>
      <c r="C731" s="3" t="s">
        <v>1497</v>
      </c>
      <c r="D731" s="6">
        <v>5600</v>
      </c>
      <c r="E731" s="6">
        <v>10397</v>
      </c>
      <c r="F731" s="4">
        <f t="shared" si="44"/>
        <v>1.8566071428571429</v>
      </c>
      <c r="G731" t="s">
        <v>20</v>
      </c>
      <c r="H731">
        <v>122</v>
      </c>
      <c r="I731" s="7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  <c r="S731" s="17">
        <f t="shared" si="46"/>
        <v>41309.25</v>
      </c>
      <c r="T731" s="17">
        <f t="shared" si="47"/>
        <v>41311.25</v>
      </c>
    </row>
    <row r="732" spans="1:20" x14ac:dyDescent="0.35">
      <c r="A732">
        <v>730</v>
      </c>
      <c r="B732" t="s">
        <v>1498</v>
      </c>
      <c r="C732" s="3" t="s">
        <v>1499</v>
      </c>
      <c r="D732" s="6">
        <v>28800</v>
      </c>
      <c r="E732" s="6">
        <v>118847</v>
      </c>
      <c r="F732" s="4">
        <f t="shared" si="44"/>
        <v>4.1266319444444441</v>
      </c>
      <c r="G732" t="s">
        <v>20</v>
      </c>
      <c r="H732">
        <v>1071</v>
      </c>
      <c r="I732" s="7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  <c r="S732" s="17">
        <f t="shared" si="46"/>
        <v>42147.208333333328</v>
      </c>
      <c r="T732" s="17">
        <f t="shared" si="47"/>
        <v>42153.208333333328</v>
      </c>
    </row>
    <row r="733" spans="1:20" x14ac:dyDescent="0.35">
      <c r="A733">
        <v>731</v>
      </c>
      <c r="B733" t="s">
        <v>1500</v>
      </c>
      <c r="C733" s="3" t="s">
        <v>1501</v>
      </c>
      <c r="D733" s="6">
        <v>8000</v>
      </c>
      <c r="E733" s="6">
        <v>7220</v>
      </c>
      <c r="F733" s="4">
        <f t="shared" si="44"/>
        <v>0.90249999999999997</v>
      </c>
      <c r="G733" t="s">
        <v>74</v>
      </c>
      <c r="H733">
        <v>219</v>
      </c>
      <c r="I733" s="7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  <c r="S733" s="17">
        <f t="shared" si="46"/>
        <v>42939.208333333328</v>
      </c>
      <c r="T733" s="17">
        <f t="shared" si="47"/>
        <v>42940.208333333328</v>
      </c>
    </row>
    <row r="734" spans="1:20" x14ac:dyDescent="0.35">
      <c r="A734">
        <v>732</v>
      </c>
      <c r="B734" t="s">
        <v>1502</v>
      </c>
      <c r="C734" s="3" t="s">
        <v>1503</v>
      </c>
      <c r="D734" s="6">
        <v>117000</v>
      </c>
      <c r="E734" s="6">
        <v>107622</v>
      </c>
      <c r="F734" s="4">
        <f t="shared" si="44"/>
        <v>0.91984615384615387</v>
      </c>
      <c r="G734" t="s">
        <v>14</v>
      </c>
      <c r="H734">
        <v>1121</v>
      </c>
      <c r="I734" s="7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  <c r="S734" s="17">
        <f t="shared" si="46"/>
        <v>42816.208333333328</v>
      </c>
      <c r="T734" s="17">
        <f t="shared" si="47"/>
        <v>42839.208333333328</v>
      </c>
    </row>
    <row r="735" spans="1:20" x14ac:dyDescent="0.35">
      <c r="A735">
        <v>733</v>
      </c>
      <c r="B735" t="s">
        <v>1504</v>
      </c>
      <c r="C735" s="3" t="s">
        <v>1505</v>
      </c>
      <c r="D735" s="6">
        <v>15800</v>
      </c>
      <c r="E735" s="6">
        <v>83267</v>
      </c>
      <c r="F735" s="4">
        <f t="shared" si="44"/>
        <v>5.2700632911392402</v>
      </c>
      <c r="G735" t="s">
        <v>20</v>
      </c>
      <c r="H735">
        <v>980</v>
      </c>
      <c r="I735" s="7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  <c r="S735" s="17">
        <f t="shared" si="46"/>
        <v>41844.208333333336</v>
      </c>
      <c r="T735" s="17">
        <f t="shared" si="47"/>
        <v>41857.208333333336</v>
      </c>
    </row>
    <row r="736" spans="1:20" x14ac:dyDescent="0.35">
      <c r="A736">
        <v>734</v>
      </c>
      <c r="B736" t="s">
        <v>1506</v>
      </c>
      <c r="C736" s="3" t="s">
        <v>1507</v>
      </c>
      <c r="D736" s="6">
        <v>4200</v>
      </c>
      <c r="E736" s="6">
        <v>13404</v>
      </c>
      <c r="F736" s="4">
        <f t="shared" si="44"/>
        <v>3.1914285714285713</v>
      </c>
      <c r="G736" t="s">
        <v>20</v>
      </c>
      <c r="H736">
        <v>536</v>
      </c>
      <c r="I736" s="7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  <c r="S736" s="17">
        <f t="shared" si="46"/>
        <v>42763.25</v>
      </c>
      <c r="T736" s="17">
        <f t="shared" si="47"/>
        <v>42775.25</v>
      </c>
    </row>
    <row r="737" spans="1:20" x14ac:dyDescent="0.35">
      <c r="A737">
        <v>735</v>
      </c>
      <c r="B737" t="s">
        <v>1508</v>
      </c>
      <c r="C737" s="3" t="s">
        <v>1509</v>
      </c>
      <c r="D737" s="6">
        <v>37100</v>
      </c>
      <c r="E737" s="6">
        <v>131404</v>
      </c>
      <c r="F737" s="4">
        <f t="shared" si="44"/>
        <v>3.5418867924528303</v>
      </c>
      <c r="G737" t="s">
        <v>20</v>
      </c>
      <c r="H737">
        <v>1991</v>
      </c>
      <c r="I737" s="7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  <c r="S737" s="17">
        <f t="shared" si="46"/>
        <v>42459.208333333328</v>
      </c>
      <c r="T737" s="17">
        <f t="shared" si="47"/>
        <v>42466.208333333328</v>
      </c>
    </row>
    <row r="738" spans="1:20" x14ac:dyDescent="0.35">
      <c r="A738">
        <v>736</v>
      </c>
      <c r="B738" t="s">
        <v>1510</v>
      </c>
      <c r="C738" s="3" t="s">
        <v>1511</v>
      </c>
      <c r="D738" s="6">
        <v>7700</v>
      </c>
      <c r="E738" s="6">
        <v>2533</v>
      </c>
      <c r="F738" s="4">
        <f t="shared" si="44"/>
        <v>0.32896103896103895</v>
      </c>
      <c r="G738" t="s">
        <v>74</v>
      </c>
      <c r="H738">
        <v>29</v>
      </c>
      <c r="I738" s="7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  <c r="S738" s="17">
        <f t="shared" si="46"/>
        <v>42055.25</v>
      </c>
      <c r="T738" s="17">
        <f t="shared" si="47"/>
        <v>42059.25</v>
      </c>
    </row>
    <row r="739" spans="1:20" ht="31" x14ac:dyDescent="0.35">
      <c r="A739">
        <v>737</v>
      </c>
      <c r="B739" t="s">
        <v>1512</v>
      </c>
      <c r="C739" s="3" t="s">
        <v>1513</v>
      </c>
      <c r="D739" s="6">
        <v>3700</v>
      </c>
      <c r="E739" s="6">
        <v>5028</v>
      </c>
      <c r="F739" s="4">
        <f t="shared" si="44"/>
        <v>1.358918918918919</v>
      </c>
      <c r="G739" t="s">
        <v>20</v>
      </c>
      <c r="H739">
        <v>180</v>
      </c>
      <c r="I739" s="7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  <c r="S739" s="17">
        <f t="shared" si="46"/>
        <v>42685.25</v>
      </c>
      <c r="T739" s="17">
        <f t="shared" si="47"/>
        <v>42697.25</v>
      </c>
    </row>
    <row r="740" spans="1:20" x14ac:dyDescent="0.35">
      <c r="A740">
        <v>738</v>
      </c>
      <c r="B740" t="s">
        <v>1032</v>
      </c>
      <c r="C740" s="3" t="s">
        <v>1514</v>
      </c>
      <c r="D740" s="6">
        <v>74700</v>
      </c>
      <c r="E740" s="6">
        <v>1557</v>
      </c>
      <c r="F740" s="4">
        <f t="shared" si="44"/>
        <v>2.0843373493975904E-2</v>
      </c>
      <c r="G740" t="s">
        <v>14</v>
      </c>
      <c r="H740">
        <v>15</v>
      </c>
      <c r="I740" s="7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  <c r="S740" s="17">
        <f t="shared" si="46"/>
        <v>41959.25</v>
      </c>
      <c r="T740" s="17">
        <f t="shared" si="47"/>
        <v>41981.25</v>
      </c>
    </row>
    <row r="741" spans="1:20" x14ac:dyDescent="0.35">
      <c r="A741">
        <v>739</v>
      </c>
      <c r="B741" t="s">
        <v>1515</v>
      </c>
      <c r="C741" s="3" t="s">
        <v>1516</v>
      </c>
      <c r="D741" s="6">
        <v>10000</v>
      </c>
      <c r="E741" s="6">
        <v>6100</v>
      </c>
      <c r="F741" s="4">
        <f t="shared" si="44"/>
        <v>0.61</v>
      </c>
      <c r="G741" t="s">
        <v>14</v>
      </c>
      <c r="H741">
        <v>191</v>
      </c>
      <c r="I741" s="7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  <c r="S741" s="17">
        <f t="shared" si="46"/>
        <v>41089.208333333336</v>
      </c>
      <c r="T741" s="17">
        <f t="shared" si="47"/>
        <v>41090.208333333336</v>
      </c>
    </row>
    <row r="742" spans="1:20" x14ac:dyDescent="0.35">
      <c r="A742">
        <v>740</v>
      </c>
      <c r="B742" t="s">
        <v>1517</v>
      </c>
      <c r="C742" s="3" t="s">
        <v>1518</v>
      </c>
      <c r="D742" s="6">
        <v>5300</v>
      </c>
      <c r="E742" s="6">
        <v>1592</v>
      </c>
      <c r="F742" s="4">
        <f t="shared" si="44"/>
        <v>0.30037735849056602</v>
      </c>
      <c r="G742" t="s">
        <v>14</v>
      </c>
      <c r="H742">
        <v>16</v>
      </c>
      <c r="I742" s="7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  <c r="S742" s="17">
        <f t="shared" si="46"/>
        <v>42769.25</v>
      </c>
      <c r="T742" s="17">
        <f t="shared" si="47"/>
        <v>42772.25</v>
      </c>
    </row>
    <row r="743" spans="1:20" x14ac:dyDescent="0.35">
      <c r="A743">
        <v>741</v>
      </c>
      <c r="B743" t="s">
        <v>628</v>
      </c>
      <c r="C743" s="3" t="s">
        <v>1519</v>
      </c>
      <c r="D743" s="6">
        <v>1200</v>
      </c>
      <c r="E743" s="6">
        <v>14150</v>
      </c>
      <c r="F743" s="4">
        <f t="shared" si="44"/>
        <v>11.791666666666666</v>
      </c>
      <c r="G743" t="s">
        <v>20</v>
      </c>
      <c r="H743">
        <v>130</v>
      </c>
      <c r="I743" s="7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  <c r="S743" s="17">
        <f t="shared" si="46"/>
        <v>40321.208333333336</v>
      </c>
      <c r="T743" s="17">
        <f t="shared" si="47"/>
        <v>40322.208333333336</v>
      </c>
    </row>
    <row r="744" spans="1:20" x14ac:dyDescent="0.35">
      <c r="A744">
        <v>742</v>
      </c>
      <c r="B744" t="s">
        <v>1520</v>
      </c>
      <c r="C744" s="3" t="s">
        <v>1521</v>
      </c>
      <c r="D744" s="6">
        <v>1200</v>
      </c>
      <c r="E744" s="6">
        <v>13513</v>
      </c>
      <c r="F744" s="4">
        <f t="shared" si="44"/>
        <v>11.260833333333334</v>
      </c>
      <c r="G744" t="s">
        <v>20</v>
      </c>
      <c r="H744">
        <v>122</v>
      </c>
      <c r="I744" s="7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  <c r="S744" s="17">
        <f t="shared" si="46"/>
        <v>40197.25</v>
      </c>
      <c r="T744" s="17">
        <f t="shared" si="47"/>
        <v>40239.25</v>
      </c>
    </row>
    <row r="745" spans="1:20" ht="31" x14ac:dyDescent="0.35">
      <c r="A745">
        <v>743</v>
      </c>
      <c r="B745" t="s">
        <v>1522</v>
      </c>
      <c r="C745" s="3" t="s">
        <v>1523</v>
      </c>
      <c r="D745" s="6">
        <v>3900</v>
      </c>
      <c r="E745" s="6">
        <v>504</v>
      </c>
      <c r="F745" s="4">
        <f t="shared" si="44"/>
        <v>0.12923076923076923</v>
      </c>
      <c r="G745" t="s">
        <v>14</v>
      </c>
      <c r="H745">
        <v>17</v>
      </c>
      <c r="I745" s="7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  <c r="S745" s="17">
        <f t="shared" si="46"/>
        <v>42298.208333333328</v>
      </c>
      <c r="T745" s="17">
        <f t="shared" si="47"/>
        <v>42304.208333333328</v>
      </c>
    </row>
    <row r="746" spans="1:20" x14ac:dyDescent="0.35">
      <c r="A746">
        <v>744</v>
      </c>
      <c r="B746" t="s">
        <v>1524</v>
      </c>
      <c r="C746" s="3" t="s">
        <v>1525</v>
      </c>
      <c r="D746" s="6">
        <v>2000</v>
      </c>
      <c r="E746" s="6">
        <v>14240</v>
      </c>
      <c r="F746" s="4">
        <f t="shared" si="44"/>
        <v>7.12</v>
      </c>
      <c r="G746" t="s">
        <v>20</v>
      </c>
      <c r="H746">
        <v>140</v>
      </c>
      <c r="I746" s="7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  <c r="S746" s="17">
        <f t="shared" si="46"/>
        <v>43322.208333333328</v>
      </c>
      <c r="T746" s="17">
        <f t="shared" si="47"/>
        <v>43324.208333333328</v>
      </c>
    </row>
    <row r="747" spans="1:20" ht="31" x14ac:dyDescent="0.35">
      <c r="A747">
        <v>745</v>
      </c>
      <c r="B747" t="s">
        <v>1526</v>
      </c>
      <c r="C747" s="3" t="s">
        <v>1527</v>
      </c>
      <c r="D747" s="6">
        <v>6900</v>
      </c>
      <c r="E747" s="6">
        <v>2091</v>
      </c>
      <c r="F747" s="4">
        <f t="shared" si="44"/>
        <v>0.30304347826086958</v>
      </c>
      <c r="G747" t="s">
        <v>14</v>
      </c>
      <c r="H747">
        <v>34</v>
      </c>
      <c r="I747" s="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  <c r="S747" s="17">
        <f t="shared" si="46"/>
        <v>40328.208333333336</v>
      </c>
      <c r="T747" s="17">
        <f t="shared" si="47"/>
        <v>40355.208333333336</v>
      </c>
    </row>
    <row r="748" spans="1:20" x14ac:dyDescent="0.35">
      <c r="A748">
        <v>746</v>
      </c>
      <c r="B748" t="s">
        <v>1528</v>
      </c>
      <c r="C748" s="3" t="s">
        <v>1529</v>
      </c>
      <c r="D748" s="6">
        <v>55800</v>
      </c>
      <c r="E748" s="6">
        <v>118580</v>
      </c>
      <c r="F748" s="4">
        <f t="shared" si="44"/>
        <v>2.1250896057347672</v>
      </c>
      <c r="G748" t="s">
        <v>20</v>
      </c>
      <c r="H748">
        <v>3388</v>
      </c>
      <c r="I748" s="7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  <c r="S748" s="17">
        <f t="shared" si="46"/>
        <v>40825.208333333336</v>
      </c>
      <c r="T748" s="17">
        <f t="shared" si="47"/>
        <v>40830.208333333336</v>
      </c>
    </row>
    <row r="749" spans="1:20" x14ac:dyDescent="0.35">
      <c r="A749">
        <v>747</v>
      </c>
      <c r="B749" t="s">
        <v>1530</v>
      </c>
      <c r="C749" s="3" t="s">
        <v>1531</v>
      </c>
      <c r="D749" s="6">
        <v>4900</v>
      </c>
      <c r="E749" s="6">
        <v>11214</v>
      </c>
      <c r="F749" s="4">
        <f t="shared" si="44"/>
        <v>2.2885714285714287</v>
      </c>
      <c r="G749" t="s">
        <v>20</v>
      </c>
      <c r="H749">
        <v>280</v>
      </c>
      <c r="I749" s="7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  <c r="S749" s="17">
        <f t="shared" si="46"/>
        <v>40423.208333333336</v>
      </c>
      <c r="T749" s="17">
        <f t="shared" si="47"/>
        <v>40434.208333333336</v>
      </c>
    </row>
    <row r="750" spans="1:20" x14ac:dyDescent="0.35">
      <c r="A750">
        <v>748</v>
      </c>
      <c r="B750" t="s">
        <v>1532</v>
      </c>
      <c r="C750" s="3" t="s">
        <v>1533</v>
      </c>
      <c r="D750" s="6">
        <v>194900</v>
      </c>
      <c r="E750" s="6">
        <v>68137</v>
      </c>
      <c r="F750" s="4">
        <f t="shared" si="44"/>
        <v>0.34959979476654696</v>
      </c>
      <c r="G750" t="s">
        <v>74</v>
      </c>
      <c r="H750">
        <v>614</v>
      </c>
      <c r="I750" s="7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  <c r="S750" s="17">
        <f t="shared" si="46"/>
        <v>40238.25</v>
      </c>
      <c r="T750" s="17">
        <f t="shared" si="47"/>
        <v>40263.208333333336</v>
      </c>
    </row>
    <row r="751" spans="1:20" x14ac:dyDescent="0.35">
      <c r="A751">
        <v>749</v>
      </c>
      <c r="B751" t="s">
        <v>1534</v>
      </c>
      <c r="C751" s="3" t="s">
        <v>1535</v>
      </c>
      <c r="D751" s="6">
        <v>8600</v>
      </c>
      <c r="E751" s="6">
        <v>13527</v>
      </c>
      <c r="F751" s="4">
        <f t="shared" si="44"/>
        <v>1.5729069767441861</v>
      </c>
      <c r="G751" t="s">
        <v>20</v>
      </c>
      <c r="H751">
        <v>366</v>
      </c>
      <c r="I751" s="7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  <c r="S751" s="17">
        <f t="shared" si="46"/>
        <v>41920.208333333336</v>
      </c>
      <c r="T751" s="17">
        <f t="shared" si="47"/>
        <v>41932.208333333336</v>
      </c>
    </row>
    <row r="752" spans="1:20" x14ac:dyDescent="0.35">
      <c r="A752">
        <v>750</v>
      </c>
      <c r="B752" t="s">
        <v>1536</v>
      </c>
      <c r="C752" s="3" t="s">
        <v>1537</v>
      </c>
      <c r="D752" s="6">
        <v>100</v>
      </c>
      <c r="E752" s="6">
        <v>1</v>
      </c>
      <c r="F752" s="4">
        <f t="shared" si="44"/>
        <v>0.01</v>
      </c>
      <c r="G752" t="s">
        <v>14</v>
      </c>
      <c r="H752">
        <v>1</v>
      </c>
      <c r="I752" s="7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  <c r="S752" s="17">
        <f t="shared" si="46"/>
        <v>40360.208333333336</v>
      </c>
      <c r="T752" s="17">
        <f t="shared" si="47"/>
        <v>40385.208333333336</v>
      </c>
    </row>
    <row r="753" spans="1:20" x14ac:dyDescent="0.35">
      <c r="A753">
        <v>751</v>
      </c>
      <c r="B753" t="s">
        <v>1538</v>
      </c>
      <c r="C753" s="3" t="s">
        <v>1539</v>
      </c>
      <c r="D753" s="6">
        <v>3600</v>
      </c>
      <c r="E753" s="6">
        <v>8363</v>
      </c>
      <c r="F753" s="4">
        <f t="shared" si="44"/>
        <v>2.3230555555555554</v>
      </c>
      <c r="G753" t="s">
        <v>20</v>
      </c>
      <c r="H753">
        <v>270</v>
      </c>
      <c r="I753" s="7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  <c r="S753" s="17">
        <f t="shared" si="46"/>
        <v>42446.208333333328</v>
      </c>
      <c r="T753" s="17">
        <f t="shared" si="47"/>
        <v>42461.208333333328</v>
      </c>
    </row>
    <row r="754" spans="1:20" x14ac:dyDescent="0.35">
      <c r="A754">
        <v>752</v>
      </c>
      <c r="B754" t="s">
        <v>1540</v>
      </c>
      <c r="C754" s="3" t="s">
        <v>1541</v>
      </c>
      <c r="D754" s="6">
        <v>5800</v>
      </c>
      <c r="E754" s="6">
        <v>5362</v>
      </c>
      <c r="F754" s="4">
        <f t="shared" si="44"/>
        <v>0.92448275862068963</v>
      </c>
      <c r="G754" t="s">
        <v>74</v>
      </c>
      <c r="H754">
        <v>114</v>
      </c>
      <c r="I754" s="7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  <c r="S754" s="17">
        <f t="shared" si="46"/>
        <v>40395.208333333336</v>
      </c>
      <c r="T754" s="17">
        <f t="shared" si="47"/>
        <v>40413.208333333336</v>
      </c>
    </row>
    <row r="755" spans="1:20" x14ac:dyDescent="0.35">
      <c r="A755">
        <v>753</v>
      </c>
      <c r="B755" t="s">
        <v>1542</v>
      </c>
      <c r="C755" s="3" t="s">
        <v>1543</v>
      </c>
      <c r="D755" s="6">
        <v>4700</v>
      </c>
      <c r="E755" s="6">
        <v>12065</v>
      </c>
      <c r="F755" s="4">
        <f t="shared" si="44"/>
        <v>2.5670212765957445</v>
      </c>
      <c r="G755" t="s">
        <v>20</v>
      </c>
      <c r="H755">
        <v>137</v>
      </c>
      <c r="I755" s="7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  <c r="S755" s="17">
        <f t="shared" si="46"/>
        <v>40321.208333333336</v>
      </c>
      <c r="T755" s="17">
        <f t="shared" si="47"/>
        <v>40336.208333333336</v>
      </c>
    </row>
    <row r="756" spans="1:20" x14ac:dyDescent="0.35">
      <c r="A756">
        <v>754</v>
      </c>
      <c r="B756" t="s">
        <v>1544</v>
      </c>
      <c r="C756" s="3" t="s">
        <v>1545</v>
      </c>
      <c r="D756" s="6">
        <v>70400</v>
      </c>
      <c r="E756" s="6">
        <v>118603</v>
      </c>
      <c r="F756" s="4">
        <f t="shared" si="44"/>
        <v>1.6847017045454546</v>
      </c>
      <c r="G756" t="s">
        <v>20</v>
      </c>
      <c r="H756">
        <v>3205</v>
      </c>
      <c r="I756" s="7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  <c r="S756" s="17">
        <f t="shared" si="46"/>
        <v>41210.208333333336</v>
      </c>
      <c r="T756" s="17">
        <f t="shared" si="47"/>
        <v>41263.25</v>
      </c>
    </row>
    <row r="757" spans="1:20" x14ac:dyDescent="0.35">
      <c r="A757">
        <v>755</v>
      </c>
      <c r="B757" t="s">
        <v>1546</v>
      </c>
      <c r="C757" s="3" t="s">
        <v>1547</v>
      </c>
      <c r="D757" s="6">
        <v>4500</v>
      </c>
      <c r="E757" s="6">
        <v>7496</v>
      </c>
      <c r="F757" s="4">
        <f t="shared" si="44"/>
        <v>1.6657777777777778</v>
      </c>
      <c r="G757" t="s">
        <v>20</v>
      </c>
      <c r="H757">
        <v>288</v>
      </c>
      <c r="I757" s="7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  <c r="S757" s="17">
        <f t="shared" si="46"/>
        <v>43096.25</v>
      </c>
      <c r="T757" s="17">
        <f t="shared" si="47"/>
        <v>43108.25</v>
      </c>
    </row>
    <row r="758" spans="1:20" x14ac:dyDescent="0.35">
      <c r="A758">
        <v>756</v>
      </c>
      <c r="B758" t="s">
        <v>1548</v>
      </c>
      <c r="C758" s="3" t="s">
        <v>1549</v>
      </c>
      <c r="D758" s="6">
        <v>1300</v>
      </c>
      <c r="E758" s="6">
        <v>10037</v>
      </c>
      <c r="F758" s="4">
        <f t="shared" si="44"/>
        <v>7.7207692307692311</v>
      </c>
      <c r="G758" t="s">
        <v>20</v>
      </c>
      <c r="H758">
        <v>148</v>
      </c>
      <c r="I758" s="7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  <c r="S758" s="17">
        <f t="shared" si="46"/>
        <v>42024.25</v>
      </c>
      <c r="T758" s="17">
        <f t="shared" si="47"/>
        <v>42030.25</v>
      </c>
    </row>
    <row r="759" spans="1:20" x14ac:dyDescent="0.35">
      <c r="A759">
        <v>757</v>
      </c>
      <c r="B759" t="s">
        <v>1550</v>
      </c>
      <c r="C759" s="3" t="s">
        <v>1551</v>
      </c>
      <c r="D759" s="6">
        <v>1400</v>
      </c>
      <c r="E759" s="6">
        <v>5696</v>
      </c>
      <c r="F759" s="4">
        <f t="shared" si="44"/>
        <v>4.0685714285714285</v>
      </c>
      <c r="G759" t="s">
        <v>20</v>
      </c>
      <c r="H759">
        <v>114</v>
      </c>
      <c r="I759" s="7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  <c r="S759" s="17">
        <f t="shared" si="46"/>
        <v>40675.208333333336</v>
      </c>
      <c r="T759" s="17">
        <f t="shared" si="47"/>
        <v>40679.208333333336</v>
      </c>
    </row>
    <row r="760" spans="1:20" x14ac:dyDescent="0.35">
      <c r="A760">
        <v>758</v>
      </c>
      <c r="B760" t="s">
        <v>1552</v>
      </c>
      <c r="C760" s="3" t="s">
        <v>1553</v>
      </c>
      <c r="D760" s="6">
        <v>29600</v>
      </c>
      <c r="E760" s="6">
        <v>167005</v>
      </c>
      <c r="F760" s="4">
        <f t="shared" si="44"/>
        <v>5.6420608108108112</v>
      </c>
      <c r="G760" t="s">
        <v>20</v>
      </c>
      <c r="H760">
        <v>1518</v>
      </c>
      <c r="I760" s="7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  <c r="S760" s="17">
        <f t="shared" si="46"/>
        <v>41936.208333333336</v>
      </c>
      <c r="T760" s="17">
        <f t="shared" si="47"/>
        <v>41945.208333333336</v>
      </c>
    </row>
    <row r="761" spans="1:20" x14ac:dyDescent="0.35">
      <c r="A761">
        <v>759</v>
      </c>
      <c r="B761" t="s">
        <v>1554</v>
      </c>
      <c r="C761" s="3" t="s">
        <v>1555</v>
      </c>
      <c r="D761" s="6">
        <v>167500</v>
      </c>
      <c r="E761" s="6">
        <v>114615</v>
      </c>
      <c r="F761" s="4">
        <f t="shared" si="44"/>
        <v>0.6842686567164179</v>
      </c>
      <c r="G761" t="s">
        <v>14</v>
      </c>
      <c r="H761">
        <v>1274</v>
      </c>
      <c r="I761" s="7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  <c r="S761" s="17">
        <f t="shared" si="46"/>
        <v>43136.25</v>
      </c>
      <c r="T761" s="17">
        <f t="shared" si="47"/>
        <v>43166.25</v>
      </c>
    </row>
    <row r="762" spans="1:20" x14ac:dyDescent="0.35">
      <c r="A762">
        <v>760</v>
      </c>
      <c r="B762" t="s">
        <v>1556</v>
      </c>
      <c r="C762" s="3" t="s">
        <v>1557</v>
      </c>
      <c r="D762" s="6">
        <v>48300</v>
      </c>
      <c r="E762" s="6">
        <v>16592</v>
      </c>
      <c r="F762" s="4">
        <f t="shared" si="44"/>
        <v>0.34351966873706002</v>
      </c>
      <c r="G762" t="s">
        <v>14</v>
      </c>
      <c r="H762">
        <v>210</v>
      </c>
      <c r="I762" s="7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  <c r="S762" s="17">
        <f t="shared" si="46"/>
        <v>43678.208333333328</v>
      </c>
      <c r="T762" s="17">
        <f t="shared" si="47"/>
        <v>43707.208333333328</v>
      </c>
    </row>
    <row r="763" spans="1:20" x14ac:dyDescent="0.35">
      <c r="A763">
        <v>761</v>
      </c>
      <c r="B763" t="s">
        <v>1558</v>
      </c>
      <c r="C763" s="3" t="s">
        <v>1559</v>
      </c>
      <c r="D763" s="6">
        <v>2200</v>
      </c>
      <c r="E763" s="6">
        <v>14420</v>
      </c>
      <c r="F763" s="4">
        <f t="shared" si="44"/>
        <v>6.5545454545454547</v>
      </c>
      <c r="G763" t="s">
        <v>20</v>
      </c>
      <c r="H763">
        <v>166</v>
      </c>
      <c r="I763" s="7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  <c r="S763" s="17">
        <f t="shared" si="46"/>
        <v>42938.208333333328</v>
      </c>
      <c r="T763" s="17">
        <f t="shared" si="47"/>
        <v>42943.208333333328</v>
      </c>
    </row>
    <row r="764" spans="1:20" x14ac:dyDescent="0.35">
      <c r="A764">
        <v>762</v>
      </c>
      <c r="B764" t="s">
        <v>668</v>
      </c>
      <c r="C764" s="3" t="s">
        <v>1560</v>
      </c>
      <c r="D764" s="6">
        <v>3500</v>
      </c>
      <c r="E764" s="6">
        <v>6204</v>
      </c>
      <c r="F764" s="4">
        <f t="shared" si="44"/>
        <v>1.7725714285714285</v>
      </c>
      <c r="G764" t="s">
        <v>20</v>
      </c>
      <c r="H764">
        <v>100</v>
      </c>
      <c r="I764" s="7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  <c r="S764" s="17">
        <f t="shared" si="46"/>
        <v>41241.25</v>
      </c>
      <c r="T764" s="17">
        <f t="shared" si="47"/>
        <v>41252.25</v>
      </c>
    </row>
    <row r="765" spans="1:20" x14ac:dyDescent="0.35">
      <c r="A765">
        <v>763</v>
      </c>
      <c r="B765" t="s">
        <v>1561</v>
      </c>
      <c r="C765" s="3" t="s">
        <v>1562</v>
      </c>
      <c r="D765" s="6">
        <v>5600</v>
      </c>
      <c r="E765" s="6">
        <v>6338</v>
      </c>
      <c r="F765" s="4">
        <f t="shared" si="44"/>
        <v>1.1317857142857144</v>
      </c>
      <c r="G765" t="s">
        <v>20</v>
      </c>
      <c r="H765">
        <v>235</v>
      </c>
      <c r="I765" s="7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  <c r="S765" s="17">
        <f t="shared" si="46"/>
        <v>41037.208333333336</v>
      </c>
      <c r="T765" s="17">
        <f t="shared" si="47"/>
        <v>41072.208333333336</v>
      </c>
    </row>
    <row r="766" spans="1:20" ht="31" x14ac:dyDescent="0.35">
      <c r="A766">
        <v>764</v>
      </c>
      <c r="B766" t="s">
        <v>1563</v>
      </c>
      <c r="C766" s="3" t="s">
        <v>1564</v>
      </c>
      <c r="D766" s="6">
        <v>1100</v>
      </c>
      <c r="E766" s="6">
        <v>8010</v>
      </c>
      <c r="F766" s="4">
        <f t="shared" si="44"/>
        <v>7.2818181818181822</v>
      </c>
      <c r="G766" t="s">
        <v>20</v>
      </c>
      <c r="H766">
        <v>148</v>
      </c>
      <c r="I766" s="7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  <c r="S766" s="17">
        <f t="shared" si="46"/>
        <v>40676.208333333336</v>
      </c>
      <c r="T766" s="17">
        <f t="shared" si="47"/>
        <v>40684.208333333336</v>
      </c>
    </row>
    <row r="767" spans="1:20" x14ac:dyDescent="0.35">
      <c r="A767">
        <v>765</v>
      </c>
      <c r="B767" t="s">
        <v>1565</v>
      </c>
      <c r="C767" s="3" t="s">
        <v>1566</v>
      </c>
      <c r="D767" s="6">
        <v>3900</v>
      </c>
      <c r="E767" s="6">
        <v>8125</v>
      </c>
      <c r="F767" s="4">
        <f t="shared" si="44"/>
        <v>2.0833333333333335</v>
      </c>
      <c r="G767" t="s">
        <v>20</v>
      </c>
      <c r="H767">
        <v>198</v>
      </c>
      <c r="I767" s="7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  <c r="S767" s="17">
        <f t="shared" si="46"/>
        <v>42840.208333333328</v>
      </c>
      <c r="T767" s="17">
        <f t="shared" si="47"/>
        <v>42865.208333333328</v>
      </c>
    </row>
    <row r="768" spans="1:20" ht="31" x14ac:dyDescent="0.35">
      <c r="A768">
        <v>766</v>
      </c>
      <c r="B768" t="s">
        <v>1567</v>
      </c>
      <c r="C768" s="3" t="s">
        <v>1568</v>
      </c>
      <c r="D768" s="6">
        <v>43800</v>
      </c>
      <c r="E768" s="6">
        <v>13653</v>
      </c>
      <c r="F768" s="4">
        <f t="shared" si="44"/>
        <v>0.31171232876712329</v>
      </c>
      <c r="G768" t="s">
        <v>14</v>
      </c>
      <c r="H768">
        <v>248</v>
      </c>
      <c r="I768" s="7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  <c r="S768" s="17">
        <f t="shared" si="46"/>
        <v>43362.208333333328</v>
      </c>
      <c r="T768" s="17">
        <f t="shared" si="47"/>
        <v>43363.208333333328</v>
      </c>
    </row>
    <row r="769" spans="1:20" x14ac:dyDescent="0.35">
      <c r="A769">
        <v>767</v>
      </c>
      <c r="B769" t="s">
        <v>1569</v>
      </c>
      <c r="C769" s="3" t="s">
        <v>1570</v>
      </c>
      <c r="D769" s="6">
        <v>97200</v>
      </c>
      <c r="E769" s="6">
        <v>55372</v>
      </c>
      <c r="F769" s="4">
        <f t="shared" si="44"/>
        <v>0.56967078189300413</v>
      </c>
      <c r="G769" t="s">
        <v>14</v>
      </c>
      <c r="H769">
        <v>513</v>
      </c>
      <c r="I769" s="7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  <c r="S769" s="17">
        <f t="shared" si="46"/>
        <v>42283.208333333328</v>
      </c>
      <c r="T769" s="17">
        <f t="shared" si="47"/>
        <v>42328.25</v>
      </c>
    </row>
    <row r="770" spans="1:20" x14ac:dyDescent="0.35">
      <c r="A770">
        <v>768</v>
      </c>
      <c r="B770" t="s">
        <v>1571</v>
      </c>
      <c r="C770" s="3" t="s">
        <v>1572</v>
      </c>
      <c r="D770" s="6">
        <v>4800</v>
      </c>
      <c r="E770" s="6">
        <v>11088</v>
      </c>
      <c r="F770" s="4">
        <f t="shared" ref="F770:F833" si="48">IFERROR(E770/D770,0)</f>
        <v>2.31</v>
      </c>
      <c r="G770" t="s">
        <v>20</v>
      </c>
      <c r="H770">
        <v>150</v>
      </c>
      <c r="I770" s="7">
        <f t="shared" ref="I770:I833" si="49">IFERROR(E770/H770,0)</f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  <c r="S770" s="17">
        <f t="shared" ref="S770:S833" si="50">(((L770/60)/60)/24)+DATE(1970,1,1)</f>
        <v>41619.25</v>
      </c>
      <c r="T770" s="17">
        <f t="shared" ref="T770:T833" si="51">(((M770/60)/60)/24)+DATE(1970,1,1)</f>
        <v>41634.25</v>
      </c>
    </row>
    <row r="771" spans="1:20" x14ac:dyDescent="0.35">
      <c r="A771">
        <v>769</v>
      </c>
      <c r="B771" t="s">
        <v>1573</v>
      </c>
      <c r="C771" s="3" t="s">
        <v>1574</v>
      </c>
      <c r="D771" s="6">
        <v>125600</v>
      </c>
      <c r="E771" s="6">
        <v>109106</v>
      </c>
      <c r="F771" s="4">
        <f t="shared" si="48"/>
        <v>0.86867834394904464</v>
      </c>
      <c r="G771" t="s">
        <v>14</v>
      </c>
      <c r="H771">
        <v>3410</v>
      </c>
      <c r="I771" s="7">
        <f t="shared" si="49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  <c r="S771" s="17">
        <f t="shared" si="50"/>
        <v>41501.208333333336</v>
      </c>
      <c r="T771" s="17">
        <f t="shared" si="51"/>
        <v>41527.208333333336</v>
      </c>
    </row>
    <row r="772" spans="1:20" x14ac:dyDescent="0.35">
      <c r="A772">
        <v>770</v>
      </c>
      <c r="B772" t="s">
        <v>1575</v>
      </c>
      <c r="C772" s="3" t="s">
        <v>1576</v>
      </c>
      <c r="D772" s="6">
        <v>4300</v>
      </c>
      <c r="E772" s="6">
        <v>11642</v>
      </c>
      <c r="F772" s="4">
        <f t="shared" si="48"/>
        <v>2.7074418604651163</v>
      </c>
      <c r="G772" t="s">
        <v>20</v>
      </c>
      <c r="H772">
        <v>216</v>
      </c>
      <c r="I772" s="7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  <c r="S772" s="17">
        <f t="shared" si="50"/>
        <v>41743.208333333336</v>
      </c>
      <c r="T772" s="17">
        <f t="shared" si="51"/>
        <v>41750.208333333336</v>
      </c>
    </row>
    <row r="773" spans="1:20" x14ac:dyDescent="0.35">
      <c r="A773">
        <v>771</v>
      </c>
      <c r="B773" t="s">
        <v>1577</v>
      </c>
      <c r="C773" s="3" t="s">
        <v>1578</v>
      </c>
      <c r="D773" s="6">
        <v>5600</v>
      </c>
      <c r="E773" s="6">
        <v>2769</v>
      </c>
      <c r="F773" s="4">
        <f t="shared" si="48"/>
        <v>0.49446428571428569</v>
      </c>
      <c r="G773" t="s">
        <v>74</v>
      </c>
      <c r="H773">
        <v>26</v>
      </c>
      <c r="I773" s="7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  <c r="S773" s="17">
        <f t="shared" si="50"/>
        <v>43491.25</v>
      </c>
      <c r="T773" s="17">
        <f t="shared" si="51"/>
        <v>43518.25</v>
      </c>
    </row>
    <row r="774" spans="1:20" x14ac:dyDescent="0.35">
      <c r="A774">
        <v>772</v>
      </c>
      <c r="B774" t="s">
        <v>1579</v>
      </c>
      <c r="C774" s="3" t="s">
        <v>1580</v>
      </c>
      <c r="D774" s="6">
        <v>149600</v>
      </c>
      <c r="E774" s="6">
        <v>169586</v>
      </c>
      <c r="F774" s="4">
        <f t="shared" si="48"/>
        <v>1.1335962566844919</v>
      </c>
      <c r="G774" t="s">
        <v>20</v>
      </c>
      <c r="H774">
        <v>5139</v>
      </c>
      <c r="I774" s="7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  <c r="S774" s="17">
        <f t="shared" si="50"/>
        <v>43505.25</v>
      </c>
      <c r="T774" s="17">
        <f t="shared" si="51"/>
        <v>43509.25</v>
      </c>
    </row>
    <row r="775" spans="1:20" x14ac:dyDescent="0.35">
      <c r="A775">
        <v>773</v>
      </c>
      <c r="B775" t="s">
        <v>1581</v>
      </c>
      <c r="C775" s="3" t="s">
        <v>1582</v>
      </c>
      <c r="D775" s="6">
        <v>53100</v>
      </c>
      <c r="E775" s="6">
        <v>101185</v>
      </c>
      <c r="F775" s="4">
        <f t="shared" si="48"/>
        <v>1.9055555555555554</v>
      </c>
      <c r="G775" t="s">
        <v>20</v>
      </c>
      <c r="H775">
        <v>2353</v>
      </c>
      <c r="I775" s="7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  <c r="S775" s="17">
        <f t="shared" si="50"/>
        <v>42838.208333333328</v>
      </c>
      <c r="T775" s="17">
        <f t="shared" si="51"/>
        <v>42848.208333333328</v>
      </c>
    </row>
    <row r="776" spans="1:20" x14ac:dyDescent="0.35">
      <c r="A776">
        <v>774</v>
      </c>
      <c r="B776" t="s">
        <v>1583</v>
      </c>
      <c r="C776" s="3" t="s">
        <v>1584</v>
      </c>
      <c r="D776" s="6">
        <v>5000</v>
      </c>
      <c r="E776" s="6">
        <v>6775</v>
      </c>
      <c r="F776" s="4">
        <f t="shared" si="48"/>
        <v>1.355</v>
      </c>
      <c r="G776" t="s">
        <v>20</v>
      </c>
      <c r="H776">
        <v>78</v>
      </c>
      <c r="I776" s="7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  <c r="S776" s="17">
        <f t="shared" si="50"/>
        <v>42513.208333333328</v>
      </c>
      <c r="T776" s="17">
        <f t="shared" si="51"/>
        <v>42554.208333333328</v>
      </c>
    </row>
    <row r="777" spans="1:20" ht="31" x14ac:dyDescent="0.35">
      <c r="A777">
        <v>775</v>
      </c>
      <c r="B777" t="s">
        <v>1585</v>
      </c>
      <c r="C777" s="3" t="s">
        <v>1586</v>
      </c>
      <c r="D777" s="6">
        <v>9400</v>
      </c>
      <c r="E777" s="6">
        <v>968</v>
      </c>
      <c r="F777" s="4">
        <f t="shared" si="48"/>
        <v>0.10297872340425532</v>
      </c>
      <c r="G777" t="s">
        <v>14</v>
      </c>
      <c r="H777">
        <v>10</v>
      </c>
      <c r="I777" s="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  <c r="S777" s="17">
        <f t="shared" si="50"/>
        <v>41949.25</v>
      </c>
      <c r="T777" s="17">
        <f t="shared" si="51"/>
        <v>41959.25</v>
      </c>
    </row>
    <row r="778" spans="1:20" x14ac:dyDescent="0.35">
      <c r="A778">
        <v>776</v>
      </c>
      <c r="B778" t="s">
        <v>1587</v>
      </c>
      <c r="C778" s="3" t="s">
        <v>1588</v>
      </c>
      <c r="D778" s="6">
        <v>110800</v>
      </c>
      <c r="E778" s="6">
        <v>72623</v>
      </c>
      <c r="F778" s="4">
        <f t="shared" si="48"/>
        <v>0.65544223826714798</v>
      </c>
      <c r="G778" t="s">
        <v>14</v>
      </c>
      <c r="H778">
        <v>2201</v>
      </c>
      <c r="I778" s="7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  <c r="S778" s="17">
        <f t="shared" si="50"/>
        <v>43650.208333333328</v>
      </c>
      <c r="T778" s="17">
        <f t="shared" si="51"/>
        <v>43668.208333333328</v>
      </c>
    </row>
    <row r="779" spans="1:20" x14ac:dyDescent="0.35">
      <c r="A779">
        <v>777</v>
      </c>
      <c r="B779" t="s">
        <v>1589</v>
      </c>
      <c r="C779" s="3" t="s">
        <v>1590</v>
      </c>
      <c r="D779" s="6">
        <v>93800</v>
      </c>
      <c r="E779" s="6">
        <v>45987</v>
      </c>
      <c r="F779" s="4">
        <f t="shared" si="48"/>
        <v>0.49026652452025588</v>
      </c>
      <c r="G779" t="s">
        <v>14</v>
      </c>
      <c r="H779">
        <v>676</v>
      </c>
      <c r="I779" s="7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  <c r="S779" s="17">
        <f t="shared" si="50"/>
        <v>40809.208333333336</v>
      </c>
      <c r="T779" s="17">
        <f t="shared" si="51"/>
        <v>40838.208333333336</v>
      </c>
    </row>
    <row r="780" spans="1:20" x14ac:dyDescent="0.35">
      <c r="A780">
        <v>778</v>
      </c>
      <c r="B780" t="s">
        <v>1591</v>
      </c>
      <c r="C780" s="3" t="s">
        <v>1592</v>
      </c>
      <c r="D780" s="6">
        <v>1300</v>
      </c>
      <c r="E780" s="6">
        <v>10243</v>
      </c>
      <c r="F780" s="4">
        <f t="shared" si="48"/>
        <v>7.8792307692307695</v>
      </c>
      <c r="G780" t="s">
        <v>20</v>
      </c>
      <c r="H780">
        <v>174</v>
      </c>
      <c r="I780" s="7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  <c r="S780" s="17">
        <f t="shared" si="50"/>
        <v>40768.208333333336</v>
      </c>
      <c r="T780" s="17">
        <f t="shared" si="51"/>
        <v>40773.208333333336</v>
      </c>
    </row>
    <row r="781" spans="1:20" x14ac:dyDescent="0.35">
      <c r="A781">
        <v>779</v>
      </c>
      <c r="B781" t="s">
        <v>1593</v>
      </c>
      <c r="C781" s="3" t="s">
        <v>1594</v>
      </c>
      <c r="D781" s="6">
        <v>108700</v>
      </c>
      <c r="E781" s="6">
        <v>87293</v>
      </c>
      <c r="F781" s="4">
        <f t="shared" si="48"/>
        <v>0.80306347746090156</v>
      </c>
      <c r="G781" t="s">
        <v>14</v>
      </c>
      <c r="H781">
        <v>831</v>
      </c>
      <c r="I781" s="7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  <c r="S781" s="17">
        <f t="shared" si="50"/>
        <v>42230.208333333328</v>
      </c>
      <c r="T781" s="17">
        <f t="shared" si="51"/>
        <v>42239.208333333328</v>
      </c>
    </row>
    <row r="782" spans="1:20" x14ac:dyDescent="0.35">
      <c r="A782">
        <v>780</v>
      </c>
      <c r="B782" t="s">
        <v>1595</v>
      </c>
      <c r="C782" s="3" t="s">
        <v>1596</v>
      </c>
      <c r="D782" s="6">
        <v>5100</v>
      </c>
      <c r="E782" s="6">
        <v>5421</v>
      </c>
      <c r="F782" s="4">
        <f t="shared" si="48"/>
        <v>1.0629411764705883</v>
      </c>
      <c r="G782" t="s">
        <v>20</v>
      </c>
      <c r="H782">
        <v>164</v>
      </c>
      <c r="I782" s="7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  <c r="S782" s="17">
        <f t="shared" si="50"/>
        <v>42573.208333333328</v>
      </c>
      <c r="T782" s="17">
        <f t="shared" si="51"/>
        <v>42592.208333333328</v>
      </c>
    </row>
    <row r="783" spans="1:20" x14ac:dyDescent="0.35">
      <c r="A783">
        <v>781</v>
      </c>
      <c r="B783" t="s">
        <v>1597</v>
      </c>
      <c r="C783" s="3" t="s">
        <v>1598</v>
      </c>
      <c r="D783" s="6">
        <v>8700</v>
      </c>
      <c r="E783" s="6">
        <v>4414</v>
      </c>
      <c r="F783" s="4">
        <f t="shared" si="48"/>
        <v>0.50735632183908042</v>
      </c>
      <c r="G783" t="s">
        <v>74</v>
      </c>
      <c r="H783">
        <v>56</v>
      </c>
      <c r="I783" s="7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  <c r="S783" s="17">
        <f t="shared" si="50"/>
        <v>40482.208333333336</v>
      </c>
      <c r="T783" s="17">
        <f t="shared" si="51"/>
        <v>40533.25</v>
      </c>
    </row>
    <row r="784" spans="1:20" x14ac:dyDescent="0.35">
      <c r="A784">
        <v>782</v>
      </c>
      <c r="B784" t="s">
        <v>1599</v>
      </c>
      <c r="C784" s="3" t="s">
        <v>1600</v>
      </c>
      <c r="D784" s="6">
        <v>5100</v>
      </c>
      <c r="E784" s="6">
        <v>10981</v>
      </c>
      <c r="F784" s="4">
        <f t="shared" si="48"/>
        <v>2.153137254901961</v>
      </c>
      <c r="G784" t="s">
        <v>20</v>
      </c>
      <c r="H784">
        <v>161</v>
      </c>
      <c r="I784" s="7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  <c r="S784" s="17">
        <f t="shared" si="50"/>
        <v>40603.25</v>
      </c>
      <c r="T784" s="17">
        <f t="shared" si="51"/>
        <v>40631.208333333336</v>
      </c>
    </row>
    <row r="785" spans="1:20" x14ac:dyDescent="0.35">
      <c r="A785">
        <v>783</v>
      </c>
      <c r="B785" t="s">
        <v>1601</v>
      </c>
      <c r="C785" s="3" t="s">
        <v>1602</v>
      </c>
      <c r="D785" s="6">
        <v>7400</v>
      </c>
      <c r="E785" s="6">
        <v>10451</v>
      </c>
      <c r="F785" s="4">
        <f t="shared" si="48"/>
        <v>1.4122972972972974</v>
      </c>
      <c r="G785" t="s">
        <v>20</v>
      </c>
      <c r="H785">
        <v>138</v>
      </c>
      <c r="I785" s="7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  <c r="S785" s="17">
        <f t="shared" si="50"/>
        <v>41625.25</v>
      </c>
      <c r="T785" s="17">
        <f t="shared" si="51"/>
        <v>41632.25</v>
      </c>
    </row>
    <row r="786" spans="1:20" x14ac:dyDescent="0.35">
      <c r="A786">
        <v>784</v>
      </c>
      <c r="B786" t="s">
        <v>1603</v>
      </c>
      <c r="C786" s="3" t="s">
        <v>1604</v>
      </c>
      <c r="D786" s="6">
        <v>88900</v>
      </c>
      <c r="E786" s="6">
        <v>102535</v>
      </c>
      <c r="F786" s="4">
        <f t="shared" si="48"/>
        <v>1.1533745781777278</v>
      </c>
      <c r="G786" t="s">
        <v>20</v>
      </c>
      <c r="H786">
        <v>3308</v>
      </c>
      <c r="I786" s="7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  <c r="S786" s="17">
        <f t="shared" si="50"/>
        <v>42435.25</v>
      </c>
      <c r="T786" s="17">
        <f t="shared" si="51"/>
        <v>42446.208333333328</v>
      </c>
    </row>
    <row r="787" spans="1:20" ht="31" x14ac:dyDescent="0.35">
      <c r="A787">
        <v>785</v>
      </c>
      <c r="B787" t="s">
        <v>1605</v>
      </c>
      <c r="C787" s="3" t="s">
        <v>1606</v>
      </c>
      <c r="D787" s="6">
        <v>6700</v>
      </c>
      <c r="E787" s="6">
        <v>12939</v>
      </c>
      <c r="F787" s="4">
        <f t="shared" si="48"/>
        <v>1.9311940298507462</v>
      </c>
      <c r="G787" t="s">
        <v>20</v>
      </c>
      <c r="H787">
        <v>127</v>
      </c>
      <c r="I787" s="7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  <c r="S787" s="17">
        <f t="shared" si="50"/>
        <v>43582.208333333328</v>
      </c>
      <c r="T787" s="17">
        <f t="shared" si="51"/>
        <v>43616.208333333328</v>
      </c>
    </row>
    <row r="788" spans="1:20" x14ac:dyDescent="0.35">
      <c r="A788">
        <v>786</v>
      </c>
      <c r="B788" t="s">
        <v>1607</v>
      </c>
      <c r="C788" s="3" t="s">
        <v>1608</v>
      </c>
      <c r="D788" s="6">
        <v>1500</v>
      </c>
      <c r="E788" s="6">
        <v>10946</v>
      </c>
      <c r="F788" s="4">
        <f t="shared" si="48"/>
        <v>7.2973333333333334</v>
      </c>
      <c r="G788" t="s">
        <v>20</v>
      </c>
      <c r="H788">
        <v>207</v>
      </c>
      <c r="I788" s="7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  <c r="S788" s="17">
        <f t="shared" si="50"/>
        <v>43186.208333333328</v>
      </c>
      <c r="T788" s="17">
        <f t="shared" si="51"/>
        <v>43193.208333333328</v>
      </c>
    </row>
    <row r="789" spans="1:20" x14ac:dyDescent="0.35">
      <c r="A789">
        <v>787</v>
      </c>
      <c r="B789" t="s">
        <v>1609</v>
      </c>
      <c r="C789" s="3" t="s">
        <v>1610</v>
      </c>
      <c r="D789" s="6">
        <v>61200</v>
      </c>
      <c r="E789" s="6">
        <v>60994</v>
      </c>
      <c r="F789" s="4">
        <f t="shared" si="48"/>
        <v>0.99663398692810456</v>
      </c>
      <c r="G789" t="s">
        <v>14</v>
      </c>
      <c r="H789">
        <v>859</v>
      </c>
      <c r="I789" s="7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  <c r="S789" s="17">
        <f t="shared" si="50"/>
        <v>40684.208333333336</v>
      </c>
      <c r="T789" s="17">
        <f t="shared" si="51"/>
        <v>40693.208333333336</v>
      </c>
    </row>
    <row r="790" spans="1:20" x14ac:dyDescent="0.35">
      <c r="A790">
        <v>788</v>
      </c>
      <c r="B790" t="s">
        <v>1611</v>
      </c>
      <c r="C790" s="3" t="s">
        <v>1612</v>
      </c>
      <c r="D790" s="6">
        <v>3600</v>
      </c>
      <c r="E790" s="6">
        <v>3174</v>
      </c>
      <c r="F790" s="4">
        <f t="shared" si="48"/>
        <v>0.88166666666666671</v>
      </c>
      <c r="G790" t="s">
        <v>47</v>
      </c>
      <c r="H790">
        <v>31</v>
      </c>
      <c r="I790" s="7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  <c r="S790" s="17">
        <f t="shared" si="50"/>
        <v>41202.208333333336</v>
      </c>
      <c r="T790" s="17">
        <f t="shared" si="51"/>
        <v>41223.25</v>
      </c>
    </row>
    <row r="791" spans="1:20" x14ac:dyDescent="0.35">
      <c r="A791">
        <v>789</v>
      </c>
      <c r="B791" t="s">
        <v>1613</v>
      </c>
      <c r="C791" s="3" t="s">
        <v>1614</v>
      </c>
      <c r="D791" s="6">
        <v>9000</v>
      </c>
      <c r="E791" s="6">
        <v>3351</v>
      </c>
      <c r="F791" s="4">
        <f t="shared" si="48"/>
        <v>0.37233333333333335</v>
      </c>
      <c r="G791" t="s">
        <v>14</v>
      </c>
      <c r="H791">
        <v>45</v>
      </c>
      <c r="I791" s="7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  <c r="S791" s="17">
        <f t="shared" si="50"/>
        <v>41786.208333333336</v>
      </c>
      <c r="T791" s="17">
        <f t="shared" si="51"/>
        <v>41823.208333333336</v>
      </c>
    </row>
    <row r="792" spans="1:20" x14ac:dyDescent="0.35">
      <c r="A792">
        <v>790</v>
      </c>
      <c r="B792" t="s">
        <v>1615</v>
      </c>
      <c r="C792" s="3" t="s">
        <v>1616</v>
      </c>
      <c r="D792" s="6">
        <v>185900</v>
      </c>
      <c r="E792" s="6">
        <v>56774</v>
      </c>
      <c r="F792" s="4">
        <f t="shared" si="48"/>
        <v>0.30540075309306081</v>
      </c>
      <c r="G792" t="s">
        <v>74</v>
      </c>
      <c r="H792">
        <v>1113</v>
      </c>
      <c r="I792" s="7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  <c r="S792" s="17">
        <f t="shared" si="50"/>
        <v>40223.25</v>
      </c>
      <c r="T792" s="17">
        <f t="shared" si="51"/>
        <v>40229.25</v>
      </c>
    </row>
    <row r="793" spans="1:20" x14ac:dyDescent="0.35">
      <c r="A793">
        <v>791</v>
      </c>
      <c r="B793" t="s">
        <v>1617</v>
      </c>
      <c r="C793" s="3" t="s">
        <v>1618</v>
      </c>
      <c r="D793" s="6">
        <v>2100</v>
      </c>
      <c r="E793" s="6">
        <v>540</v>
      </c>
      <c r="F793" s="4">
        <f t="shared" si="48"/>
        <v>0.25714285714285712</v>
      </c>
      <c r="G793" t="s">
        <v>14</v>
      </c>
      <c r="H793">
        <v>6</v>
      </c>
      <c r="I793" s="7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  <c r="S793" s="17">
        <f t="shared" si="50"/>
        <v>42715.25</v>
      </c>
      <c r="T793" s="17">
        <f t="shared" si="51"/>
        <v>42731.25</v>
      </c>
    </row>
    <row r="794" spans="1:20" x14ac:dyDescent="0.35">
      <c r="A794">
        <v>792</v>
      </c>
      <c r="B794" t="s">
        <v>1619</v>
      </c>
      <c r="C794" s="3" t="s">
        <v>1620</v>
      </c>
      <c r="D794" s="6">
        <v>2000</v>
      </c>
      <c r="E794" s="6">
        <v>680</v>
      </c>
      <c r="F794" s="4">
        <f t="shared" si="48"/>
        <v>0.34</v>
      </c>
      <c r="G794" t="s">
        <v>14</v>
      </c>
      <c r="H794">
        <v>7</v>
      </c>
      <c r="I794" s="7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  <c r="S794" s="17">
        <f t="shared" si="50"/>
        <v>41451.208333333336</v>
      </c>
      <c r="T794" s="17">
        <f t="shared" si="51"/>
        <v>41479.208333333336</v>
      </c>
    </row>
    <row r="795" spans="1:20" x14ac:dyDescent="0.35">
      <c r="A795">
        <v>793</v>
      </c>
      <c r="B795" t="s">
        <v>1621</v>
      </c>
      <c r="C795" s="3" t="s">
        <v>1622</v>
      </c>
      <c r="D795" s="6">
        <v>1100</v>
      </c>
      <c r="E795" s="6">
        <v>13045</v>
      </c>
      <c r="F795" s="4">
        <f t="shared" si="48"/>
        <v>11.859090909090909</v>
      </c>
      <c r="G795" t="s">
        <v>20</v>
      </c>
      <c r="H795">
        <v>181</v>
      </c>
      <c r="I795" s="7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  <c r="S795" s="17">
        <f t="shared" si="50"/>
        <v>41450.208333333336</v>
      </c>
      <c r="T795" s="17">
        <f t="shared" si="51"/>
        <v>41454.208333333336</v>
      </c>
    </row>
    <row r="796" spans="1:20" x14ac:dyDescent="0.35">
      <c r="A796">
        <v>794</v>
      </c>
      <c r="B796" t="s">
        <v>1623</v>
      </c>
      <c r="C796" s="3" t="s">
        <v>1624</v>
      </c>
      <c r="D796" s="6">
        <v>6600</v>
      </c>
      <c r="E796" s="6">
        <v>8276</v>
      </c>
      <c r="F796" s="4">
        <f t="shared" si="48"/>
        <v>1.2539393939393939</v>
      </c>
      <c r="G796" t="s">
        <v>20</v>
      </c>
      <c r="H796">
        <v>110</v>
      </c>
      <c r="I796" s="7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  <c r="S796" s="17">
        <f t="shared" si="50"/>
        <v>43091.25</v>
      </c>
      <c r="T796" s="17">
        <f t="shared" si="51"/>
        <v>43103.25</v>
      </c>
    </row>
    <row r="797" spans="1:20" ht="31" x14ac:dyDescent="0.35">
      <c r="A797">
        <v>795</v>
      </c>
      <c r="B797" t="s">
        <v>1625</v>
      </c>
      <c r="C797" s="3" t="s">
        <v>1626</v>
      </c>
      <c r="D797" s="6">
        <v>7100</v>
      </c>
      <c r="E797" s="6">
        <v>1022</v>
      </c>
      <c r="F797" s="4">
        <f t="shared" si="48"/>
        <v>0.14394366197183098</v>
      </c>
      <c r="G797" t="s">
        <v>14</v>
      </c>
      <c r="H797">
        <v>31</v>
      </c>
      <c r="I797" s="7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  <c r="S797" s="17">
        <f t="shared" si="50"/>
        <v>42675.208333333328</v>
      </c>
      <c r="T797" s="17">
        <f t="shared" si="51"/>
        <v>42678.208333333328</v>
      </c>
    </row>
    <row r="798" spans="1:20" x14ac:dyDescent="0.35">
      <c r="A798">
        <v>796</v>
      </c>
      <c r="B798" t="s">
        <v>1627</v>
      </c>
      <c r="C798" s="3" t="s">
        <v>1628</v>
      </c>
      <c r="D798" s="6">
        <v>7800</v>
      </c>
      <c r="E798" s="6">
        <v>4275</v>
      </c>
      <c r="F798" s="4">
        <f t="shared" si="48"/>
        <v>0.54807692307692313</v>
      </c>
      <c r="G798" t="s">
        <v>14</v>
      </c>
      <c r="H798">
        <v>78</v>
      </c>
      <c r="I798" s="7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  <c r="S798" s="17">
        <f t="shared" si="50"/>
        <v>41859.208333333336</v>
      </c>
      <c r="T798" s="17">
        <f t="shared" si="51"/>
        <v>41866.208333333336</v>
      </c>
    </row>
    <row r="799" spans="1:20" x14ac:dyDescent="0.35">
      <c r="A799">
        <v>797</v>
      </c>
      <c r="B799" t="s">
        <v>1629</v>
      </c>
      <c r="C799" s="3" t="s">
        <v>1630</v>
      </c>
      <c r="D799" s="6">
        <v>7600</v>
      </c>
      <c r="E799" s="6">
        <v>8332</v>
      </c>
      <c r="F799" s="4">
        <f t="shared" si="48"/>
        <v>1.0963157894736841</v>
      </c>
      <c r="G799" t="s">
        <v>20</v>
      </c>
      <c r="H799">
        <v>185</v>
      </c>
      <c r="I799" s="7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  <c r="S799" s="17">
        <f t="shared" si="50"/>
        <v>43464.25</v>
      </c>
      <c r="T799" s="17">
        <f t="shared" si="51"/>
        <v>43487.25</v>
      </c>
    </row>
    <row r="800" spans="1:20" x14ac:dyDescent="0.35">
      <c r="A800">
        <v>798</v>
      </c>
      <c r="B800" t="s">
        <v>1631</v>
      </c>
      <c r="C800" s="3" t="s">
        <v>1632</v>
      </c>
      <c r="D800" s="6">
        <v>3400</v>
      </c>
      <c r="E800" s="6">
        <v>6408</v>
      </c>
      <c r="F800" s="4">
        <f t="shared" si="48"/>
        <v>1.8847058823529412</v>
      </c>
      <c r="G800" t="s">
        <v>20</v>
      </c>
      <c r="H800">
        <v>121</v>
      </c>
      <c r="I800" s="7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  <c r="S800" s="17">
        <f t="shared" si="50"/>
        <v>41060.208333333336</v>
      </c>
      <c r="T800" s="17">
        <f t="shared" si="51"/>
        <v>41088.208333333336</v>
      </c>
    </row>
    <row r="801" spans="1:20" x14ac:dyDescent="0.35">
      <c r="A801">
        <v>799</v>
      </c>
      <c r="B801" t="s">
        <v>1633</v>
      </c>
      <c r="C801" s="3" t="s">
        <v>1634</v>
      </c>
      <c r="D801" s="6">
        <v>84500</v>
      </c>
      <c r="E801" s="6">
        <v>73522</v>
      </c>
      <c r="F801" s="4">
        <f t="shared" si="48"/>
        <v>0.87008284023668636</v>
      </c>
      <c r="G801" t="s">
        <v>14</v>
      </c>
      <c r="H801">
        <v>1225</v>
      </c>
      <c r="I801" s="7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  <c r="S801" s="17">
        <f t="shared" si="50"/>
        <v>42399.25</v>
      </c>
      <c r="T801" s="17">
        <f t="shared" si="51"/>
        <v>42403.25</v>
      </c>
    </row>
    <row r="802" spans="1:20" x14ac:dyDescent="0.35">
      <c r="A802">
        <v>800</v>
      </c>
      <c r="B802" t="s">
        <v>1635</v>
      </c>
      <c r="C802" s="3" t="s">
        <v>1636</v>
      </c>
      <c r="D802" s="6">
        <v>100</v>
      </c>
      <c r="E802" s="6">
        <v>1</v>
      </c>
      <c r="F802" s="4">
        <f t="shared" si="48"/>
        <v>0.01</v>
      </c>
      <c r="G802" t="s">
        <v>14</v>
      </c>
      <c r="H802">
        <v>1</v>
      </c>
      <c r="I802" s="7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  <c r="S802" s="17">
        <f t="shared" si="50"/>
        <v>42167.208333333328</v>
      </c>
      <c r="T802" s="17">
        <f t="shared" si="51"/>
        <v>42171.208333333328</v>
      </c>
    </row>
    <row r="803" spans="1:20" x14ac:dyDescent="0.35">
      <c r="A803">
        <v>801</v>
      </c>
      <c r="B803" t="s">
        <v>1637</v>
      </c>
      <c r="C803" s="3" t="s">
        <v>1638</v>
      </c>
      <c r="D803" s="6">
        <v>2300</v>
      </c>
      <c r="E803" s="6">
        <v>4667</v>
      </c>
      <c r="F803" s="4">
        <f t="shared" si="48"/>
        <v>2.0291304347826089</v>
      </c>
      <c r="G803" t="s">
        <v>20</v>
      </c>
      <c r="H803">
        <v>106</v>
      </c>
      <c r="I803" s="7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  <c r="S803" s="17">
        <f t="shared" si="50"/>
        <v>43830.25</v>
      </c>
      <c r="T803" s="17">
        <f t="shared" si="51"/>
        <v>43852.25</v>
      </c>
    </row>
    <row r="804" spans="1:20" ht="31" x14ac:dyDescent="0.35">
      <c r="A804">
        <v>802</v>
      </c>
      <c r="B804" t="s">
        <v>1639</v>
      </c>
      <c r="C804" s="3" t="s">
        <v>1640</v>
      </c>
      <c r="D804" s="6">
        <v>6200</v>
      </c>
      <c r="E804" s="6">
        <v>12216</v>
      </c>
      <c r="F804" s="4">
        <f t="shared" si="48"/>
        <v>1.9703225806451612</v>
      </c>
      <c r="G804" t="s">
        <v>20</v>
      </c>
      <c r="H804">
        <v>142</v>
      </c>
      <c r="I804" s="7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  <c r="S804" s="17">
        <f t="shared" si="50"/>
        <v>43650.208333333328</v>
      </c>
      <c r="T804" s="17">
        <f t="shared" si="51"/>
        <v>43652.208333333328</v>
      </c>
    </row>
    <row r="805" spans="1:20" ht="31" x14ac:dyDescent="0.35">
      <c r="A805">
        <v>803</v>
      </c>
      <c r="B805" t="s">
        <v>1641</v>
      </c>
      <c r="C805" s="3" t="s">
        <v>1642</v>
      </c>
      <c r="D805" s="6">
        <v>6100</v>
      </c>
      <c r="E805" s="6">
        <v>6527</v>
      </c>
      <c r="F805" s="4">
        <f t="shared" si="48"/>
        <v>1.07</v>
      </c>
      <c r="G805" t="s">
        <v>20</v>
      </c>
      <c r="H805">
        <v>233</v>
      </c>
      <c r="I805" s="7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  <c r="S805" s="17">
        <f t="shared" si="50"/>
        <v>43492.25</v>
      </c>
      <c r="T805" s="17">
        <f t="shared" si="51"/>
        <v>43526.25</v>
      </c>
    </row>
    <row r="806" spans="1:20" x14ac:dyDescent="0.35">
      <c r="A806">
        <v>804</v>
      </c>
      <c r="B806" t="s">
        <v>1643</v>
      </c>
      <c r="C806" s="3" t="s">
        <v>1644</v>
      </c>
      <c r="D806" s="6">
        <v>2600</v>
      </c>
      <c r="E806" s="6">
        <v>6987</v>
      </c>
      <c r="F806" s="4">
        <f t="shared" si="48"/>
        <v>2.6873076923076922</v>
      </c>
      <c r="G806" t="s">
        <v>20</v>
      </c>
      <c r="H806">
        <v>218</v>
      </c>
      <c r="I806" s="7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  <c r="S806" s="17">
        <f t="shared" si="50"/>
        <v>43102.25</v>
      </c>
      <c r="T806" s="17">
        <f t="shared" si="51"/>
        <v>43122.25</v>
      </c>
    </row>
    <row r="807" spans="1:20" ht="31" x14ac:dyDescent="0.35">
      <c r="A807">
        <v>805</v>
      </c>
      <c r="B807" t="s">
        <v>1645</v>
      </c>
      <c r="C807" s="3" t="s">
        <v>1646</v>
      </c>
      <c r="D807" s="6">
        <v>9700</v>
      </c>
      <c r="E807" s="6">
        <v>4932</v>
      </c>
      <c r="F807" s="4">
        <f t="shared" si="48"/>
        <v>0.50845360824742269</v>
      </c>
      <c r="G807" t="s">
        <v>14</v>
      </c>
      <c r="H807">
        <v>67</v>
      </c>
      <c r="I807" s="7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  <c r="S807" s="17">
        <f t="shared" si="50"/>
        <v>41958.25</v>
      </c>
      <c r="T807" s="17">
        <f t="shared" si="51"/>
        <v>42009.25</v>
      </c>
    </row>
    <row r="808" spans="1:20" x14ac:dyDescent="0.35">
      <c r="A808">
        <v>806</v>
      </c>
      <c r="B808" t="s">
        <v>1647</v>
      </c>
      <c r="C808" s="3" t="s">
        <v>1648</v>
      </c>
      <c r="D808" s="6">
        <v>700</v>
      </c>
      <c r="E808" s="6">
        <v>8262</v>
      </c>
      <c r="F808" s="4">
        <f t="shared" si="48"/>
        <v>11.802857142857142</v>
      </c>
      <c r="G808" t="s">
        <v>20</v>
      </c>
      <c r="H808">
        <v>76</v>
      </c>
      <c r="I808" s="7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  <c r="S808" s="17">
        <f t="shared" si="50"/>
        <v>40973.25</v>
      </c>
      <c r="T808" s="17">
        <f t="shared" si="51"/>
        <v>40997.208333333336</v>
      </c>
    </row>
    <row r="809" spans="1:20" x14ac:dyDescent="0.35">
      <c r="A809">
        <v>807</v>
      </c>
      <c r="B809" t="s">
        <v>1649</v>
      </c>
      <c r="C809" s="3" t="s">
        <v>1650</v>
      </c>
      <c r="D809" s="6">
        <v>700</v>
      </c>
      <c r="E809" s="6">
        <v>1848</v>
      </c>
      <c r="F809" s="4">
        <f t="shared" si="48"/>
        <v>2.64</v>
      </c>
      <c r="G809" t="s">
        <v>20</v>
      </c>
      <c r="H809">
        <v>43</v>
      </c>
      <c r="I809" s="7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  <c r="S809" s="17">
        <f t="shared" si="50"/>
        <v>43753.208333333328</v>
      </c>
      <c r="T809" s="17">
        <f t="shared" si="51"/>
        <v>43797.25</v>
      </c>
    </row>
    <row r="810" spans="1:20" x14ac:dyDescent="0.35">
      <c r="A810">
        <v>808</v>
      </c>
      <c r="B810" t="s">
        <v>1651</v>
      </c>
      <c r="C810" s="3" t="s">
        <v>1652</v>
      </c>
      <c r="D810" s="6">
        <v>5200</v>
      </c>
      <c r="E810" s="6">
        <v>1583</v>
      </c>
      <c r="F810" s="4">
        <f t="shared" si="48"/>
        <v>0.30442307692307691</v>
      </c>
      <c r="G810" t="s">
        <v>14</v>
      </c>
      <c r="H810">
        <v>19</v>
      </c>
      <c r="I810" s="7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  <c r="S810" s="17">
        <f t="shared" si="50"/>
        <v>42507.208333333328</v>
      </c>
      <c r="T810" s="17">
        <f t="shared" si="51"/>
        <v>42524.208333333328</v>
      </c>
    </row>
    <row r="811" spans="1:20" x14ac:dyDescent="0.35">
      <c r="A811">
        <v>809</v>
      </c>
      <c r="B811" t="s">
        <v>1599</v>
      </c>
      <c r="C811" s="3" t="s">
        <v>1653</v>
      </c>
      <c r="D811" s="6">
        <v>140800</v>
      </c>
      <c r="E811" s="6">
        <v>88536</v>
      </c>
      <c r="F811" s="4">
        <f t="shared" si="48"/>
        <v>0.62880681818181816</v>
      </c>
      <c r="G811" t="s">
        <v>14</v>
      </c>
      <c r="H811">
        <v>2108</v>
      </c>
      <c r="I811" s="7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  <c r="S811" s="17">
        <f t="shared" si="50"/>
        <v>41135.208333333336</v>
      </c>
      <c r="T811" s="17">
        <f t="shared" si="51"/>
        <v>41136.208333333336</v>
      </c>
    </row>
    <row r="812" spans="1:20" x14ac:dyDescent="0.35">
      <c r="A812">
        <v>810</v>
      </c>
      <c r="B812" t="s">
        <v>1654</v>
      </c>
      <c r="C812" s="3" t="s">
        <v>1655</v>
      </c>
      <c r="D812" s="6">
        <v>6400</v>
      </c>
      <c r="E812" s="6">
        <v>12360</v>
      </c>
      <c r="F812" s="4">
        <f t="shared" si="48"/>
        <v>1.9312499999999999</v>
      </c>
      <c r="G812" t="s">
        <v>20</v>
      </c>
      <c r="H812">
        <v>221</v>
      </c>
      <c r="I812" s="7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  <c r="S812" s="17">
        <f t="shared" si="50"/>
        <v>43067.25</v>
      </c>
      <c r="T812" s="17">
        <f t="shared" si="51"/>
        <v>43077.25</v>
      </c>
    </row>
    <row r="813" spans="1:20" x14ac:dyDescent="0.35">
      <c r="A813">
        <v>811</v>
      </c>
      <c r="B813" t="s">
        <v>1656</v>
      </c>
      <c r="C813" s="3" t="s">
        <v>1657</v>
      </c>
      <c r="D813" s="6">
        <v>92500</v>
      </c>
      <c r="E813" s="6">
        <v>71320</v>
      </c>
      <c r="F813" s="4">
        <f t="shared" si="48"/>
        <v>0.77102702702702708</v>
      </c>
      <c r="G813" t="s">
        <v>14</v>
      </c>
      <c r="H813">
        <v>679</v>
      </c>
      <c r="I813" s="7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  <c r="S813" s="17">
        <f t="shared" si="50"/>
        <v>42378.25</v>
      </c>
      <c r="T813" s="17">
        <f t="shared" si="51"/>
        <v>42380.25</v>
      </c>
    </row>
    <row r="814" spans="1:20" x14ac:dyDescent="0.35">
      <c r="A814">
        <v>812</v>
      </c>
      <c r="B814" t="s">
        <v>1658</v>
      </c>
      <c r="C814" s="3" t="s">
        <v>1659</v>
      </c>
      <c r="D814" s="6">
        <v>59700</v>
      </c>
      <c r="E814" s="6">
        <v>134640</v>
      </c>
      <c r="F814" s="4">
        <f t="shared" si="48"/>
        <v>2.2552763819095478</v>
      </c>
      <c r="G814" t="s">
        <v>20</v>
      </c>
      <c r="H814">
        <v>2805</v>
      </c>
      <c r="I814" s="7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  <c r="S814" s="17">
        <f t="shared" si="50"/>
        <v>43206.208333333328</v>
      </c>
      <c r="T814" s="17">
        <f t="shared" si="51"/>
        <v>43211.208333333328</v>
      </c>
    </row>
    <row r="815" spans="1:20" x14ac:dyDescent="0.35">
      <c r="A815">
        <v>813</v>
      </c>
      <c r="B815" t="s">
        <v>1660</v>
      </c>
      <c r="C815" s="3" t="s">
        <v>1661</v>
      </c>
      <c r="D815" s="6">
        <v>3200</v>
      </c>
      <c r="E815" s="6">
        <v>7661</v>
      </c>
      <c r="F815" s="4">
        <f t="shared" si="48"/>
        <v>2.3940625</v>
      </c>
      <c r="G815" t="s">
        <v>20</v>
      </c>
      <c r="H815">
        <v>68</v>
      </c>
      <c r="I815" s="7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  <c r="S815" s="17">
        <f t="shared" si="50"/>
        <v>41148.208333333336</v>
      </c>
      <c r="T815" s="17">
        <f t="shared" si="51"/>
        <v>41158.208333333336</v>
      </c>
    </row>
    <row r="816" spans="1:20" x14ac:dyDescent="0.35">
      <c r="A816">
        <v>814</v>
      </c>
      <c r="B816" t="s">
        <v>1662</v>
      </c>
      <c r="C816" s="3" t="s">
        <v>1663</v>
      </c>
      <c r="D816" s="6">
        <v>3200</v>
      </c>
      <c r="E816" s="6">
        <v>2950</v>
      </c>
      <c r="F816" s="4">
        <f t="shared" si="48"/>
        <v>0.921875</v>
      </c>
      <c r="G816" t="s">
        <v>14</v>
      </c>
      <c r="H816">
        <v>36</v>
      </c>
      <c r="I816" s="7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  <c r="S816" s="17">
        <f t="shared" si="50"/>
        <v>42517.208333333328</v>
      </c>
      <c r="T816" s="17">
        <f t="shared" si="51"/>
        <v>42519.208333333328</v>
      </c>
    </row>
    <row r="817" spans="1:20" ht="31" x14ac:dyDescent="0.35">
      <c r="A817">
        <v>815</v>
      </c>
      <c r="B817" t="s">
        <v>1664</v>
      </c>
      <c r="C817" s="3" t="s">
        <v>1665</v>
      </c>
      <c r="D817" s="6">
        <v>9000</v>
      </c>
      <c r="E817" s="6">
        <v>11721</v>
      </c>
      <c r="F817" s="4">
        <f t="shared" si="48"/>
        <v>1.3023333333333333</v>
      </c>
      <c r="G817" t="s">
        <v>20</v>
      </c>
      <c r="H817">
        <v>183</v>
      </c>
      <c r="I817" s="7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  <c r="S817" s="17">
        <f t="shared" si="50"/>
        <v>43068.25</v>
      </c>
      <c r="T817" s="17">
        <f t="shared" si="51"/>
        <v>43094.25</v>
      </c>
    </row>
    <row r="818" spans="1:20" x14ac:dyDescent="0.35">
      <c r="A818">
        <v>816</v>
      </c>
      <c r="B818" t="s">
        <v>1666</v>
      </c>
      <c r="C818" s="3" t="s">
        <v>1667</v>
      </c>
      <c r="D818" s="6">
        <v>2300</v>
      </c>
      <c r="E818" s="6">
        <v>14150</v>
      </c>
      <c r="F818" s="4">
        <f t="shared" si="48"/>
        <v>6.1521739130434785</v>
      </c>
      <c r="G818" t="s">
        <v>20</v>
      </c>
      <c r="H818">
        <v>133</v>
      </c>
      <c r="I818" s="7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  <c r="S818" s="17">
        <f t="shared" si="50"/>
        <v>41680.25</v>
      </c>
      <c r="T818" s="17">
        <f t="shared" si="51"/>
        <v>41682.25</v>
      </c>
    </row>
    <row r="819" spans="1:20" x14ac:dyDescent="0.35">
      <c r="A819">
        <v>817</v>
      </c>
      <c r="B819" t="s">
        <v>1668</v>
      </c>
      <c r="C819" s="3" t="s">
        <v>1669</v>
      </c>
      <c r="D819" s="6">
        <v>51300</v>
      </c>
      <c r="E819" s="6">
        <v>189192</v>
      </c>
      <c r="F819" s="4">
        <f t="shared" si="48"/>
        <v>3.687953216374269</v>
      </c>
      <c r="G819" t="s">
        <v>20</v>
      </c>
      <c r="H819">
        <v>2489</v>
      </c>
      <c r="I819" s="7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  <c r="S819" s="17">
        <f t="shared" si="50"/>
        <v>43589.208333333328</v>
      </c>
      <c r="T819" s="17">
        <f t="shared" si="51"/>
        <v>43617.208333333328</v>
      </c>
    </row>
    <row r="820" spans="1:20" x14ac:dyDescent="0.35">
      <c r="A820">
        <v>818</v>
      </c>
      <c r="B820" t="s">
        <v>676</v>
      </c>
      <c r="C820" s="3" t="s">
        <v>1670</v>
      </c>
      <c r="D820" s="6">
        <v>700</v>
      </c>
      <c r="E820" s="6">
        <v>7664</v>
      </c>
      <c r="F820" s="4">
        <f t="shared" si="48"/>
        <v>10.948571428571428</v>
      </c>
      <c r="G820" t="s">
        <v>20</v>
      </c>
      <c r="H820">
        <v>69</v>
      </c>
      <c r="I820" s="7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  <c r="S820" s="17">
        <f t="shared" si="50"/>
        <v>43486.25</v>
      </c>
      <c r="T820" s="17">
        <f t="shared" si="51"/>
        <v>43499.25</v>
      </c>
    </row>
    <row r="821" spans="1:20" ht="31" x14ac:dyDescent="0.35">
      <c r="A821">
        <v>819</v>
      </c>
      <c r="B821" t="s">
        <v>1671</v>
      </c>
      <c r="C821" s="3" t="s">
        <v>1672</v>
      </c>
      <c r="D821" s="6">
        <v>8900</v>
      </c>
      <c r="E821" s="6">
        <v>4509</v>
      </c>
      <c r="F821" s="4">
        <f t="shared" si="48"/>
        <v>0.50662921348314605</v>
      </c>
      <c r="G821" t="s">
        <v>14</v>
      </c>
      <c r="H821">
        <v>47</v>
      </c>
      <c r="I821" s="7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  <c r="S821" s="17">
        <f t="shared" si="50"/>
        <v>41237.25</v>
      </c>
      <c r="T821" s="17">
        <f t="shared" si="51"/>
        <v>41252.25</v>
      </c>
    </row>
    <row r="822" spans="1:20" x14ac:dyDescent="0.35">
      <c r="A822">
        <v>820</v>
      </c>
      <c r="B822" t="s">
        <v>1673</v>
      </c>
      <c r="C822" s="3" t="s">
        <v>1674</v>
      </c>
      <c r="D822" s="6">
        <v>1500</v>
      </c>
      <c r="E822" s="6">
        <v>12009</v>
      </c>
      <c r="F822" s="4">
        <f t="shared" si="48"/>
        <v>8.0060000000000002</v>
      </c>
      <c r="G822" t="s">
        <v>20</v>
      </c>
      <c r="H822">
        <v>279</v>
      </c>
      <c r="I822" s="7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  <c r="S822" s="17">
        <f t="shared" si="50"/>
        <v>43310.208333333328</v>
      </c>
      <c r="T822" s="17">
        <f t="shared" si="51"/>
        <v>43323.208333333328</v>
      </c>
    </row>
    <row r="823" spans="1:20" x14ac:dyDescent="0.35">
      <c r="A823">
        <v>821</v>
      </c>
      <c r="B823" t="s">
        <v>1675</v>
      </c>
      <c r="C823" s="3" t="s">
        <v>1676</v>
      </c>
      <c r="D823" s="6">
        <v>4900</v>
      </c>
      <c r="E823" s="6">
        <v>14273</v>
      </c>
      <c r="F823" s="4">
        <f t="shared" si="48"/>
        <v>2.9128571428571428</v>
      </c>
      <c r="G823" t="s">
        <v>20</v>
      </c>
      <c r="H823">
        <v>210</v>
      </c>
      <c r="I823" s="7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  <c r="S823" s="17">
        <f t="shared" si="50"/>
        <v>42794.25</v>
      </c>
      <c r="T823" s="17">
        <f t="shared" si="51"/>
        <v>42807.208333333328</v>
      </c>
    </row>
    <row r="824" spans="1:20" x14ac:dyDescent="0.35">
      <c r="A824">
        <v>822</v>
      </c>
      <c r="B824" t="s">
        <v>1677</v>
      </c>
      <c r="C824" s="3" t="s">
        <v>1678</v>
      </c>
      <c r="D824" s="6">
        <v>54000</v>
      </c>
      <c r="E824" s="6">
        <v>188982</v>
      </c>
      <c r="F824" s="4">
        <f t="shared" si="48"/>
        <v>3.4996666666666667</v>
      </c>
      <c r="G824" t="s">
        <v>20</v>
      </c>
      <c r="H824">
        <v>2100</v>
      </c>
      <c r="I824" s="7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  <c r="S824" s="17">
        <f t="shared" si="50"/>
        <v>41698.25</v>
      </c>
      <c r="T824" s="17">
        <f t="shared" si="51"/>
        <v>41715.208333333336</v>
      </c>
    </row>
    <row r="825" spans="1:20" x14ac:dyDescent="0.35">
      <c r="A825">
        <v>823</v>
      </c>
      <c r="B825" t="s">
        <v>1679</v>
      </c>
      <c r="C825" s="3" t="s">
        <v>1680</v>
      </c>
      <c r="D825" s="6">
        <v>4100</v>
      </c>
      <c r="E825" s="6">
        <v>14640</v>
      </c>
      <c r="F825" s="4">
        <f t="shared" si="48"/>
        <v>3.5707317073170732</v>
      </c>
      <c r="G825" t="s">
        <v>20</v>
      </c>
      <c r="H825">
        <v>252</v>
      </c>
      <c r="I825" s="7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  <c r="S825" s="17">
        <f t="shared" si="50"/>
        <v>41892.208333333336</v>
      </c>
      <c r="T825" s="17">
        <f t="shared" si="51"/>
        <v>41917.208333333336</v>
      </c>
    </row>
    <row r="826" spans="1:20" x14ac:dyDescent="0.35">
      <c r="A826">
        <v>824</v>
      </c>
      <c r="B826" t="s">
        <v>1681</v>
      </c>
      <c r="C826" s="3" t="s">
        <v>1682</v>
      </c>
      <c r="D826" s="6">
        <v>85000</v>
      </c>
      <c r="E826" s="6">
        <v>107516</v>
      </c>
      <c r="F826" s="4">
        <f t="shared" si="48"/>
        <v>1.2648941176470587</v>
      </c>
      <c r="G826" t="s">
        <v>20</v>
      </c>
      <c r="H826">
        <v>1280</v>
      </c>
      <c r="I826" s="7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  <c r="S826" s="17">
        <f t="shared" si="50"/>
        <v>40348.208333333336</v>
      </c>
      <c r="T826" s="17">
        <f t="shared" si="51"/>
        <v>40380.208333333336</v>
      </c>
    </row>
    <row r="827" spans="1:20" x14ac:dyDescent="0.35">
      <c r="A827">
        <v>825</v>
      </c>
      <c r="B827" t="s">
        <v>1683</v>
      </c>
      <c r="C827" s="3" t="s">
        <v>1684</v>
      </c>
      <c r="D827" s="6">
        <v>3600</v>
      </c>
      <c r="E827" s="6">
        <v>13950</v>
      </c>
      <c r="F827" s="4">
        <f t="shared" si="48"/>
        <v>3.875</v>
      </c>
      <c r="G827" t="s">
        <v>20</v>
      </c>
      <c r="H827">
        <v>157</v>
      </c>
      <c r="I827" s="7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  <c r="S827" s="17">
        <f t="shared" si="50"/>
        <v>42941.208333333328</v>
      </c>
      <c r="T827" s="17">
        <f t="shared" si="51"/>
        <v>42953.208333333328</v>
      </c>
    </row>
    <row r="828" spans="1:20" ht="31" x14ac:dyDescent="0.35">
      <c r="A828">
        <v>826</v>
      </c>
      <c r="B828" t="s">
        <v>1685</v>
      </c>
      <c r="C828" s="3" t="s">
        <v>1686</v>
      </c>
      <c r="D828" s="6">
        <v>2800</v>
      </c>
      <c r="E828" s="6">
        <v>12797</v>
      </c>
      <c r="F828" s="4">
        <f t="shared" si="48"/>
        <v>4.5703571428571426</v>
      </c>
      <c r="G828" t="s">
        <v>20</v>
      </c>
      <c r="H828">
        <v>194</v>
      </c>
      <c r="I828" s="7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  <c r="S828" s="17">
        <f t="shared" si="50"/>
        <v>40525.25</v>
      </c>
      <c r="T828" s="17">
        <f t="shared" si="51"/>
        <v>40553.25</v>
      </c>
    </row>
    <row r="829" spans="1:20" ht="31" x14ac:dyDescent="0.35">
      <c r="A829">
        <v>827</v>
      </c>
      <c r="B829" t="s">
        <v>1687</v>
      </c>
      <c r="C829" s="3" t="s">
        <v>1688</v>
      </c>
      <c r="D829" s="6">
        <v>2300</v>
      </c>
      <c r="E829" s="6">
        <v>6134</v>
      </c>
      <c r="F829" s="4">
        <f t="shared" si="48"/>
        <v>2.6669565217391304</v>
      </c>
      <c r="G829" t="s">
        <v>20</v>
      </c>
      <c r="H829">
        <v>82</v>
      </c>
      <c r="I829" s="7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  <c r="S829" s="17">
        <f t="shared" si="50"/>
        <v>40666.208333333336</v>
      </c>
      <c r="T829" s="17">
        <f t="shared" si="51"/>
        <v>40678.208333333336</v>
      </c>
    </row>
    <row r="830" spans="1:20" ht="31" x14ac:dyDescent="0.35">
      <c r="A830">
        <v>828</v>
      </c>
      <c r="B830" t="s">
        <v>1689</v>
      </c>
      <c r="C830" s="3" t="s">
        <v>1690</v>
      </c>
      <c r="D830" s="6">
        <v>7100</v>
      </c>
      <c r="E830" s="6">
        <v>4899</v>
      </c>
      <c r="F830" s="4">
        <f t="shared" si="48"/>
        <v>0.69</v>
      </c>
      <c r="G830" t="s">
        <v>14</v>
      </c>
      <c r="H830">
        <v>70</v>
      </c>
      <c r="I830" s="7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  <c r="S830" s="17">
        <f t="shared" si="50"/>
        <v>43340.208333333328</v>
      </c>
      <c r="T830" s="17">
        <f t="shared" si="51"/>
        <v>43365.208333333328</v>
      </c>
    </row>
    <row r="831" spans="1:20" x14ac:dyDescent="0.35">
      <c r="A831">
        <v>829</v>
      </c>
      <c r="B831" t="s">
        <v>1691</v>
      </c>
      <c r="C831" s="3" t="s">
        <v>1692</v>
      </c>
      <c r="D831" s="6">
        <v>9600</v>
      </c>
      <c r="E831" s="6">
        <v>4929</v>
      </c>
      <c r="F831" s="4">
        <f t="shared" si="48"/>
        <v>0.51343749999999999</v>
      </c>
      <c r="G831" t="s">
        <v>14</v>
      </c>
      <c r="H831">
        <v>154</v>
      </c>
      <c r="I831" s="7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  <c r="S831" s="17">
        <f t="shared" si="50"/>
        <v>42164.208333333328</v>
      </c>
      <c r="T831" s="17">
        <f t="shared" si="51"/>
        <v>42179.208333333328</v>
      </c>
    </row>
    <row r="832" spans="1:20" ht="31" x14ac:dyDescent="0.35">
      <c r="A832">
        <v>830</v>
      </c>
      <c r="B832" t="s">
        <v>1693</v>
      </c>
      <c r="C832" s="3" t="s">
        <v>1694</v>
      </c>
      <c r="D832" s="6">
        <v>121600</v>
      </c>
      <c r="E832" s="6">
        <v>1424</v>
      </c>
      <c r="F832" s="4">
        <f t="shared" si="48"/>
        <v>1.1710526315789473E-2</v>
      </c>
      <c r="G832" t="s">
        <v>14</v>
      </c>
      <c r="H832">
        <v>22</v>
      </c>
      <c r="I832" s="7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  <c r="S832" s="17">
        <f t="shared" si="50"/>
        <v>43103.25</v>
      </c>
      <c r="T832" s="17">
        <f t="shared" si="51"/>
        <v>43162.25</v>
      </c>
    </row>
    <row r="833" spans="1:20" x14ac:dyDescent="0.35">
      <c r="A833">
        <v>831</v>
      </c>
      <c r="B833" t="s">
        <v>1695</v>
      </c>
      <c r="C833" s="3" t="s">
        <v>1696</v>
      </c>
      <c r="D833" s="6">
        <v>97100</v>
      </c>
      <c r="E833" s="6">
        <v>105817</v>
      </c>
      <c r="F833" s="4">
        <f t="shared" si="48"/>
        <v>1.089773429454171</v>
      </c>
      <c r="G833" t="s">
        <v>20</v>
      </c>
      <c r="H833">
        <v>4233</v>
      </c>
      <c r="I833" s="7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  <c r="S833" s="17">
        <f t="shared" si="50"/>
        <v>40994.208333333336</v>
      </c>
      <c r="T833" s="17">
        <f t="shared" si="51"/>
        <v>41028.208333333336</v>
      </c>
    </row>
    <row r="834" spans="1:20" x14ac:dyDescent="0.35">
      <c r="A834">
        <v>832</v>
      </c>
      <c r="B834" t="s">
        <v>1697</v>
      </c>
      <c r="C834" s="3" t="s">
        <v>1698</v>
      </c>
      <c r="D834" s="6">
        <v>43200</v>
      </c>
      <c r="E834" s="6">
        <v>136156</v>
      </c>
      <c r="F834" s="4">
        <f t="shared" ref="F834:F897" si="52">IFERROR(E834/D834,0)</f>
        <v>3.1517592592592591</v>
      </c>
      <c r="G834" t="s">
        <v>20</v>
      </c>
      <c r="H834">
        <v>1297</v>
      </c>
      <c r="I834" s="7">
        <f t="shared" ref="I834:I897" si="53">IFERROR(E834/H834,0)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  <c r="S834" s="17">
        <f t="shared" ref="S834:S897" si="54">(((L834/60)/60)/24)+DATE(1970,1,1)</f>
        <v>42299.208333333328</v>
      </c>
      <c r="T834" s="17">
        <f t="shared" ref="T834:T897" si="55">(((M834/60)/60)/24)+DATE(1970,1,1)</f>
        <v>42333.25</v>
      </c>
    </row>
    <row r="835" spans="1:20" x14ac:dyDescent="0.35">
      <c r="A835">
        <v>833</v>
      </c>
      <c r="B835" t="s">
        <v>1699</v>
      </c>
      <c r="C835" s="3" t="s">
        <v>1700</v>
      </c>
      <c r="D835" s="6">
        <v>6800</v>
      </c>
      <c r="E835" s="6">
        <v>10723</v>
      </c>
      <c r="F835" s="4">
        <f t="shared" si="52"/>
        <v>1.5769117647058823</v>
      </c>
      <c r="G835" t="s">
        <v>20</v>
      </c>
      <c r="H835">
        <v>165</v>
      </c>
      <c r="I835" s="7">
        <f t="shared" si="53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  <c r="S835" s="17">
        <f t="shared" si="54"/>
        <v>40588.25</v>
      </c>
      <c r="T835" s="17">
        <f t="shared" si="55"/>
        <v>40599.25</v>
      </c>
    </row>
    <row r="836" spans="1:20" x14ac:dyDescent="0.35">
      <c r="A836">
        <v>834</v>
      </c>
      <c r="B836" t="s">
        <v>1701</v>
      </c>
      <c r="C836" s="3" t="s">
        <v>1702</v>
      </c>
      <c r="D836" s="6">
        <v>7300</v>
      </c>
      <c r="E836" s="6">
        <v>11228</v>
      </c>
      <c r="F836" s="4">
        <f t="shared" si="52"/>
        <v>1.5380821917808218</v>
      </c>
      <c r="G836" t="s">
        <v>20</v>
      </c>
      <c r="H836">
        <v>119</v>
      </c>
      <c r="I836" s="7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  <c r="S836" s="17">
        <f t="shared" si="54"/>
        <v>41448.208333333336</v>
      </c>
      <c r="T836" s="17">
        <f t="shared" si="55"/>
        <v>41454.208333333336</v>
      </c>
    </row>
    <row r="837" spans="1:20" x14ac:dyDescent="0.35">
      <c r="A837">
        <v>835</v>
      </c>
      <c r="B837" t="s">
        <v>1703</v>
      </c>
      <c r="C837" s="3" t="s">
        <v>1704</v>
      </c>
      <c r="D837" s="6">
        <v>86200</v>
      </c>
      <c r="E837" s="6">
        <v>77355</v>
      </c>
      <c r="F837" s="4">
        <f t="shared" si="52"/>
        <v>0.89738979118329465</v>
      </c>
      <c r="G837" t="s">
        <v>14</v>
      </c>
      <c r="H837">
        <v>1758</v>
      </c>
      <c r="I837" s="7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  <c r="S837" s="17">
        <f t="shared" si="54"/>
        <v>42063.25</v>
      </c>
      <c r="T837" s="17">
        <f t="shared" si="55"/>
        <v>42069.25</v>
      </c>
    </row>
    <row r="838" spans="1:20" x14ac:dyDescent="0.35">
      <c r="A838">
        <v>836</v>
      </c>
      <c r="B838" t="s">
        <v>1705</v>
      </c>
      <c r="C838" s="3" t="s">
        <v>1706</v>
      </c>
      <c r="D838" s="6">
        <v>8100</v>
      </c>
      <c r="E838" s="6">
        <v>6086</v>
      </c>
      <c r="F838" s="4">
        <f t="shared" si="52"/>
        <v>0.75135802469135804</v>
      </c>
      <c r="G838" t="s">
        <v>14</v>
      </c>
      <c r="H838">
        <v>94</v>
      </c>
      <c r="I838" s="7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  <c r="S838" s="17">
        <f t="shared" si="54"/>
        <v>40214.25</v>
      </c>
      <c r="T838" s="17">
        <f t="shared" si="55"/>
        <v>40225.25</v>
      </c>
    </row>
    <row r="839" spans="1:20" x14ac:dyDescent="0.35">
      <c r="A839">
        <v>837</v>
      </c>
      <c r="B839" t="s">
        <v>1707</v>
      </c>
      <c r="C839" s="3" t="s">
        <v>1708</v>
      </c>
      <c r="D839" s="6">
        <v>17700</v>
      </c>
      <c r="E839" s="6">
        <v>150960</v>
      </c>
      <c r="F839" s="4">
        <f t="shared" si="52"/>
        <v>8.5288135593220336</v>
      </c>
      <c r="G839" t="s">
        <v>20</v>
      </c>
      <c r="H839">
        <v>1797</v>
      </c>
      <c r="I839" s="7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  <c r="S839" s="17">
        <f t="shared" si="54"/>
        <v>40629.208333333336</v>
      </c>
      <c r="T839" s="17">
        <f t="shared" si="55"/>
        <v>40683.208333333336</v>
      </c>
    </row>
    <row r="840" spans="1:20" x14ac:dyDescent="0.35">
      <c r="A840">
        <v>838</v>
      </c>
      <c r="B840" t="s">
        <v>1709</v>
      </c>
      <c r="C840" s="3" t="s">
        <v>1710</v>
      </c>
      <c r="D840" s="6">
        <v>6400</v>
      </c>
      <c r="E840" s="6">
        <v>8890</v>
      </c>
      <c r="F840" s="4">
        <f t="shared" si="52"/>
        <v>1.3890625000000001</v>
      </c>
      <c r="G840" t="s">
        <v>20</v>
      </c>
      <c r="H840">
        <v>261</v>
      </c>
      <c r="I840" s="7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  <c r="S840" s="17">
        <f t="shared" si="54"/>
        <v>43370.208333333328</v>
      </c>
      <c r="T840" s="17">
        <f t="shared" si="55"/>
        <v>43379.208333333328</v>
      </c>
    </row>
    <row r="841" spans="1:20" x14ac:dyDescent="0.35">
      <c r="A841">
        <v>839</v>
      </c>
      <c r="B841" t="s">
        <v>1711</v>
      </c>
      <c r="C841" s="3" t="s">
        <v>1712</v>
      </c>
      <c r="D841" s="6">
        <v>7700</v>
      </c>
      <c r="E841" s="6">
        <v>14644</v>
      </c>
      <c r="F841" s="4">
        <f t="shared" si="52"/>
        <v>1.9018181818181819</v>
      </c>
      <c r="G841" t="s">
        <v>20</v>
      </c>
      <c r="H841">
        <v>157</v>
      </c>
      <c r="I841" s="7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  <c r="S841" s="17">
        <f t="shared" si="54"/>
        <v>41715.208333333336</v>
      </c>
      <c r="T841" s="17">
        <f t="shared" si="55"/>
        <v>41760.208333333336</v>
      </c>
    </row>
    <row r="842" spans="1:20" x14ac:dyDescent="0.35">
      <c r="A842">
        <v>840</v>
      </c>
      <c r="B842" t="s">
        <v>1713</v>
      </c>
      <c r="C842" s="3" t="s">
        <v>1714</v>
      </c>
      <c r="D842" s="6">
        <v>116300</v>
      </c>
      <c r="E842" s="6">
        <v>116583</v>
      </c>
      <c r="F842" s="4">
        <f t="shared" si="52"/>
        <v>1.0024333619948409</v>
      </c>
      <c r="G842" t="s">
        <v>20</v>
      </c>
      <c r="H842">
        <v>3533</v>
      </c>
      <c r="I842" s="7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  <c r="S842" s="17">
        <f t="shared" si="54"/>
        <v>41836.208333333336</v>
      </c>
      <c r="T842" s="17">
        <f t="shared" si="55"/>
        <v>41838.208333333336</v>
      </c>
    </row>
    <row r="843" spans="1:20" x14ac:dyDescent="0.35">
      <c r="A843">
        <v>841</v>
      </c>
      <c r="B843" t="s">
        <v>1715</v>
      </c>
      <c r="C843" s="3" t="s">
        <v>1716</v>
      </c>
      <c r="D843" s="6">
        <v>9100</v>
      </c>
      <c r="E843" s="6">
        <v>12991</v>
      </c>
      <c r="F843" s="4">
        <f t="shared" si="52"/>
        <v>1.4275824175824177</v>
      </c>
      <c r="G843" t="s">
        <v>20</v>
      </c>
      <c r="H843">
        <v>155</v>
      </c>
      <c r="I843" s="7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  <c r="S843" s="17">
        <f t="shared" si="54"/>
        <v>42419.25</v>
      </c>
      <c r="T843" s="17">
        <f t="shared" si="55"/>
        <v>42435.25</v>
      </c>
    </row>
    <row r="844" spans="1:20" ht="31" x14ac:dyDescent="0.35">
      <c r="A844">
        <v>842</v>
      </c>
      <c r="B844" t="s">
        <v>1717</v>
      </c>
      <c r="C844" s="3" t="s">
        <v>1718</v>
      </c>
      <c r="D844" s="6">
        <v>1500</v>
      </c>
      <c r="E844" s="6">
        <v>8447</v>
      </c>
      <c r="F844" s="4">
        <f t="shared" si="52"/>
        <v>5.6313333333333331</v>
      </c>
      <c r="G844" t="s">
        <v>20</v>
      </c>
      <c r="H844">
        <v>132</v>
      </c>
      <c r="I844" s="7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  <c r="S844" s="17">
        <f t="shared" si="54"/>
        <v>43266.208333333328</v>
      </c>
      <c r="T844" s="17">
        <f t="shared" si="55"/>
        <v>43269.208333333328</v>
      </c>
    </row>
    <row r="845" spans="1:20" ht="31" x14ac:dyDescent="0.35">
      <c r="A845">
        <v>843</v>
      </c>
      <c r="B845" t="s">
        <v>1719</v>
      </c>
      <c r="C845" s="3" t="s">
        <v>1720</v>
      </c>
      <c r="D845" s="6">
        <v>8800</v>
      </c>
      <c r="E845" s="6">
        <v>2703</v>
      </c>
      <c r="F845" s="4">
        <f t="shared" si="52"/>
        <v>0.30715909090909088</v>
      </c>
      <c r="G845" t="s">
        <v>14</v>
      </c>
      <c r="H845">
        <v>33</v>
      </c>
      <c r="I845" s="7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  <c r="S845" s="17">
        <f t="shared" si="54"/>
        <v>43338.208333333328</v>
      </c>
      <c r="T845" s="17">
        <f t="shared" si="55"/>
        <v>43344.208333333328</v>
      </c>
    </row>
    <row r="846" spans="1:20" x14ac:dyDescent="0.35">
      <c r="A846">
        <v>844</v>
      </c>
      <c r="B846" t="s">
        <v>1721</v>
      </c>
      <c r="C846" s="3" t="s">
        <v>1722</v>
      </c>
      <c r="D846" s="6">
        <v>8800</v>
      </c>
      <c r="E846" s="6">
        <v>8747</v>
      </c>
      <c r="F846" s="4">
        <f t="shared" si="52"/>
        <v>0.99397727272727276</v>
      </c>
      <c r="G846" t="s">
        <v>74</v>
      </c>
      <c r="H846">
        <v>94</v>
      </c>
      <c r="I846" s="7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  <c r="S846" s="17">
        <f t="shared" si="54"/>
        <v>40930.25</v>
      </c>
      <c r="T846" s="17">
        <f t="shared" si="55"/>
        <v>40933.25</v>
      </c>
    </row>
    <row r="847" spans="1:20" x14ac:dyDescent="0.35">
      <c r="A847">
        <v>845</v>
      </c>
      <c r="B847" t="s">
        <v>1723</v>
      </c>
      <c r="C847" s="3" t="s">
        <v>1724</v>
      </c>
      <c r="D847" s="6">
        <v>69900</v>
      </c>
      <c r="E847" s="6">
        <v>138087</v>
      </c>
      <c r="F847" s="4">
        <f t="shared" si="52"/>
        <v>1.9754935622317598</v>
      </c>
      <c r="G847" t="s">
        <v>20</v>
      </c>
      <c r="H847">
        <v>1354</v>
      </c>
      <c r="I847" s="7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  <c r="S847" s="17">
        <f t="shared" si="54"/>
        <v>43235.208333333328</v>
      </c>
      <c r="T847" s="17">
        <f t="shared" si="55"/>
        <v>43272.208333333328</v>
      </c>
    </row>
    <row r="848" spans="1:20" x14ac:dyDescent="0.35">
      <c r="A848">
        <v>846</v>
      </c>
      <c r="B848" t="s">
        <v>1725</v>
      </c>
      <c r="C848" s="3" t="s">
        <v>1726</v>
      </c>
      <c r="D848" s="6">
        <v>1000</v>
      </c>
      <c r="E848" s="6">
        <v>5085</v>
      </c>
      <c r="F848" s="4">
        <f t="shared" si="52"/>
        <v>5.085</v>
      </c>
      <c r="G848" t="s">
        <v>20</v>
      </c>
      <c r="H848">
        <v>48</v>
      </c>
      <c r="I848" s="7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  <c r="S848" s="17">
        <f t="shared" si="54"/>
        <v>43302.208333333328</v>
      </c>
      <c r="T848" s="17">
        <f t="shared" si="55"/>
        <v>43338.208333333328</v>
      </c>
    </row>
    <row r="849" spans="1:20" x14ac:dyDescent="0.35">
      <c r="A849">
        <v>847</v>
      </c>
      <c r="B849" t="s">
        <v>1727</v>
      </c>
      <c r="C849" s="3" t="s">
        <v>1728</v>
      </c>
      <c r="D849" s="6">
        <v>4700</v>
      </c>
      <c r="E849" s="6">
        <v>11174</v>
      </c>
      <c r="F849" s="4">
        <f t="shared" si="52"/>
        <v>2.3774468085106384</v>
      </c>
      <c r="G849" t="s">
        <v>20</v>
      </c>
      <c r="H849">
        <v>110</v>
      </c>
      <c r="I849" s="7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  <c r="S849" s="17">
        <f t="shared" si="54"/>
        <v>43107.25</v>
      </c>
      <c r="T849" s="17">
        <f t="shared" si="55"/>
        <v>43110.25</v>
      </c>
    </row>
    <row r="850" spans="1:20" x14ac:dyDescent="0.35">
      <c r="A850">
        <v>848</v>
      </c>
      <c r="B850" t="s">
        <v>1729</v>
      </c>
      <c r="C850" s="3" t="s">
        <v>1730</v>
      </c>
      <c r="D850" s="6">
        <v>3200</v>
      </c>
      <c r="E850" s="6">
        <v>10831</v>
      </c>
      <c r="F850" s="4">
        <f t="shared" si="52"/>
        <v>3.3846875000000001</v>
      </c>
      <c r="G850" t="s">
        <v>20</v>
      </c>
      <c r="H850">
        <v>172</v>
      </c>
      <c r="I850" s="7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  <c r="S850" s="17">
        <f t="shared" si="54"/>
        <v>40341.208333333336</v>
      </c>
      <c r="T850" s="17">
        <f t="shared" si="55"/>
        <v>40350.208333333336</v>
      </c>
    </row>
    <row r="851" spans="1:20" x14ac:dyDescent="0.35">
      <c r="A851">
        <v>849</v>
      </c>
      <c r="B851" t="s">
        <v>1731</v>
      </c>
      <c r="C851" s="3" t="s">
        <v>1732</v>
      </c>
      <c r="D851" s="6">
        <v>6700</v>
      </c>
      <c r="E851" s="6">
        <v>8917</v>
      </c>
      <c r="F851" s="4">
        <f t="shared" si="52"/>
        <v>1.3308955223880596</v>
      </c>
      <c r="G851" t="s">
        <v>20</v>
      </c>
      <c r="H851">
        <v>307</v>
      </c>
      <c r="I851" s="7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  <c r="S851" s="17">
        <f t="shared" si="54"/>
        <v>40948.25</v>
      </c>
      <c r="T851" s="17">
        <f t="shared" si="55"/>
        <v>40951.25</v>
      </c>
    </row>
    <row r="852" spans="1:20" x14ac:dyDescent="0.35">
      <c r="A852">
        <v>850</v>
      </c>
      <c r="B852" t="s">
        <v>1733</v>
      </c>
      <c r="C852" s="3" t="s">
        <v>1734</v>
      </c>
      <c r="D852" s="6">
        <v>100</v>
      </c>
      <c r="E852" s="6">
        <v>1</v>
      </c>
      <c r="F852" s="4">
        <f t="shared" si="52"/>
        <v>0.01</v>
      </c>
      <c r="G852" t="s">
        <v>14</v>
      </c>
      <c r="H852">
        <v>1</v>
      </c>
      <c r="I852" s="7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  <c r="S852" s="17">
        <f t="shared" si="54"/>
        <v>40866.25</v>
      </c>
      <c r="T852" s="17">
        <f t="shared" si="55"/>
        <v>40881.25</v>
      </c>
    </row>
    <row r="853" spans="1:20" ht="31" x14ac:dyDescent="0.35">
      <c r="A853">
        <v>851</v>
      </c>
      <c r="B853" t="s">
        <v>1735</v>
      </c>
      <c r="C853" s="3" t="s">
        <v>1736</v>
      </c>
      <c r="D853" s="6">
        <v>6000</v>
      </c>
      <c r="E853" s="6">
        <v>12468</v>
      </c>
      <c r="F853" s="4">
        <f t="shared" si="52"/>
        <v>2.0779999999999998</v>
      </c>
      <c r="G853" t="s">
        <v>20</v>
      </c>
      <c r="H853">
        <v>160</v>
      </c>
      <c r="I853" s="7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  <c r="S853" s="17">
        <f t="shared" si="54"/>
        <v>41031.208333333336</v>
      </c>
      <c r="T853" s="17">
        <f t="shared" si="55"/>
        <v>41064.208333333336</v>
      </c>
    </row>
    <row r="854" spans="1:20" x14ac:dyDescent="0.35">
      <c r="A854">
        <v>852</v>
      </c>
      <c r="B854" t="s">
        <v>1737</v>
      </c>
      <c r="C854" s="3" t="s">
        <v>1738</v>
      </c>
      <c r="D854" s="6">
        <v>4900</v>
      </c>
      <c r="E854" s="6">
        <v>2505</v>
      </c>
      <c r="F854" s="4">
        <f t="shared" si="52"/>
        <v>0.51122448979591839</v>
      </c>
      <c r="G854" t="s">
        <v>14</v>
      </c>
      <c r="H854">
        <v>31</v>
      </c>
      <c r="I854" s="7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  <c r="S854" s="17">
        <f t="shared" si="54"/>
        <v>40740.208333333336</v>
      </c>
      <c r="T854" s="17">
        <f t="shared" si="55"/>
        <v>40750.208333333336</v>
      </c>
    </row>
    <row r="855" spans="1:20" x14ac:dyDescent="0.35">
      <c r="A855">
        <v>853</v>
      </c>
      <c r="B855" t="s">
        <v>1739</v>
      </c>
      <c r="C855" s="3" t="s">
        <v>1740</v>
      </c>
      <c r="D855" s="6">
        <v>17100</v>
      </c>
      <c r="E855" s="6">
        <v>111502</v>
      </c>
      <c r="F855" s="4">
        <f t="shared" si="52"/>
        <v>6.5205847953216374</v>
      </c>
      <c r="G855" t="s">
        <v>20</v>
      </c>
      <c r="H855">
        <v>1467</v>
      </c>
      <c r="I855" s="7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  <c r="S855" s="17">
        <f t="shared" si="54"/>
        <v>40714.208333333336</v>
      </c>
      <c r="T855" s="17">
        <f t="shared" si="55"/>
        <v>40719.208333333336</v>
      </c>
    </row>
    <row r="856" spans="1:20" x14ac:dyDescent="0.35">
      <c r="A856">
        <v>854</v>
      </c>
      <c r="B856" t="s">
        <v>1741</v>
      </c>
      <c r="C856" s="3" t="s">
        <v>1742</v>
      </c>
      <c r="D856" s="6">
        <v>171000</v>
      </c>
      <c r="E856" s="6">
        <v>194309</v>
      </c>
      <c r="F856" s="4">
        <f t="shared" si="52"/>
        <v>1.1363099415204678</v>
      </c>
      <c r="G856" t="s">
        <v>20</v>
      </c>
      <c r="H856">
        <v>2662</v>
      </c>
      <c r="I856" s="7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  <c r="S856" s="17">
        <f t="shared" si="54"/>
        <v>43787.25</v>
      </c>
      <c r="T856" s="17">
        <f t="shared" si="55"/>
        <v>43814.25</v>
      </c>
    </row>
    <row r="857" spans="1:20" x14ac:dyDescent="0.35">
      <c r="A857">
        <v>855</v>
      </c>
      <c r="B857" t="s">
        <v>1743</v>
      </c>
      <c r="C857" s="3" t="s">
        <v>1744</v>
      </c>
      <c r="D857" s="6">
        <v>23400</v>
      </c>
      <c r="E857" s="6">
        <v>23956</v>
      </c>
      <c r="F857" s="4">
        <f t="shared" si="52"/>
        <v>1.0237606837606839</v>
      </c>
      <c r="G857" t="s">
        <v>20</v>
      </c>
      <c r="H857">
        <v>452</v>
      </c>
      <c r="I857" s="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  <c r="S857" s="17">
        <f t="shared" si="54"/>
        <v>40712.208333333336</v>
      </c>
      <c r="T857" s="17">
        <f t="shared" si="55"/>
        <v>40743.208333333336</v>
      </c>
    </row>
    <row r="858" spans="1:20" x14ac:dyDescent="0.35">
      <c r="A858">
        <v>856</v>
      </c>
      <c r="B858" t="s">
        <v>1599</v>
      </c>
      <c r="C858" s="3" t="s">
        <v>1745</v>
      </c>
      <c r="D858" s="6">
        <v>2400</v>
      </c>
      <c r="E858" s="6">
        <v>8558</v>
      </c>
      <c r="F858" s="4">
        <f t="shared" si="52"/>
        <v>3.5658333333333334</v>
      </c>
      <c r="G858" t="s">
        <v>20</v>
      </c>
      <c r="H858">
        <v>158</v>
      </c>
      <c r="I858" s="7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  <c r="S858" s="17">
        <f t="shared" si="54"/>
        <v>41023.208333333336</v>
      </c>
      <c r="T858" s="17">
        <f t="shared" si="55"/>
        <v>41040.208333333336</v>
      </c>
    </row>
    <row r="859" spans="1:20" x14ac:dyDescent="0.35">
      <c r="A859">
        <v>857</v>
      </c>
      <c r="B859" t="s">
        <v>1746</v>
      </c>
      <c r="C859" s="3" t="s">
        <v>1747</v>
      </c>
      <c r="D859" s="6">
        <v>5300</v>
      </c>
      <c r="E859" s="6">
        <v>7413</v>
      </c>
      <c r="F859" s="4">
        <f t="shared" si="52"/>
        <v>1.3986792452830188</v>
      </c>
      <c r="G859" t="s">
        <v>20</v>
      </c>
      <c r="H859">
        <v>225</v>
      </c>
      <c r="I859" s="7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  <c r="S859" s="17">
        <f t="shared" si="54"/>
        <v>40944.25</v>
      </c>
      <c r="T859" s="17">
        <f t="shared" si="55"/>
        <v>40967.25</v>
      </c>
    </row>
    <row r="860" spans="1:20" x14ac:dyDescent="0.35">
      <c r="A860">
        <v>858</v>
      </c>
      <c r="B860" t="s">
        <v>1748</v>
      </c>
      <c r="C860" s="3" t="s">
        <v>1749</v>
      </c>
      <c r="D860" s="6">
        <v>4000</v>
      </c>
      <c r="E860" s="6">
        <v>2778</v>
      </c>
      <c r="F860" s="4">
        <f t="shared" si="52"/>
        <v>0.69450000000000001</v>
      </c>
      <c r="G860" t="s">
        <v>14</v>
      </c>
      <c r="H860">
        <v>35</v>
      </c>
      <c r="I860" s="7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  <c r="S860" s="17">
        <f t="shared" si="54"/>
        <v>43211.208333333328</v>
      </c>
      <c r="T860" s="17">
        <f t="shared" si="55"/>
        <v>43218.208333333328</v>
      </c>
    </row>
    <row r="861" spans="1:20" ht="31" x14ac:dyDescent="0.35">
      <c r="A861">
        <v>859</v>
      </c>
      <c r="B861" t="s">
        <v>1750</v>
      </c>
      <c r="C861" s="3" t="s">
        <v>1751</v>
      </c>
      <c r="D861" s="6">
        <v>7300</v>
      </c>
      <c r="E861" s="6">
        <v>2594</v>
      </c>
      <c r="F861" s="4">
        <f t="shared" si="52"/>
        <v>0.35534246575342465</v>
      </c>
      <c r="G861" t="s">
        <v>14</v>
      </c>
      <c r="H861">
        <v>63</v>
      </c>
      <c r="I861" s="7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  <c r="S861" s="17">
        <f t="shared" si="54"/>
        <v>41334.25</v>
      </c>
      <c r="T861" s="17">
        <f t="shared" si="55"/>
        <v>41352.208333333336</v>
      </c>
    </row>
    <row r="862" spans="1:20" x14ac:dyDescent="0.35">
      <c r="A862">
        <v>860</v>
      </c>
      <c r="B862" t="s">
        <v>1752</v>
      </c>
      <c r="C862" s="3" t="s">
        <v>1753</v>
      </c>
      <c r="D862" s="6">
        <v>2000</v>
      </c>
      <c r="E862" s="6">
        <v>5033</v>
      </c>
      <c r="F862" s="4">
        <f t="shared" si="52"/>
        <v>2.5165000000000002</v>
      </c>
      <c r="G862" t="s">
        <v>20</v>
      </c>
      <c r="H862">
        <v>65</v>
      </c>
      <c r="I862" s="7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  <c r="S862" s="17">
        <f t="shared" si="54"/>
        <v>43515.25</v>
      </c>
      <c r="T862" s="17">
        <f t="shared" si="55"/>
        <v>43525.25</v>
      </c>
    </row>
    <row r="863" spans="1:20" x14ac:dyDescent="0.35">
      <c r="A863">
        <v>861</v>
      </c>
      <c r="B863" t="s">
        <v>1754</v>
      </c>
      <c r="C863" s="3" t="s">
        <v>1755</v>
      </c>
      <c r="D863" s="6">
        <v>8800</v>
      </c>
      <c r="E863" s="6">
        <v>9317</v>
      </c>
      <c r="F863" s="4">
        <f t="shared" si="52"/>
        <v>1.0587500000000001</v>
      </c>
      <c r="G863" t="s">
        <v>20</v>
      </c>
      <c r="H863">
        <v>163</v>
      </c>
      <c r="I863" s="7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  <c r="S863" s="17">
        <f t="shared" si="54"/>
        <v>40258.208333333336</v>
      </c>
      <c r="T863" s="17">
        <f t="shared" si="55"/>
        <v>40266.208333333336</v>
      </c>
    </row>
    <row r="864" spans="1:20" x14ac:dyDescent="0.35">
      <c r="A864">
        <v>862</v>
      </c>
      <c r="B864" t="s">
        <v>1756</v>
      </c>
      <c r="C864" s="3" t="s">
        <v>1757</v>
      </c>
      <c r="D864" s="6">
        <v>3500</v>
      </c>
      <c r="E864" s="6">
        <v>6560</v>
      </c>
      <c r="F864" s="4">
        <f t="shared" si="52"/>
        <v>1.8742857142857143</v>
      </c>
      <c r="G864" t="s">
        <v>20</v>
      </c>
      <c r="H864">
        <v>85</v>
      </c>
      <c r="I864" s="7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  <c r="S864" s="17">
        <f t="shared" si="54"/>
        <v>40756.208333333336</v>
      </c>
      <c r="T864" s="17">
        <f t="shared" si="55"/>
        <v>40760.208333333336</v>
      </c>
    </row>
    <row r="865" spans="1:20" x14ac:dyDescent="0.35">
      <c r="A865">
        <v>863</v>
      </c>
      <c r="B865" t="s">
        <v>1758</v>
      </c>
      <c r="C865" s="3" t="s">
        <v>1759</v>
      </c>
      <c r="D865" s="6">
        <v>1400</v>
      </c>
      <c r="E865" s="6">
        <v>5415</v>
      </c>
      <c r="F865" s="4">
        <f t="shared" si="52"/>
        <v>3.8678571428571429</v>
      </c>
      <c r="G865" t="s">
        <v>20</v>
      </c>
      <c r="H865">
        <v>217</v>
      </c>
      <c r="I865" s="7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  <c r="S865" s="17">
        <f t="shared" si="54"/>
        <v>42172.208333333328</v>
      </c>
      <c r="T865" s="17">
        <f t="shared" si="55"/>
        <v>42195.208333333328</v>
      </c>
    </row>
    <row r="866" spans="1:20" x14ac:dyDescent="0.35">
      <c r="A866">
        <v>864</v>
      </c>
      <c r="B866" t="s">
        <v>1760</v>
      </c>
      <c r="C866" s="3" t="s">
        <v>1761</v>
      </c>
      <c r="D866" s="6">
        <v>4200</v>
      </c>
      <c r="E866" s="6">
        <v>14577</v>
      </c>
      <c r="F866" s="4">
        <f t="shared" si="52"/>
        <v>3.4707142857142856</v>
      </c>
      <c r="G866" t="s">
        <v>20</v>
      </c>
      <c r="H866">
        <v>150</v>
      </c>
      <c r="I866" s="7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  <c r="S866" s="17">
        <f t="shared" si="54"/>
        <v>42601.208333333328</v>
      </c>
      <c r="T866" s="17">
        <f t="shared" si="55"/>
        <v>42606.208333333328</v>
      </c>
    </row>
    <row r="867" spans="1:20" x14ac:dyDescent="0.35">
      <c r="A867">
        <v>865</v>
      </c>
      <c r="B867" t="s">
        <v>1762</v>
      </c>
      <c r="C867" s="3" t="s">
        <v>1763</v>
      </c>
      <c r="D867" s="6">
        <v>81000</v>
      </c>
      <c r="E867" s="6">
        <v>150515</v>
      </c>
      <c r="F867" s="4">
        <f t="shared" si="52"/>
        <v>1.8582098765432098</v>
      </c>
      <c r="G867" t="s">
        <v>20</v>
      </c>
      <c r="H867">
        <v>3272</v>
      </c>
      <c r="I867" s="7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  <c r="S867" s="17">
        <f t="shared" si="54"/>
        <v>41897.208333333336</v>
      </c>
      <c r="T867" s="17">
        <f t="shared" si="55"/>
        <v>41906.208333333336</v>
      </c>
    </row>
    <row r="868" spans="1:20" x14ac:dyDescent="0.35">
      <c r="A868">
        <v>866</v>
      </c>
      <c r="B868" t="s">
        <v>1764</v>
      </c>
      <c r="C868" s="3" t="s">
        <v>1765</v>
      </c>
      <c r="D868" s="6">
        <v>182800</v>
      </c>
      <c r="E868" s="6">
        <v>79045</v>
      </c>
      <c r="F868" s="4">
        <f t="shared" si="52"/>
        <v>0.43241247264770238</v>
      </c>
      <c r="G868" t="s">
        <v>74</v>
      </c>
      <c r="H868">
        <v>898</v>
      </c>
      <c r="I868" s="7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  <c r="S868" s="17">
        <f t="shared" si="54"/>
        <v>40671.208333333336</v>
      </c>
      <c r="T868" s="17">
        <f t="shared" si="55"/>
        <v>40672.208333333336</v>
      </c>
    </row>
    <row r="869" spans="1:20" ht="31" x14ac:dyDescent="0.35">
      <c r="A869">
        <v>867</v>
      </c>
      <c r="B869" t="s">
        <v>1766</v>
      </c>
      <c r="C869" s="3" t="s">
        <v>1767</v>
      </c>
      <c r="D869" s="6">
        <v>4800</v>
      </c>
      <c r="E869" s="6">
        <v>7797</v>
      </c>
      <c r="F869" s="4">
        <f t="shared" si="52"/>
        <v>1.6243749999999999</v>
      </c>
      <c r="G869" t="s">
        <v>20</v>
      </c>
      <c r="H869">
        <v>300</v>
      </c>
      <c r="I869" s="7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  <c r="S869" s="17">
        <f t="shared" si="54"/>
        <v>43382.208333333328</v>
      </c>
      <c r="T869" s="17">
        <f t="shared" si="55"/>
        <v>43388.208333333328</v>
      </c>
    </row>
    <row r="870" spans="1:20" x14ac:dyDescent="0.35">
      <c r="A870">
        <v>868</v>
      </c>
      <c r="B870" t="s">
        <v>1768</v>
      </c>
      <c r="C870" s="3" t="s">
        <v>1769</v>
      </c>
      <c r="D870" s="6">
        <v>7000</v>
      </c>
      <c r="E870" s="6">
        <v>12939</v>
      </c>
      <c r="F870" s="4">
        <f t="shared" si="52"/>
        <v>1.8484285714285715</v>
      </c>
      <c r="G870" t="s">
        <v>20</v>
      </c>
      <c r="H870">
        <v>126</v>
      </c>
      <c r="I870" s="7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  <c r="S870" s="17">
        <f t="shared" si="54"/>
        <v>41559.208333333336</v>
      </c>
      <c r="T870" s="17">
        <f t="shared" si="55"/>
        <v>41570.208333333336</v>
      </c>
    </row>
    <row r="871" spans="1:20" x14ac:dyDescent="0.35">
      <c r="A871">
        <v>869</v>
      </c>
      <c r="B871" t="s">
        <v>1770</v>
      </c>
      <c r="C871" s="3" t="s">
        <v>1771</v>
      </c>
      <c r="D871" s="6">
        <v>161900</v>
      </c>
      <c r="E871" s="6">
        <v>38376</v>
      </c>
      <c r="F871" s="4">
        <f t="shared" si="52"/>
        <v>0.23703520691785052</v>
      </c>
      <c r="G871" t="s">
        <v>14</v>
      </c>
      <c r="H871">
        <v>526</v>
      </c>
      <c r="I871" s="7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  <c r="S871" s="17">
        <f t="shared" si="54"/>
        <v>40350.208333333336</v>
      </c>
      <c r="T871" s="17">
        <f t="shared" si="55"/>
        <v>40364.208333333336</v>
      </c>
    </row>
    <row r="872" spans="1:20" x14ac:dyDescent="0.35">
      <c r="A872">
        <v>870</v>
      </c>
      <c r="B872" t="s">
        <v>1772</v>
      </c>
      <c r="C872" s="3" t="s">
        <v>1773</v>
      </c>
      <c r="D872" s="6">
        <v>7700</v>
      </c>
      <c r="E872" s="6">
        <v>6920</v>
      </c>
      <c r="F872" s="4">
        <f t="shared" si="52"/>
        <v>0.89870129870129867</v>
      </c>
      <c r="G872" t="s">
        <v>14</v>
      </c>
      <c r="H872">
        <v>121</v>
      </c>
      <c r="I872" s="7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  <c r="S872" s="17">
        <f t="shared" si="54"/>
        <v>42240.208333333328</v>
      </c>
      <c r="T872" s="17">
        <f t="shared" si="55"/>
        <v>42265.208333333328</v>
      </c>
    </row>
    <row r="873" spans="1:20" ht="31" x14ac:dyDescent="0.35">
      <c r="A873">
        <v>871</v>
      </c>
      <c r="B873" t="s">
        <v>1774</v>
      </c>
      <c r="C873" s="3" t="s">
        <v>1775</v>
      </c>
      <c r="D873" s="6">
        <v>71500</v>
      </c>
      <c r="E873" s="6">
        <v>194912</v>
      </c>
      <c r="F873" s="4">
        <f t="shared" si="52"/>
        <v>2.7260419580419581</v>
      </c>
      <c r="G873" t="s">
        <v>20</v>
      </c>
      <c r="H873">
        <v>2320</v>
      </c>
      <c r="I873" s="7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  <c r="S873" s="17">
        <f t="shared" si="54"/>
        <v>43040.208333333328</v>
      </c>
      <c r="T873" s="17">
        <f t="shared" si="55"/>
        <v>43058.25</v>
      </c>
    </row>
    <row r="874" spans="1:20" x14ac:dyDescent="0.35">
      <c r="A874">
        <v>872</v>
      </c>
      <c r="B874" t="s">
        <v>1776</v>
      </c>
      <c r="C874" s="3" t="s">
        <v>1777</v>
      </c>
      <c r="D874" s="6">
        <v>4700</v>
      </c>
      <c r="E874" s="6">
        <v>7992</v>
      </c>
      <c r="F874" s="4">
        <f t="shared" si="52"/>
        <v>1.7004255319148935</v>
      </c>
      <c r="G874" t="s">
        <v>20</v>
      </c>
      <c r="H874">
        <v>81</v>
      </c>
      <c r="I874" s="7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  <c r="S874" s="17">
        <f t="shared" si="54"/>
        <v>43346.208333333328</v>
      </c>
      <c r="T874" s="17">
        <f t="shared" si="55"/>
        <v>43351.208333333328</v>
      </c>
    </row>
    <row r="875" spans="1:20" x14ac:dyDescent="0.35">
      <c r="A875">
        <v>873</v>
      </c>
      <c r="B875" t="s">
        <v>1778</v>
      </c>
      <c r="C875" s="3" t="s">
        <v>1779</v>
      </c>
      <c r="D875" s="6">
        <v>42100</v>
      </c>
      <c r="E875" s="6">
        <v>79268</v>
      </c>
      <c r="F875" s="4">
        <f t="shared" si="52"/>
        <v>1.8828503562945369</v>
      </c>
      <c r="G875" t="s">
        <v>20</v>
      </c>
      <c r="H875">
        <v>1887</v>
      </c>
      <c r="I875" s="7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  <c r="S875" s="17">
        <f t="shared" si="54"/>
        <v>41647.25</v>
      </c>
      <c r="T875" s="17">
        <f t="shared" si="55"/>
        <v>41652.25</v>
      </c>
    </row>
    <row r="876" spans="1:20" x14ac:dyDescent="0.35">
      <c r="A876">
        <v>874</v>
      </c>
      <c r="B876" t="s">
        <v>1780</v>
      </c>
      <c r="C876" s="3" t="s">
        <v>1781</v>
      </c>
      <c r="D876" s="6">
        <v>40200</v>
      </c>
      <c r="E876" s="6">
        <v>139468</v>
      </c>
      <c r="F876" s="4">
        <f t="shared" si="52"/>
        <v>3.4693532338308457</v>
      </c>
      <c r="G876" t="s">
        <v>20</v>
      </c>
      <c r="H876">
        <v>4358</v>
      </c>
      <c r="I876" s="7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  <c r="S876" s="17">
        <f t="shared" si="54"/>
        <v>40291.208333333336</v>
      </c>
      <c r="T876" s="17">
        <f t="shared" si="55"/>
        <v>40329.208333333336</v>
      </c>
    </row>
    <row r="877" spans="1:20" x14ac:dyDescent="0.35">
      <c r="A877">
        <v>875</v>
      </c>
      <c r="B877" t="s">
        <v>1782</v>
      </c>
      <c r="C877" s="3" t="s">
        <v>1783</v>
      </c>
      <c r="D877" s="6">
        <v>7900</v>
      </c>
      <c r="E877" s="6">
        <v>5465</v>
      </c>
      <c r="F877" s="4">
        <f t="shared" si="52"/>
        <v>0.6917721518987342</v>
      </c>
      <c r="G877" t="s">
        <v>14</v>
      </c>
      <c r="H877">
        <v>67</v>
      </c>
      <c r="I877" s="7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  <c r="S877" s="17">
        <f t="shared" si="54"/>
        <v>40556.25</v>
      </c>
      <c r="T877" s="17">
        <f t="shared" si="55"/>
        <v>40557.25</v>
      </c>
    </row>
    <row r="878" spans="1:20" x14ac:dyDescent="0.35">
      <c r="A878">
        <v>876</v>
      </c>
      <c r="B878" t="s">
        <v>1784</v>
      </c>
      <c r="C878" s="3" t="s">
        <v>1785</v>
      </c>
      <c r="D878" s="6">
        <v>8300</v>
      </c>
      <c r="E878" s="6">
        <v>2111</v>
      </c>
      <c r="F878" s="4">
        <f t="shared" si="52"/>
        <v>0.25433734939759034</v>
      </c>
      <c r="G878" t="s">
        <v>14</v>
      </c>
      <c r="H878">
        <v>57</v>
      </c>
      <c r="I878" s="7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  <c r="S878" s="17">
        <f t="shared" si="54"/>
        <v>43624.208333333328</v>
      </c>
      <c r="T878" s="17">
        <f t="shared" si="55"/>
        <v>43648.208333333328</v>
      </c>
    </row>
    <row r="879" spans="1:20" x14ac:dyDescent="0.35">
      <c r="A879">
        <v>877</v>
      </c>
      <c r="B879" t="s">
        <v>1786</v>
      </c>
      <c r="C879" s="3" t="s">
        <v>1787</v>
      </c>
      <c r="D879" s="6">
        <v>163600</v>
      </c>
      <c r="E879" s="6">
        <v>126628</v>
      </c>
      <c r="F879" s="4">
        <f t="shared" si="52"/>
        <v>0.77400977995110021</v>
      </c>
      <c r="G879" t="s">
        <v>14</v>
      </c>
      <c r="H879">
        <v>1229</v>
      </c>
      <c r="I879" s="7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  <c r="S879" s="17">
        <f t="shared" si="54"/>
        <v>42577.208333333328</v>
      </c>
      <c r="T879" s="17">
        <f t="shared" si="55"/>
        <v>42578.208333333328</v>
      </c>
    </row>
    <row r="880" spans="1:20" x14ac:dyDescent="0.35">
      <c r="A880">
        <v>878</v>
      </c>
      <c r="B880" t="s">
        <v>1788</v>
      </c>
      <c r="C880" s="3" t="s">
        <v>1789</v>
      </c>
      <c r="D880" s="6">
        <v>2700</v>
      </c>
      <c r="E880" s="6">
        <v>1012</v>
      </c>
      <c r="F880" s="4">
        <f t="shared" si="52"/>
        <v>0.37481481481481482</v>
      </c>
      <c r="G880" t="s">
        <v>14</v>
      </c>
      <c r="H880">
        <v>12</v>
      </c>
      <c r="I880" s="7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  <c r="S880" s="17">
        <f t="shared" si="54"/>
        <v>43845.25</v>
      </c>
      <c r="T880" s="17">
        <f t="shared" si="55"/>
        <v>43869.25</v>
      </c>
    </row>
    <row r="881" spans="1:20" x14ac:dyDescent="0.35">
      <c r="A881">
        <v>879</v>
      </c>
      <c r="B881" t="s">
        <v>1790</v>
      </c>
      <c r="C881" s="3" t="s">
        <v>1791</v>
      </c>
      <c r="D881" s="6">
        <v>1000</v>
      </c>
      <c r="E881" s="6">
        <v>5438</v>
      </c>
      <c r="F881" s="4">
        <f t="shared" si="52"/>
        <v>5.4379999999999997</v>
      </c>
      <c r="G881" t="s">
        <v>20</v>
      </c>
      <c r="H881">
        <v>53</v>
      </c>
      <c r="I881" s="7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  <c r="S881" s="17">
        <f t="shared" si="54"/>
        <v>42788.25</v>
      </c>
      <c r="T881" s="17">
        <f t="shared" si="55"/>
        <v>42797.25</v>
      </c>
    </row>
    <row r="882" spans="1:20" x14ac:dyDescent="0.35">
      <c r="A882">
        <v>880</v>
      </c>
      <c r="B882" t="s">
        <v>1792</v>
      </c>
      <c r="C882" s="3" t="s">
        <v>1793</v>
      </c>
      <c r="D882" s="6">
        <v>84500</v>
      </c>
      <c r="E882" s="6">
        <v>193101</v>
      </c>
      <c r="F882" s="4">
        <f t="shared" si="52"/>
        <v>2.2852189349112426</v>
      </c>
      <c r="G882" t="s">
        <v>20</v>
      </c>
      <c r="H882">
        <v>2414</v>
      </c>
      <c r="I882" s="7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  <c r="S882" s="17">
        <f t="shared" si="54"/>
        <v>43667.208333333328</v>
      </c>
      <c r="T882" s="17">
        <f t="shared" si="55"/>
        <v>43669.208333333328</v>
      </c>
    </row>
    <row r="883" spans="1:20" x14ac:dyDescent="0.35">
      <c r="A883">
        <v>881</v>
      </c>
      <c r="B883" t="s">
        <v>1794</v>
      </c>
      <c r="C883" s="3" t="s">
        <v>1795</v>
      </c>
      <c r="D883" s="6">
        <v>81300</v>
      </c>
      <c r="E883" s="6">
        <v>31665</v>
      </c>
      <c r="F883" s="4">
        <f t="shared" si="52"/>
        <v>0.38948339483394834</v>
      </c>
      <c r="G883" t="s">
        <v>14</v>
      </c>
      <c r="H883">
        <v>452</v>
      </c>
      <c r="I883" s="7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  <c r="S883" s="17">
        <f t="shared" si="54"/>
        <v>42194.208333333328</v>
      </c>
      <c r="T883" s="17">
        <f t="shared" si="55"/>
        <v>42223.208333333328</v>
      </c>
    </row>
    <row r="884" spans="1:20" x14ac:dyDescent="0.35">
      <c r="A884">
        <v>882</v>
      </c>
      <c r="B884" t="s">
        <v>1796</v>
      </c>
      <c r="C884" s="3" t="s">
        <v>1797</v>
      </c>
      <c r="D884" s="6">
        <v>800</v>
      </c>
      <c r="E884" s="6">
        <v>2960</v>
      </c>
      <c r="F884" s="4">
        <f t="shared" si="52"/>
        <v>3.7</v>
      </c>
      <c r="G884" t="s">
        <v>20</v>
      </c>
      <c r="H884">
        <v>80</v>
      </c>
      <c r="I884" s="7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  <c r="S884" s="17">
        <f t="shared" si="54"/>
        <v>42025.25</v>
      </c>
      <c r="T884" s="17">
        <f t="shared" si="55"/>
        <v>42029.25</v>
      </c>
    </row>
    <row r="885" spans="1:20" ht="31" x14ac:dyDescent="0.35">
      <c r="A885">
        <v>883</v>
      </c>
      <c r="B885" t="s">
        <v>1798</v>
      </c>
      <c r="C885" s="3" t="s">
        <v>1799</v>
      </c>
      <c r="D885" s="6">
        <v>3400</v>
      </c>
      <c r="E885" s="6">
        <v>8089</v>
      </c>
      <c r="F885" s="4">
        <f t="shared" si="52"/>
        <v>2.3791176470588233</v>
      </c>
      <c r="G885" t="s">
        <v>20</v>
      </c>
      <c r="H885">
        <v>193</v>
      </c>
      <c r="I885" s="7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  <c r="S885" s="17">
        <f t="shared" si="54"/>
        <v>40323.208333333336</v>
      </c>
      <c r="T885" s="17">
        <f t="shared" si="55"/>
        <v>40359.208333333336</v>
      </c>
    </row>
    <row r="886" spans="1:20" x14ac:dyDescent="0.35">
      <c r="A886">
        <v>884</v>
      </c>
      <c r="B886" t="s">
        <v>1800</v>
      </c>
      <c r="C886" s="3" t="s">
        <v>1801</v>
      </c>
      <c r="D886" s="6">
        <v>170800</v>
      </c>
      <c r="E886" s="6">
        <v>109374</v>
      </c>
      <c r="F886" s="4">
        <f t="shared" si="52"/>
        <v>0.64036299765807958</v>
      </c>
      <c r="G886" t="s">
        <v>14</v>
      </c>
      <c r="H886">
        <v>1886</v>
      </c>
      <c r="I886" s="7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  <c r="S886" s="17">
        <f t="shared" si="54"/>
        <v>41763.208333333336</v>
      </c>
      <c r="T886" s="17">
        <f t="shared" si="55"/>
        <v>41765.208333333336</v>
      </c>
    </row>
    <row r="887" spans="1:20" x14ac:dyDescent="0.35">
      <c r="A887">
        <v>885</v>
      </c>
      <c r="B887" t="s">
        <v>1802</v>
      </c>
      <c r="C887" s="3" t="s">
        <v>1803</v>
      </c>
      <c r="D887" s="6">
        <v>1800</v>
      </c>
      <c r="E887" s="6">
        <v>2129</v>
      </c>
      <c r="F887" s="4">
        <f t="shared" si="52"/>
        <v>1.1827777777777777</v>
      </c>
      <c r="G887" t="s">
        <v>20</v>
      </c>
      <c r="H887">
        <v>52</v>
      </c>
      <c r="I887" s="7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  <c r="S887" s="17">
        <f t="shared" si="54"/>
        <v>40335.208333333336</v>
      </c>
      <c r="T887" s="17">
        <f t="shared" si="55"/>
        <v>40373.208333333336</v>
      </c>
    </row>
    <row r="888" spans="1:20" x14ac:dyDescent="0.35">
      <c r="A888">
        <v>886</v>
      </c>
      <c r="B888" t="s">
        <v>1804</v>
      </c>
      <c r="C888" s="3" t="s">
        <v>1805</v>
      </c>
      <c r="D888" s="6">
        <v>150600</v>
      </c>
      <c r="E888" s="6">
        <v>127745</v>
      </c>
      <c r="F888" s="4">
        <f t="shared" si="52"/>
        <v>0.84824037184594958</v>
      </c>
      <c r="G888" t="s">
        <v>14</v>
      </c>
      <c r="H888">
        <v>1825</v>
      </c>
      <c r="I888" s="7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  <c r="S888" s="17">
        <f t="shared" si="54"/>
        <v>40416.208333333336</v>
      </c>
      <c r="T888" s="17">
        <f t="shared" si="55"/>
        <v>40434.208333333336</v>
      </c>
    </row>
    <row r="889" spans="1:20" x14ac:dyDescent="0.35">
      <c r="A889">
        <v>887</v>
      </c>
      <c r="B889" t="s">
        <v>1806</v>
      </c>
      <c r="C889" s="3" t="s">
        <v>1807</v>
      </c>
      <c r="D889" s="6">
        <v>7800</v>
      </c>
      <c r="E889" s="6">
        <v>2289</v>
      </c>
      <c r="F889" s="4">
        <f t="shared" si="52"/>
        <v>0.29346153846153844</v>
      </c>
      <c r="G889" t="s">
        <v>14</v>
      </c>
      <c r="H889">
        <v>31</v>
      </c>
      <c r="I889" s="7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  <c r="S889" s="17">
        <f t="shared" si="54"/>
        <v>42202.208333333328</v>
      </c>
      <c r="T889" s="17">
        <f t="shared" si="55"/>
        <v>42249.208333333328</v>
      </c>
    </row>
    <row r="890" spans="1:20" ht="31" x14ac:dyDescent="0.35">
      <c r="A890">
        <v>888</v>
      </c>
      <c r="B890" t="s">
        <v>1808</v>
      </c>
      <c r="C890" s="3" t="s">
        <v>1809</v>
      </c>
      <c r="D890" s="6">
        <v>5800</v>
      </c>
      <c r="E890" s="6">
        <v>12174</v>
      </c>
      <c r="F890" s="4">
        <f t="shared" si="52"/>
        <v>2.0989655172413793</v>
      </c>
      <c r="G890" t="s">
        <v>20</v>
      </c>
      <c r="H890">
        <v>290</v>
      </c>
      <c r="I890" s="7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  <c r="S890" s="17">
        <f t="shared" si="54"/>
        <v>42836.208333333328</v>
      </c>
      <c r="T890" s="17">
        <f t="shared" si="55"/>
        <v>42855.208333333328</v>
      </c>
    </row>
    <row r="891" spans="1:20" x14ac:dyDescent="0.35">
      <c r="A891">
        <v>889</v>
      </c>
      <c r="B891" t="s">
        <v>1810</v>
      </c>
      <c r="C891" s="3" t="s">
        <v>1811</v>
      </c>
      <c r="D891" s="6">
        <v>5600</v>
      </c>
      <c r="E891" s="6">
        <v>9508</v>
      </c>
      <c r="F891" s="4">
        <f t="shared" si="52"/>
        <v>1.697857142857143</v>
      </c>
      <c r="G891" t="s">
        <v>20</v>
      </c>
      <c r="H891">
        <v>122</v>
      </c>
      <c r="I891" s="7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  <c r="S891" s="17">
        <f t="shared" si="54"/>
        <v>41710.208333333336</v>
      </c>
      <c r="T891" s="17">
        <f t="shared" si="55"/>
        <v>41717.208333333336</v>
      </c>
    </row>
    <row r="892" spans="1:20" x14ac:dyDescent="0.35">
      <c r="A892">
        <v>890</v>
      </c>
      <c r="B892" t="s">
        <v>1812</v>
      </c>
      <c r="C892" s="3" t="s">
        <v>1813</v>
      </c>
      <c r="D892" s="6">
        <v>134400</v>
      </c>
      <c r="E892" s="6">
        <v>155849</v>
      </c>
      <c r="F892" s="4">
        <f t="shared" si="52"/>
        <v>1.1595907738095239</v>
      </c>
      <c r="G892" t="s">
        <v>20</v>
      </c>
      <c r="H892">
        <v>1470</v>
      </c>
      <c r="I892" s="7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  <c r="S892" s="17">
        <f t="shared" si="54"/>
        <v>43640.208333333328</v>
      </c>
      <c r="T892" s="17">
        <f t="shared" si="55"/>
        <v>43641.208333333328</v>
      </c>
    </row>
    <row r="893" spans="1:20" ht="31" x14ac:dyDescent="0.35">
      <c r="A893">
        <v>891</v>
      </c>
      <c r="B893" t="s">
        <v>1814</v>
      </c>
      <c r="C893" s="3" t="s">
        <v>1815</v>
      </c>
      <c r="D893" s="6">
        <v>3000</v>
      </c>
      <c r="E893" s="6">
        <v>7758</v>
      </c>
      <c r="F893" s="4">
        <f t="shared" si="52"/>
        <v>2.5859999999999999</v>
      </c>
      <c r="G893" t="s">
        <v>20</v>
      </c>
      <c r="H893">
        <v>165</v>
      </c>
      <c r="I893" s="7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  <c r="S893" s="17">
        <f t="shared" si="54"/>
        <v>40880.25</v>
      </c>
      <c r="T893" s="17">
        <f t="shared" si="55"/>
        <v>40924.25</v>
      </c>
    </row>
    <row r="894" spans="1:20" x14ac:dyDescent="0.35">
      <c r="A894">
        <v>892</v>
      </c>
      <c r="B894" t="s">
        <v>1816</v>
      </c>
      <c r="C894" s="3" t="s">
        <v>1817</v>
      </c>
      <c r="D894" s="6">
        <v>6000</v>
      </c>
      <c r="E894" s="6">
        <v>13835</v>
      </c>
      <c r="F894" s="4">
        <f t="shared" si="52"/>
        <v>2.3058333333333332</v>
      </c>
      <c r="G894" t="s">
        <v>20</v>
      </c>
      <c r="H894">
        <v>182</v>
      </c>
      <c r="I894" s="7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  <c r="S894" s="17">
        <f t="shared" si="54"/>
        <v>40319.208333333336</v>
      </c>
      <c r="T894" s="17">
        <f t="shared" si="55"/>
        <v>40360.208333333336</v>
      </c>
    </row>
    <row r="895" spans="1:20" x14ac:dyDescent="0.35">
      <c r="A895">
        <v>893</v>
      </c>
      <c r="B895" t="s">
        <v>1818</v>
      </c>
      <c r="C895" s="3" t="s">
        <v>1819</v>
      </c>
      <c r="D895" s="6">
        <v>8400</v>
      </c>
      <c r="E895" s="6">
        <v>10770</v>
      </c>
      <c r="F895" s="4">
        <f t="shared" si="52"/>
        <v>1.2821428571428573</v>
      </c>
      <c r="G895" t="s">
        <v>20</v>
      </c>
      <c r="H895">
        <v>199</v>
      </c>
      <c r="I895" s="7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  <c r="S895" s="17">
        <f t="shared" si="54"/>
        <v>42170.208333333328</v>
      </c>
      <c r="T895" s="17">
        <f t="shared" si="55"/>
        <v>42174.208333333328</v>
      </c>
    </row>
    <row r="896" spans="1:20" x14ac:dyDescent="0.35">
      <c r="A896">
        <v>894</v>
      </c>
      <c r="B896" t="s">
        <v>1820</v>
      </c>
      <c r="C896" s="3" t="s">
        <v>1821</v>
      </c>
      <c r="D896" s="6">
        <v>1700</v>
      </c>
      <c r="E896" s="6">
        <v>3208</v>
      </c>
      <c r="F896" s="4">
        <f t="shared" si="52"/>
        <v>1.8870588235294117</v>
      </c>
      <c r="G896" t="s">
        <v>20</v>
      </c>
      <c r="H896">
        <v>56</v>
      </c>
      <c r="I896" s="7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  <c r="S896" s="17">
        <f t="shared" si="54"/>
        <v>41466.208333333336</v>
      </c>
      <c r="T896" s="17">
        <f t="shared" si="55"/>
        <v>41496.208333333336</v>
      </c>
    </row>
    <row r="897" spans="1:20" ht="31" x14ac:dyDescent="0.35">
      <c r="A897">
        <v>895</v>
      </c>
      <c r="B897" t="s">
        <v>1822</v>
      </c>
      <c r="C897" s="3" t="s">
        <v>1823</v>
      </c>
      <c r="D897" s="6">
        <v>159800</v>
      </c>
      <c r="E897" s="6">
        <v>11108</v>
      </c>
      <c r="F897" s="4">
        <f t="shared" si="52"/>
        <v>6.9511889862327911E-2</v>
      </c>
      <c r="G897" t="s">
        <v>14</v>
      </c>
      <c r="H897">
        <v>107</v>
      </c>
      <c r="I897" s="7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  <c r="S897" s="17">
        <f t="shared" si="54"/>
        <v>43134.25</v>
      </c>
      <c r="T897" s="17">
        <f t="shared" si="55"/>
        <v>43143.25</v>
      </c>
    </row>
    <row r="898" spans="1:20" ht="31" x14ac:dyDescent="0.35">
      <c r="A898">
        <v>896</v>
      </c>
      <c r="B898" t="s">
        <v>1824</v>
      </c>
      <c r="C898" s="3" t="s">
        <v>1825</v>
      </c>
      <c r="D898" s="6">
        <v>19800</v>
      </c>
      <c r="E898" s="6">
        <v>153338</v>
      </c>
      <c r="F898" s="4">
        <f t="shared" ref="F898:F961" si="56">IFERROR(E898/D898,0)</f>
        <v>7.7443434343434348</v>
      </c>
      <c r="G898" t="s">
        <v>20</v>
      </c>
      <c r="H898">
        <v>1460</v>
      </c>
      <c r="I898" s="7">
        <f t="shared" ref="I898:I961" si="57">IFERROR(E898/H898,0)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  <c r="S898" s="17">
        <f t="shared" ref="S898:S961" si="58">(((L898/60)/60)/24)+DATE(1970,1,1)</f>
        <v>40738.208333333336</v>
      </c>
      <c r="T898" s="17">
        <f t="shared" ref="T898:T961" si="59">(((M898/60)/60)/24)+DATE(1970,1,1)</f>
        <v>40741.208333333336</v>
      </c>
    </row>
    <row r="899" spans="1:20" x14ac:dyDescent="0.35">
      <c r="A899">
        <v>897</v>
      </c>
      <c r="B899" t="s">
        <v>1826</v>
      </c>
      <c r="C899" s="3" t="s">
        <v>1827</v>
      </c>
      <c r="D899" s="6">
        <v>8800</v>
      </c>
      <c r="E899" s="6">
        <v>2437</v>
      </c>
      <c r="F899" s="4">
        <f t="shared" si="56"/>
        <v>0.27693181818181817</v>
      </c>
      <c r="G899" t="s">
        <v>14</v>
      </c>
      <c r="H899">
        <v>27</v>
      </c>
      <c r="I899" s="7">
        <f t="shared" si="57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  <c r="S899" s="17">
        <f t="shared" si="58"/>
        <v>43583.208333333328</v>
      </c>
      <c r="T899" s="17">
        <f t="shared" si="59"/>
        <v>43585.208333333328</v>
      </c>
    </row>
    <row r="900" spans="1:20" x14ac:dyDescent="0.35">
      <c r="A900">
        <v>898</v>
      </c>
      <c r="B900" t="s">
        <v>1828</v>
      </c>
      <c r="C900" s="3" t="s">
        <v>1829</v>
      </c>
      <c r="D900" s="6">
        <v>179100</v>
      </c>
      <c r="E900" s="6">
        <v>93991</v>
      </c>
      <c r="F900" s="4">
        <f t="shared" si="56"/>
        <v>0.52479620323841425</v>
      </c>
      <c r="G900" t="s">
        <v>14</v>
      </c>
      <c r="H900">
        <v>1221</v>
      </c>
      <c r="I900" s="7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  <c r="S900" s="17">
        <f t="shared" si="58"/>
        <v>43815.25</v>
      </c>
      <c r="T900" s="17">
        <f t="shared" si="59"/>
        <v>43821.25</v>
      </c>
    </row>
    <row r="901" spans="1:20" x14ac:dyDescent="0.35">
      <c r="A901">
        <v>899</v>
      </c>
      <c r="B901" t="s">
        <v>1830</v>
      </c>
      <c r="C901" s="3" t="s">
        <v>1831</v>
      </c>
      <c r="D901" s="6">
        <v>3100</v>
      </c>
      <c r="E901" s="6">
        <v>12620</v>
      </c>
      <c r="F901" s="4">
        <f t="shared" si="56"/>
        <v>4.0709677419354842</v>
      </c>
      <c r="G901" t="s">
        <v>20</v>
      </c>
      <c r="H901">
        <v>123</v>
      </c>
      <c r="I901" s="7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  <c r="S901" s="17">
        <f t="shared" si="58"/>
        <v>41554.208333333336</v>
      </c>
      <c r="T901" s="17">
        <f t="shared" si="59"/>
        <v>41572.208333333336</v>
      </c>
    </row>
    <row r="902" spans="1:20" x14ac:dyDescent="0.35">
      <c r="A902">
        <v>900</v>
      </c>
      <c r="B902" t="s">
        <v>1832</v>
      </c>
      <c r="C902" s="3" t="s">
        <v>1833</v>
      </c>
      <c r="D902" s="6">
        <v>100</v>
      </c>
      <c r="E902" s="6">
        <v>2</v>
      </c>
      <c r="F902" s="4">
        <f t="shared" si="56"/>
        <v>0.02</v>
      </c>
      <c r="G902" t="s">
        <v>14</v>
      </c>
      <c r="H902">
        <v>1</v>
      </c>
      <c r="I902" s="7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  <c r="S902" s="17">
        <f t="shared" si="58"/>
        <v>41901.208333333336</v>
      </c>
      <c r="T902" s="17">
        <f t="shared" si="59"/>
        <v>41902.208333333336</v>
      </c>
    </row>
    <row r="903" spans="1:20" x14ac:dyDescent="0.35">
      <c r="A903">
        <v>901</v>
      </c>
      <c r="B903" t="s">
        <v>1834</v>
      </c>
      <c r="C903" s="3" t="s">
        <v>1835</v>
      </c>
      <c r="D903" s="6">
        <v>5600</v>
      </c>
      <c r="E903" s="6">
        <v>8746</v>
      </c>
      <c r="F903" s="4">
        <f t="shared" si="56"/>
        <v>1.5617857142857143</v>
      </c>
      <c r="G903" t="s">
        <v>20</v>
      </c>
      <c r="H903">
        <v>159</v>
      </c>
      <c r="I903" s="7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  <c r="S903" s="17">
        <f t="shared" si="58"/>
        <v>43298.208333333328</v>
      </c>
      <c r="T903" s="17">
        <f t="shared" si="59"/>
        <v>43331.208333333328</v>
      </c>
    </row>
    <row r="904" spans="1:20" x14ac:dyDescent="0.35">
      <c r="A904">
        <v>902</v>
      </c>
      <c r="B904" t="s">
        <v>1836</v>
      </c>
      <c r="C904" s="3" t="s">
        <v>1837</v>
      </c>
      <c r="D904" s="6">
        <v>1400</v>
      </c>
      <c r="E904" s="6">
        <v>3534</v>
      </c>
      <c r="F904" s="4">
        <f t="shared" si="56"/>
        <v>2.5242857142857145</v>
      </c>
      <c r="G904" t="s">
        <v>20</v>
      </c>
      <c r="H904">
        <v>110</v>
      </c>
      <c r="I904" s="7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  <c r="S904" s="17">
        <f t="shared" si="58"/>
        <v>42399.25</v>
      </c>
      <c r="T904" s="17">
        <f t="shared" si="59"/>
        <v>42441.25</v>
      </c>
    </row>
    <row r="905" spans="1:20" ht="31" x14ac:dyDescent="0.35">
      <c r="A905">
        <v>903</v>
      </c>
      <c r="B905" t="s">
        <v>1838</v>
      </c>
      <c r="C905" s="3" t="s">
        <v>1839</v>
      </c>
      <c r="D905" s="6">
        <v>41000</v>
      </c>
      <c r="E905" s="6">
        <v>709</v>
      </c>
      <c r="F905" s="4">
        <f t="shared" si="56"/>
        <v>1.729268292682927E-2</v>
      </c>
      <c r="G905" t="s">
        <v>47</v>
      </c>
      <c r="H905">
        <v>14</v>
      </c>
      <c r="I905" s="7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  <c r="S905" s="17">
        <f t="shared" si="58"/>
        <v>41034.208333333336</v>
      </c>
      <c r="T905" s="17">
        <f t="shared" si="59"/>
        <v>41049.208333333336</v>
      </c>
    </row>
    <row r="906" spans="1:20" x14ac:dyDescent="0.35">
      <c r="A906">
        <v>904</v>
      </c>
      <c r="B906" t="s">
        <v>1840</v>
      </c>
      <c r="C906" s="3" t="s">
        <v>1841</v>
      </c>
      <c r="D906" s="6">
        <v>6500</v>
      </c>
      <c r="E906" s="6">
        <v>795</v>
      </c>
      <c r="F906" s="4">
        <f t="shared" si="56"/>
        <v>0.12230769230769231</v>
      </c>
      <c r="G906" t="s">
        <v>14</v>
      </c>
      <c r="H906">
        <v>16</v>
      </c>
      <c r="I906" s="7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  <c r="S906" s="17">
        <f t="shared" si="58"/>
        <v>41186.208333333336</v>
      </c>
      <c r="T906" s="17">
        <f t="shared" si="59"/>
        <v>41190.208333333336</v>
      </c>
    </row>
    <row r="907" spans="1:20" x14ac:dyDescent="0.35">
      <c r="A907">
        <v>905</v>
      </c>
      <c r="B907" t="s">
        <v>1842</v>
      </c>
      <c r="C907" s="3" t="s">
        <v>1843</v>
      </c>
      <c r="D907" s="6">
        <v>7900</v>
      </c>
      <c r="E907" s="6">
        <v>12955</v>
      </c>
      <c r="F907" s="4">
        <f t="shared" si="56"/>
        <v>1.6398734177215191</v>
      </c>
      <c r="G907" t="s">
        <v>20</v>
      </c>
      <c r="H907">
        <v>236</v>
      </c>
      <c r="I907" s="7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  <c r="S907" s="17">
        <f t="shared" si="58"/>
        <v>41536.208333333336</v>
      </c>
      <c r="T907" s="17">
        <f t="shared" si="59"/>
        <v>41539.208333333336</v>
      </c>
    </row>
    <row r="908" spans="1:20" ht="31" x14ac:dyDescent="0.35">
      <c r="A908">
        <v>906</v>
      </c>
      <c r="B908" t="s">
        <v>1844</v>
      </c>
      <c r="C908" s="3" t="s">
        <v>1845</v>
      </c>
      <c r="D908" s="6">
        <v>5500</v>
      </c>
      <c r="E908" s="6">
        <v>8964</v>
      </c>
      <c r="F908" s="4">
        <f t="shared" si="56"/>
        <v>1.6298181818181818</v>
      </c>
      <c r="G908" t="s">
        <v>20</v>
      </c>
      <c r="H908">
        <v>191</v>
      </c>
      <c r="I908" s="7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  <c r="S908" s="17">
        <f t="shared" si="58"/>
        <v>42868.208333333328</v>
      </c>
      <c r="T908" s="17">
        <f t="shared" si="59"/>
        <v>42904.208333333328</v>
      </c>
    </row>
    <row r="909" spans="1:20" x14ac:dyDescent="0.35">
      <c r="A909">
        <v>907</v>
      </c>
      <c r="B909" t="s">
        <v>1846</v>
      </c>
      <c r="C909" s="3" t="s">
        <v>1847</v>
      </c>
      <c r="D909" s="6">
        <v>9100</v>
      </c>
      <c r="E909" s="6">
        <v>1843</v>
      </c>
      <c r="F909" s="4">
        <f t="shared" si="56"/>
        <v>0.20252747252747252</v>
      </c>
      <c r="G909" t="s">
        <v>14</v>
      </c>
      <c r="H909">
        <v>41</v>
      </c>
      <c r="I909" s="7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  <c r="S909" s="17">
        <f t="shared" si="58"/>
        <v>40660.208333333336</v>
      </c>
      <c r="T909" s="17">
        <f t="shared" si="59"/>
        <v>40667.208333333336</v>
      </c>
    </row>
    <row r="910" spans="1:20" x14ac:dyDescent="0.35">
      <c r="A910">
        <v>908</v>
      </c>
      <c r="B910" t="s">
        <v>1848</v>
      </c>
      <c r="C910" s="3" t="s">
        <v>1849</v>
      </c>
      <c r="D910" s="6">
        <v>38200</v>
      </c>
      <c r="E910" s="6">
        <v>121950</v>
      </c>
      <c r="F910" s="4">
        <f t="shared" si="56"/>
        <v>3.1924083769633507</v>
      </c>
      <c r="G910" t="s">
        <v>20</v>
      </c>
      <c r="H910">
        <v>3934</v>
      </c>
      <c r="I910" s="7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  <c r="S910" s="17">
        <f t="shared" si="58"/>
        <v>41031.208333333336</v>
      </c>
      <c r="T910" s="17">
        <f t="shared" si="59"/>
        <v>41042.208333333336</v>
      </c>
    </row>
    <row r="911" spans="1:20" x14ac:dyDescent="0.35">
      <c r="A911">
        <v>909</v>
      </c>
      <c r="B911" t="s">
        <v>1850</v>
      </c>
      <c r="C911" s="3" t="s">
        <v>1851</v>
      </c>
      <c r="D911" s="6">
        <v>1800</v>
      </c>
      <c r="E911" s="6">
        <v>8621</v>
      </c>
      <c r="F911" s="4">
        <f t="shared" si="56"/>
        <v>4.7894444444444444</v>
      </c>
      <c r="G911" t="s">
        <v>20</v>
      </c>
      <c r="H911">
        <v>80</v>
      </c>
      <c r="I911" s="7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  <c r="S911" s="17">
        <f t="shared" si="58"/>
        <v>43255.208333333328</v>
      </c>
      <c r="T911" s="17">
        <f t="shared" si="59"/>
        <v>43282.208333333328</v>
      </c>
    </row>
    <row r="912" spans="1:20" x14ac:dyDescent="0.35">
      <c r="A912">
        <v>910</v>
      </c>
      <c r="B912" t="s">
        <v>1852</v>
      </c>
      <c r="C912" s="3" t="s">
        <v>1853</v>
      </c>
      <c r="D912" s="6">
        <v>154500</v>
      </c>
      <c r="E912" s="6">
        <v>30215</v>
      </c>
      <c r="F912" s="4">
        <f t="shared" si="56"/>
        <v>0.19556634304207121</v>
      </c>
      <c r="G912" t="s">
        <v>74</v>
      </c>
      <c r="H912">
        <v>296</v>
      </c>
      <c r="I912" s="7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  <c r="S912" s="17">
        <f t="shared" si="58"/>
        <v>42026.25</v>
      </c>
      <c r="T912" s="17">
        <f t="shared" si="59"/>
        <v>42027.25</v>
      </c>
    </row>
    <row r="913" spans="1:20" x14ac:dyDescent="0.35">
      <c r="A913">
        <v>911</v>
      </c>
      <c r="B913" t="s">
        <v>1854</v>
      </c>
      <c r="C913" s="3" t="s">
        <v>1855</v>
      </c>
      <c r="D913" s="6">
        <v>5800</v>
      </c>
      <c r="E913" s="6">
        <v>11539</v>
      </c>
      <c r="F913" s="4">
        <f t="shared" si="56"/>
        <v>1.9894827586206896</v>
      </c>
      <c r="G913" t="s">
        <v>20</v>
      </c>
      <c r="H913">
        <v>462</v>
      </c>
      <c r="I913" s="7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  <c r="S913" s="17">
        <f t="shared" si="58"/>
        <v>43717.208333333328</v>
      </c>
      <c r="T913" s="17">
        <f t="shared" si="59"/>
        <v>43719.208333333328</v>
      </c>
    </row>
    <row r="914" spans="1:20" x14ac:dyDescent="0.35">
      <c r="A914">
        <v>912</v>
      </c>
      <c r="B914" t="s">
        <v>1856</v>
      </c>
      <c r="C914" s="3" t="s">
        <v>1857</v>
      </c>
      <c r="D914" s="6">
        <v>1800</v>
      </c>
      <c r="E914" s="6">
        <v>14310</v>
      </c>
      <c r="F914" s="4">
        <f t="shared" si="56"/>
        <v>7.95</v>
      </c>
      <c r="G914" t="s">
        <v>20</v>
      </c>
      <c r="H914">
        <v>179</v>
      </c>
      <c r="I914" s="7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  <c r="S914" s="17">
        <f t="shared" si="58"/>
        <v>41157.208333333336</v>
      </c>
      <c r="T914" s="17">
        <f t="shared" si="59"/>
        <v>41170.208333333336</v>
      </c>
    </row>
    <row r="915" spans="1:20" x14ac:dyDescent="0.35">
      <c r="A915">
        <v>913</v>
      </c>
      <c r="B915" t="s">
        <v>1858</v>
      </c>
      <c r="C915" s="3" t="s">
        <v>1859</v>
      </c>
      <c r="D915" s="6">
        <v>70200</v>
      </c>
      <c r="E915" s="6">
        <v>35536</v>
      </c>
      <c r="F915" s="4">
        <f t="shared" si="56"/>
        <v>0.50621082621082625</v>
      </c>
      <c r="G915" t="s">
        <v>14</v>
      </c>
      <c r="H915">
        <v>523</v>
      </c>
      <c r="I915" s="7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  <c r="S915" s="17">
        <f t="shared" si="58"/>
        <v>43597.208333333328</v>
      </c>
      <c r="T915" s="17">
        <f t="shared" si="59"/>
        <v>43610.208333333328</v>
      </c>
    </row>
    <row r="916" spans="1:20" x14ac:dyDescent="0.35">
      <c r="A916">
        <v>914</v>
      </c>
      <c r="B916" t="s">
        <v>1860</v>
      </c>
      <c r="C916" s="3" t="s">
        <v>1861</v>
      </c>
      <c r="D916" s="6">
        <v>6400</v>
      </c>
      <c r="E916" s="6">
        <v>3676</v>
      </c>
      <c r="F916" s="4">
        <f t="shared" si="56"/>
        <v>0.57437499999999997</v>
      </c>
      <c r="G916" t="s">
        <v>14</v>
      </c>
      <c r="H916">
        <v>141</v>
      </c>
      <c r="I916" s="7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  <c r="S916" s="17">
        <f t="shared" si="58"/>
        <v>41490.208333333336</v>
      </c>
      <c r="T916" s="17">
        <f t="shared" si="59"/>
        <v>41502.208333333336</v>
      </c>
    </row>
    <row r="917" spans="1:20" x14ac:dyDescent="0.35">
      <c r="A917">
        <v>915</v>
      </c>
      <c r="B917" t="s">
        <v>1862</v>
      </c>
      <c r="C917" s="3" t="s">
        <v>1863</v>
      </c>
      <c r="D917" s="6">
        <v>125900</v>
      </c>
      <c r="E917" s="6">
        <v>195936</v>
      </c>
      <c r="F917" s="4">
        <f t="shared" si="56"/>
        <v>1.5562827640984909</v>
      </c>
      <c r="G917" t="s">
        <v>20</v>
      </c>
      <c r="H917">
        <v>1866</v>
      </c>
      <c r="I917" s="7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  <c r="S917" s="17">
        <f t="shared" si="58"/>
        <v>42976.208333333328</v>
      </c>
      <c r="T917" s="17">
        <f t="shared" si="59"/>
        <v>42985.208333333328</v>
      </c>
    </row>
    <row r="918" spans="1:20" ht="31" x14ac:dyDescent="0.35">
      <c r="A918">
        <v>916</v>
      </c>
      <c r="B918" t="s">
        <v>1864</v>
      </c>
      <c r="C918" s="3" t="s">
        <v>1865</v>
      </c>
      <c r="D918" s="6">
        <v>3700</v>
      </c>
      <c r="E918" s="6">
        <v>1343</v>
      </c>
      <c r="F918" s="4">
        <f t="shared" si="56"/>
        <v>0.36297297297297298</v>
      </c>
      <c r="G918" t="s">
        <v>14</v>
      </c>
      <c r="H918">
        <v>52</v>
      </c>
      <c r="I918" s="7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  <c r="S918" s="17">
        <f t="shared" si="58"/>
        <v>41991.25</v>
      </c>
      <c r="T918" s="17">
        <f t="shared" si="59"/>
        <v>42000.25</v>
      </c>
    </row>
    <row r="919" spans="1:20" x14ac:dyDescent="0.35">
      <c r="A919">
        <v>917</v>
      </c>
      <c r="B919" t="s">
        <v>1866</v>
      </c>
      <c r="C919" s="3" t="s">
        <v>1867</v>
      </c>
      <c r="D919" s="6">
        <v>3600</v>
      </c>
      <c r="E919" s="6">
        <v>2097</v>
      </c>
      <c r="F919" s="4">
        <f t="shared" si="56"/>
        <v>0.58250000000000002</v>
      </c>
      <c r="G919" t="s">
        <v>47</v>
      </c>
      <c r="H919">
        <v>27</v>
      </c>
      <c r="I919" s="7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  <c r="S919" s="17">
        <f t="shared" si="58"/>
        <v>40722.208333333336</v>
      </c>
      <c r="T919" s="17">
        <f t="shared" si="59"/>
        <v>40746.208333333336</v>
      </c>
    </row>
    <row r="920" spans="1:20" x14ac:dyDescent="0.35">
      <c r="A920">
        <v>918</v>
      </c>
      <c r="B920" t="s">
        <v>1868</v>
      </c>
      <c r="C920" s="3" t="s">
        <v>1869</v>
      </c>
      <c r="D920" s="6">
        <v>3800</v>
      </c>
      <c r="E920" s="6">
        <v>9021</v>
      </c>
      <c r="F920" s="4">
        <f t="shared" si="56"/>
        <v>2.3739473684210526</v>
      </c>
      <c r="G920" t="s">
        <v>20</v>
      </c>
      <c r="H920">
        <v>156</v>
      </c>
      <c r="I920" s="7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  <c r="S920" s="17">
        <f t="shared" si="58"/>
        <v>41117.208333333336</v>
      </c>
      <c r="T920" s="17">
        <f t="shared" si="59"/>
        <v>41128.208333333336</v>
      </c>
    </row>
    <row r="921" spans="1:20" x14ac:dyDescent="0.35">
      <c r="A921">
        <v>919</v>
      </c>
      <c r="B921" t="s">
        <v>1870</v>
      </c>
      <c r="C921" s="3" t="s">
        <v>1871</v>
      </c>
      <c r="D921" s="6">
        <v>35600</v>
      </c>
      <c r="E921" s="6">
        <v>20915</v>
      </c>
      <c r="F921" s="4">
        <f t="shared" si="56"/>
        <v>0.58750000000000002</v>
      </c>
      <c r="G921" t="s">
        <v>14</v>
      </c>
      <c r="H921">
        <v>225</v>
      </c>
      <c r="I921" s="7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  <c r="S921" s="17">
        <f t="shared" si="58"/>
        <v>43022.208333333328</v>
      </c>
      <c r="T921" s="17">
        <f t="shared" si="59"/>
        <v>43054.25</v>
      </c>
    </row>
    <row r="922" spans="1:20" x14ac:dyDescent="0.35">
      <c r="A922">
        <v>920</v>
      </c>
      <c r="B922" t="s">
        <v>1872</v>
      </c>
      <c r="C922" s="3" t="s">
        <v>1873</v>
      </c>
      <c r="D922" s="6">
        <v>5300</v>
      </c>
      <c r="E922" s="6">
        <v>9676</v>
      </c>
      <c r="F922" s="4">
        <f t="shared" si="56"/>
        <v>1.8256603773584905</v>
      </c>
      <c r="G922" t="s">
        <v>20</v>
      </c>
      <c r="H922">
        <v>255</v>
      </c>
      <c r="I922" s="7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  <c r="S922" s="17">
        <f t="shared" si="58"/>
        <v>43503.25</v>
      </c>
      <c r="T922" s="17">
        <f t="shared" si="59"/>
        <v>43523.25</v>
      </c>
    </row>
    <row r="923" spans="1:20" x14ac:dyDescent="0.35">
      <c r="A923">
        <v>921</v>
      </c>
      <c r="B923" t="s">
        <v>1874</v>
      </c>
      <c r="C923" s="3" t="s">
        <v>1875</v>
      </c>
      <c r="D923" s="6">
        <v>160400</v>
      </c>
      <c r="E923" s="6">
        <v>1210</v>
      </c>
      <c r="F923" s="4">
        <f t="shared" si="56"/>
        <v>7.5436408977556111E-3</v>
      </c>
      <c r="G923" t="s">
        <v>14</v>
      </c>
      <c r="H923">
        <v>38</v>
      </c>
      <c r="I923" s="7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  <c r="S923" s="17">
        <f t="shared" si="58"/>
        <v>40951.25</v>
      </c>
      <c r="T923" s="17">
        <f t="shared" si="59"/>
        <v>40965.25</v>
      </c>
    </row>
    <row r="924" spans="1:20" x14ac:dyDescent="0.35">
      <c r="A924">
        <v>922</v>
      </c>
      <c r="B924" t="s">
        <v>1876</v>
      </c>
      <c r="C924" s="3" t="s">
        <v>1877</v>
      </c>
      <c r="D924" s="6">
        <v>51400</v>
      </c>
      <c r="E924" s="6">
        <v>90440</v>
      </c>
      <c r="F924" s="4">
        <f t="shared" si="56"/>
        <v>1.7595330739299611</v>
      </c>
      <c r="G924" t="s">
        <v>20</v>
      </c>
      <c r="H924">
        <v>2261</v>
      </c>
      <c r="I924" s="7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  <c r="S924" s="17">
        <f t="shared" si="58"/>
        <v>43443.25</v>
      </c>
      <c r="T924" s="17">
        <f t="shared" si="59"/>
        <v>43452.25</v>
      </c>
    </row>
    <row r="925" spans="1:20" x14ac:dyDescent="0.35">
      <c r="A925">
        <v>923</v>
      </c>
      <c r="B925" t="s">
        <v>1878</v>
      </c>
      <c r="C925" s="3" t="s">
        <v>1879</v>
      </c>
      <c r="D925" s="6">
        <v>1700</v>
      </c>
      <c r="E925" s="6">
        <v>4044</v>
      </c>
      <c r="F925" s="4">
        <f t="shared" si="56"/>
        <v>2.3788235294117648</v>
      </c>
      <c r="G925" t="s">
        <v>20</v>
      </c>
      <c r="H925">
        <v>40</v>
      </c>
      <c r="I925" s="7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  <c r="S925" s="17">
        <f t="shared" si="58"/>
        <v>40373.208333333336</v>
      </c>
      <c r="T925" s="17">
        <f t="shared" si="59"/>
        <v>40374.208333333336</v>
      </c>
    </row>
    <row r="926" spans="1:20" x14ac:dyDescent="0.35">
      <c r="A926">
        <v>924</v>
      </c>
      <c r="B926" t="s">
        <v>1880</v>
      </c>
      <c r="C926" s="3" t="s">
        <v>1881</v>
      </c>
      <c r="D926" s="6">
        <v>39400</v>
      </c>
      <c r="E926" s="6">
        <v>192292</v>
      </c>
      <c r="F926" s="4">
        <f t="shared" si="56"/>
        <v>4.8805076142131982</v>
      </c>
      <c r="G926" t="s">
        <v>20</v>
      </c>
      <c r="H926">
        <v>2289</v>
      </c>
      <c r="I926" s="7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  <c r="S926" s="17">
        <f t="shared" si="58"/>
        <v>43769.208333333328</v>
      </c>
      <c r="T926" s="17">
        <f t="shared" si="59"/>
        <v>43780.25</v>
      </c>
    </row>
    <row r="927" spans="1:20" ht="31" x14ac:dyDescent="0.35">
      <c r="A927">
        <v>925</v>
      </c>
      <c r="B927" t="s">
        <v>1882</v>
      </c>
      <c r="C927" s="3" t="s">
        <v>1883</v>
      </c>
      <c r="D927" s="6">
        <v>3000</v>
      </c>
      <c r="E927" s="6">
        <v>6722</v>
      </c>
      <c r="F927" s="4">
        <f t="shared" si="56"/>
        <v>2.2406666666666668</v>
      </c>
      <c r="G927" t="s">
        <v>20</v>
      </c>
      <c r="H927">
        <v>65</v>
      </c>
      <c r="I927" s="7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  <c r="S927" s="17">
        <f t="shared" si="58"/>
        <v>43000.208333333328</v>
      </c>
      <c r="T927" s="17">
        <f t="shared" si="59"/>
        <v>43012.208333333328</v>
      </c>
    </row>
    <row r="928" spans="1:20" x14ac:dyDescent="0.35">
      <c r="A928">
        <v>926</v>
      </c>
      <c r="B928" t="s">
        <v>1884</v>
      </c>
      <c r="C928" s="3" t="s">
        <v>1885</v>
      </c>
      <c r="D928" s="6">
        <v>8700</v>
      </c>
      <c r="E928" s="6">
        <v>1577</v>
      </c>
      <c r="F928" s="4">
        <f t="shared" si="56"/>
        <v>0.18126436781609195</v>
      </c>
      <c r="G928" t="s">
        <v>14</v>
      </c>
      <c r="H928">
        <v>15</v>
      </c>
      <c r="I928" s="7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  <c r="S928" s="17">
        <f t="shared" si="58"/>
        <v>42502.208333333328</v>
      </c>
      <c r="T928" s="17">
        <f t="shared" si="59"/>
        <v>42506.208333333328</v>
      </c>
    </row>
    <row r="929" spans="1:20" x14ac:dyDescent="0.35">
      <c r="A929">
        <v>927</v>
      </c>
      <c r="B929" t="s">
        <v>1886</v>
      </c>
      <c r="C929" s="3" t="s">
        <v>1887</v>
      </c>
      <c r="D929" s="6">
        <v>7200</v>
      </c>
      <c r="E929" s="6">
        <v>3301</v>
      </c>
      <c r="F929" s="4">
        <f t="shared" si="56"/>
        <v>0.45847222222222223</v>
      </c>
      <c r="G929" t="s">
        <v>14</v>
      </c>
      <c r="H929">
        <v>37</v>
      </c>
      <c r="I929" s="7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  <c r="S929" s="17">
        <f t="shared" si="58"/>
        <v>41102.208333333336</v>
      </c>
      <c r="T929" s="17">
        <f t="shared" si="59"/>
        <v>41131.208333333336</v>
      </c>
    </row>
    <row r="930" spans="1:20" x14ac:dyDescent="0.35">
      <c r="A930">
        <v>928</v>
      </c>
      <c r="B930" t="s">
        <v>1888</v>
      </c>
      <c r="C930" s="3" t="s">
        <v>1889</v>
      </c>
      <c r="D930" s="6">
        <v>167400</v>
      </c>
      <c r="E930" s="6">
        <v>196386</v>
      </c>
      <c r="F930" s="4">
        <f t="shared" si="56"/>
        <v>1.1731541218637993</v>
      </c>
      <c r="G930" t="s">
        <v>20</v>
      </c>
      <c r="H930">
        <v>3777</v>
      </c>
      <c r="I930" s="7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  <c r="S930" s="17">
        <f t="shared" si="58"/>
        <v>41637.25</v>
      </c>
      <c r="T930" s="17">
        <f t="shared" si="59"/>
        <v>41646.25</v>
      </c>
    </row>
    <row r="931" spans="1:20" x14ac:dyDescent="0.35">
      <c r="A931">
        <v>929</v>
      </c>
      <c r="B931" t="s">
        <v>1890</v>
      </c>
      <c r="C931" s="3" t="s">
        <v>1891</v>
      </c>
      <c r="D931" s="6">
        <v>5500</v>
      </c>
      <c r="E931" s="6">
        <v>11952</v>
      </c>
      <c r="F931" s="4">
        <f t="shared" si="56"/>
        <v>2.173090909090909</v>
      </c>
      <c r="G931" t="s">
        <v>20</v>
      </c>
      <c r="H931">
        <v>184</v>
      </c>
      <c r="I931" s="7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  <c r="S931" s="17">
        <f t="shared" si="58"/>
        <v>42858.208333333328</v>
      </c>
      <c r="T931" s="17">
        <f t="shared" si="59"/>
        <v>42872.208333333328</v>
      </c>
    </row>
    <row r="932" spans="1:20" x14ac:dyDescent="0.35">
      <c r="A932">
        <v>930</v>
      </c>
      <c r="B932" t="s">
        <v>1892</v>
      </c>
      <c r="C932" s="3" t="s">
        <v>1893</v>
      </c>
      <c r="D932" s="6">
        <v>3500</v>
      </c>
      <c r="E932" s="6">
        <v>3930</v>
      </c>
      <c r="F932" s="4">
        <f t="shared" si="56"/>
        <v>1.1228571428571428</v>
      </c>
      <c r="G932" t="s">
        <v>20</v>
      </c>
      <c r="H932">
        <v>85</v>
      </c>
      <c r="I932" s="7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  <c r="S932" s="17">
        <f t="shared" si="58"/>
        <v>42060.25</v>
      </c>
      <c r="T932" s="17">
        <f t="shared" si="59"/>
        <v>42067.25</v>
      </c>
    </row>
    <row r="933" spans="1:20" x14ac:dyDescent="0.35">
      <c r="A933">
        <v>931</v>
      </c>
      <c r="B933" t="s">
        <v>1894</v>
      </c>
      <c r="C933" s="3" t="s">
        <v>1895</v>
      </c>
      <c r="D933" s="6">
        <v>7900</v>
      </c>
      <c r="E933" s="6">
        <v>5729</v>
      </c>
      <c r="F933" s="4">
        <f t="shared" si="56"/>
        <v>0.72518987341772156</v>
      </c>
      <c r="G933" t="s">
        <v>14</v>
      </c>
      <c r="H933">
        <v>112</v>
      </c>
      <c r="I933" s="7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  <c r="S933" s="17">
        <f t="shared" si="58"/>
        <v>41818.208333333336</v>
      </c>
      <c r="T933" s="17">
        <f t="shared" si="59"/>
        <v>41820.208333333336</v>
      </c>
    </row>
    <row r="934" spans="1:20" x14ac:dyDescent="0.35">
      <c r="A934">
        <v>932</v>
      </c>
      <c r="B934" t="s">
        <v>1896</v>
      </c>
      <c r="C934" s="3" t="s">
        <v>1897</v>
      </c>
      <c r="D934" s="6">
        <v>2300</v>
      </c>
      <c r="E934" s="6">
        <v>4883</v>
      </c>
      <c r="F934" s="4">
        <f t="shared" si="56"/>
        <v>2.1230434782608696</v>
      </c>
      <c r="G934" t="s">
        <v>20</v>
      </c>
      <c r="H934">
        <v>144</v>
      </c>
      <c r="I934" s="7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  <c r="S934" s="17">
        <f t="shared" si="58"/>
        <v>41709.208333333336</v>
      </c>
      <c r="T934" s="17">
        <f t="shared" si="59"/>
        <v>41712.208333333336</v>
      </c>
    </row>
    <row r="935" spans="1:20" x14ac:dyDescent="0.35">
      <c r="A935">
        <v>933</v>
      </c>
      <c r="B935" t="s">
        <v>1898</v>
      </c>
      <c r="C935" s="3" t="s">
        <v>1899</v>
      </c>
      <c r="D935" s="6">
        <v>73000</v>
      </c>
      <c r="E935" s="6">
        <v>175015</v>
      </c>
      <c r="F935" s="4">
        <f t="shared" si="56"/>
        <v>2.3974657534246577</v>
      </c>
      <c r="G935" t="s">
        <v>20</v>
      </c>
      <c r="H935">
        <v>1902</v>
      </c>
      <c r="I935" s="7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  <c r="S935" s="17">
        <f t="shared" si="58"/>
        <v>41372.208333333336</v>
      </c>
      <c r="T935" s="17">
        <f t="shared" si="59"/>
        <v>41385.208333333336</v>
      </c>
    </row>
    <row r="936" spans="1:20" x14ac:dyDescent="0.35">
      <c r="A936">
        <v>934</v>
      </c>
      <c r="B936" t="s">
        <v>1900</v>
      </c>
      <c r="C936" s="3" t="s">
        <v>1901</v>
      </c>
      <c r="D936" s="6">
        <v>6200</v>
      </c>
      <c r="E936" s="6">
        <v>11280</v>
      </c>
      <c r="F936" s="4">
        <f t="shared" si="56"/>
        <v>1.8193548387096774</v>
      </c>
      <c r="G936" t="s">
        <v>20</v>
      </c>
      <c r="H936">
        <v>105</v>
      </c>
      <c r="I936" s="7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  <c r="S936" s="17">
        <f t="shared" si="58"/>
        <v>42422.25</v>
      </c>
      <c r="T936" s="17">
        <f t="shared" si="59"/>
        <v>42428.25</v>
      </c>
    </row>
    <row r="937" spans="1:20" x14ac:dyDescent="0.35">
      <c r="A937">
        <v>935</v>
      </c>
      <c r="B937" t="s">
        <v>1902</v>
      </c>
      <c r="C937" s="3" t="s">
        <v>1903</v>
      </c>
      <c r="D937" s="6">
        <v>6100</v>
      </c>
      <c r="E937" s="6">
        <v>10012</v>
      </c>
      <c r="F937" s="4">
        <f t="shared" si="56"/>
        <v>1.6413114754098361</v>
      </c>
      <c r="G937" t="s">
        <v>20</v>
      </c>
      <c r="H937">
        <v>132</v>
      </c>
      <c r="I937" s="7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  <c r="S937" s="17">
        <f t="shared" si="58"/>
        <v>42209.208333333328</v>
      </c>
      <c r="T937" s="17">
        <f t="shared" si="59"/>
        <v>42216.208333333328</v>
      </c>
    </row>
    <row r="938" spans="1:20" x14ac:dyDescent="0.35">
      <c r="A938">
        <v>936</v>
      </c>
      <c r="B938" t="s">
        <v>1246</v>
      </c>
      <c r="C938" s="3" t="s">
        <v>1904</v>
      </c>
      <c r="D938" s="6">
        <v>103200</v>
      </c>
      <c r="E938" s="6">
        <v>1690</v>
      </c>
      <c r="F938" s="4">
        <f t="shared" si="56"/>
        <v>1.6375968992248063E-2</v>
      </c>
      <c r="G938" t="s">
        <v>14</v>
      </c>
      <c r="H938">
        <v>21</v>
      </c>
      <c r="I938" s="7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  <c r="S938" s="17">
        <f t="shared" si="58"/>
        <v>43668.208333333328</v>
      </c>
      <c r="T938" s="17">
        <f t="shared" si="59"/>
        <v>43671.208333333328</v>
      </c>
    </row>
    <row r="939" spans="1:20" x14ac:dyDescent="0.35">
      <c r="A939">
        <v>937</v>
      </c>
      <c r="B939" t="s">
        <v>1905</v>
      </c>
      <c r="C939" s="3" t="s">
        <v>1906</v>
      </c>
      <c r="D939" s="6">
        <v>171000</v>
      </c>
      <c r="E939" s="6">
        <v>84891</v>
      </c>
      <c r="F939" s="4">
        <f t="shared" si="56"/>
        <v>0.49643859649122807</v>
      </c>
      <c r="G939" t="s">
        <v>74</v>
      </c>
      <c r="H939">
        <v>976</v>
      </c>
      <c r="I939" s="7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  <c r="S939" s="17">
        <f t="shared" si="58"/>
        <v>42334.25</v>
      </c>
      <c r="T939" s="17">
        <f t="shared" si="59"/>
        <v>42343.25</v>
      </c>
    </row>
    <row r="940" spans="1:20" x14ac:dyDescent="0.35">
      <c r="A940">
        <v>938</v>
      </c>
      <c r="B940" t="s">
        <v>1907</v>
      </c>
      <c r="C940" s="3" t="s">
        <v>1908</v>
      </c>
      <c r="D940" s="6">
        <v>9200</v>
      </c>
      <c r="E940" s="6">
        <v>10093</v>
      </c>
      <c r="F940" s="4">
        <f t="shared" si="56"/>
        <v>1.0970652173913042</v>
      </c>
      <c r="G940" t="s">
        <v>20</v>
      </c>
      <c r="H940">
        <v>96</v>
      </c>
      <c r="I940" s="7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  <c r="S940" s="17">
        <f t="shared" si="58"/>
        <v>43263.208333333328</v>
      </c>
      <c r="T940" s="17">
        <f t="shared" si="59"/>
        <v>43299.208333333328</v>
      </c>
    </row>
    <row r="941" spans="1:20" ht="31" x14ac:dyDescent="0.35">
      <c r="A941">
        <v>939</v>
      </c>
      <c r="B941" t="s">
        <v>1909</v>
      </c>
      <c r="C941" s="3" t="s">
        <v>1910</v>
      </c>
      <c r="D941" s="6">
        <v>7800</v>
      </c>
      <c r="E941" s="6">
        <v>3839</v>
      </c>
      <c r="F941" s="4">
        <f t="shared" si="56"/>
        <v>0.49217948717948717</v>
      </c>
      <c r="G941" t="s">
        <v>14</v>
      </c>
      <c r="H941">
        <v>67</v>
      </c>
      <c r="I941" s="7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  <c r="S941" s="17">
        <f t="shared" si="58"/>
        <v>40670.208333333336</v>
      </c>
      <c r="T941" s="17">
        <f t="shared" si="59"/>
        <v>40687.208333333336</v>
      </c>
    </row>
    <row r="942" spans="1:20" x14ac:dyDescent="0.35">
      <c r="A942">
        <v>940</v>
      </c>
      <c r="B942" t="s">
        <v>1911</v>
      </c>
      <c r="C942" s="3" t="s">
        <v>1912</v>
      </c>
      <c r="D942" s="6">
        <v>9900</v>
      </c>
      <c r="E942" s="6">
        <v>6161</v>
      </c>
      <c r="F942" s="4">
        <f t="shared" si="56"/>
        <v>0.62232323232323228</v>
      </c>
      <c r="G942" t="s">
        <v>47</v>
      </c>
      <c r="H942">
        <v>66</v>
      </c>
      <c r="I942" s="7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  <c r="S942" s="17">
        <f t="shared" si="58"/>
        <v>41244.25</v>
      </c>
      <c r="T942" s="17">
        <f t="shared" si="59"/>
        <v>41266.25</v>
      </c>
    </row>
    <row r="943" spans="1:20" x14ac:dyDescent="0.35">
      <c r="A943">
        <v>941</v>
      </c>
      <c r="B943" t="s">
        <v>1913</v>
      </c>
      <c r="C943" s="3" t="s">
        <v>1914</v>
      </c>
      <c r="D943" s="6">
        <v>43000</v>
      </c>
      <c r="E943" s="6">
        <v>5615</v>
      </c>
      <c r="F943" s="4">
        <f t="shared" si="56"/>
        <v>0.1305813953488372</v>
      </c>
      <c r="G943" t="s">
        <v>14</v>
      </c>
      <c r="H943">
        <v>78</v>
      </c>
      <c r="I943" s="7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  <c r="S943" s="17">
        <f t="shared" si="58"/>
        <v>40552.25</v>
      </c>
      <c r="T943" s="17">
        <f t="shared" si="59"/>
        <v>40587.25</v>
      </c>
    </row>
    <row r="944" spans="1:20" x14ac:dyDescent="0.35">
      <c r="A944">
        <v>942</v>
      </c>
      <c r="B944" t="s">
        <v>1907</v>
      </c>
      <c r="C944" s="3" t="s">
        <v>1915</v>
      </c>
      <c r="D944" s="6">
        <v>9600</v>
      </c>
      <c r="E944" s="6">
        <v>6205</v>
      </c>
      <c r="F944" s="4">
        <f t="shared" si="56"/>
        <v>0.64635416666666667</v>
      </c>
      <c r="G944" t="s">
        <v>14</v>
      </c>
      <c r="H944">
        <v>67</v>
      </c>
      <c r="I944" s="7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  <c r="S944" s="17">
        <f t="shared" si="58"/>
        <v>40568.25</v>
      </c>
      <c r="T944" s="17">
        <f t="shared" si="59"/>
        <v>40571.25</v>
      </c>
    </row>
    <row r="945" spans="1:20" x14ac:dyDescent="0.35">
      <c r="A945">
        <v>943</v>
      </c>
      <c r="B945" t="s">
        <v>1916</v>
      </c>
      <c r="C945" s="3" t="s">
        <v>1917</v>
      </c>
      <c r="D945" s="6">
        <v>7500</v>
      </c>
      <c r="E945" s="6">
        <v>11969</v>
      </c>
      <c r="F945" s="4">
        <f t="shared" si="56"/>
        <v>1.5958666666666668</v>
      </c>
      <c r="G945" t="s">
        <v>20</v>
      </c>
      <c r="H945">
        <v>114</v>
      </c>
      <c r="I945" s="7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  <c r="S945" s="17">
        <f t="shared" si="58"/>
        <v>41906.208333333336</v>
      </c>
      <c r="T945" s="17">
        <f t="shared" si="59"/>
        <v>41941.208333333336</v>
      </c>
    </row>
    <row r="946" spans="1:20" x14ac:dyDescent="0.35">
      <c r="A946">
        <v>944</v>
      </c>
      <c r="B946" t="s">
        <v>1918</v>
      </c>
      <c r="C946" s="3" t="s">
        <v>1919</v>
      </c>
      <c r="D946" s="6">
        <v>10000</v>
      </c>
      <c r="E946" s="6">
        <v>8142</v>
      </c>
      <c r="F946" s="4">
        <f t="shared" si="56"/>
        <v>0.81420000000000003</v>
      </c>
      <c r="G946" t="s">
        <v>14</v>
      </c>
      <c r="H946">
        <v>263</v>
      </c>
      <c r="I946" s="7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  <c r="S946" s="17">
        <f t="shared" si="58"/>
        <v>42776.25</v>
      </c>
      <c r="T946" s="17">
        <f t="shared" si="59"/>
        <v>42795.25</v>
      </c>
    </row>
    <row r="947" spans="1:20" x14ac:dyDescent="0.35">
      <c r="A947">
        <v>945</v>
      </c>
      <c r="B947" t="s">
        <v>1920</v>
      </c>
      <c r="C947" s="3" t="s">
        <v>1921</v>
      </c>
      <c r="D947" s="6">
        <v>172000</v>
      </c>
      <c r="E947" s="6">
        <v>55805</v>
      </c>
      <c r="F947" s="4">
        <f t="shared" si="56"/>
        <v>0.32444767441860467</v>
      </c>
      <c r="G947" t="s">
        <v>14</v>
      </c>
      <c r="H947">
        <v>1691</v>
      </c>
      <c r="I947" s="7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  <c r="S947" s="17">
        <f t="shared" si="58"/>
        <v>41004.208333333336</v>
      </c>
      <c r="T947" s="17">
        <f t="shared" si="59"/>
        <v>41019.208333333336</v>
      </c>
    </row>
    <row r="948" spans="1:20" ht="31" x14ac:dyDescent="0.35">
      <c r="A948">
        <v>946</v>
      </c>
      <c r="B948" t="s">
        <v>1922</v>
      </c>
      <c r="C948" s="3" t="s">
        <v>1923</v>
      </c>
      <c r="D948" s="6">
        <v>153700</v>
      </c>
      <c r="E948" s="6">
        <v>15238</v>
      </c>
      <c r="F948" s="4">
        <f t="shared" si="56"/>
        <v>9.9141184124918666E-2</v>
      </c>
      <c r="G948" t="s">
        <v>14</v>
      </c>
      <c r="H948">
        <v>181</v>
      </c>
      <c r="I948" s="7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  <c r="S948" s="17">
        <f t="shared" si="58"/>
        <v>40710.208333333336</v>
      </c>
      <c r="T948" s="17">
        <f t="shared" si="59"/>
        <v>40712.208333333336</v>
      </c>
    </row>
    <row r="949" spans="1:20" x14ac:dyDescent="0.35">
      <c r="A949">
        <v>947</v>
      </c>
      <c r="B949" t="s">
        <v>1924</v>
      </c>
      <c r="C949" s="3" t="s">
        <v>1925</v>
      </c>
      <c r="D949" s="6">
        <v>3600</v>
      </c>
      <c r="E949" s="6">
        <v>961</v>
      </c>
      <c r="F949" s="4">
        <f t="shared" si="56"/>
        <v>0.26694444444444443</v>
      </c>
      <c r="G949" t="s">
        <v>14</v>
      </c>
      <c r="H949">
        <v>13</v>
      </c>
      <c r="I949" s="7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  <c r="S949" s="17">
        <f t="shared" si="58"/>
        <v>41908.208333333336</v>
      </c>
      <c r="T949" s="17">
        <f t="shared" si="59"/>
        <v>41915.208333333336</v>
      </c>
    </row>
    <row r="950" spans="1:20" x14ac:dyDescent="0.35">
      <c r="A950">
        <v>948</v>
      </c>
      <c r="B950" t="s">
        <v>1926</v>
      </c>
      <c r="C950" s="3" t="s">
        <v>1927</v>
      </c>
      <c r="D950" s="6">
        <v>9400</v>
      </c>
      <c r="E950" s="6">
        <v>5918</v>
      </c>
      <c r="F950" s="4">
        <f t="shared" si="56"/>
        <v>0.62957446808510642</v>
      </c>
      <c r="G950" t="s">
        <v>74</v>
      </c>
      <c r="H950">
        <v>160</v>
      </c>
      <c r="I950" s="7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  <c r="S950" s="17">
        <f t="shared" si="58"/>
        <v>41985.25</v>
      </c>
      <c r="T950" s="17">
        <f t="shared" si="59"/>
        <v>41995.25</v>
      </c>
    </row>
    <row r="951" spans="1:20" x14ac:dyDescent="0.35">
      <c r="A951">
        <v>949</v>
      </c>
      <c r="B951" t="s">
        <v>1928</v>
      </c>
      <c r="C951" s="3" t="s">
        <v>1929</v>
      </c>
      <c r="D951" s="6">
        <v>5900</v>
      </c>
      <c r="E951" s="6">
        <v>9520</v>
      </c>
      <c r="F951" s="4">
        <f t="shared" si="56"/>
        <v>1.6135593220338984</v>
      </c>
      <c r="G951" t="s">
        <v>20</v>
      </c>
      <c r="H951">
        <v>203</v>
      </c>
      <c r="I951" s="7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  <c r="S951" s="17">
        <f t="shared" si="58"/>
        <v>42112.208333333328</v>
      </c>
      <c r="T951" s="17">
        <f t="shared" si="59"/>
        <v>42131.208333333328</v>
      </c>
    </row>
    <row r="952" spans="1:20" x14ac:dyDescent="0.35">
      <c r="A952">
        <v>950</v>
      </c>
      <c r="B952" t="s">
        <v>1930</v>
      </c>
      <c r="C952" s="3" t="s">
        <v>1931</v>
      </c>
      <c r="D952" s="6">
        <v>100</v>
      </c>
      <c r="E952" s="6">
        <v>5</v>
      </c>
      <c r="F952" s="4">
        <f t="shared" si="56"/>
        <v>0.05</v>
      </c>
      <c r="G952" t="s">
        <v>14</v>
      </c>
      <c r="H952">
        <v>1</v>
      </c>
      <c r="I952" s="7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  <c r="S952" s="17">
        <f t="shared" si="58"/>
        <v>43571.208333333328</v>
      </c>
      <c r="T952" s="17">
        <f t="shared" si="59"/>
        <v>43576.208333333328</v>
      </c>
    </row>
    <row r="953" spans="1:20" x14ac:dyDescent="0.35">
      <c r="A953">
        <v>951</v>
      </c>
      <c r="B953" t="s">
        <v>1932</v>
      </c>
      <c r="C953" s="3" t="s">
        <v>1933</v>
      </c>
      <c r="D953" s="6">
        <v>14500</v>
      </c>
      <c r="E953" s="6">
        <v>159056</v>
      </c>
      <c r="F953" s="4">
        <f t="shared" si="56"/>
        <v>10.969379310344827</v>
      </c>
      <c r="G953" t="s">
        <v>20</v>
      </c>
      <c r="H953">
        <v>1559</v>
      </c>
      <c r="I953" s="7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  <c r="S953" s="17">
        <f t="shared" si="58"/>
        <v>42730.25</v>
      </c>
      <c r="T953" s="17">
        <f t="shared" si="59"/>
        <v>42731.25</v>
      </c>
    </row>
    <row r="954" spans="1:20" x14ac:dyDescent="0.35">
      <c r="A954">
        <v>952</v>
      </c>
      <c r="B954" t="s">
        <v>1934</v>
      </c>
      <c r="C954" s="3" t="s">
        <v>1935</v>
      </c>
      <c r="D954" s="6">
        <v>145500</v>
      </c>
      <c r="E954" s="6">
        <v>101987</v>
      </c>
      <c r="F954" s="4">
        <f t="shared" si="56"/>
        <v>0.70094158075601376</v>
      </c>
      <c r="G954" t="s">
        <v>74</v>
      </c>
      <c r="H954">
        <v>2266</v>
      </c>
      <c r="I954" s="7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  <c r="S954" s="17">
        <f t="shared" si="58"/>
        <v>42591.208333333328</v>
      </c>
      <c r="T954" s="17">
        <f t="shared" si="59"/>
        <v>42605.208333333328</v>
      </c>
    </row>
    <row r="955" spans="1:20" ht="31" x14ac:dyDescent="0.35">
      <c r="A955">
        <v>953</v>
      </c>
      <c r="B955" t="s">
        <v>1936</v>
      </c>
      <c r="C955" s="3" t="s">
        <v>1937</v>
      </c>
      <c r="D955" s="6">
        <v>3300</v>
      </c>
      <c r="E955" s="6">
        <v>1980</v>
      </c>
      <c r="F955" s="4">
        <f t="shared" si="56"/>
        <v>0.6</v>
      </c>
      <c r="G955" t="s">
        <v>14</v>
      </c>
      <c r="H955">
        <v>21</v>
      </c>
      <c r="I955" s="7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  <c r="S955" s="17">
        <f t="shared" si="58"/>
        <v>42358.25</v>
      </c>
      <c r="T955" s="17">
        <f t="shared" si="59"/>
        <v>42394.25</v>
      </c>
    </row>
    <row r="956" spans="1:20" x14ac:dyDescent="0.35">
      <c r="A956">
        <v>954</v>
      </c>
      <c r="B956" t="s">
        <v>1938</v>
      </c>
      <c r="C956" s="3" t="s">
        <v>1939</v>
      </c>
      <c r="D956" s="6">
        <v>42600</v>
      </c>
      <c r="E956" s="6">
        <v>156384</v>
      </c>
      <c r="F956" s="4">
        <f t="shared" si="56"/>
        <v>3.6709859154929578</v>
      </c>
      <c r="G956" t="s">
        <v>20</v>
      </c>
      <c r="H956">
        <v>1548</v>
      </c>
      <c r="I956" s="7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  <c r="S956" s="17">
        <f t="shared" si="58"/>
        <v>41174.208333333336</v>
      </c>
      <c r="T956" s="17">
        <f t="shared" si="59"/>
        <v>41198.208333333336</v>
      </c>
    </row>
    <row r="957" spans="1:20" ht="31" x14ac:dyDescent="0.35">
      <c r="A957">
        <v>955</v>
      </c>
      <c r="B957" t="s">
        <v>1940</v>
      </c>
      <c r="C957" s="3" t="s">
        <v>1941</v>
      </c>
      <c r="D957" s="6">
        <v>700</v>
      </c>
      <c r="E957" s="6">
        <v>7763</v>
      </c>
      <c r="F957" s="4">
        <f t="shared" si="56"/>
        <v>11.09</v>
      </c>
      <c r="G957" t="s">
        <v>20</v>
      </c>
      <c r="H957">
        <v>80</v>
      </c>
      <c r="I957" s="7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  <c r="S957" s="17">
        <f t="shared" si="58"/>
        <v>41238.25</v>
      </c>
      <c r="T957" s="17">
        <f t="shared" si="59"/>
        <v>41240.25</v>
      </c>
    </row>
    <row r="958" spans="1:20" x14ac:dyDescent="0.35">
      <c r="A958">
        <v>956</v>
      </c>
      <c r="B958" t="s">
        <v>1942</v>
      </c>
      <c r="C958" s="3" t="s">
        <v>1943</v>
      </c>
      <c r="D958" s="6">
        <v>187600</v>
      </c>
      <c r="E958" s="6">
        <v>35698</v>
      </c>
      <c r="F958" s="4">
        <f t="shared" si="56"/>
        <v>0.19028784648187633</v>
      </c>
      <c r="G958" t="s">
        <v>14</v>
      </c>
      <c r="H958">
        <v>830</v>
      </c>
      <c r="I958" s="7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  <c r="S958" s="17">
        <f t="shared" si="58"/>
        <v>42360.25</v>
      </c>
      <c r="T958" s="17">
        <f t="shared" si="59"/>
        <v>42364.25</v>
      </c>
    </row>
    <row r="959" spans="1:20" x14ac:dyDescent="0.35">
      <c r="A959">
        <v>957</v>
      </c>
      <c r="B959" t="s">
        <v>1944</v>
      </c>
      <c r="C959" s="3" t="s">
        <v>1945</v>
      </c>
      <c r="D959" s="6">
        <v>9800</v>
      </c>
      <c r="E959" s="6">
        <v>12434</v>
      </c>
      <c r="F959" s="4">
        <f t="shared" si="56"/>
        <v>1.2687755102040816</v>
      </c>
      <c r="G959" t="s">
        <v>20</v>
      </c>
      <c r="H959">
        <v>131</v>
      </c>
      <c r="I959" s="7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  <c r="S959" s="17">
        <f t="shared" si="58"/>
        <v>40955.25</v>
      </c>
      <c r="T959" s="17">
        <f t="shared" si="59"/>
        <v>40958.25</v>
      </c>
    </row>
    <row r="960" spans="1:20" x14ac:dyDescent="0.35">
      <c r="A960">
        <v>958</v>
      </c>
      <c r="B960" t="s">
        <v>1946</v>
      </c>
      <c r="C960" s="3" t="s">
        <v>1947</v>
      </c>
      <c r="D960" s="6">
        <v>1100</v>
      </c>
      <c r="E960" s="6">
        <v>8081</v>
      </c>
      <c r="F960" s="4">
        <f t="shared" si="56"/>
        <v>7.3463636363636367</v>
      </c>
      <c r="G960" t="s">
        <v>20</v>
      </c>
      <c r="H960">
        <v>112</v>
      </c>
      <c r="I960" s="7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  <c r="S960" s="17">
        <f t="shared" si="58"/>
        <v>40350.208333333336</v>
      </c>
      <c r="T960" s="17">
        <f t="shared" si="59"/>
        <v>40372.208333333336</v>
      </c>
    </row>
    <row r="961" spans="1:20" x14ac:dyDescent="0.35">
      <c r="A961">
        <v>959</v>
      </c>
      <c r="B961" t="s">
        <v>1948</v>
      </c>
      <c r="C961" s="3" t="s">
        <v>1949</v>
      </c>
      <c r="D961" s="6">
        <v>145000</v>
      </c>
      <c r="E961" s="6">
        <v>6631</v>
      </c>
      <c r="F961" s="4">
        <f t="shared" si="56"/>
        <v>4.5731034482758622E-2</v>
      </c>
      <c r="G961" t="s">
        <v>14</v>
      </c>
      <c r="H961">
        <v>130</v>
      </c>
      <c r="I961" s="7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  <c r="S961" s="17">
        <f t="shared" si="58"/>
        <v>40357.208333333336</v>
      </c>
      <c r="T961" s="17">
        <f t="shared" si="59"/>
        <v>40385.208333333336</v>
      </c>
    </row>
    <row r="962" spans="1:20" x14ac:dyDescent="0.35">
      <c r="A962">
        <v>960</v>
      </c>
      <c r="B962" t="s">
        <v>1950</v>
      </c>
      <c r="C962" s="3" t="s">
        <v>1951</v>
      </c>
      <c r="D962" s="6">
        <v>5500</v>
      </c>
      <c r="E962" s="6">
        <v>4678</v>
      </c>
      <c r="F962" s="4">
        <f t="shared" ref="F962:F1001" si="60">IFERROR(E962/D962,0)</f>
        <v>0.85054545454545449</v>
      </c>
      <c r="G962" t="s">
        <v>14</v>
      </c>
      <c r="H962">
        <v>55</v>
      </c>
      <c r="I962" s="7">
        <f t="shared" ref="I962:I1001" si="61">IFERROR(E962/H962,0)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  <c r="S962" s="17">
        <f t="shared" ref="S962:S1001" si="62">(((L962/60)/60)/24)+DATE(1970,1,1)</f>
        <v>42408.25</v>
      </c>
      <c r="T962" s="17">
        <f t="shared" ref="T962:T1001" si="63">(((M962/60)/60)/24)+DATE(1970,1,1)</f>
        <v>42445.208333333328</v>
      </c>
    </row>
    <row r="963" spans="1:20" x14ac:dyDescent="0.35">
      <c r="A963">
        <v>961</v>
      </c>
      <c r="B963" t="s">
        <v>1952</v>
      </c>
      <c r="C963" s="3" t="s">
        <v>1953</v>
      </c>
      <c r="D963" s="6">
        <v>5700</v>
      </c>
      <c r="E963" s="6">
        <v>6800</v>
      </c>
      <c r="F963" s="4">
        <f t="shared" si="60"/>
        <v>1.1929824561403508</v>
      </c>
      <c r="G963" t="s">
        <v>20</v>
      </c>
      <c r="H963">
        <v>155</v>
      </c>
      <c r="I963" s="7">
        <f t="shared" si="61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  <c r="S963" s="17">
        <f t="shared" si="62"/>
        <v>40591.25</v>
      </c>
      <c r="T963" s="17">
        <f t="shared" si="63"/>
        <v>40595.25</v>
      </c>
    </row>
    <row r="964" spans="1:20" x14ac:dyDescent="0.35">
      <c r="A964">
        <v>962</v>
      </c>
      <c r="B964" t="s">
        <v>1954</v>
      </c>
      <c r="C964" s="3" t="s">
        <v>1955</v>
      </c>
      <c r="D964" s="6">
        <v>3600</v>
      </c>
      <c r="E964" s="6">
        <v>10657</v>
      </c>
      <c r="F964" s="4">
        <f t="shared" si="60"/>
        <v>2.9602777777777778</v>
      </c>
      <c r="G964" t="s">
        <v>20</v>
      </c>
      <c r="H964">
        <v>266</v>
      </c>
      <c r="I964" s="7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  <c r="S964" s="17">
        <f t="shared" si="62"/>
        <v>41592.25</v>
      </c>
      <c r="T964" s="17">
        <f t="shared" si="63"/>
        <v>41613.25</v>
      </c>
    </row>
    <row r="965" spans="1:20" x14ac:dyDescent="0.35">
      <c r="A965">
        <v>963</v>
      </c>
      <c r="B965" t="s">
        <v>1956</v>
      </c>
      <c r="C965" s="3" t="s">
        <v>1957</v>
      </c>
      <c r="D965" s="6">
        <v>5900</v>
      </c>
      <c r="E965" s="6">
        <v>4997</v>
      </c>
      <c r="F965" s="4">
        <f t="shared" si="60"/>
        <v>0.84694915254237291</v>
      </c>
      <c r="G965" t="s">
        <v>14</v>
      </c>
      <c r="H965">
        <v>114</v>
      </c>
      <c r="I965" s="7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  <c r="S965" s="17">
        <f t="shared" si="62"/>
        <v>40607.25</v>
      </c>
      <c r="T965" s="17">
        <f t="shared" si="63"/>
        <v>40613.25</v>
      </c>
    </row>
    <row r="966" spans="1:20" x14ac:dyDescent="0.35">
      <c r="A966">
        <v>964</v>
      </c>
      <c r="B966" t="s">
        <v>1958</v>
      </c>
      <c r="C966" s="3" t="s">
        <v>1959</v>
      </c>
      <c r="D966" s="6">
        <v>3700</v>
      </c>
      <c r="E966" s="6">
        <v>13164</v>
      </c>
      <c r="F966" s="4">
        <f t="shared" si="60"/>
        <v>3.5578378378378379</v>
      </c>
      <c r="G966" t="s">
        <v>20</v>
      </c>
      <c r="H966">
        <v>155</v>
      </c>
      <c r="I966" s="7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  <c r="S966" s="17">
        <f t="shared" si="62"/>
        <v>42135.208333333328</v>
      </c>
      <c r="T966" s="17">
        <f t="shared" si="63"/>
        <v>42140.208333333328</v>
      </c>
    </row>
    <row r="967" spans="1:20" x14ac:dyDescent="0.35">
      <c r="A967">
        <v>965</v>
      </c>
      <c r="B967" t="s">
        <v>1960</v>
      </c>
      <c r="C967" s="3" t="s">
        <v>1961</v>
      </c>
      <c r="D967" s="6">
        <v>2200</v>
      </c>
      <c r="E967" s="6">
        <v>8501</v>
      </c>
      <c r="F967" s="4">
        <f t="shared" si="60"/>
        <v>3.8640909090909092</v>
      </c>
      <c r="G967" t="s">
        <v>20</v>
      </c>
      <c r="H967">
        <v>207</v>
      </c>
      <c r="I967" s="7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  <c r="S967" s="17">
        <f t="shared" si="62"/>
        <v>40203.25</v>
      </c>
      <c r="T967" s="17">
        <f t="shared" si="63"/>
        <v>40243.25</v>
      </c>
    </row>
    <row r="968" spans="1:20" x14ac:dyDescent="0.35">
      <c r="A968">
        <v>966</v>
      </c>
      <c r="B968" t="s">
        <v>878</v>
      </c>
      <c r="C968" s="3" t="s">
        <v>1962</v>
      </c>
      <c r="D968" s="6">
        <v>1700</v>
      </c>
      <c r="E968" s="6">
        <v>13468</v>
      </c>
      <c r="F968" s="4">
        <f t="shared" si="60"/>
        <v>7.9223529411764702</v>
      </c>
      <c r="G968" t="s">
        <v>20</v>
      </c>
      <c r="H968">
        <v>245</v>
      </c>
      <c r="I968" s="7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  <c r="S968" s="17">
        <f t="shared" si="62"/>
        <v>42901.208333333328</v>
      </c>
      <c r="T968" s="17">
        <f t="shared" si="63"/>
        <v>42903.208333333328</v>
      </c>
    </row>
    <row r="969" spans="1:20" x14ac:dyDescent="0.35">
      <c r="A969">
        <v>967</v>
      </c>
      <c r="B969" t="s">
        <v>1963</v>
      </c>
      <c r="C969" s="3" t="s">
        <v>1964</v>
      </c>
      <c r="D969" s="6">
        <v>88400</v>
      </c>
      <c r="E969" s="6">
        <v>121138</v>
      </c>
      <c r="F969" s="4">
        <f t="shared" si="60"/>
        <v>1.3703393665158372</v>
      </c>
      <c r="G969" t="s">
        <v>20</v>
      </c>
      <c r="H969">
        <v>1573</v>
      </c>
      <c r="I969" s="7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  <c r="S969" s="17">
        <f t="shared" si="62"/>
        <v>41005.208333333336</v>
      </c>
      <c r="T969" s="17">
        <f t="shared" si="63"/>
        <v>41042.208333333336</v>
      </c>
    </row>
    <row r="970" spans="1:20" ht="31" x14ac:dyDescent="0.35">
      <c r="A970">
        <v>968</v>
      </c>
      <c r="B970" t="s">
        <v>1965</v>
      </c>
      <c r="C970" s="3" t="s">
        <v>1966</v>
      </c>
      <c r="D970" s="6">
        <v>2400</v>
      </c>
      <c r="E970" s="6">
        <v>8117</v>
      </c>
      <c r="F970" s="4">
        <f t="shared" si="60"/>
        <v>3.3820833333333336</v>
      </c>
      <c r="G970" t="s">
        <v>20</v>
      </c>
      <c r="H970">
        <v>114</v>
      </c>
      <c r="I970" s="7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  <c r="S970" s="17">
        <f t="shared" si="62"/>
        <v>40544.25</v>
      </c>
      <c r="T970" s="17">
        <f t="shared" si="63"/>
        <v>40559.25</v>
      </c>
    </row>
    <row r="971" spans="1:20" x14ac:dyDescent="0.35">
      <c r="A971">
        <v>969</v>
      </c>
      <c r="B971" t="s">
        <v>1967</v>
      </c>
      <c r="C971" s="3" t="s">
        <v>1968</v>
      </c>
      <c r="D971" s="6">
        <v>7900</v>
      </c>
      <c r="E971" s="6">
        <v>8550</v>
      </c>
      <c r="F971" s="4">
        <f t="shared" si="60"/>
        <v>1.0822784810126582</v>
      </c>
      <c r="G971" t="s">
        <v>20</v>
      </c>
      <c r="H971">
        <v>93</v>
      </c>
      <c r="I971" s="7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  <c r="S971" s="17">
        <f t="shared" si="62"/>
        <v>43821.25</v>
      </c>
      <c r="T971" s="17">
        <f t="shared" si="63"/>
        <v>43828.25</v>
      </c>
    </row>
    <row r="972" spans="1:20" x14ac:dyDescent="0.35">
      <c r="A972">
        <v>970</v>
      </c>
      <c r="B972" t="s">
        <v>1969</v>
      </c>
      <c r="C972" s="3" t="s">
        <v>1970</v>
      </c>
      <c r="D972" s="6">
        <v>94900</v>
      </c>
      <c r="E972" s="6">
        <v>57659</v>
      </c>
      <c r="F972" s="4">
        <f t="shared" si="60"/>
        <v>0.60757639620653314</v>
      </c>
      <c r="G972" t="s">
        <v>14</v>
      </c>
      <c r="H972">
        <v>594</v>
      </c>
      <c r="I972" s="7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  <c r="S972" s="17">
        <f t="shared" si="62"/>
        <v>40672.208333333336</v>
      </c>
      <c r="T972" s="17">
        <f t="shared" si="63"/>
        <v>40673.208333333336</v>
      </c>
    </row>
    <row r="973" spans="1:20" x14ac:dyDescent="0.35">
      <c r="A973">
        <v>971</v>
      </c>
      <c r="B973" t="s">
        <v>1971</v>
      </c>
      <c r="C973" s="3" t="s">
        <v>1972</v>
      </c>
      <c r="D973" s="6">
        <v>5100</v>
      </c>
      <c r="E973" s="6">
        <v>1414</v>
      </c>
      <c r="F973" s="4">
        <f t="shared" si="60"/>
        <v>0.27725490196078434</v>
      </c>
      <c r="G973" t="s">
        <v>14</v>
      </c>
      <c r="H973">
        <v>24</v>
      </c>
      <c r="I973" s="7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  <c r="S973" s="17">
        <f t="shared" si="62"/>
        <v>41555.208333333336</v>
      </c>
      <c r="T973" s="17">
        <f t="shared" si="63"/>
        <v>41561.208333333336</v>
      </c>
    </row>
    <row r="974" spans="1:20" x14ac:dyDescent="0.35">
      <c r="A974">
        <v>972</v>
      </c>
      <c r="B974" t="s">
        <v>1973</v>
      </c>
      <c r="C974" s="3" t="s">
        <v>1974</v>
      </c>
      <c r="D974" s="6">
        <v>42700</v>
      </c>
      <c r="E974" s="6">
        <v>97524</v>
      </c>
      <c r="F974" s="4">
        <f t="shared" si="60"/>
        <v>2.283934426229508</v>
      </c>
      <c r="G974" t="s">
        <v>20</v>
      </c>
      <c r="H974">
        <v>1681</v>
      </c>
      <c r="I974" s="7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  <c r="S974" s="17">
        <f t="shared" si="62"/>
        <v>41792.208333333336</v>
      </c>
      <c r="T974" s="17">
        <f t="shared" si="63"/>
        <v>41801.208333333336</v>
      </c>
    </row>
    <row r="975" spans="1:20" x14ac:dyDescent="0.35">
      <c r="A975">
        <v>973</v>
      </c>
      <c r="B975" t="s">
        <v>1975</v>
      </c>
      <c r="C975" s="3" t="s">
        <v>1976</v>
      </c>
      <c r="D975" s="6">
        <v>121100</v>
      </c>
      <c r="E975" s="6">
        <v>26176</v>
      </c>
      <c r="F975" s="4">
        <f t="shared" si="60"/>
        <v>0.21615194054500414</v>
      </c>
      <c r="G975" t="s">
        <v>14</v>
      </c>
      <c r="H975">
        <v>252</v>
      </c>
      <c r="I975" s="7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  <c r="S975" s="17">
        <f t="shared" si="62"/>
        <v>40522.25</v>
      </c>
      <c r="T975" s="17">
        <f t="shared" si="63"/>
        <v>40524.25</v>
      </c>
    </row>
    <row r="976" spans="1:20" x14ac:dyDescent="0.35">
      <c r="A976">
        <v>974</v>
      </c>
      <c r="B976" t="s">
        <v>1977</v>
      </c>
      <c r="C976" s="3" t="s">
        <v>1978</v>
      </c>
      <c r="D976" s="6">
        <v>800</v>
      </c>
      <c r="E976" s="6">
        <v>2991</v>
      </c>
      <c r="F976" s="4">
        <f t="shared" si="60"/>
        <v>3.73875</v>
      </c>
      <c r="G976" t="s">
        <v>20</v>
      </c>
      <c r="H976">
        <v>32</v>
      </c>
      <c r="I976" s="7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  <c r="S976" s="17">
        <f t="shared" si="62"/>
        <v>41412.208333333336</v>
      </c>
      <c r="T976" s="17">
        <f t="shared" si="63"/>
        <v>41413.208333333336</v>
      </c>
    </row>
    <row r="977" spans="1:20" x14ac:dyDescent="0.35">
      <c r="A977">
        <v>975</v>
      </c>
      <c r="B977" t="s">
        <v>1979</v>
      </c>
      <c r="C977" s="3" t="s">
        <v>1980</v>
      </c>
      <c r="D977" s="6">
        <v>5400</v>
      </c>
      <c r="E977" s="6">
        <v>8366</v>
      </c>
      <c r="F977" s="4">
        <f t="shared" si="60"/>
        <v>1.5492592592592593</v>
      </c>
      <c r="G977" t="s">
        <v>20</v>
      </c>
      <c r="H977">
        <v>135</v>
      </c>
      <c r="I977" s="7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  <c r="S977" s="17">
        <f t="shared" si="62"/>
        <v>42337.25</v>
      </c>
      <c r="T977" s="17">
        <f t="shared" si="63"/>
        <v>42376.25</v>
      </c>
    </row>
    <row r="978" spans="1:20" ht="31" x14ac:dyDescent="0.35">
      <c r="A978">
        <v>976</v>
      </c>
      <c r="B978" t="s">
        <v>1981</v>
      </c>
      <c r="C978" s="3" t="s">
        <v>1982</v>
      </c>
      <c r="D978" s="6">
        <v>4000</v>
      </c>
      <c r="E978" s="6">
        <v>12886</v>
      </c>
      <c r="F978" s="4">
        <f t="shared" si="60"/>
        <v>3.2214999999999998</v>
      </c>
      <c r="G978" t="s">
        <v>20</v>
      </c>
      <c r="H978">
        <v>140</v>
      </c>
      <c r="I978" s="7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  <c r="S978" s="17">
        <f t="shared" si="62"/>
        <v>40571.25</v>
      </c>
      <c r="T978" s="17">
        <f t="shared" si="63"/>
        <v>40577.25</v>
      </c>
    </row>
    <row r="979" spans="1:20" x14ac:dyDescent="0.35">
      <c r="A979">
        <v>977</v>
      </c>
      <c r="B979" t="s">
        <v>1258</v>
      </c>
      <c r="C979" s="3" t="s">
        <v>1983</v>
      </c>
      <c r="D979" s="6">
        <v>7000</v>
      </c>
      <c r="E979" s="6">
        <v>5177</v>
      </c>
      <c r="F979" s="4">
        <f t="shared" si="60"/>
        <v>0.73957142857142855</v>
      </c>
      <c r="G979" t="s">
        <v>14</v>
      </c>
      <c r="H979">
        <v>67</v>
      </c>
      <c r="I979" s="7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  <c r="S979" s="17">
        <f t="shared" si="62"/>
        <v>43138.25</v>
      </c>
      <c r="T979" s="17">
        <f t="shared" si="63"/>
        <v>43170.25</v>
      </c>
    </row>
    <row r="980" spans="1:20" x14ac:dyDescent="0.35">
      <c r="A980">
        <v>978</v>
      </c>
      <c r="B980" t="s">
        <v>1984</v>
      </c>
      <c r="C980" s="3" t="s">
        <v>1985</v>
      </c>
      <c r="D980" s="6">
        <v>1000</v>
      </c>
      <c r="E980" s="6">
        <v>8641</v>
      </c>
      <c r="F980" s="4">
        <f t="shared" si="60"/>
        <v>8.641</v>
      </c>
      <c r="G980" t="s">
        <v>20</v>
      </c>
      <c r="H980">
        <v>92</v>
      </c>
      <c r="I980" s="7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  <c r="S980" s="17">
        <f t="shared" si="62"/>
        <v>42686.25</v>
      </c>
      <c r="T980" s="17">
        <f t="shared" si="63"/>
        <v>42708.25</v>
      </c>
    </row>
    <row r="981" spans="1:20" x14ac:dyDescent="0.35">
      <c r="A981">
        <v>979</v>
      </c>
      <c r="B981" t="s">
        <v>1986</v>
      </c>
      <c r="C981" s="3" t="s">
        <v>1987</v>
      </c>
      <c r="D981" s="6">
        <v>60200</v>
      </c>
      <c r="E981" s="6">
        <v>86244</v>
      </c>
      <c r="F981" s="4">
        <f t="shared" si="60"/>
        <v>1.432624584717608</v>
      </c>
      <c r="G981" t="s">
        <v>20</v>
      </c>
      <c r="H981">
        <v>1015</v>
      </c>
      <c r="I981" s="7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  <c r="S981" s="17">
        <f t="shared" si="62"/>
        <v>42078.208333333328</v>
      </c>
      <c r="T981" s="17">
        <f t="shared" si="63"/>
        <v>42084.208333333328</v>
      </c>
    </row>
    <row r="982" spans="1:20" x14ac:dyDescent="0.35">
      <c r="A982">
        <v>980</v>
      </c>
      <c r="B982" t="s">
        <v>1988</v>
      </c>
      <c r="C982" s="3" t="s">
        <v>1989</v>
      </c>
      <c r="D982" s="6">
        <v>195200</v>
      </c>
      <c r="E982" s="6">
        <v>78630</v>
      </c>
      <c r="F982" s="4">
        <f t="shared" si="60"/>
        <v>0.40281762295081969</v>
      </c>
      <c r="G982" t="s">
        <v>14</v>
      </c>
      <c r="H982">
        <v>742</v>
      </c>
      <c r="I982" s="7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  <c r="S982" s="17">
        <f t="shared" si="62"/>
        <v>42307.208333333328</v>
      </c>
      <c r="T982" s="17">
        <f t="shared" si="63"/>
        <v>42312.25</v>
      </c>
    </row>
    <row r="983" spans="1:20" x14ac:dyDescent="0.35">
      <c r="A983">
        <v>981</v>
      </c>
      <c r="B983" t="s">
        <v>1990</v>
      </c>
      <c r="C983" s="3" t="s">
        <v>1991</v>
      </c>
      <c r="D983" s="6">
        <v>6700</v>
      </c>
      <c r="E983" s="6">
        <v>11941</v>
      </c>
      <c r="F983" s="4">
        <f t="shared" si="60"/>
        <v>1.7822388059701493</v>
      </c>
      <c r="G983" t="s">
        <v>20</v>
      </c>
      <c r="H983">
        <v>323</v>
      </c>
      <c r="I983" s="7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  <c r="S983" s="17">
        <f t="shared" si="62"/>
        <v>43094.25</v>
      </c>
      <c r="T983" s="17">
        <f t="shared" si="63"/>
        <v>43127.25</v>
      </c>
    </row>
    <row r="984" spans="1:20" x14ac:dyDescent="0.35">
      <c r="A984">
        <v>982</v>
      </c>
      <c r="B984" t="s">
        <v>1992</v>
      </c>
      <c r="C984" s="3" t="s">
        <v>1993</v>
      </c>
      <c r="D984" s="6">
        <v>7200</v>
      </c>
      <c r="E984" s="6">
        <v>6115</v>
      </c>
      <c r="F984" s="4">
        <f t="shared" si="60"/>
        <v>0.84930555555555554</v>
      </c>
      <c r="G984" t="s">
        <v>14</v>
      </c>
      <c r="H984">
        <v>75</v>
      </c>
      <c r="I984" s="7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  <c r="S984" s="17">
        <f t="shared" si="62"/>
        <v>40743.208333333336</v>
      </c>
      <c r="T984" s="17">
        <f t="shared" si="63"/>
        <v>40745.208333333336</v>
      </c>
    </row>
    <row r="985" spans="1:20" x14ac:dyDescent="0.35">
      <c r="A985">
        <v>983</v>
      </c>
      <c r="B985" t="s">
        <v>1994</v>
      </c>
      <c r="C985" s="3" t="s">
        <v>1995</v>
      </c>
      <c r="D985" s="6">
        <v>129100</v>
      </c>
      <c r="E985" s="6">
        <v>188404</v>
      </c>
      <c r="F985" s="4">
        <f t="shared" si="60"/>
        <v>1.4593648334624323</v>
      </c>
      <c r="G985" t="s">
        <v>20</v>
      </c>
      <c r="H985">
        <v>2326</v>
      </c>
      <c r="I985" s="7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  <c r="S985" s="17">
        <f t="shared" si="62"/>
        <v>43681.208333333328</v>
      </c>
      <c r="T985" s="17">
        <f t="shared" si="63"/>
        <v>43696.208333333328</v>
      </c>
    </row>
    <row r="986" spans="1:20" ht="31" x14ac:dyDescent="0.35">
      <c r="A986">
        <v>984</v>
      </c>
      <c r="B986" t="s">
        <v>1996</v>
      </c>
      <c r="C986" s="3" t="s">
        <v>1997</v>
      </c>
      <c r="D986" s="6">
        <v>6500</v>
      </c>
      <c r="E986" s="6">
        <v>9910</v>
      </c>
      <c r="F986" s="4">
        <f t="shared" si="60"/>
        <v>1.5246153846153847</v>
      </c>
      <c r="G986" t="s">
        <v>20</v>
      </c>
      <c r="H986">
        <v>381</v>
      </c>
      <c r="I986" s="7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  <c r="S986" s="17">
        <f t="shared" si="62"/>
        <v>43716.208333333328</v>
      </c>
      <c r="T986" s="17">
        <f t="shared" si="63"/>
        <v>43742.208333333328</v>
      </c>
    </row>
    <row r="987" spans="1:20" x14ac:dyDescent="0.35">
      <c r="A987">
        <v>985</v>
      </c>
      <c r="B987" t="s">
        <v>1998</v>
      </c>
      <c r="C987" s="3" t="s">
        <v>1999</v>
      </c>
      <c r="D987" s="6">
        <v>170600</v>
      </c>
      <c r="E987" s="6">
        <v>114523</v>
      </c>
      <c r="F987" s="4">
        <f t="shared" si="60"/>
        <v>0.67129542790152408</v>
      </c>
      <c r="G987" t="s">
        <v>14</v>
      </c>
      <c r="H987">
        <v>4405</v>
      </c>
      <c r="I987" s="7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  <c r="S987" s="17">
        <f t="shared" si="62"/>
        <v>41614.25</v>
      </c>
      <c r="T987" s="17">
        <f t="shared" si="63"/>
        <v>41640.25</v>
      </c>
    </row>
    <row r="988" spans="1:20" x14ac:dyDescent="0.35">
      <c r="A988">
        <v>986</v>
      </c>
      <c r="B988" t="s">
        <v>2000</v>
      </c>
      <c r="C988" s="3" t="s">
        <v>2001</v>
      </c>
      <c r="D988" s="6">
        <v>7800</v>
      </c>
      <c r="E988" s="6">
        <v>3144</v>
      </c>
      <c r="F988" s="4">
        <f t="shared" si="60"/>
        <v>0.40307692307692305</v>
      </c>
      <c r="G988" t="s">
        <v>14</v>
      </c>
      <c r="H988">
        <v>92</v>
      </c>
      <c r="I988" s="7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  <c r="S988" s="17">
        <f t="shared" si="62"/>
        <v>40638.208333333336</v>
      </c>
      <c r="T988" s="17">
        <f t="shared" si="63"/>
        <v>40652.208333333336</v>
      </c>
    </row>
    <row r="989" spans="1:20" x14ac:dyDescent="0.35">
      <c r="A989">
        <v>987</v>
      </c>
      <c r="B989" t="s">
        <v>2002</v>
      </c>
      <c r="C989" s="3" t="s">
        <v>2003</v>
      </c>
      <c r="D989" s="6">
        <v>6200</v>
      </c>
      <c r="E989" s="6">
        <v>13441</v>
      </c>
      <c r="F989" s="4">
        <f t="shared" si="60"/>
        <v>2.1679032258064517</v>
      </c>
      <c r="G989" t="s">
        <v>20</v>
      </c>
      <c r="H989">
        <v>480</v>
      </c>
      <c r="I989" s="7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  <c r="S989" s="17">
        <f t="shared" si="62"/>
        <v>42852.208333333328</v>
      </c>
      <c r="T989" s="17">
        <f t="shared" si="63"/>
        <v>42866.208333333328</v>
      </c>
    </row>
    <row r="990" spans="1:20" x14ac:dyDescent="0.35">
      <c r="A990">
        <v>988</v>
      </c>
      <c r="B990" t="s">
        <v>2004</v>
      </c>
      <c r="C990" s="3" t="s">
        <v>2005</v>
      </c>
      <c r="D990" s="6">
        <v>9400</v>
      </c>
      <c r="E990" s="6">
        <v>4899</v>
      </c>
      <c r="F990" s="4">
        <f t="shared" si="60"/>
        <v>0.52117021276595743</v>
      </c>
      <c r="G990" t="s">
        <v>14</v>
      </c>
      <c r="H990">
        <v>64</v>
      </c>
      <c r="I990" s="7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  <c r="S990" s="17">
        <f t="shared" si="62"/>
        <v>42686.25</v>
      </c>
      <c r="T990" s="17">
        <f t="shared" si="63"/>
        <v>42707.25</v>
      </c>
    </row>
    <row r="991" spans="1:20" x14ac:dyDescent="0.35">
      <c r="A991">
        <v>989</v>
      </c>
      <c r="B991" t="s">
        <v>2006</v>
      </c>
      <c r="C991" s="3" t="s">
        <v>2007</v>
      </c>
      <c r="D991" s="6">
        <v>2400</v>
      </c>
      <c r="E991" s="6">
        <v>11990</v>
      </c>
      <c r="F991" s="4">
        <f t="shared" si="60"/>
        <v>4.9958333333333336</v>
      </c>
      <c r="G991" t="s">
        <v>20</v>
      </c>
      <c r="H991">
        <v>226</v>
      </c>
      <c r="I991" s="7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  <c r="S991" s="17">
        <f t="shared" si="62"/>
        <v>43571.208333333328</v>
      </c>
      <c r="T991" s="17">
        <f t="shared" si="63"/>
        <v>43576.208333333328</v>
      </c>
    </row>
    <row r="992" spans="1:20" x14ac:dyDescent="0.35">
      <c r="A992">
        <v>990</v>
      </c>
      <c r="B992" t="s">
        <v>2008</v>
      </c>
      <c r="C992" s="3" t="s">
        <v>2009</v>
      </c>
      <c r="D992" s="6">
        <v>7800</v>
      </c>
      <c r="E992" s="6">
        <v>6839</v>
      </c>
      <c r="F992" s="4">
        <f t="shared" si="60"/>
        <v>0.87679487179487181</v>
      </c>
      <c r="G992" t="s">
        <v>14</v>
      </c>
      <c r="H992">
        <v>64</v>
      </c>
      <c r="I992" s="7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  <c r="S992" s="17">
        <f t="shared" si="62"/>
        <v>42432.25</v>
      </c>
      <c r="T992" s="17">
        <f t="shared" si="63"/>
        <v>42454.208333333328</v>
      </c>
    </row>
    <row r="993" spans="1:20" x14ac:dyDescent="0.35">
      <c r="A993">
        <v>991</v>
      </c>
      <c r="B993" t="s">
        <v>1080</v>
      </c>
      <c r="C993" s="3" t="s">
        <v>2010</v>
      </c>
      <c r="D993" s="6">
        <v>9800</v>
      </c>
      <c r="E993" s="6">
        <v>11091</v>
      </c>
      <c r="F993" s="4">
        <f t="shared" si="60"/>
        <v>1.131734693877551</v>
      </c>
      <c r="G993" t="s">
        <v>20</v>
      </c>
      <c r="H993">
        <v>241</v>
      </c>
      <c r="I993" s="7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  <c r="S993" s="17">
        <f t="shared" si="62"/>
        <v>41907.208333333336</v>
      </c>
      <c r="T993" s="17">
        <f t="shared" si="63"/>
        <v>41911.208333333336</v>
      </c>
    </row>
    <row r="994" spans="1:20" x14ac:dyDescent="0.35">
      <c r="A994">
        <v>992</v>
      </c>
      <c r="B994" t="s">
        <v>2011</v>
      </c>
      <c r="C994" s="3" t="s">
        <v>2012</v>
      </c>
      <c r="D994" s="6">
        <v>3100</v>
      </c>
      <c r="E994" s="6">
        <v>13223</v>
      </c>
      <c r="F994" s="4">
        <f t="shared" si="60"/>
        <v>4.2654838709677421</v>
      </c>
      <c r="G994" t="s">
        <v>20</v>
      </c>
      <c r="H994">
        <v>132</v>
      </c>
      <c r="I994" s="7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  <c r="S994" s="17">
        <f t="shared" si="62"/>
        <v>43227.208333333328</v>
      </c>
      <c r="T994" s="17">
        <f t="shared" si="63"/>
        <v>43241.208333333328</v>
      </c>
    </row>
    <row r="995" spans="1:20" x14ac:dyDescent="0.35">
      <c r="A995">
        <v>993</v>
      </c>
      <c r="B995" t="s">
        <v>2013</v>
      </c>
      <c r="C995" s="3" t="s">
        <v>2014</v>
      </c>
      <c r="D995" s="6">
        <v>9800</v>
      </c>
      <c r="E995" s="6">
        <v>7608</v>
      </c>
      <c r="F995" s="4">
        <f t="shared" si="60"/>
        <v>0.77632653061224488</v>
      </c>
      <c r="G995" t="s">
        <v>74</v>
      </c>
      <c r="H995">
        <v>75</v>
      </c>
      <c r="I995" s="7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  <c r="S995" s="17">
        <f t="shared" si="62"/>
        <v>42362.25</v>
      </c>
      <c r="T995" s="17">
        <f t="shared" si="63"/>
        <v>42379.25</v>
      </c>
    </row>
    <row r="996" spans="1:20" x14ac:dyDescent="0.35">
      <c r="A996">
        <v>994</v>
      </c>
      <c r="B996" t="s">
        <v>2015</v>
      </c>
      <c r="C996" s="3" t="s">
        <v>2016</v>
      </c>
      <c r="D996" s="6">
        <v>141100</v>
      </c>
      <c r="E996" s="6">
        <v>74073</v>
      </c>
      <c r="F996" s="4">
        <f t="shared" si="60"/>
        <v>0.52496810772501767</v>
      </c>
      <c r="G996" t="s">
        <v>14</v>
      </c>
      <c r="H996">
        <v>842</v>
      </c>
      <c r="I996" s="7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  <c r="S996" s="17">
        <f t="shared" si="62"/>
        <v>41929.208333333336</v>
      </c>
      <c r="T996" s="17">
        <f t="shared" si="63"/>
        <v>41935.208333333336</v>
      </c>
    </row>
    <row r="997" spans="1:20" x14ac:dyDescent="0.35">
      <c r="A997">
        <v>995</v>
      </c>
      <c r="B997" t="s">
        <v>2017</v>
      </c>
      <c r="C997" s="3" t="s">
        <v>2018</v>
      </c>
      <c r="D997" s="6">
        <v>97300</v>
      </c>
      <c r="E997" s="6">
        <v>153216</v>
      </c>
      <c r="F997" s="4">
        <f t="shared" si="60"/>
        <v>1.5746762589928058</v>
      </c>
      <c r="G997" t="s">
        <v>20</v>
      </c>
      <c r="H997">
        <v>2043</v>
      </c>
      <c r="I997" s="7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  <c r="S997" s="17">
        <f t="shared" si="62"/>
        <v>43408.208333333328</v>
      </c>
      <c r="T997" s="17">
        <f t="shared" si="63"/>
        <v>43437.25</v>
      </c>
    </row>
    <row r="998" spans="1:20" ht="31" x14ac:dyDescent="0.35">
      <c r="A998">
        <v>996</v>
      </c>
      <c r="B998" t="s">
        <v>2019</v>
      </c>
      <c r="C998" s="3" t="s">
        <v>2020</v>
      </c>
      <c r="D998" s="6">
        <v>6600</v>
      </c>
      <c r="E998" s="6">
        <v>4814</v>
      </c>
      <c r="F998" s="4">
        <f t="shared" si="60"/>
        <v>0.72939393939393937</v>
      </c>
      <c r="G998" t="s">
        <v>14</v>
      </c>
      <c r="H998">
        <v>112</v>
      </c>
      <c r="I998" s="7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  <c r="S998" s="17">
        <f t="shared" si="62"/>
        <v>41276.25</v>
      </c>
      <c r="T998" s="17">
        <f t="shared" si="63"/>
        <v>41306.25</v>
      </c>
    </row>
    <row r="999" spans="1:20" x14ac:dyDescent="0.35">
      <c r="A999">
        <v>997</v>
      </c>
      <c r="B999" t="s">
        <v>2021</v>
      </c>
      <c r="C999" s="3" t="s">
        <v>2022</v>
      </c>
      <c r="D999" s="6">
        <v>7600</v>
      </c>
      <c r="E999" s="6">
        <v>4603</v>
      </c>
      <c r="F999" s="4">
        <f t="shared" si="60"/>
        <v>0.60565789473684206</v>
      </c>
      <c r="G999" t="s">
        <v>74</v>
      </c>
      <c r="H999">
        <v>139</v>
      </c>
      <c r="I999" s="7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  <c r="S999" s="17">
        <f t="shared" si="62"/>
        <v>41659.25</v>
      </c>
      <c r="T999" s="17">
        <f t="shared" si="63"/>
        <v>41664.25</v>
      </c>
    </row>
    <row r="1000" spans="1:20" x14ac:dyDescent="0.35">
      <c r="A1000">
        <v>998</v>
      </c>
      <c r="B1000" t="s">
        <v>2023</v>
      </c>
      <c r="C1000" s="3" t="s">
        <v>2024</v>
      </c>
      <c r="D1000" s="6">
        <v>66600</v>
      </c>
      <c r="E1000" s="6">
        <v>37823</v>
      </c>
      <c r="F1000" s="4">
        <f t="shared" si="60"/>
        <v>0.5679129129129129</v>
      </c>
      <c r="G1000" t="s">
        <v>14</v>
      </c>
      <c r="H1000">
        <v>374</v>
      </c>
      <c r="I1000" s="7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  <c r="S1000" s="17">
        <f t="shared" si="62"/>
        <v>40220.25</v>
      </c>
      <c r="T1000" s="17">
        <f t="shared" si="63"/>
        <v>40234.25</v>
      </c>
    </row>
    <row r="1001" spans="1:20" x14ac:dyDescent="0.35">
      <c r="A1001">
        <v>999</v>
      </c>
      <c r="B1001" t="s">
        <v>2025</v>
      </c>
      <c r="C1001" s="3" t="s">
        <v>2026</v>
      </c>
      <c r="D1001" s="6">
        <v>111100</v>
      </c>
      <c r="E1001" s="6">
        <v>62819</v>
      </c>
      <c r="F1001" s="4">
        <f t="shared" si="60"/>
        <v>0.56542754275427543</v>
      </c>
      <c r="G1001" t="s">
        <v>74</v>
      </c>
      <c r="H1001">
        <v>1122</v>
      </c>
      <c r="I1001" s="7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  <c r="S1001" s="17">
        <f t="shared" si="62"/>
        <v>42550.208333333328</v>
      </c>
      <c r="T1001" s="17">
        <f t="shared" si="63"/>
        <v>42557.208333333328</v>
      </c>
    </row>
  </sheetData>
  <autoFilter ref="A1:T1001" xr:uid="{00000000-0001-0000-0000-000000000000}"/>
  <conditionalFormatting sqref="F2:F1001">
    <cfRule type="colorScale" priority="1">
      <colorScale>
        <cfvo type="num" val="0"/>
        <cfvo type="num" val="1"/>
        <cfvo type="num" val="2"/>
        <color rgb="FFF8696B"/>
        <color rgb="FF00B050"/>
        <color rgb="FF00B0F0"/>
      </colorScale>
    </cfRule>
  </conditionalFormatting>
  <conditionalFormatting sqref="G2:G1001">
    <cfRule type="containsText" dxfId="14" priority="7" operator="containsText" text="live">
      <formula>NOT(ISERROR(SEARCH("live",G2)))</formula>
    </cfRule>
    <cfRule type="containsText" dxfId="13" priority="8" operator="containsText" text="canceled">
      <formula>NOT(ISERROR(SEARCH("canceled",G2)))</formula>
    </cfRule>
    <cfRule type="containsText" dxfId="12" priority="10" operator="containsText" text="successful">
      <formula>NOT(ISERROR(SEARCH("successful",G2)))</formula>
    </cfRule>
    <cfRule type="containsText" dxfId="11" priority="11" operator="containsText" text="successful">
      <formula>NOT(ISERROR(SEARCH("successful",G2)))</formula>
    </cfRule>
    <cfRule type="containsText" dxfId="10" priority="12" operator="containsText" text="failed">
      <formula>NOT(ISERROR(SEARCH("failed",G2)))</formula>
    </cfRule>
  </conditionalFormatting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68C6D-07F1-438E-9220-E7690CC50AEF}">
  <dimension ref="B1:G14"/>
  <sheetViews>
    <sheetView workbookViewId="0">
      <selection activeCell="F18" sqref="F18"/>
    </sheetView>
  </sheetViews>
  <sheetFormatPr defaultRowHeight="15.5" x14ac:dyDescent="0.35"/>
  <cols>
    <col min="2" max="2" width="15.83203125" bestFit="1" customWidth="1"/>
    <col min="3" max="3" width="15.08203125" bestFit="1" customWidth="1"/>
    <col min="4" max="4" width="5.5" bestFit="1" customWidth="1"/>
    <col min="5" max="5" width="3.6640625" bestFit="1" customWidth="1"/>
    <col min="6" max="6" width="9.25" bestFit="1" customWidth="1"/>
    <col min="7" max="7" width="10.58203125" bestFit="1" customWidth="1"/>
  </cols>
  <sheetData>
    <row r="1" spans="2:7" x14ac:dyDescent="0.35">
      <c r="B1" s="9" t="s">
        <v>6</v>
      </c>
      <c r="C1" t="s">
        <v>2069</v>
      </c>
    </row>
    <row r="3" spans="2:7" x14ac:dyDescent="0.35">
      <c r="B3" s="9" t="s">
        <v>2070</v>
      </c>
      <c r="C3" s="9" t="s">
        <v>2068</v>
      </c>
    </row>
    <row r="4" spans="2:7" x14ac:dyDescent="0.35">
      <c r="B4" s="9" t="s">
        <v>2066</v>
      </c>
      <c r="C4" t="s">
        <v>74</v>
      </c>
      <c r="D4" t="s">
        <v>14</v>
      </c>
      <c r="E4" t="s">
        <v>47</v>
      </c>
      <c r="F4" t="s">
        <v>20</v>
      </c>
      <c r="G4" t="s">
        <v>2067</v>
      </c>
    </row>
    <row r="5" spans="2:7" x14ac:dyDescent="0.35">
      <c r="B5" s="10" t="s">
        <v>2041</v>
      </c>
      <c r="C5">
        <v>11</v>
      </c>
      <c r="D5">
        <v>60</v>
      </c>
      <c r="E5">
        <v>5</v>
      </c>
      <c r="F5">
        <v>102</v>
      </c>
      <c r="G5">
        <v>178</v>
      </c>
    </row>
    <row r="6" spans="2:7" x14ac:dyDescent="0.35">
      <c r="B6" s="10" t="s">
        <v>2033</v>
      </c>
      <c r="C6">
        <v>4</v>
      </c>
      <c r="D6">
        <v>20</v>
      </c>
      <c r="F6">
        <v>22</v>
      </c>
      <c r="G6">
        <v>46</v>
      </c>
    </row>
    <row r="7" spans="2:7" x14ac:dyDescent="0.35">
      <c r="B7" s="10" t="s">
        <v>2050</v>
      </c>
      <c r="C7">
        <v>1</v>
      </c>
      <c r="D7">
        <v>23</v>
      </c>
      <c r="E7">
        <v>3</v>
      </c>
      <c r="F7">
        <v>21</v>
      </c>
      <c r="G7">
        <v>48</v>
      </c>
    </row>
    <row r="8" spans="2:7" x14ac:dyDescent="0.35">
      <c r="B8" s="10" t="s">
        <v>2064</v>
      </c>
      <c r="F8">
        <v>4</v>
      </c>
      <c r="G8">
        <v>4</v>
      </c>
    </row>
    <row r="9" spans="2:7" x14ac:dyDescent="0.35">
      <c r="B9" s="10" t="s">
        <v>2035</v>
      </c>
      <c r="C9">
        <v>10</v>
      </c>
      <c r="D9">
        <v>66</v>
      </c>
      <c r="F9">
        <v>99</v>
      </c>
      <c r="G9">
        <v>175</v>
      </c>
    </row>
    <row r="10" spans="2:7" x14ac:dyDescent="0.35">
      <c r="B10" s="10" t="s">
        <v>2054</v>
      </c>
      <c r="C10">
        <v>4</v>
      </c>
      <c r="D10">
        <v>11</v>
      </c>
      <c r="E10">
        <v>1</v>
      </c>
      <c r="F10">
        <v>26</v>
      </c>
      <c r="G10">
        <v>42</v>
      </c>
    </row>
    <row r="11" spans="2:7" x14ac:dyDescent="0.35">
      <c r="B11" s="10" t="s">
        <v>2047</v>
      </c>
      <c r="C11">
        <v>2</v>
      </c>
      <c r="D11">
        <v>24</v>
      </c>
      <c r="E11">
        <v>1</v>
      </c>
      <c r="F11">
        <v>40</v>
      </c>
      <c r="G11">
        <v>67</v>
      </c>
    </row>
    <row r="12" spans="2:7" x14ac:dyDescent="0.35">
      <c r="B12" s="10" t="s">
        <v>2037</v>
      </c>
      <c r="C12">
        <v>2</v>
      </c>
      <c r="D12">
        <v>28</v>
      </c>
      <c r="E12">
        <v>2</v>
      </c>
      <c r="F12">
        <v>64</v>
      </c>
      <c r="G12">
        <v>96</v>
      </c>
    </row>
    <row r="13" spans="2:7" x14ac:dyDescent="0.35">
      <c r="B13" s="10" t="s">
        <v>2039</v>
      </c>
      <c r="C13">
        <v>23</v>
      </c>
      <c r="D13">
        <v>132</v>
      </c>
      <c r="E13">
        <v>2</v>
      </c>
      <c r="F13">
        <v>187</v>
      </c>
      <c r="G13">
        <v>344</v>
      </c>
    </row>
    <row r="14" spans="2:7" x14ac:dyDescent="0.35">
      <c r="B14" s="10" t="s">
        <v>2067</v>
      </c>
      <c r="C14">
        <v>57</v>
      </c>
      <c r="D14">
        <v>364</v>
      </c>
      <c r="E14">
        <v>14</v>
      </c>
      <c r="F14">
        <v>565</v>
      </c>
      <c r="G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CCEC8-9ED0-420F-BBD8-A243FAF1E266}">
  <dimension ref="B1:G30"/>
  <sheetViews>
    <sheetView topLeftCell="A4" workbookViewId="0">
      <selection activeCell="H19" sqref="H19"/>
    </sheetView>
  </sheetViews>
  <sheetFormatPr defaultRowHeight="15.5" x14ac:dyDescent="0.35"/>
  <cols>
    <col min="2" max="2" width="16.9140625" bestFit="1" customWidth="1"/>
    <col min="3" max="3" width="15.08203125" bestFit="1" customWidth="1"/>
    <col min="4" max="4" width="5.5" bestFit="1" customWidth="1"/>
    <col min="5" max="5" width="3.6640625" bestFit="1" customWidth="1"/>
    <col min="6" max="6" width="9.25" bestFit="1" customWidth="1"/>
    <col min="7" max="7" width="10.58203125" bestFit="1" customWidth="1"/>
  </cols>
  <sheetData>
    <row r="1" spans="2:7" x14ac:dyDescent="0.35">
      <c r="B1" s="9" t="s">
        <v>6</v>
      </c>
      <c r="C1" t="s">
        <v>2069</v>
      </c>
    </row>
    <row r="2" spans="2:7" x14ac:dyDescent="0.35">
      <c r="B2" s="9" t="s">
        <v>2031</v>
      </c>
      <c r="C2" t="s">
        <v>2069</v>
      </c>
    </row>
    <row r="4" spans="2:7" x14ac:dyDescent="0.35">
      <c r="B4" s="9" t="s">
        <v>2070</v>
      </c>
      <c r="C4" s="9" t="s">
        <v>2068</v>
      </c>
    </row>
    <row r="5" spans="2:7" x14ac:dyDescent="0.35">
      <c r="B5" s="9" t="s">
        <v>2066</v>
      </c>
      <c r="C5" t="s">
        <v>74</v>
      </c>
      <c r="D5" t="s">
        <v>14</v>
      </c>
      <c r="E5" t="s">
        <v>47</v>
      </c>
      <c r="F5" t="s">
        <v>20</v>
      </c>
      <c r="G5" t="s">
        <v>2067</v>
      </c>
    </row>
    <row r="6" spans="2:7" x14ac:dyDescent="0.35">
      <c r="B6" s="10" t="s">
        <v>2049</v>
      </c>
      <c r="C6">
        <v>1</v>
      </c>
      <c r="D6">
        <v>10</v>
      </c>
      <c r="E6">
        <v>2</v>
      </c>
      <c r="F6">
        <v>21</v>
      </c>
      <c r="G6">
        <v>34</v>
      </c>
    </row>
    <row r="7" spans="2:7" x14ac:dyDescent="0.35">
      <c r="B7" s="10" t="s">
        <v>2065</v>
      </c>
      <c r="F7">
        <v>4</v>
      </c>
      <c r="G7">
        <v>4</v>
      </c>
    </row>
    <row r="8" spans="2:7" x14ac:dyDescent="0.35">
      <c r="B8" s="10" t="s">
        <v>2042</v>
      </c>
      <c r="C8">
        <v>4</v>
      </c>
      <c r="D8">
        <v>21</v>
      </c>
      <c r="E8">
        <v>1</v>
      </c>
      <c r="F8">
        <v>34</v>
      </c>
      <c r="G8">
        <v>60</v>
      </c>
    </row>
    <row r="9" spans="2:7" x14ac:dyDescent="0.35">
      <c r="B9" s="10" t="s">
        <v>2044</v>
      </c>
      <c r="C9">
        <v>2</v>
      </c>
      <c r="D9">
        <v>12</v>
      </c>
      <c r="E9">
        <v>1</v>
      </c>
      <c r="F9">
        <v>22</v>
      </c>
      <c r="G9">
        <v>37</v>
      </c>
    </row>
    <row r="10" spans="2:7" x14ac:dyDescent="0.35">
      <c r="B10" s="10" t="s">
        <v>2043</v>
      </c>
      <c r="D10">
        <v>8</v>
      </c>
      <c r="F10">
        <v>10</v>
      </c>
      <c r="G10">
        <v>18</v>
      </c>
    </row>
    <row r="11" spans="2:7" x14ac:dyDescent="0.35">
      <c r="B11" s="10" t="s">
        <v>2053</v>
      </c>
      <c r="C11">
        <v>1</v>
      </c>
      <c r="D11">
        <v>7</v>
      </c>
      <c r="F11">
        <v>9</v>
      </c>
      <c r="G11">
        <v>17</v>
      </c>
    </row>
    <row r="12" spans="2:7" x14ac:dyDescent="0.35">
      <c r="B12" s="10" t="s">
        <v>2034</v>
      </c>
      <c r="C12">
        <v>4</v>
      </c>
      <c r="D12">
        <v>20</v>
      </c>
      <c r="F12">
        <v>22</v>
      </c>
      <c r="G12">
        <v>46</v>
      </c>
    </row>
    <row r="13" spans="2:7" x14ac:dyDescent="0.35">
      <c r="B13" s="10" t="s">
        <v>2045</v>
      </c>
      <c r="C13">
        <v>3</v>
      </c>
      <c r="D13">
        <v>19</v>
      </c>
      <c r="F13">
        <v>23</v>
      </c>
      <c r="G13">
        <v>45</v>
      </c>
    </row>
    <row r="14" spans="2:7" x14ac:dyDescent="0.35">
      <c r="B14" s="10" t="s">
        <v>2058</v>
      </c>
      <c r="C14">
        <v>1</v>
      </c>
      <c r="D14">
        <v>6</v>
      </c>
      <c r="F14">
        <v>10</v>
      </c>
      <c r="G14">
        <v>17</v>
      </c>
    </row>
    <row r="15" spans="2:7" x14ac:dyDescent="0.35">
      <c r="B15" s="10" t="s">
        <v>2057</v>
      </c>
      <c r="D15">
        <v>3</v>
      </c>
      <c r="F15">
        <v>4</v>
      </c>
      <c r="G15">
        <v>7</v>
      </c>
    </row>
    <row r="16" spans="2:7" x14ac:dyDescent="0.35">
      <c r="B16" s="10" t="s">
        <v>2061</v>
      </c>
      <c r="D16">
        <v>8</v>
      </c>
      <c r="E16">
        <v>1</v>
      </c>
      <c r="F16">
        <v>4</v>
      </c>
      <c r="G16">
        <v>13</v>
      </c>
    </row>
    <row r="17" spans="2:7" x14ac:dyDescent="0.35">
      <c r="B17" s="10" t="s">
        <v>2048</v>
      </c>
      <c r="C17">
        <v>1</v>
      </c>
      <c r="D17">
        <v>6</v>
      </c>
      <c r="E17">
        <v>1</v>
      </c>
      <c r="F17">
        <v>13</v>
      </c>
      <c r="G17">
        <v>21</v>
      </c>
    </row>
    <row r="18" spans="2:7" x14ac:dyDescent="0.35">
      <c r="B18" s="10" t="s">
        <v>2055</v>
      </c>
      <c r="C18">
        <v>4</v>
      </c>
      <c r="D18">
        <v>11</v>
      </c>
      <c r="E18">
        <v>1</v>
      </c>
      <c r="F18">
        <v>26</v>
      </c>
      <c r="G18">
        <v>42</v>
      </c>
    </row>
    <row r="19" spans="2:7" x14ac:dyDescent="0.35">
      <c r="B19" s="10" t="s">
        <v>2040</v>
      </c>
      <c r="C19">
        <v>23</v>
      </c>
      <c r="D19">
        <v>132</v>
      </c>
      <c r="E19">
        <v>2</v>
      </c>
      <c r="F19">
        <v>187</v>
      </c>
      <c r="G19">
        <v>344</v>
      </c>
    </row>
    <row r="20" spans="2:7" x14ac:dyDescent="0.35">
      <c r="B20" s="10" t="s">
        <v>2056</v>
      </c>
      <c r="D20">
        <v>4</v>
      </c>
      <c r="F20">
        <v>4</v>
      </c>
      <c r="G20">
        <v>8</v>
      </c>
    </row>
    <row r="21" spans="2:7" x14ac:dyDescent="0.35">
      <c r="B21" s="10" t="s">
        <v>2036</v>
      </c>
      <c r="C21">
        <v>6</v>
      </c>
      <c r="D21">
        <v>30</v>
      </c>
      <c r="F21">
        <v>49</v>
      </c>
      <c r="G21">
        <v>85</v>
      </c>
    </row>
    <row r="22" spans="2:7" x14ac:dyDescent="0.35">
      <c r="B22" s="10" t="s">
        <v>2063</v>
      </c>
      <c r="D22">
        <v>9</v>
      </c>
      <c r="F22">
        <v>5</v>
      </c>
      <c r="G22">
        <v>14</v>
      </c>
    </row>
    <row r="23" spans="2:7" x14ac:dyDescent="0.35">
      <c r="B23" s="10" t="s">
        <v>2052</v>
      </c>
      <c r="C23">
        <v>1</v>
      </c>
      <c r="D23">
        <v>5</v>
      </c>
      <c r="E23">
        <v>1</v>
      </c>
      <c r="F23">
        <v>9</v>
      </c>
      <c r="G23">
        <v>16</v>
      </c>
    </row>
    <row r="24" spans="2:7" x14ac:dyDescent="0.35">
      <c r="B24" s="10" t="s">
        <v>2060</v>
      </c>
      <c r="C24">
        <v>3</v>
      </c>
      <c r="D24">
        <v>3</v>
      </c>
      <c r="F24">
        <v>11</v>
      </c>
      <c r="G24">
        <v>17</v>
      </c>
    </row>
    <row r="25" spans="2:7" x14ac:dyDescent="0.35">
      <c r="B25" s="10" t="s">
        <v>2059</v>
      </c>
      <c r="D25">
        <v>7</v>
      </c>
      <c r="F25">
        <v>14</v>
      </c>
      <c r="G25">
        <v>21</v>
      </c>
    </row>
    <row r="26" spans="2:7" x14ac:dyDescent="0.35">
      <c r="B26" s="10" t="s">
        <v>2051</v>
      </c>
      <c r="C26">
        <v>1</v>
      </c>
      <c r="D26">
        <v>15</v>
      </c>
      <c r="E26">
        <v>2</v>
      </c>
      <c r="F26">
        <v>17</v>
      </c>
      <c r="G26">
        <v>35</v>
      </c>
    </row>
    <row r="27" spans="2:7" x14ac:dyDescent="0.35">
      <c r="B27" s="10" t="s">
        <v>2046</v>
      </c>
      <c r="D27">
        <v>16</v>
      </c>
      <c r="E27">
        <v>1</v>
      </c>
      <c r="F27">
        <v>28</v>
      </c>
      <c r="G27">
        <v>45</v>
      </c>
    </row>
    <row r="28" spans="2:7" x14ac:dyDescent="0.35">
      <c r="B28" s="10" t="s">
        <v>2038</v>
      </c>
      <c r="C28">
        <v>2</v>
      </c>
      <c r="D28">
        <v>12</v>
      </c>
      <c r="E28">
        <v>1</v>
      </c>
      <c r="F28">
        <v>36</v>
      </c>
      <c r="G28">
        <v>51</v>
      </c>
    </row>
    <row r="29" spans="2:7" x14ac:dyDescent="0.35">
      <c r="B29" s="10" t="s">
        <v>2062</v>
      </c>
      <c r="F29">
        <v>3</v>
      </c>
      <c r="G29">
        <v>3</v>
      </c>
    </row>
    <row r="30" spans="2:7" x14ac:dyDescent="0.35">
      <c r="B30" s="10" t="s">
        <v>2067</v>
      </c>
      <c r="C30">
        <v>57</v>
      </c>
      <c r="D30">
        <v>364</v>
      </c>
      <c r="E30">
        <v>14</v>
      </c>
      <c r="F30">
        <v>565</v>
      </c>
      <c r="G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EFBB1-414E-471F-8517-14A6F992B738}">
  <dimension ref="C3:G29"/>
  <sheetViews>
    <sheetView workbookViewId="0">
      <selection activeCell="D24" sqref="C24:D30"/>
    </sheetView>
  </sheetViews>
  <sheetFormatPr defaultRowHeight="15.5" x14ac:dyDescent="0.35"/>
  <cols>
    <col min="3" max="3" width="26.33203125" bestFit="1" customWidth="1"/>
    <col min="4" max="4" width="15.08203125" bestFit="1" customWidth="1"/>
    <col min="5" max="5" width="5.5" bestFit="1" customWidth="1"/>
    <col min="6" max="6" width="9.25" bestFit="1" customWidth="1"/>
    <col min="7" max="8" width="10.58203125" bestFit="1" customWidth="1"/>
  </cols>
  <sheetData>
    <row r="3" spans="3:7" x14ac:dyDescent="0.35">
      <c r="C3" s="9" t="s">
        <v>2073</v>
      </c>
      <c r="D3" t="s">
        <v>2069</v>
      </c>
    </row>
    <row r="5" spans="3:7" x14ac:dyDescent="0.35">
      <c r="C5" s="9" t="s">
        <v>2070</v>
      </c>
      <c r="D5" s="9" t="s">
        <v>2068</v>
      </c>
    </row>
    <row r="6" spans="3:7" x14ac:dyDescent="0.35">
      <c r="C6" s="9" t="s">
        <v>2066</v>
      </c>
      <c r="D6" t="s">
        <v>74</v>
      </c>
      <c r="E6" t="s">
        <v>14</v>
      </c>
      <c r="F6" t="s">
        <v>20</v>
      </c>
      <c r="G6" t="s">
        <v>2067</v>
      </c>
    </row>
    <row r="7" spans="3:7" x14ac:dyDescent="0.35">
      <c r="C7" s="10" t="s">
        <v>2074</v>
      </c>
      <c r="D7">
        <v>8</v>
      </c>
      <c r="E7">
        <v>34</v>
      </c>
      <c r="F7">
        <v>44</v>
      </c>
      <c r="G7">
        <v>86</v>
      </c>
    </row>
    <row r="8" spans="3:7" x14ac:dyDescent="0.35">
      <c r="C8" s="10" t="s">
        <v>2075</v>
      </c>
      <c r="D8">
        <v>4</v>
      </c>
      <c r="E8">
        <v>23</v>
      </c>
      <c r="F8">
        <v>37</v>
      </c>
      <c r="G8">
        <v>64</v>
      </c>
    </row>
    <row r="9" spans="3:7" x14ac:dyDescent="0.35">
      <c r="C9" s="10" t="s">
        <v>2076</v>
      </c>
      <c r="D9">
        <v>6</v>
      </c>
      <c r="E9">
        <v>42</v>
      </c>
      <c r="F9">
        <v>59</v>
      </c>
      <c r="G9">
        <v>107</v>
      </c>
    </row>
    <row r="10" spans="3:7" x14ac:dyDescent="0.35">
      <c r="C10" s="10" t="s">
        <v>2077</v>
      </c>
      <c r="D10">
        <v>3</v>
      </c>
      <c r="E10">
        <v>32</v>
      </c>
      <c r="F10">
        <v>41</v>
      </c>
      <c r="G10">
        <v>76</v>
      </c>
    </row>
    <row r="11" spans="3:7" x14ac:dyDescent="0.35">
      <c r="C11" s="10" t="s">
        <v>2078</v>
      </c>
      <c r="D11">
        <v>2</v>
      </c>
      <c r="E11">
        <v>32</v>
      </c>
      <c r="F11">
        <v>52</v>
      </c>
      <c r="G11">
        <v>86</v>
      </c>
    </row>
    <row r="12" spans="3:7" x14ac:dyDescent="0.35">
      <c r="C12" s="10" t="s">
        <v>2079</v>
      </c>
      <c r="D12">
        <v>1</v>
      </c>
      <c r="E12">
        <v>26</v>
      </c>
      <c r="F12">
        <v>44</v>
      </c>
      <c r="G12">
        <v>71</v>
      </c>
    </row>
    <row r="13" spans="3:7" x14ac:dyDescent="0.35">
      <c r="C13" s="10" t="s">
        <v>2080</v>
      </c>
      <c r="D13">
        <v>5</v>
      </c>
      <c r="E13">
        <v>34</v>
      </c>
      <c r="F13">
        <v>58</v>
      </c>
      <c r="G13">
        <v>97</v>
      </c>
    </row>
    <row r="14" spans="3:7" x14ac:dyDescent="0.35">
      <c r="C14" s="10" t="s">
        <v>2081</v>
      </c>
      <c r="D14">
        <v>5</v>
      </c>
      <c r="E14">
        <v>28</v>
      </c>
      <c r="F14">
        <v>49</v>
      </c>
      <c r="G14">
        <v>82</v>
      </c>
    </row>
    <row r="15" spans="3:7" x14ac:dyDescent="0.35">
      <c r="C15" s="10" t="s">
        <v>2082</v>
      </c>
      <c r="D15">
        <v>6</v>
      </c>
      <c r="E15">
        <v>35</v>
      </c>
      <c r="F15">
        <v>52</v>
      </c>
      <c r="G15">
        <v>93</v>
      </c>
    </row>
    <row r="16" spans="3:7" x14ac:dyDescent="0.35">
      <c r="C16" s="10" t="s">
        <v>2083</v>
      </c>
      <c r="D16">
        <v>9</v>
      </c>
      <c r="E16">
        <v>18</v>
      </c>
      <c r="F16">
        <v>39</v>
      </c>
      <c r="G16">
        <v>66</v>
      </c>
    </row>
    <row r="17" spans="3:7" x14ac:dyDescent="0.35">
      <c r="C17" s="10" t="s">
        <v>2084</v>
      </c>
      <c r="D17">
        <v>2</v>
      </c>
      <c r="E17">
        <v>30</v>
      </c>
      <c r="F17">
        <v>33</v>
      </c>
      <c r="G17">
        <v>65</v>
      </c>
    </row>
    <row r="18" spans="3:7" x14ac:dyDescent="0.35">
      <c r="C18" s="10" t="s">
        <v>2085</v>
      </c>
      <c r="D18">
        <v>6</v>
      </c>
      <c r="E18">
        <v>30</v>
      </c>
      <c r="F18">
        <v>57</v>
      </c>
      <c r="G18">
        <v>93</v>
      </c>
    </row>
    <row r="19" spans="3:7" x14ac:dyDescent="0.35">
      <c r="C19" s="10" t="s">
        <v>2067</v>
      </c>
      <c r="D19">
        <v>57</v>
      </c>
      <c r="E19">
        <v>364</v>
      </c>
      <c r="F19">
        <v>565</v>
      </c>
      <c r="G19">
        <v>986</v>
      </c>
    </row>
    <row r="25" spans="3:7" x14ac:dyDescent="0.35">
      <c r="C25" s="18"/>
    </row>
    <row r="26" spans="3:7" x14ac:dyDescent="0.35">
      <c r="C26" s="18"/>
    </row>
    <row r="27" spans="3:7" x14ac:dyDescent="0.35">
      <c r="C27" s="19"/>
    </row>
    <row r="28" spans="3:7" x14ac:dyDescent="0.35">
      <c r="C28" s="19"/>
    </row>
    <row r="29" spans="3:7" x14ac:dyDescent="0.35">
      <c r="C29" s="19"/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646FB-801C-4391-925A-ECFE57FB9D8A}">
  <dimension ref="B3:I15"/>
  <sheetViews>
    <sheetView workbookViewId="0">
      <selection activeCell="K16" sqref="K16"/>
    </sheetView>
  </sheetViews>
  <sheetFormatPr defaultRowHeight="15.5" x14ac:dyDescent="0.35"/>
  <cols>
    <col min="2" max="2" width="7.83203125" bestFit="1" customWidth="1"/>
    <col min="3" max="3" width="16.33203125" bestFit="1" customWidth="1"/>
    <col min="4" max="4" width="13" bestFit="1" customWidth="1"/>
    <col min="5" max="5" width="15.58203125" bestFit="1" customWidth="1"/>
    <col min="6" max="6" width="11.9140625" bestFit="1" customWidth="1"/>
    <col min="7" max="7" width="18.83203125" bestFit="1" customWidth="1"/>
    <col min="8" max="8" width="15.4140625" bestFit="1" customWidth="1"/>
    <col min="9" max="9" width="18.08203125" bestFit="1" customWidth="1"/>
  </cols>
  <sheetData>
    <row r="3" spans="2:9" x14ac:dyDescent="0.35">
      <c r="B3" t="s">
        <v>2086</v>
      </c>
      <c r="C3" t="s">
        <v>2099</v>
      </c>
      <c r="D3" t="s">
        <v>2100</v>
      </c>
      <c r="E3" t="s">
        <v>2101</v>
      </c>
      <c r="F3" t="s">
        <v>2102</v>
      </c>
      <c r="G3" t="s">
        <v>2103</v>
      </c>
      <c r="H3" t="s">
        <v>2104</v>
      </c>
      <c r="I3" t="s">
        <v>2105</v>
      </c>
    </row>
    <row r="4" spans="2:9" ht="25" x14ac:dyDescent="0.35">
      <c r="B4" s="11" t="s">
        <v>2087</v>
      </c>
      <c r="C4">
        <f>COUNTIFS(Crowdfunding!D:D,"&lt;1000",Crowdfunding!G:G,"successful")</f>
        <v>30</v>
      </c>
      <c r="D4">
        <f>COUNTIFS(Crowdfunding!D:D,"&lt;1000",Crowdfunding!G:G,"failed")</f>
        <v>20</v>
      </c>
      <c r="E4">
        <f>COUNTIFS(Crowdfunding!D:D,"&lt;1000",Crowdfunding!G:G,"canceled")</f>
        <v>1</v>
      </c>
      <c r="F4">
        <f>SUM(C4:E4)</f>
        <v>51</v>
      </c>
      <c r="G4" s="4">
        <f>C4/F4</f>
        <v>0.58823529411764708</v>
      </c>
      <c r="H4" s="4">
        <f>D4/F4</f>
        <v>0.39215686274509803</v>
      </c>
      <c r="I4" s="4">
        <f>E4/F4</f>
        <v>1.9607843137254902E-2</v>
      </c>
    </row>
    <row r="5" spans="2:9" ht="25" x14ac:dyDescent="0.35">
      <c r="B5" s="11" t="s">
        <v>2088</v>
      </c>
      <c r="C5">
        <f>COUNTIFS(Crowdfunding!D:D,"&gt;=1000",Crowdfunding!D:D,"&lt;=4999",Crowdfunding!G:G,"successful")</f>
        <v>191</v>
      </c>
      <c r="D5">
        <f>COUNTIFS(Crowdfunding!D:D,"&gt;=1000",Crowdfunding!D:D,"&lt;=4999",Crowdfunding!G:G,"failed")</f>
        <v>38</v>
      </c>
      <c r="E5">
        <f>COUNTIFS(Crowdfunding!D:D,"&gt;=1000",Crowdfunding!D:D,"&lt;=4999",Crowdfunding!G:G,"canceled")</f>
        <v>2</v>
      </c>
      <c r="F5">
        <f>SUM(C5:E5)</f>
        <v>231</v>
      </c>
      <c r="G5" s="4">
        <f>C5/F5</f>
        <v>0.82683982683982682</v>
      </c>
      <c r="H5" s="4">
        <f t="shared" ref="H5:H15" si="0">D5/F5</f>
        <v>0.16450216450216451</v>
      </c>
      <c r="I5" s="4">
        <f t="shared" ref="I5:I15" si="1">E5/F5</f>
        <v>8.658008658008658E-3</v>
      </c>
    </row>
    <row r="6" spans="2:9" ht="25" x14ac:dyDescent="0.35">
      <c r="B6" s="11" t="s">
        <v>2089</v>
      </c>
      <c r="C6">
        <f>COUNTIFS(Crowdfunding!D:D,"&gt;=5000",Crowdfunding!D:D,"&lt;=9999",Crowdfunding!G:G,"successful")</f>
        <v>164</v>
      </c>
      <c r="D6">
        <f>COUNTIFS(Crowdfunding!D:D,"&gt;=5000",Crowdfunding!D:D,"&lt;=9999",Crowdfunding!G:G,"failed")</f>
        <v>126</v>
      </c>
      <c r="E6">
        <f>COUNTIFS(Crowdfunding!D:D,"&gt;=5000",Crowdfunding!D:D,"&lt;=9999",Crowdfunding!G:G,"canceled")</f>
        <v>25</v>
      </c>
      <c r="F6">
        <f t="shared" ref="F6:F15" si="2">SUM(C6:E6)</f>
        <v>315</v>
      </c>
      <c r="G6" s="4">
        <f t="shared" ref="G6:G15" si="3">C6/F6</f>
        <v>0.52063492063492067</v>
      </c>
      <c r="H6" s="4">
        <f t="shared" si="0"/>
        <v>0.4</v>
      </c>
      <c r="I6" s="4">
        <f t="shared" si="1"/>
        <v>7.9365079365079361E-2</v>
      </c>
    </row>
    <row r="7" spans="2:9" ht="25" x14ac:dyDescent="0.35">
      <c r="B7" s="11" t="s">
        <v>2090</v>
      </c>
      <c r="C7">
        <f>COUNTIFS(Crowdfunding!D:D,"&gt;=10000",Crowdfunding!D:D,"&lt;=14999",Crowdfunding!G:G,"successful")</f>
        <v>4</v>
      </c>
      <c r="D7">
        <f>COUNTIFS(Crowdfunding!D:D,"&gt;=10000",Crowdfunding!D:D,"&lt;=14999",Crowdfunding!G:G,"failed")</f>
        <v>5</v>
      </c>
      <c r="E7">
        <f>COUNTIFS(Crowdfunding!D:D,"&gt;=10000",Crowdfunding!D:D,"&lt;=14999",Crowdfunding!G:G,"canceled")</f>
        <v>0</v>
      </c>
      <c r="F7">
        <f t="shared" si="2"/>
        <v>9</v>
      </c>
      <c r="G7" s="4">
        <f t="shared" si="3"/>
        <v>0.44444444444444442</v>
      </c>
      <c r="H7" s="4">
        <f>D7/F7</f>
        <v>0.55555555555555558</v>
      </c>
      <c r="I7" s="4">
        <f t="shared" si="1"/>
        <v>0</v>
      </c>
    </row>
    <row r="8" spans="2:9" ht="25" x14ac:dyDescent="0.35">
      <c r="B8" s="11" t="s">
        <v>2091</v>
      </c>
      <c r="C8">
        <f>COUNTIFS(Crowdfunding!D:D,"&gt;=15000",Crowdfunding!D:D,"&lt;=19999",Crowdfunding!G:G,"successful")</f>
        <v>10</v>
      </c>
      <c r="D8">
        <f>COUNTIFS(Crowdfunding!D:D,"&gt;=15000",Crowdfunding!D:D,"&lt;=19999",Crowdfunding!G:G,"failed")</f>
        <v>0</v>
      </c>
      <c r="E8">
        <f>COUNTIFS(Crowdfunding!D:D,"&gt;=15000",Crowdfunding!D:D,"&lt;=19999",Crowdfunding!G:G,"canceled")</f>
        <v>0</v>
      </c>
      <c r="F8">
        <f t="shared" si="2"/>
        <v>10</v>
      </c>
      <c r="G8" s="4">
        <f t="shared" si="3"/>
        <v>1</v>
      </c>
      <c r="H8" s="4">
        <f t="shared" si="0"/>
        <v>0</v>
      </c>
      <c r="I8" s="4">
        <f t="shared" si="1"/>
        <v>0</v>
      </c>
    </row>
    <row r="9" spans="2:9" ht="25" x14ac:dyDescent="0.35">
      <c r="B9" s="11" t="s">
        <v>2092</v>
      </c>
      <c r="C9">
        <f>COUNTIFS(Crowdfunding!D:D,"&gt;=20000",Crowdfunding!D:D,"&lt;=24999",Crowdfunding!G:G,"successful")</f>
        <v>7</v>
      </c>
      <c r="D9">
        <f>COUNTIFS(Crowdfunding!D:D,"&gt;=20000",Crowdfunding!D:D,"&lt;=24999",Crowdfunding!G:G,"Failed")</f>
        <v>0</v>
      </c>
      <c r="E9">
        <f>COUNTIFS(Crowdfunding!D:D,"&gt;=20000",Crowdfunding!D:D,"&lt;=24999",Crowdfunding!G:G,"canceled")</f>
        <v>0</v>
      </c>
      <c r="F9">
        <f t="shared" si="2"/>
        <v>7</v>
      </c>
      <c r="G9" s="4">
        <f t="shared" si="3"/>
        <v>1</v>
      </c>
      <c r="H9" s="4">
        <f t="shared" si="0"/>
        <v>0</v>
      </c>
      <c r="I9" s="4">
        <f t="shared" si="1"/>
        <v>0</v>
      </c>
    </row>
    <row r="10" spans="2:9" ht="25" x14ac:dyDescent="0.35">
      <c r="B10" s="11" t="s">
        <v>2093</v>
      </c>
      <c r="C10">
        <f>COUNTIFS(Crowdfunding!D:D,"&gt;=25000",Crowdfunding!D:D,"&lt;=29999",Crowdfunding!G:G,"successful")</f>
        <v>11</v>
      </c>
      <c r="D10">
        <f>COUNTIFS(Crowdfunding!D:D,"&gt;=25000",Crowdfunding!D:D,"&lt;=29999",Crowdfunding!G:G,"failed")</f>
        <v>3</v>
      </c>
      <c r="E10">
        <f>COUNTIFS(Crowdfunding!D:D,"&gt;=25000",Crowdfunding!D:D,"&lt;=29999",Crowdfunding!G:G,"canceled")</f>
        <v>0</v>
      </c>
      <c r="F10">
        <f t="shared" si="2"/>
        <v>14</v>
      </c>
      <c r="G10" s="4">
        <f t="shared" si="3"/>
        <v>0.7857142857142857</v>
      </c>
      <c r="H10" s="4">
        <f t="shared" si="0"/>
        <v>0.21428571428571427</v>
      </c>
      <c r="I10" s="4">
        <f t="shared" si="1"/>
        <v>0</v>
      </c>
    </row>
    <row r="11" spans="2:9" ht="25" x14ac:dyDescent="0.35">
      <c r="B11" s="11" t="s">
        <v>2094</v>
      </c>
      <c r="C11">
        <f>COUNTIFS(Crowdfunding!D:D,"&gt;=30000",Crowdfunding!D:D,"&lt;=34999",Crowdfunding!G:G,"successful")</f>
        <v>7</v>
      </c>
      <c r="D11">
        <f>COUNTIFS(Crowdfunding!D:D,"&gt;=30000",Crowdfunding!D:D,"&lt;=34999",Crowdfunding!G:G,"failed")</f>
        <v>0</v>
      </c>
      <c r="E11">
        <f>COUNTIFS(Crowdfunding!D:D,"&gt;=30000",Crowdfunding!D:D,"&lt;=34999",Crowdfunding!G:G,"canceled")</f>
        <v>0</v>
      </c>
      <c r="F11">
        <f t="shared" si="2"/>
        <v>7</v>
      </c>
      <c r="G11" s="4">
        <f t="shared" si="3"/>
        <v>1</v>
      </c>
      <c r="H11" s="4">
        <f t="shared" si="0"/>
        <v>0</v>
      </c>
      <c r="I11" s="4">
        <f t="shared" si="1"/>
        <v>0</v>
      </c>
    </row>
    <row r="12" spans="2:9" ht="25" x14ac:dyDescent="0.35">
      <c r="B12" s="11" t="s">
        <v>2095</v>
      </c>
      <c r="C12">
        <f>COUNTIFS(Crowdfunding!D:D,"&gt;=35000",Crowdfunding!D:D,"&lt;=39999",Crowdfunding!G:G,"successful")</f>
        <v>8</v>
      </c>
      <c r="D12">
        <f>COUNTIFS(Crowdfunding!D:D,"&gt;=35000",Crowdfunding!D:D,"&lt;=39999",Crowdfunding!G:G,"failed")</f>
        <v>3</v>
      </c>
      <c r="E12">
        <f>COUNTIFS(Crowdfunding!D:D,"&gt;=35000",Crowdfunding!D:D,"&lt;=39999",Crowdfunding!G:G,"canceled")</f>
        <v>1</v>
      </c>
      <c r="F12">
        <f t="shared" si="2"/>
        <v>12</v>
      </c>
      <c r="G12" s="4">
        <f t="shared" si="3"/>
        <v>0.66666666666666663</v>
      </c>
      <c r="H12" s="4">
        <f t="shared" si="0"/>
        <v>0.25</v>
      </c>
      <c r="I12" s="4">
        <f t="shared" si="1"/>
        <v>8.3333333333333329E-2</v>
      </c>
    </row>
    <row r="13" spans="2:9" ht="25" x14ac:dyDescent="0.35">
      <c r="B13" s="11" t="s">
        <v>2096</v>
      </c>
      <c r="C13">
        <f>COUNTIFS(Crowdfunding!D:D,"&gt;=40000",Crowdfunding!D:D,"&lt;=44999",Crowdfunding!G:G,"successful")</f>
        <v>11</v>
      </c>
      <c r="D13">
        <f>COUNTIFS(Crowdfunding!D:D,"&gt;=40000",Crowdfunding!D:D,"&lt;=44999",Crowdfunding!G:G,"failed")</f>
        <v>3</v>
      </c>
      <c r="E13">
        <f>COUNTIFS(Crowdfunding!D:D,"&gt;=40000",Crowdfunding!D:D,"&lt;=44999",Crowdfunding!G:G,"canceled")</f>
        <v>0</v>
      </c>
      <c r="F13">
        <f t="shared" si="2"/>
        <v>14</v>
      </c>
      <c r="G13" s="4">
        <f t="shared" si="3"/>
        <v>0.7857142857142857</v>
      </c>
      <c r="H13" s="4">
        <f t="shared" si="0"/>
        <v>0.21428571428571427</v>
      </c>
      <c r="I13" s="4">
        <f t="shared" si="1"/>
        <v>0</v>
      </c>
    </row>
    <row r="14" spans="2:9" ht="25" x14ac:dyDescent="0.35">
      <c r="B14" s="11" t="s">
        <v>2097</v>
      </c>
      <c r="C14">
        <f>COUNTIFS(Crowdfunding!D:D,"&gt;=45000",Crowdfunding!D:D,"&lt;=49999",Crowdfunding!G:G,"successful")</f>
        <v>8</v>
      </c>
      <c r="D14">
        <f>COUNTIFS(Crowdfunding!D:D,"&gt;=45000",Crowdfunding!D:D,"&lt;=49999",Crowdfunding!G:G,"failed")</f>
        <v>3</v>
      </c>
      <c r="E14">
        <f>COUNTIFS(Crowdfunding!D:D,"&gt;=45000",Crowdfunding!D:D,"&lt;=49999",Crowdfunding!G:G,"canceled")</f>
        <v>0</v>
      </c>
      <c r="F14">
        <f t="shared" si="2"/>
        <v>11</v>
      </c>
      <c r="G14" s="4">
        <f t="shared" si="3"/>
        <v>0.72727272727272729</v>
      </c>
      <c r="H14" s="4">
        <f t="shared" si="0"/>
        <v>0.27272727272727271</v>
      </c>
      <c r="I14" s="4">
        <f t="shared" si="1"/>
        <v>0</v>
      </c>
    </row>
    <row r="15" spans="2:9" ht="50" x14ac:dyDescent="0.35">
      <c r="B15" s="11" t="s">
        <v>2098</v>
      </c>
      <c r="C15">
        <f>COUNTIFS(Crowdfunding!D:D,"&gt;=50000",Crowdfunding!G:G,"successful")</f>
        <v>114</v>
      </c>
      <c r="D15">
        <f>COUNTIFS(Crowdfunding!D:D,"&gt;=50000",Crowdfunding!G:G,"failed")</f>
        <v>163</v>
      </c>
      <c r="E15">
        <f>COUNTIFS(Crowdfunding!D:D,"&gt;=50000",Crowdfunding!G:G,"canceled")</f>
        <v>28</v>
      </c>
      <c r="F15">
        <f t="shared" si="2"/>
        <v>305</v>
      </c>
      <c r="G15" s="4">
        <f t="shared" si="3"/>
        <v>0.3737704918032787</v>
      </c>
      <c r="H15" s="4">
        <f t="shared" si="0"/>
        <v>0.53442622950819674</v>
      </c>
      <c r="I15" s="4">
        <f t="shared" si="1"/>
        <v>9.1803278688524587E-2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C21C-0D00-4AC0-AA0D-5C85659A52F0}">
  <dimension ref="C1:L566"/>
  <sheetViews>
    <sheetView topLeftCell="A17" workbookViewId="0">
      <selection activeCell="K14" sqref="J14:K16"/>
    </sheetView>
  </sheetViews>
  <sheetFormatPr defaultRowHeight="15.5" x14ac:dyDescent="0.35"/>
  <cols>
    <col min="3" max="3" width="12" customWidth="1"/>
    <col min="5" max="5" width="8.9140625" bestFit="1" customWidth="1"/>
    <col min="6" max="6" width="13.08203125" bestFit="1" customWidth="1"/>
    <col min="7" max="7" width="8.1640625" bestFit="1" customWidth="1"/>
    <col min="8" max="8" width="13.08203125" bestFit="1" customWidth="1"/>
    <col min="10" max="10" width="27.33203125" style="1" bestFit="1" customWidth="1"/>
    <col min="11" max="11" width="9.9140625" bestFit="1" customWidth="1"/>
  </cols>
  <sheetData>
    <row r="1" spans="3:12" x14ac:dyDescent="0.35">
      <c r="E1" s="1" t="s">
        <v>4</v>
      </c>
      <c r="F1" s="1" t="s">
        <v>5</v>
      </c>
      <c r="G1" s="1" t="s">
        <v>4</v>
      </c>
      <c r="H1" s="1" t="s">
        <v>5</v>
      </c>
    </row>
    <row r="2" spans="3:12" x14ac:dyDescent="0.35">
      <c r="E2" t="s">
        <v>20</v>
      </c>
      <c r="F2">
        <v>158</v>
      </c>
      <c r="G2" t="s">
        <v>14</v>
      </c>
      <c r="H2">
        <v>0</v>
      </c>
    </row>
    <row r="3" spans="3:12" ht="35.5" customHeight="1" x14ac:dyDescent="0.35">
      <c r="C3" s="12"/>
      <c r="E3" t="s">
        <v>20</v>
      </c>
      <c r="F3">
        <v>1425</v>
      </c>
      <c r="G3" t="s">
        <v>14</v>
      </c>
      <c r="H3">
        <v>24</v>
      </c>
    </row>
    <row r="4" spans="3:12" x14ac:dyDescent="0.35">
      <c r="E4" t="s">
        <v>20</v>
      </c>
      <c r="F4">
        <v>174</v>
      </c>
      <c r="G4" t="s">
        <v>14</v>
      </c>
      <c r="H4">
        <v>53</v>
      </c>
    </row>
    <row r="5" spans="3:12" x14ac:dyDescent="0.35">
      <c r="E5" t="s">
        <v>20</v>
      </c>
      <c r="F5">
        <v>227</v>
      </c>
      <c r="G5" t="s">
        <v>14</v>
      </c>
      <c r="H5">
        <v>18</v>
      </c>
      <c r="J5" s="1" t="s">
        <v>2112</v>
      </c>
      <c r="K5" s="14" t="s">
        <v>2113</v>
      </c>
      <c r="L5" s="14" t="s">
        <v>2114</v>
      </c>
    </row>
    <row r="6" spans="3:12" x14ac:dyDescent="0.35">
      <c r="E6" t="s">
        <v>20</v>
      </c>
      <c r="F6">
        <v>220</v>
      </c>
      <c r="G6" t="s">
        <v>14</v>
      </c>
      <c r="H6">
        <v>44</v>
      </c>
      <c r="J6" s="1" t="s">
        <v>2106</v>
      </c>
      <c r="K6" s="13">
        <f>AVERAGE(F:F)</f>
        <v>851.14690265486729</v>
      </c>
      <c r="L6" s="13">
        <f>AVERAGE(H:H)</f>
        <v>585.61538461538464</v>
      </c>
    </row>
    <row r="7" spans="3:12" x14ac:dyDescent="0.35">
      <c r="E7" t="s">
        <v>20</v>
      </c>
      <c r="F7">
        <v>98</v>
      </c>
      <c r="G7" t="s">
        <v>14</v>
      </c>
      <c r="H7">
        <v>27</v>
      </c>
      <c r="J7" s="1" t="s">
        <v>2107</v>
      </c>
      <c r="K7" s="13">
        <f>MEDIAN(F:F)</f>
        <v>201</v>
      </c>
      <c r="L7" s="13">
        <f>MEDIAN(H:H)</f>
        <v>114.5</v>
      </c>
    </row>
    <row r="8" spans="3:12" x14ac:dyDescent="0.35">
      <c r="E8" t="s">
        <v>20</v>
      </c>
      <c r="F8">
        <v>100</v>
      </c>
      <c r="G8" t="s">
        <v>14</v>
      </c>
      <c r="H8">
        <v>55</v>
      </c>
      <c r="J8" s="1" t="s">
        <v>2108</v>
      </c>
      <c r="K8" s="13">
        <f>MIN(F:F)</f>
        <v>16</v>
      </c>
      <c r="L8" s="13">
        <f>MIN(H:H)</f>
        <v>0</v>
      </c>
    </row>
    <row r="9" spans="3:12" x14ac:dyDescent="0.35">
      <c r="E9" t="s">
        <v>20</v>
      </c>
      <c r="F9">
        <v>1249</v>
      </c>
      <c r="G9" t="s">
        <v>14</v>
      </c>
      <c r="H9">
        <v>200</v>
      </c>
      <c r="J9" s="1" t="s">
        <v>2109</v>
      </c>
      <c r="K9" s="13">
        <f>MAX(F:F)</f>
        <v>7295</v>
      </c>
      <c r="L9" s="13">
        <f>MAX(H:H)</f>
        <v>6080</v>
      </c>
    </row>
    <row r="10" spans="3:12" x14ac:dyDescent="0.35">
      <c r="E10" t="s">
        <v>20</v>
      </c>
      <c r="F10">
        <v>1396</v>
      </c>
      <c r="G10" t="s">
        <v>14</v>
      </c>
      <c r="H10">
        <v>452</v>
      </c>
      <c r="J10" s="1" t="s">
        <v>2110</v>
      </c>
      <c r="K10" s="13">
        <f>_xlfn.VAR.P(F:F)</f>
        <v>1603373.7324019109</v>
      </c>
      <c r="L10" s="13">
        <f>_xlfn.VAR.P(H:H)</f>
        <v>921574.68174133555</v>
      </c>
    </row>
    <row r="11" spans="3:12" x14ac:dyDescent="0.35">
      <c r="E11" t="s">
        <v>20</v>
      </c>
      <c r="F11">
        <v>890</v>
      </c>
      <c r="G11" t="s">
        <v>14</v>
      </c>
      <c r="H11">
        <v>674</v>
      </c>
      <c r="J11" s="1" t="s">
        <v>2111</v>
      </c>
      <c r="K11" s="13">
        <f>_xlfn.STDEV.P(F:F)</f>
        <v>1266.2439466397898</v>
      </c>
      <c r="L11" s="13">
        <f>_xlfn.STDEV.P(H:H)</f>
        <v>959.98681331637863</v>
      </c>
    </row>
    <row r="12" spans="3:12" x14ac:dyDescent="0.35">
      <c r="E12" t="s">
        <v>20</v>
      </c>
      <c r="F12">
        <v>142</v>
      </c>
      <c r="G12" t="s">
        <v>14</v>
      </c>
      <c r="H12">
        <v>558</v>
      </c>
    </row>
    <row r="13" spans="3:12" x14ac:dyDescent="0.35">
      <c r="E13" t="s">
        <v>20</v>
      </c>
      <c r="F13">
        <v>2673</v>
      </c>
      <c r="G13" t="s">
        <v>14</v>
      </c>
      <c r="H13">
        <v>15</v>
      </c>
    </row>
    <row r="14" spans="3:12" x14ac:dyDescent="0.35">
      <c r="E14" t="s">
        <v>20</v>
      </c>
      <c r="F14">
        <v>163</v>
      </c>
      <c r="G14" t="s">
        <v>14</v>
      </c>
      <c r="H14">
        <v>2307</v>
      </c>
    </row>
    <row r="15" spans="3:12" x14ac:dyDescent="0.35">
      <c r="E15" t="s">
        <v>20</v>
      </c>
      <c r="F15">
        <v>2220</v>
      </c>
      <c r="G15" t="s">
        <v>14</v>
      </c>
      <c r="H15">
        <v>88</v>
      </c>
      <c r="J15" s="18"/>
    </row>
    <row r="16" spans="3:12" x14ac:dyDescent="0.35">
      <c r="E16" t="s">
        <v>20</v>
      </c>
      <c r="F16">
        <v>1606</v>
      </c>
      <c r="G16" t="s">
        <v>14</v>
      </c>
      <c r="H16">
        <v>48</v>
      </c>
      <c r="J16" s="18"/>
    </row>
    <row r="17" spans="5:8" x14ac:dyDescent="0.35">
      <c r="E17" t="s">
        <v>20</v>
      </c>
      <c r="F17">
        <v>129</v>
      </c>
      <c r="G17" t="s">
        <v>14</v>
      </c>
      <c r="H17">
        <v>1</v>
      </c>
    </row>
    <row r="18" spans="5:8" x14ac:dyDescent="0.35">
      <c r="E18" t="s">
        <v>20</v>
      </c>
      <c r="F18">
        <v>226</v>
      </c>
      <c r="G18" t="s">
        <v>14</v>
      </c>
      <c r="H18">
        <v>1467</v>
      </c>
    </row>
    <row r="19" spans="5:8" x14ac:dyDescent="0.35">
      <c r="E19" t="s">
        <v>20</v>
      </c>
      <c r="F19">
        <v>5419</v>
      </c>
      <c r="G19" t="s">
        <v>14</v>
      </c>
      <c r="H19">
        <v>75</v>
      </c>
    </row>
    <row r="20" spans="5:8" x14ac:dyDescent="0.35">
      <c r="E20" t="s">
        <v>20</v>
      </c>
      <c r="F20">
        <v>165</v>
      </c>
      <c r="G20" t="s">
        <v>14</v>
      </c>
      <c r="H20">
        <v>120</v>
      </c>
    </row>
    <row r="21" spans="5:8" x14ac:dyDescent="0.35">
      <c r="E21" t="s">
        <v>20</v>
      </c>
      <c r="F21">
        <v>1965</v>
      </c>
      <c r="G21" t="s">
        <v>14</v>
      </c>
      <c r="H21">
        <v>2253</v>
      </c>
    </row>
    <row r="22" spans="5:8" x14ac:dyDescent="0.35">
      <c r="E22" t="s">
        <v>20</v>
      </c>
      <c r="F22">
        <v>16</v>
      </c>
      <c r="G22" t="s">
        <v>14</v>
      </c>
      <c r="H22">
        <v>5</v>
      </c>
    </row>
    <row r="23" spans="5:8" x14ac:dyDescent="0.35">
      <c r="E23" t="s">
        <v>20</v>
      </c>
      <c r="F23">
        <v>107</v>
      </c>
      <c r="G23" t="s">
        <v>14</v>
      </c>
      <c r="H23">
        <v>38</v>
      </c>
    </row>
    <row r="24" spans="5:8" x14ac:dyDescent="0.35">
      <c r="E24" t="s">
        <v>20</v>
      </c>
      <c r="F24">
        <v>134</v>
      </c>
      <c r="G24" t="s">
        <v>14</v>
      </c>
      <c r="H24">
        <v>12</v>
      </c>
    </row>
    <row r="25" spans="5:8" x14ac:dyDescent="0.35">
      <c r="E25" t="s">
        <v>20</v>
      </c>
      <c r="F25">
        <v>198</v>
      </c>
      <c r="G25" t="s">
        <v>14</v>
      </c>
      <c r="H25">
        <v>1684</v>
      </c>
    </row>
    <row r="26" spans="5:8" x14ac:dyDescent="0.35">
      <c r="E26" t="s">
        <v>20</v>
      </c>
      <c r="F26">
        <v>111</v>
      </c>
      <c r="G26" t="s">
        <v>14</v>
      </c>
      <c r="H26">
        <v>56</v>
      </c>
    </row>
    <row r="27" spans="5:8" x14ac:dyDescent="0.35">
      <c r="E27" t="s">
        <v>20</v>
      </c>
      <c r="F27">
        <v>222</v>
      </c>
      <c r="G27" t="s">
        <v>14</v>
      </c>
      <c r="H27">
        <v>838</v>
      </c>
    </row>
    <row r="28" spans="5:8" x14ac:dyDescent="0.35">
      <c r="E28" t="s">
        <v>20</v>
      </c>
      <c r="F28">
        <v>6212</v>
      </c>
      <c r="G28" t="s">
        <v>14</v>
      </c>
      <c r="H28">
        <v>1000</v>
      </c>
    </row>
    <row r="29" spans="5:8" x14ac:dyDescent="0.35">
      <c r="E29" t="s">
        <v>20</v>
      </c>
      <c r="F29">
        <v>98</v>
      </c>
      <c r="G29" t="s">
        <v>14</v>
      </c>
      <c r="H29">
        <v>1482</v>
      </c>
    </row>
    <row r="30" spans="5:8" x14ac:dyDescent="0.35">
      <c r="E30" t="s">
        <v>20</v>
      </c>
      <c r="F30">
        <v>92</v>
      </c>
      <c r="G30" t="s">
        <v>14</v>
      </c>
      <c r="H30">
        <v>106</v>
      </c>
    </row>
    <row r="31" spans="5:8" x14ac:dyDescent="0.35">
      <c r="E31" t="s">
        <v>20</v>
      </c>
      <c r="F31">
        <v>149</v>
      </c>
      <c r="G31" t="s">
        <v>14</v>
      </c>
      <c r="H31">
        <v>679</v>
      </c>
    </row>
    <row r="32" spans="5:8" x14ac:dyDescent="0.35">
      <c r="E32" t="s">
        <v>20</v>
      </c>
      <c r="F32">
        <v>2431</v>
      </c>
      <c r="G32" t="s">
        <v>14</v>
      </c>
      <c r="H32">
        <v>1220</v>
      </c>
    </row>
    <row r="33" spans="5:8" x14ac:dyDescent="0.35">
      <c r="E33" t="s">
        <v>20</v>
      </c>
      <c r="F33">
        <v>303</v>
      </c>
      <c r="G33" t="s">
        <v>14</v>
      </c>
      <c r="H33">
        <v>1</v>
      </c>
    </row>
    <row r="34" spans="5:8" x14ac:dyDescent="0.35">
      <c r="E34" t="s">
        <v>20</v>
      </c>
      <c r="F34">
        <v>209</v>
      </c>
      <c r="G34" t="s">
        <v>14</v>
      </c>
      <c r="H34">
        <v>37</v>
      </c>
    </row>
    <row r="35" spans="5:8" x14ac:dyDescent="0.35">
      <c r="E35" t="s">
        <v>20</v>
      </c>
      <c r="F35">
        <v>131</v>
      </c>
      <c r="G35" t="s">
        <v>14</v>
      </c>
      <c r="H35">
        <v>60</v>
      </c>
    </row>
    <row r="36" spans="5:8" x14ac:dyDescent="0.35">
      <c r="E36" t="s">
        <v>20</v>
      </c>
      <c r="F36">
        <v>164</v>
      </c>
      <c r="G36" t="s">
        <v>14</v>
      </c>
      <c r="H36">
        <v>296</v>
      </c>
    </row>
    <row r="37" spans="5:8" x14ac:dyDescent="0.35">
      <c r="E37" t="s">
        <v>20</v>
      </c>
      <c r="F37">
        <v>201</v>
      </c>
      <c r="G37" t="s">
        <v>14</v>
      </c>
      <c r="H37">
        <v>3304</v>
      </c>
    </row>
    <row r="38" spans="5:8" x14ac:dyDescent="0.35">
      <c r="E38" t="s">
        <v>20</v>
      </c>
      <c r="F38">
        <v>211</v>
      </c>
      <c r="G38" t="s">
        <v>14</v>
      </c>
      <c r="H38">
        <v>73</v>
      </c>
    </row>
    <row r="39" spans="5:8" x14ac:dyDescent="0.35">
      <c r="E39" t="s">
        <v>20</v>
      </c>
      <c r="F39">
        <v>128</v>
      </c>
      <c r="G39" t="s">
        <v>14</v>
      </c>
      <c r="H39">
        <v>3387</v>
      </c>
    </row>
    <row r="40" spans="5:8" x14ac:dyDescent="0.35">
      <c r="E40" t="s">
        <v>20</v>
      </c>
      <c r="F40">
        <v>1600</v>
      </c>
      <c r="G40" t="s">
        <v>14</v>
      </c>
      <c r="H40">
        <v>662</v>
      </c>
    </row>
    <row r="41" spans="5:8" x14ac:dyDescent="0.35">
      <c r="E41" t="s">
        <v>20</v>
      </c>
      <c r="F41">
        <v>249</v>
      </c>
      <c r="G41" t="s">
        <v>14</v>
      </c>
      <c r="H41">
        <v>774</v>
      </c>
    </row>
    <row r="42" spans="5:8" x14ac:dyDescent="0.35">
      <c r="E42" t="s">
        <v>20</v>
      </c>
      <c r="F42">
        <v>236</v>
      </c>
      <c r="G42" t="s">
        <v>14</v>
      </c>
      <c r="H42">
        <v>672</v>
      </c>
    </row>
    <row r="43" spans="5:8" x14ac:dyDescent="0.35">
      <c r="E43" t="s">
        <v>20</v>
      </c>
      <c r="F43">
        <v>4065</v>
      </c>
      <c r="G43" t="s">
        <v>14</v>
      </c>
      <c r="H43">
        <v>940</v>
      </c>
    </row>
    <row r="44" spans="5:8" x14ac:dyDescent="0.35">
      <c r="E44" t="s">
        <v>20</v>
      </c>
      <c r="F44">
        <v>246</v>
      </c>
      <c r="G44" t="s">
        <v>14</v>
      </c>
      <c r="H44">
        <v>117</v>
      </c>
    </row>
    <row r="45" spans="5:8" x14ac:dyDescent="0.35">
      <c r="E45" t="s">
        <v>20</v>
      </c>
      <c r="F45">
        <v>2475</v>
      </c>
      <c r="G45" t="s">
        <v>14</v>
      </c>
      <c r="H45">
        <v>115</v>
      </c>
    </row>
    <row r="46" spans="5:8" x14ac:dyDescent="0.35">
      <c r="E46" t="s">
        <v>20</v>
      </c>
      <c r="F46">
        <v>76</v>
      </c>
      <c r="G46" t="s">
        <v>14</v>
      </c>
      <c r="H46">
        <v>326</v>
      </c>
    </row>
    <row r="47" spans="5:8" x14ac:dyDescent="0.35">
      <c r="E47" t="s">
        <v>20</v>
      </c>
      <c r="F47">
        <v>54</v>
      </c>
      <c r="G47" t="s">
        <v>14</v>
      </c>
      <c r="H47">
        <v>1</v>
      </c>
    </row>
    <row r="48" spans="5:8" x14ac:dyDescent="0.35">
      <c r="E48" t="s">
        <v>20</v>
      </c>
      <c r="F48">
        <v>88</v>
      </c>
      <c r="G48" t="s">
        <v>14</v>
      </c>
      <c r="H48">
        <v>1467</v>
      </c>
    </row>
    <row r="49" spans="5:8" x14ac:dyDescent="0.35">
      <c r="E49" t="s">
        <v>20</v>
      </c>
      <c r="F49">
        <v>85</v>
      </c>
      <c r="G49" t="s">
        <v>14</v>
      </c>
      <c r="H49">
        <v>5681</v>
      </c>
    </row>
    <row r="50" spans="5:8" x14ac:dyDescent="0.35">
      <c r="E50" t="s">
        <v>20</v>
      </c>
      <c r="F50">
        <v>170</v>
      </c>
      <c r="G50" t="s">
        <v>14</v>
      </c>
      <c r="H50">
        <v>1059</v>
      </c>
    </row>
    <row r="51" spans="5:8" x14ac:dyDescent="0.35">
      <c r="E51" t="s">
        <v>20</v>
      </c>
      <c r="F51">
        <v>330</v>
      </c>
      <c r="G51" t="s">
        <v>14</v>
      </c>
      <c r="H51">
        <v>1194</v>
      </c>
    </row>
    <row r="52" spans="5:8" x14ac:dyDescent="0.35">
      <c r="E52" t="s">
        <v>20</v>
      </c>
      <c r="F52">
        <v>127</v>
      </c>
      <c r="G52" t="s">
        <v>14</v>
      </c>
      <c r="H52">
        <v>30</v>
      </c>
    </row>
    <row r="53" spans="5:8" x14ac:dyDescent="0.35">
      <c r="E53" t="s">
        <v>20</v>
      </c>
      <c r="F53">
        <v>411</v>
      </c>
      <c r="G53" t="s">
        <v>14</v>
      </c>
      <c r="H53">
        <v>75</v>
      </c>
    </row>
    <row r="54" spans="5:8" x14ac:dyDescent="0.35">
      <c r="E54" t="s">
        <v>20</v>
      </c>
      <c r="F54">
        <v>180</v>
      </c>
      <c r="G54" t="s">
        <v>14</v>
      </c>
      <c r="H54">
        <v>955</v>
      </c>
    </row>
    <row r="55" spans="5:8" x14ac:dyDescent="0.35">
      <c r="E55" t="s">
        <v>20</v>
      </c>
      <c r="F55">
        <v>374</v>
      </c>
      <c r="G55" t="s">
        <v>14</v>
      </c>
      <c r="H55">
        <v>67</v>
      </c>
    </row>
    <row r="56" spans="5:8" x14ac:dyDescent="0.35">
      <c r="E56" t="s">
        <v>20</v>
      </c>
      <c r="F56">
        <v>71</v>
      </c>
      <c r="G56" t="s">
        <v>14</v>
      </c>
      <c r="H56">
        <v>5</v>
      </c>
    </row>
    <row r="57" spans="5:8" x14ac:dyDescent="0.35">
      <c r="E57" t="s">
        <v>20</v>
      </c>
      <c r="F57">
        <v>203</v>
      </c>
      <c r="G57" t="s">
        <v>14</v>
      </c>
      <c r="H57">
        <v>26</v>
      </c>
    </row>
    <row r="58" spans="5:8" x14ac:dyDescent="0.35">
      <c r="E58" t="s">
        <v>20</v>
      </c>
      <c r="F58">
        <v>113</v>
      </c>
      <c r="G58" t="s">
        <v>14</v>
      </c>
      <c r="H58">
        <v>1130</v>
      </c>
    </row>
    <row r="59" spans="5:8" x14ac:dyDescent="0.35">
      <c r="E59" t="s">
        <v>20</v>
      </c>
      <c r="F59">
        <v>96</v>
      </c>
      <c r="G59" t="s">
        <v>14</v>
      </c>
      <c r="H59">
        <v>782</v>
      </c>
    </row>
    <row r="60" spans="5:8" x14ac:dyDescent="0.35">
      <c r="E60" t="s">
        <v>20</v>
      </c>
      <c r="F60">
        <v>498</v>
      </c>
      <c r="G60" t="s">
        <v>14</v>
      </c>
      <c r="H60">
        <v>210</v>
      </c>
    </row>
    <row r="61" spans="5:8" x14ac:dyDescent="0.35">
      <c r="E61" t="s">
        <v>20</v>
      </c>
      <c r="F61">
        <v>180</v>
      </c>
      <c r="G61" t="s">
        <v>14</v>
      </c>
      <c r="H61">
        <v>136</v>
      </c>
    </row>
    <row r="62" spans="5:8" x14ac:dyDescent="0.35">
      <c r="E62" t="s">
        <v>20</v>
      </c>
      <c r="F62">
        <v>27</v>
      </c>
      <c r="G62" t="s">
        <v>14</v>
      </c>
      <c r="H62">
        <v>86</v>
      </c>
    </row>
    <row r="63" spans="5:8" x14ac:dyDescent="0.35">
      <c r="E63" t="s">
        <v>20</v>
      </c>
      <c r="F63">
        <v>2331</v>
      </c>
      <c r="G63" t="s">
        <v>14</v>
      </c>
      <c r="H63">
        <v>19</v>
      </c>
    </row>
    <row r="64" spans="5:8" x14ac:dyDescent="0.35">
      <c r="E64" t="s">
        <v>20</v>
      </c>
      <c r="F64">
        <v>113</v>
      </c>
      <c r="G64" t="s">
        <v>14</v>
      </c>
      <c r="H64">
        <v>886</v>
      </c>
    </row>
    <row r="65" spans="5:8" x14ac:dyDescent="0.35">
      <c r="E65" t="s">
        <v>20</v>
      </c>
      <c r="F65">
        <v>164</v>
      </c>
      <c r="G65" t="s">
        <v>14</v>
      </c>
      <c r="H65">
        <v>35</v>
      </c>
    </row>
    <row r="66" spans="5:8" x14ac:dyDescent="0.35">
      <c r="E66" t="s">
        <v>20</v>
      </c>
      <c r="F66">
        <v>164</v>
      </c>
      <c r="G66" t="s">
        <v>14</v>
      </c>
      <c r="H66">
        <v>24</v>
      </c>
    </row>
    <row r="67" spans="5:8" x14ac:dyDescent="0.35">
      <c r="E67" t="s">
        <v>20</v>
      </c>
      <c r="F67">
        <v>336</v>
      </c>
      <c r="G67" t="s">
        <v>14</v>
      </c>
      <c r="H67">
        <v>86</v>
      </c>
    </row>
    <row r="68" spans="5:8" x14ac:dyDescent="0.35">
      <c r="E68" t="s">
        <v>20</v>
      </c>
      <c r="F68">
        <v>1917</v>
      </c>
      <c r="G68" t="s">
        <v>14</v>
      </c>
      <c r="H68">
        <v>243</v>
      </c>
    </row>
    <row r="69" spans="5:8" x14ac:dyDescent="0.35">
      <c r="E69" t="s">
        <v>20</v>
      </c>
      <c r="F69">
        <v>95</v>
      </c>
      <c r="G69" t="s">
        <v>14</v>
      </c>
      <c r="H69">
        <v>65</v>
      </c>
    </row>
    <row r="70" spans="5:8" x14ac:dyDescent="0.35">
      <c r="E70" t="s">
        <v>20</v>
      </c>
      <c r="F70">
        <v>147</v>
      </c>
      <c r="G70" t="s">
        <v>14</v>
      </c>
      <c r="H70">
        <v>100</v>
      </c>
    </row>
    <row r="71" spans="5:8" x14ac:dyDescent="0.35">
      <c r="E71" t="s">
        <v>20</v>
      </c>
      <c r="F71">
        <v>86</v>
      </c>
      <c r="G71" t="s">
        <v>14</v>
      </c>
      <c r="H71">
        <v>168</v>
      </c>
    </row>
    <row r="72" spans="5:8" x14ac:dyDescent="0.35">
      <c r="E72" t="s">
        <v>20</v>
      </c>
      <c r="F72">
        <v>83</v>
      </c>
      <c r="G72" t="s">
        <v>14</v>
      </c>
      <c r="H72">
        <v>13</v>
      </c>
    </row>
    <row r="73" spans="5:8" x14ac:dyDescent="0.35">
      <c r="E73" t="s">
        <v>20</v>
      </c>
      <c r="F73">
        <v>676</v>
      </c>
      <c r="G73" t="s">
        <v>14</v>
      </c>
      <c r="H73">
        <v>1</v>
      </c>
    </row>
    <row r="74" spans="5:8" x14ac:dyDescent="0.35">
      <c r="E74" t="s">
        <v>20</v>
      </c>
      <c r="F74">
        <v>361</v>
      </c>
      <c r="G74" t="s">
        <v>14</v>
      </c>
      <c r="H74">
        <v>40</v>
      </c>
    </row>
    <row r="75" spans="5:8" x14ac:dyDescent="0.35">
      <c r="E75" t="s">
        <v>20</v>
      </c>
      <c r="F75">
        <v>131</v>
      </c>
      <c r="G75" t="s">
        <v>14</v>
      </c>
      <c r="H75">
        <v>226</v>
      </c>
    </row>
    <row r="76" spans="5:8" x14ac:dyDescent="0.35">
      <c r="E76" t="s">
        <v>20</v>
      </c>
      <c r="F76">
        <v>126</v>
      </c>
      <c r="G76" t="s">
        <v>14</v>
      </c>
      <c r="H76">
        <v>1625</v>
      </c>
    </row>
    <row r="77" spans="5:8" x14ac:dyDescent="0.35">
      <c r="E77" t="s">
        <v>20</v>
      </c>
      <c r="F77">
        <v>275</v>
      </c>
      <c r="G77" t="s">
        <v>14</v>
      </c>
      <c r="H77">
        <v>143</v>
      </c>
    </row>
    <row r="78" spans="5:8" x14ac:dyDescent="0.35">
      <c r="E78" t="s">
        <v>20</v>
      </c>
      <c r="F78">
        <v>67</v>
      </c>
      <c r="G78" t="s">
        <v>14</v>
      </c>
      <c r="H78">
        <v>934</v>
      </c>
    </row>
    <row r="79" spans="5:8" x14ac:dyDescent="0.35">
      <c r="E79" t="s">
        <v>20</v>
      </c>
      <c r="F79">
        <v>154</v>
      </c>
      <c r="G79" t="s">
        <v>14</v>
      </c>
      <c r="H79">
        <v>17</v>
      </c>
    </row>
    <row r="80" spans="5:8" x14ac:dyDescent="0.35">
      <c r="E80" t="s">
        <v>20</v>
      </c>
      <c r="F80">
        <v>1782</v>
      </c>
      <c r="G80" t="s">
        <v>14</v>
      </c>
      <c r="H80">
        <v>2179</v>
      </c>
    </row>
    <row r="81" spans="5:8" x14ac:dyDescent="0.35">
      <c r="E81" t="s">
        <v>20</v>
      </c>
      <c r="F81">
        <v>903</v>
      </c>
      <c r="G81" t="s">
        <v>14</v>
      </c>
      <c r="H81">
        <v>931</v>
      </c>
    </row>
    <row r="82" spans="5:8" x14ac:dyDescent="0.35">
      <c r="E82" t="s">
        <v>20</v>
      </c>
      <c r="F82">
        <v>94</v>
      </c>
      <c r="G82" t="s">
        <v>14</v>
      </c>
      <c r="H82">
        <v>92</v>
      </c>
    </row>
    <row r="83" spans="5:8" x14ac:dyDescent="0.35">
      <c r="E83" t="s">
        <v>20</v>
      </c>
      <c r="F83">
        <v>180</v>
      </c>
      <c r="G83" t="s">
        <v>14</v>
      </c>
      <c r="H83">
        <v>57</v>
      </c>
    </row>
    <row r="84" spans="5:8" x14ac:dyDescent="0.35">
      <c r="E84" t="s">
        <v>20</v>
      </c>
      <c r="F84">
        <v>533</v>
      </c>
      <c r="G84" t="s">
        <v>14</v>
      </c>
      <c r="H84">
        <v>41</v>
      </c>
    </row>
    <row r="85" spans="5:8" x14ac:dyDescent="0.35">
      <c r="E85" t="s">
        <v>20</v>
      </c>
      <c r="F85">
        <v>2443</v>
      </c>
      <c r="G85" t="s">
        <v>14</v>
      </c>
      <c r="H85">
        <v>1</v>
      </c>
    </row>
    <row r="86" spans="5:8" x14ac:dyDescent="0.35">
      <c r="E86" t="s">
        <v>20</v>
      </c>
      <c r="F86">
        <v>89</v>
      </c>
      <c r="G86" t="s">
        <v>14</v>
      </c>
      <c r="H86">
        <v>101</v>
      </c>
    </row>
    <row r="87" spans="5:8" x14ac:dyDescent="0.35">
      <c r="E87" t="s">
        <v>20</v>
      </c>
      <c r="F87">
        <v>159</v>
      </c>
      <c r="G87" t="s">
        <v>14</v>
      </c>
      <c r="H87">
        <v>1335</v>
      </c>
    </row>
    <row r="88" spans="5:8" x14ac:dyDescent="0.35">
      <c r="E88" t="s">
        <v>20</v>
      </c>
      <c r="F88">
        <v>50</v>
      </c>
      <c r="G88" t="s">
        <v>14</v>
      </c>
      <c r="H88">
        <v>15</v>
      </c>
    </row>
    <row r="89" spans="5:8" x14ac:dyDescent="0.35">
      <c r="E89" t="s">
        <v>20</v>
      </c>
      <c r="F89">
        <v>186</v>
      </c>
      <c r="G89" t="s">
        <v>14</v>
      </c>
      <c r="H89">
        <v>454</v>
      </c>
    </row>
    <row r="90" spans="5:8" x14ac:dyDescent="0.35">
      <c r="E90" t="s">
        <v>20</v>
      </c>
      <c r="F90">
        <v>1071</v>
      </c>
      <c r="G90" t="s">
        <v>14</v>
      </c>
      <c r="H90">
        <v>3182</v>
      </c>
    </row>
    <row r="91" spans="5:8" x14ac:dyDescent="0.35">
      <c r="E91" t="s">
        <v>20</v>
      </c>
      <c r="F91">
        <v>117</v>
      </c>
      <c r="G91" t="s">
        <v>14</v>
      </c>
      <c r="H91">
        <v>15</v>
      </c>
    </row>
    <row r="92" spans="5:8" x14ac:dyDescent="0.35">
      <c r="E92" t="s">
        <v>20</v>
      </c>
      <c r="F92">
        <v>70</v>
      </c>
      <c r="G92" t="s">
        <v>14</v>
      </c>
      <c r="H92">
        <v>133</v>
      </c>
    </row>
    <row r="93" spans="5:8" x14ac:dyDescent="0.35">
      <c r="E93" t="s">
        <v>20</v>
      </c>
      <c r="F93">
        <v>135</v>
      </c>
      <c r="G93" t="s">
        <v>14</v>
      </c>
      <c r="H93">
        <v>2062</v>
      </c>
    </row>
    <row r="94" spans="5:8" x14ac:dyDescent="0.35">
      <c r="E94" t="s">
        <v>20</v>
      </c>
      <c r="F94">
        <v>768</v>
      </c>
      <c r="G94" t="s">
        <v>14</v>
      </c>
      <c r="H94">
        <v>29</v>
      </c>
    </row>
    <row r="95" spans="5:8" x14ac:dyDescent="0.35">
      <c r="E95" t="s">
        <v>20</v>
      </c>
      <c r="F95">
        <v>199</v>
      </c>
      <c r="G95" t="s">
        <v>14</v>
      </c>
      <c r="H95">
        <v>132</v>
      </c>
    </row>
    <row r="96" spans="5:8" x14ac:dyDescent="0.35">
      <c r="E96" t="s">
        <v>20</v>
      </c>
      <c r="F96">
        <v>107</v>
      </c>
      <c r="G96" t="s">
        <v>14</v>
      </c>
      <c r="H96">
        <v>137</v>
      </c>
    </row>
    <row r="97" spans="5:8" x14ac:dyDescent="0.35">
      <c r="E97" t="s">
        <v>20</v>
      </c>
      <c r="F97">
        <v>195</v>
      </c>
      <c r="G97" t="s">
        <v>14</v>
      </c>
      <c r="H97">
        <v>908</v>
      </c>
    </row>
    <row r="98" spans="5:8" x14ac:dyDescent="0.35">
      <c r="E98" t="s">
        <v>20</v>
      </c>
      <c r="F98">
        <v>3376</v>
      </c>
      <c r="G98" t="s">
        <v>14</v>
      </c>
      <c r="H98">
        <v>10</v>
      </c>
    </row>
    <row r="99" spans="5:8" x14ac:dyDescent="0.35">
      <c r="E99" t="s">
        <v>20</v>
      </c>
      <c r="F99">
        <v>41</v>
      </c>
      <c r="G99" t="s">
        <v>14</v>
      </c>
      <c r="H99">
        <v>1910</v>
      </c>
    </row>
    <row r="100" spans="5:8" x14ac:dyDescent="0.35">
      <c r="E100" t="s">
        <v>20</v>
      </c>
      <c r="F100">
        <v>1821</v>
      </c>
      <c r="G100" t="s">
        <v>14</v>
      </c>
      <c r="H100">
        <v>38</v>
      </c>
    </row>
    <row r="101" spans="5:8" x14ac:dyDescent="0.35">
      <c r="E101" t="s">
        <v>20</v>
      </c>
      <c r="F101">
        <v>164</v>
      </c>
      <c r="G101" t="s">
        <v>14</v>
      </c>
      <c r="H101">
        <v>104</v>
      </c>
    </row>
    <row r="102" spans="5:8" x14ac:dyDescent="0.35">
      <c r="E102" t="s">
        <v>20</v>
      </c>
      <c r="F102">
        <v>157</v>
      </c>
      <c r="G102" t="s">
        <v>14</v>
      </c>
      <c r="H102">
        <v>49</v>
      </c>
    </row>
    <row r="103" spans="5:8" x14ac:dyDescent="0.35">
      <c r="E103" t="s">
        <v>20</v>
      </c>
      <c r="F103">
        <v>246</v>
      </c>
      <c r="G103" t="s">
        <v>14</v>
      </c>
      <c r="H103">
        <v>1</v>
      </c>
    </row>
    <row r="104" spans="5:8" x14ac:dyDescent="0.35">
      <c r="E104" t="s">
        <v>20</v>
      </c>
      <c r="F104">
        <v>1396</v>
      </c>
      <c r="G104" t="s">
        <v>14</v>
      </c>
      <c r="H104">
        <v>245</v>
      </c>
    </row>
    <row r="105" spans="5:8" x14ac:dyDescent="0.35">
      <c r="E105" t="s">
        <v>20</v>
      </c>
      <c r="F105">
        <v>2506</v>
      </c>
      <c r="G105" t="s">
        <v>14</v>
      </c>
      <c r="H105">
        <v>32</v>
      </c>
    </row>
    <row r="106" spans="5:8" x14ac:dyDescent="0.35">
      <c r="E106" t="s">
        <v>20</v>
      </c>
      <c r="F106">
        <v>244</v>
      </c>
      <c r="G106" t="s">
        <v>14</v>
      </c>
      <c r="H106">
        <v>7</v>
      </c>
    </row>
    <row r="107" spans="5:8" x14ac:dyDescent="0.35">
      <c r="E107" t="s">
        <v>20</v>
      </c>
      <c r="F107">
        <v>146</v>
      </c>
      <c r="G107" t="s">
        <v>14</v>
      </c>
      <c r="H107">
        <v>803</v>
      </c>
    </row>
    <row r="108" spans="5:8" x14ac:dyDescent="0.35">
      <c r="E108" t="s">
        <v>20</v>
      </c>
      <c r="F108">
        <v>1267</v>
      </c>
      <c r="G108" t="s">
        <v>14</v>
      </c>
      <c r="H108">
        <v>16</v>
      </c>
    </row>
    <row r="109" spans="5:8" x14ac:dyDescent="0.35">
      <c r="E109" t="s">
        <v>20</v>
      </c>
      <c r="F109">
        <v>1561</v>
      </c>
      <c r="G109" t="s">
        <v>14</v>
      </c>
      <c r="H109">
        <v>31</v>
      </c>
    </row>
    <row r="110" spans="5:8" x14ac:dyDescent="0.35">
      <c r="E110" t="s">
        <v>20</v>
      </c>
      <c r="F110">
        <v>48</v>
      </c>
      <c r="G110" t="s">
        <v>14</v>
      </c>
      <c r="H110">
        <v>108</v>
      </c>
    </row>
    <row r="111" spans="5:8" x14ac:dyDescent="0.35">
      <c r="E111" t="s">
        <v>20</v>
      </c>
      <c r="F111">
        <v>2739</v>
      </c>
      <c r="G111" t="s">
        <v>14</v>
      </c>
      <c r="H111">
        <v>30</v>
      </c>
    </row>
    <row r="112" spans="5:8" x14ac:dyDescent="0.35">
      <c r="E112" t="s">
        <v>20</v>
      </c>
      <c r="F112">
        <v>3537</v>
      </c>
      <c r="G112" t="s">
        <v>14</v>
      </c>
      <c r="H112">
        <v>17</v>
      </c>
    </row>
    <row r="113" spans="5:8" x14ac:dyDescent="0.35">
      <c r="E113" t="s">
        <v>20</v>
      </c>
      <c r="F113">
        <v>2107</v>
      </c>
      <c r="G113" t="s">
        <v>14</v>
      </c>
      <c r="H113">
        <v>80</v>
      </c>
    </row>
    <row r="114" spans="5:8" x14ac:dyDescent="0.35">
      <c r="E114" t="s">
        <v>20</v>
      </c>
      <c r="F114">
        <v>3318</v>
      </c>
      <c r="G114" t="s">
        <v>14</v>
      </c>
      <c r="H114">
        <v>2468</v>
      </c>
    </row>
    <row r="115" spans="5:8" x14ac:dyDescent="0.35">
      <c r="E115" t="s">
        <v>20</v>
      </c>
      <c r="F115">
        <v>340</v>
      </c>
      <c r="G115" t="s">
        <v>14</v>
      </c>
      <c r="H115">
        <v>26</v>
      </c>
    </row>
    <row r="116" spans="5:8" x14ac:dyDescent="0.35">
      <c r="E116" t="s">
        <v>20</v>
      </c>
      <c r="F116">
        <v>1442</v>
      </c>
      <c r="G116" t="s">
        <v>14</v>
      </c>
      <c r="H116">
        <v>73</v>
      </c>
    </row>
    <row r="117" spans="5:8" x14ac:dyDescent="0.35">
      <c r="E117" t="s">
        <v>20</v>
      </c>
      <c r="F117">
        <v>126</v>
      </c>
      <c r="G117" t="s">
        <v>14</v>
      </c>
      <c r="H117">
        <v>128</v>
      </c>
    </row>
    <row r="118" spans="5:8" x14ac:dyDescent="0.35">
      <c r="E118" t="s">
        <v>20</v>
      </c>
      <c r="F118">
        <v>524</v>
      </c>
      <c r="G118" t="s">
        <v>14</v>
      </c>
      <c r="H118">
        <v>33</v>
      </c>
    </row>
    <row r="119" spans="5:8" x14ac:dyDescent="0.35">
      <c r="E119" t="s">
        <v>20</v>
      </c>
      <c r="F119">
        <v>1989</v>
      </c>
      <c r="G119" t="s">
        <v>14</v>
      </c>
      <c r="H119">
        <v>1072</v>
      </c>
    </row>
    <row r="120" spans="5:8" x14ac:dyDescent="0.35">
      <c r="E120" t="s">
        <v>20</v>
      </c>
      <c r="F120">
        <v>157</v>
      </c>
      <c r="G120" t="s">
        <v>14</v>
      </c>
      <c r="H120">
        <v>393</v>
      </c>
    </row>
    <row r="121" spans="5:8" x14ac:dyDescent="0.35">
      <c r="E121" t="s">
        <v>20</v>
      </c>
      <c r="F121">
        <v>4498</v>
      </c>
      <c r="G121" t="s">
        <v>14</v>
      </c>
      <c r="H121">
        <v>1257</v>
      </c>
    </row>
    <row r="122" spans="5:8" x14ac:dyDescent="0.35">
      <c r="E122" t="s">
        <v>20</v>
      </c>
      <c r="F122">
        <v>80</v>
      </c>
      <c r="G122" t="s">
        <v>14</v>
      </c>
      <c r="H122">
        <v>328</v>
      </c>
    </row>
    <row r="123" spans="5:8" x14ac:dyDescent="0.35">
      <c r="E123" t="s">
        <v>20</v>
      </c>
      <c r="F123">
        <v>43</v>
      </c>
      <c r="G123" t="s">
        <v>14</v>
      </c>
      <c r="H123">
        <v>147</v>
      </c>
    </row>
    <row r="124" spans="5:8" x14ac:dyDescent="0.35">
      <c r="E124" t="s">
        <v>20</v>
      </c>
      <c r="F124">
        <v>2053</v>
      </c>
      <c r="G124" t="s">
        <v>14</v>
      </c>
      <c r="H124">
        <v>830</v>
      </c>
    </row>
    <row r="125" spans="5:8" x14ac:dyDescent="0.35">
      <c r="E125" t="s">
        <v>20</v>
      </c>
      <c r="F125">
        <v>168</v>
      </c>
      <c r="G125" t="s">
        <v>14</v>
      </c>
      <c r="H125">
        <v>331</v>
      </c>
    </row>
    <row r="126" spans="5:8" x14ac:dyDescent="0.35">
      <c r="E126" t="s">
        <v>20</v>
      </c>
      <c r="F126">
        <v>4289</v>
      </c>
      <c r="G126" t="s">
        <v>14</v>
      </c>
      <c r="H126">
        <v>25</v>
      </c>
    </row>
    <row r="127" spans="5:8" x14ac:dyDescent="0.35">
      <c r="E127" t="s">
        <v>20</v>
      </c>
      <c r="F127">
        <v>165</v>
      </c>
      <c r="G127" t="s">
        <v>14</v>
      </c>
      <c r="H127">
        <v>3483</v>
      </c>
    </row>
    <row r="128" spans="5:8" x14ac:dyDescent="0.35">
      <c r="E128" t="s">
        <v>20</v>
      </c>
      <c r="F128">
        <v>1815</v>
      </c>
      <c r="G128" t="s">
        <v>14</v>
      </c>
      <c r="H128">
        <v>923</v>
      </c>
    </row>
    <row r="129" spans="5:8" x14ac:dyDescent="0.35">
      <c r="E129" t="s">
        <v>20</v>
      </c>
      <c r="F129">
        <v>397</v>
      </c>
      <c r="G129" t="s">
        <v>14</v>
      </c>
      <c r="H129">
        <v>1</v>
      </c>
    </row>
    <row r="130" spans="5:8" x14ac:dyDescent="0.35">
      <c r="E130" t="s">
        <v>20</v>
      </c>
      <c r="F130">
        <v>1539</v>
      </c>
      <c r="G130" t="s">
        <v>14</v>
      </c>
      <c r="H130">
        <v>33</v>
      </c>
    </row>
    <row r="131" spans="5:8" x14ac:dyDescent="0.35">
      <c r="E131" t="s">
        <v>20</v>
      </c>
      <c r="F131">
        <v>138</v>
      </c>
      <c r="G131" t="s">
        <v>14</v>
      </c>
      <c r="H131">
        <v>40</v>
      </c>
    </row>
    <row r="132" spans="5:8" x14ac:dyDescent="0.35">
      <c r="E132" t="s">
        <v>20</v>
      </c>
      <c r="F132">
        <v>3594</v>
      </c>
      <c r="G132" t="s">
        <v>14</v>
      </c>
      <c r="H132">
        <v>23</v>
      </c>
    </row>
    <row r="133" spans="5:8" x14ac:dyDescent="0.35">
      <c r="E133" t="s">
        <v>20</v>
      </c>
      <c r="F133">
        <v>5880</v>
      </c>
      <c r="G133" t="s">
        <v>14</v>
      </c>
      <c r="H133">
        <v>75</v>
      </c>
    </row>
    <row r="134" spans="5:8" x14ac:dyDescent="0.35">
      <c r="E134" t="s">
        <v>20</v>
      </c>
      <c r="F134">
        <v>112</v>
      </c>
      <c r="G134" t="s">
        <v>14</v>
      </c>
      <c r="H134">
        <v>2176</v>
      </c>
    </row>
    <row r="135" spans="5:8" x14ac:dyDescent="0.35">
      <c r="E135" t="s">
        <v>20</v>
      </c>
      <c r="F135">
        <v>943</v>
      </c>
      <c r="G135" t="s">
        <v>14</v>
      </c>
      <c r="H135">
        <v>441</v>
      </c>
    </row>
    <row r="136" spans="5:8" x14ac:dyDescent="0.35">
      <c r="E136" t="s">
        <v>20</v>
      </c>
      <c r="F136">
        <v>2468</v>
      </c>
      <c r="G136" t="s">
        <v>14</v>
      </c>
      <c r="H136">
        <v>25</v>
      </c>
    </row>
    <row r="137" spans="5:8" x14ac:dyDescent="0.35">
      <c r="E137" t="s">
        <v>20</v>
      </c>
      <c r="F137">
        <v>2551</v>
      </c>
      <c r="G137" t="s">
        <v>14</v>
      </c>
      <c r="H137">
        <v>127</v>
      </c>
    </row>
    <row r="138" spans="5:8" x14ac:dyDescent="0.35">
      <c r="E138" t="s">
        <v>20</v>
      </c>
      <c r="F138">
        <v>101</v>
      </c>
      <c r="G138" t="s">
        <v>14</v>
      </c>
      <c r="H138">
        <v>355</v>
      </c>
    </row>
    <row r="139" spans="5:8" x14ac:dyDescent="0.35">
      <c r="E139" t="s">
        <v>20</v>
      </c>
      <c r="F139">
        <v>92</v>
      </c>
      <c r="G139" t="s">
        <v>14</v>
      </c>
      <c r="H139">
        <v>44</v>
      </c>
    </row>
    <row r="140" spans="5:8" x14ac:dyDescent="0.35">
      <c r="E140" t="s">
        <v>20</v>
      </c>
      <c r="F140">
        <v>62</v>
      </c>
      <c r="G140" t="s">
        <v>14</v>
      </c>
      <c r="H140">
        <v>67</v>
      </c>
    </row>
    <row r="141" spans="5:8" x14ac:dyDescent="0.35">
      <c r="E141" t="s">
        <v>20</v>
      </c>
      <c r="F141">
        <v>149</v>
      </c>
      <c r="G141" t="s">
        <v>14</v>
      </c>
      <c r="H141">
        <v>1068</v>
      </c>
    </row>
    <row r="142" spans="5:8" x14ac:dyDescent="0.35">
      <c r="E142" t="s">
        <v>20</v>
      </c>
      <c r="F142">
        <v>329</v>
      </c>
      <c r="G142" t="s">
        <v>14</v>
      </c>
      <c r="H142">
        <v>424</v>
      </c>
    </row>
    <row r="143" spans="5:8" x14ac:dyDescent="0.35">
      <c r="E143" t="s">
        <v>20</v>
      </c>
      <c r="F143">
        <v>97</v>
      </c>
      <c r="G143" t="s">
        <v>14</v>
      </c>
      <c r="H143">
        <v>151</v>
      </c>
    </row>
    <row r="144" spans="5:8" x14ac:dyDescent="0.35">
      <c r="E144" t="s">
        <v>20</v>
      </c>
      <c r="F144">
        <v>1784</v>
      </c>
      <c r="G144" t="s">
        <v>14</v>
      </c>
      <c r="H144">
        <v>1608</v>
      </c>
    </row>
    <row r="145" spans="5:8" x14ac:dyDescent="0.35">
      <c r="E145" t="s">
        <v>20</v>
      </c>
      <c r="F145">
        <v>1684</v>
      </c>
      <c r="G145" t="s">
        <v>14</v>
      </c>
      <c r="H145">
        <v>941</v>
      </c>
    </row>
    <row r="146" spans="5:8" x14ac:dyDescent="0.35">
      <c r="E146" t="s">
        <v>20</v>
      </c>
      <c r="F146">
        <v>250</v>
      </c>
      <c r="G146" t="s">
        <v>14</v>
      </c>
      <c r="H146">
        <v>1</v>
      </c>
    </row>
    <row r="147" spans="5:8" x14ac:dyDescent="0.35">
      <c r="E147" t="s">
        <v>20</v>
      </c>
      <c r="F147">
        <v>238</v>
      </c>
      <c r="G147" t="s">
        <v>14</v>
      </c>
      <c r="H147">
        <v>40</v>
      </c>
    </row>
    <row r="148" spans="5:8" x14ac:dyDescent="0.35">
      <c r="E148" t="s">
        <v>20</v>
      </c>
      <c r="F148">
        <v>53</v>
      </c>
      <c r="G148" t="s">
        <v>14</v>
      </c>
      <c r="H148">
        <v>3015</v>
      </c>
    </row>
    <row r="149" spans="5:8" x14ac:dyDescent="0.35">
      <c r="E149" t="s">
        <v>20</v>
      </c>
      <c r="F149">
        <v>214</v>
      </c>
      <c r="G149" t="s">
        <v>14</v>
      </c>
      <c r="H149">
        <v>435</v>
      </c>
    </row>
    <row r="150" spans="5:8" x14ac:dyDescent="0.35">
      <c r="E150" t="s">
        <v>20</v>
      </c>
      <c r="F150">
        <v>222</v>
      </c>
      <c r="G150" t="s">
        <v>14</v>
      </c>
      <c r="H150">
        <v>714</v>
      </c>
    </row>
    <row r="151" spans="5:8" x14ac:dyDescent="0.35">
      <c r="E151" t="s">
        <v>20</v>
      </c>
      <c r="F151">
        <v>1884</v>
      </c>
      <c r="G151" t="s">
        <v>14</v>
      </c>
      <c r="H151">
        <v>5497</v>
      </c>
    </row>
    <row r="152" spans="5:8" x14ac:dyDescent="0.35">
      <c r="E152" t="s">
        <v>20</v>
      </c>
      <c r="F152">
        <v>218</v>
      </c>
      <c r="G152" t="s">
        <v>14</v>
      </c>
      <c r="H152">
        <v>418</v>
      </c>
    </row>
    <row r="153" spans="5:8" x14ac:dyDescent="0.35">
      <c r="E153" t="s">
        <v>20</v>
      </c>
      <c r="F153">
        <v>6465</v>
      </c>
      <c r="G153" t="s">
        <v>14</v>
      </c>
      <c r="H153">
        <v>1439</v>
      </c>
    </row>
    <row r="154" spans="5:8" x14ac:dyDescent="0.35">
      <c r="E154" t="s">
        <v>20</v>
      </c>
      <c r="F154">
        <v>59</v>
      </c>
      <c r="G154" t="s">
        <v>14</v>
      </c>
      <c r="H154">
        <v>15</v>
      </c>
    </row>
    <row r="155" spans="5:8" x14ac:dyDescent="0.35">
      <c r="E155" t="s">
        <v>20</v>
      </c>
      <c r="F155">
        <v>88</v>
      </c>
      <c r="G155" t="s">
        <v>14</v>
      </c>
      <c r="H155">
        <v>1999</v>
      </c>
    </row>
    <row r="156" spans="5:8" x14ac:dyDescent="0.35">
      <c r="E156" t="s">
        <v>20</v>
      </c>
      <c r="F156">
        <v>1697</v>
      </c>
      <c r="G156" t="s">
        <v>14</v>
      </c>
      <c r="H156">
        <v>118</v>
      </c>
    </row>
    <row r="157" spans="5:8" x14ac:dyDescent="0.35">
      <c r="E157" t="s">
        <v>20</v>
      </c>
      <c r="F157">
        <v>92</v>
      </c>
      <c r="G157" t="s">
        <v>14</v>
      </c>
      <c r="H157">
        <v>162</v>
      </c>
    </row>
    <row r="158" spans="5:8" x14ac:dyDescent="0.35">
      <c r="E158" t="s">
        <v>20</v>
      </c>
      <c r="F158">
        <v>186</v>
      </c>
      <c r="G158" t="s">
        <v>14</v>
      </c>
      <c r="H158">
        <v>83</v>
      </c>
    </row>
    <row r="159" spans="5:8" x14ac:dyDescent="0.35">
      <c r="E159" t="s">
        <v>20</v>
      </c>
      <c r="F159">
        <v>138</v>
      </c>
      <c r="G159" t="s">
        <v>14</v>
      </c>
      <c r="H159">
        <v>747</v>
      </c>
    </row>
    <row r="160" spans="5:8" x14ac:dyDescent="0.35">
      <c r="E160" t="s">
        <v>20</v>
      </c>
      <c r="F160">
        <v>261</v>
      </c>
      <c r="G160" t="s">
        <v>14</v>
      </c>
      <c r="H160">
        <v>84</v>
      </c>
    </row>
    <row r="161" spans="5:8" x14ac:dyDescent="0.35">
      <c r="E161" t="s">
        <v>20</v>
      </c>
      <c r="F161">
        <v>107</v>
      </c>
      <c r="G161" t="s">
        <v>14</v>
      </c>
      <c r="H161">
        <v>91</v>
      </c>
    </row>
    <row r="162" spans="5:8" x14ac:dyDescent="0.35">
      <c r="E162" t="s">
        <v>20</v>
      </c>
      <c r="F162">
        <v>199</v>
      </c>
      <c r="G162" t="s">
        <v>14</v>
      </c>
      <c r="H162">
        <v>792</v>
      </c>
    </row>
    <row r="163" spans="5:8" x14ac:dyDescent="0.35">
      <c r="E163" t="s">
        <v>20</v>
      </c>
      <c r="F163">
        <v>5512</v>
      </c>
      <c r="G163" t="s">
        <v>14</v>
      </c>
      <c r="H163">
        <v>32</v>
      </c>
    </row>
    <row r="164" spans="5:8" x14ac:dyDescent="0.35">
      <c r="E164" t="s">
        <v>20</v>
      </c>
      <c r="F164">
        <v>86</v>
      </c>
      <c r="G164" t="s">
        <v>14</v>
      </c>
      <c r="H164">
        <v>186</v>
      </c>
    </row>
    <row r="165" spans="5:8" x14ac:dyDescent="0.35">
      <c r="E165" t="s">
        <v>20</v>
      </c>
      <c r="F165">
        <v>2768</v>
      </c>
      <c r="G165" t="s">
        <v>14</v>
      </c>
      <c r="H165">
        <v>605</v>
      </c>
    </row>
    <row r="166" spans="5:8" x14ac:dyDescent="0.35">
      <c r="E166" t="s">
        <v>20</v>
      </c>
      <c r="F166">
        <v>48</v>
      </c>
      <c r="G166" t="s">
        <v>14</v>
      </c>
      <c r="H166">
        <v>1</v>
      </c>
    </row>
    <row r="167" spans="5:8" x14ac:dyDescent="0.35">
      <c r="E167" t="s">
        <v>20</v>
      </c>
      <c r="F167">
        <v>87</v>
      </c>
      <c r="G167" t="s">
        <v>14</v>
      </c>
      <c r="H167">
        <v>31</v>
      </c>
    </row>
    <row r="168" spans="5:8" x14ac:dyDescent="0.35">
      <c r="E168" t="s">
        <v>20</v>
      </c>
      <c r="F168">
        <v>1894</v>
      </c>
      <c r="G168" t="s">
        <v>14</v>
      </c>
      <c r="H168">
        <v>1181</v>
      </c>
    </row>
    <row r="169" spans="5:8" x14ac:dyDescent="0.35">
      <c r="E169" t="s">
        <v>20</v>
      </c>
      <c r="F169">
        <v>282</v>
      </c>
      <c r="G169" t="s">
        <v>14</v>
      </c>
      <c r="H169">
        <v>39</v>
      </c>
    </row>
    <row r="170" spans="5:8" x14ac:dyDescent="0.35">
      <c r="E170" t="s">
        <v>20</v>
      </c>
      <c r="F170">
        <v>116</v>
      </c>
      <c r="G170" t="s">
        <v>14</v>
      </c>
      <c r="H170">
        <v>46</v>
      </c>
    </row>
    <row r="171" spans="5:8" x14ac:dyDescent="0.35">
      <c r="E171" t="s">
        <v>20</v>
      </c>
      <c r="F171">
        <v>83</v>
      </c>
      <c r="G171" t="s">
        <v>14</v>
      </c>
      <c r="H171">
        <v>105</v>
      </c>
    </row>
    <row r="172" spans="5:8" x14ac:dyDescent="0.35">
      <c r="E172" t="s">
        <v>20</v>
      </c>
      <c r="F172">
        <v>91</v>
      </c>
      <c r="G172" t="s">
        <v>14</v>
      </c>
      <c r="H172">
        <v>535</v>
      </c>
    </row>
    <row r="173" spans="5:8" x14ac:dyDescent="0.35">
      <c r="E173" t="s">
        <v>20</v>
      </c>
      <c r="F173">
        <v>546</v>
      </c>
      <c r="G173" t="s">
        <v>14</v>
      </c>
      <c r="H173">
        <v>16</v>
      </c>
    </row>
    <row r="174" spans="5:8" x14ac:dyDescent="0.35">
      <c r="E174" t="s">
        <v>20</v>
      </c>
      <c r="F174">
        <v>393</v>
      </c>
      <c r="G174" t="s">
        <v>14</v>
      </c>
      <c r="H174">
        <v>575</v>
      </c>
    </row>
    <row r="175" spans="5:8" x14ac:dyDescent="0.35">
      <c r="E175" t="s">
        <v>20</v>
      </c>
      <c r="F175">
        <v>133</v>
      </c>
      <c r="G175" t="s">
        <v>14</v>
      </c>
      <c r="H175">
        <v>1120</v>
      </c>
    </row>
    <row r="176" spans="5:8" x14ac:dyDescent="0.35">
      <c r="E176" t="s">
        <v>20</v>
      </c>
      <c r="F176">
        <v>254</v>
      </c>
      <c r="G176" t="s">
        <v>14</v>
      </c>
      <c r="H176">
        <v>113</v>
      </c>
    </row>
    <row r="177" spans="5:8" x14ac:dyDescent="0.35">
      <c r="E177" t="s">
        <v>20</v>
      </c>
      <c r="F177">
        <v>176</v>
      </c>
      <c r="G177" t="s">
        <v>14</v>
      </c>
      <c r="H177">
        <v>1538</v>
      </c>
    </row>
    <row r="178" spans="5:8" x14ac:dyDescent="0.35">
      <c r="E178" t="s">
        <v>20</v>
      </c>
      <c r="F178">
        <v>337</v>
      </c>
      <c r="G178" t="s">
        <v>14</v>
      </c>
      <c r="H178">
        <v>9</v>
      </c>
    </row>
    <row r="179" spans="5:8" x14ac:dyDescent="0.35">
      <c r="E179" t="s">
        <v>20</v>
      </c>
      <c r="F179">
        <v>107</v>
      </c>
      <c r="G179" t="s">
        <v>14</v>
      </c>
      <c r="H179">
        <v>554</v>
      </c>
    </row>
    <row r="180" spans="5:8" x14ac:dyDescent="0.35">
      <c r="E180" t="s">
        <v>20</v>
      </c>
      <c r="F180">
        <v>183</v>
      </c>
      <c r="G180" t="s">
        <v>14</v>
      </c>
      <c r="H180">
        <v>648</v>
      </c>
    </row>
    <row r="181" spans="5:8" x14ac:dyDescent="0.35">
      <c r="E181" t="s">
        <v>20</v>
      </c>
      <c r="F181">
        <v>72</v>
      </c>
      <c r="G181" t="s">
        <v>14</v>
      </c>
      <c r="H181">
        <v>21</v>
      </c>
    </row>
    <row r="182" spans="5:8" x14ac:dyDescent="0.35">
      <c r="E182" t="s">
        <v>20</v>
      </c>
      <c r="F182">
        <v>295</v>
      </c>
      <c r="G182" t="s">
        <v>14</v>
      </c>
      <c r="H182">
        <v>54</v>
      </c>
    </row>
    <row r="183" spans="5:8" x14ac:dyDescent="0.35">
      <c r="E183" t="s">
        <v>20</v>
      </c>
      <c r="F183">
        <v>142</v>
      </c>
      <c r="G183" t="s">
        <v>14</v>
      </c>
      <c r="H183">
        <v>120</v>
      </c>
    </row>
    <row r="184" spans="5:8" x14ac:dyDescent="0.35">
      <c r="E184" t="s">
        <v>20</v>
      </c>
      <c r="F184">
        <v>85</v>
      </c>
      <c r="G184" t="s">
        <v>14</v>
      </c>
      <c r="H184">
        <v>579</v>
      </c>
    </row>
    <row r="185" spans="5:8" x14ac:dyDescent="0.35">
      <c r="E185" t="s">
        <v>20</v>
      </c>
      <c r="F185">
        <v>659</v>
      </c>
      <c r="G185" t="s">
        <v>14</v>
      </c>
      <c r="H185">
        <v>2072</v>
      </c>
    </row>
    <row r="186" spans="5:8" x14ac:dyDescent="0.35">
      <c r="E186" t="s">
        <v>20</v>
      </c>
      <c r="F186">
        <v>121</v>
      </c>
      <c r="G186" t="s">
        <v>14</v>
      </c>
      <c r="H186">
        <v>0</v>
      </c>
    </row>
    <row r="187" spans="5:8" x14ac:dyDescent="0.35">
      <c r="E187" t="s">
        <v>20</v>
      </c>
      <c r="F187">
        <v>3742</v>
      </c>
      <c r="G187" t="s">
        <v>14</v>
      </c>
      <c r="H187">
        <v>1796</v>
      </c>
    </row>
    <row r="188" spans="5:8" x14ac:dyDescent="0.35">
      <c r="E188" t="s">
        <v>20</v>
      </c>
      <c r="F188">
        <v>223</v>
      </c>
      <c r="G188" t="s">
        <v>14</v>
      </c>
      <c r="H188">
        <v>62</v>
      </c>
    </row>
    <row r="189" spans="5:8" x14ac:dyDescent="0.35">
      <c r="E189" t="s">
        <v>20</v>
      </c>
      <c r="F189">
        <v>133</v>
      </c>
      <c r="G189" t="s">
        <v>14</v>
      </c>
      <c r="H189">
        <v>347</v>
      </c>
    </row>
    <row r="190" spans="5:8" x14ac:dyDescent="0.35">
      <c r="E190" t="s">
        <v>20</v>
      </c>
      <c r="F190">
        <v>5168</v>
      </c>
      <c r="G190" t="s">
        <v>14</v>
      </c>
      <c r="H190">
        <v>19</v>
      </c>
    </row>
    <row r="191" spans="5:8" x14ac:dyDescent="0.35">
      <c r="E191" t="s">
        <v>20</v>
      </c>
      <c r="F191">
        <v>307</v>
      </c>
      <c r="G191" t="s">
        <v>14</v>
      </c>
      <c r="H191">
        <v>1258</v>
      </c>
    </row>
    <row r="192" spans="5:8" x14ac:dyDescent="0.35">
      <c r="E192" t="s">
        <v>20</v>
      </c>
      <c r="F192">
        <v>2441</v>
      </c>
      <c r="G192" t="s">
        <v>14</v>
      </c>
      <c r="H192">
        <v>362</v>
      </c>
    </row>
    <row r="193" spans="5:8" x14ac:dyDescent="0.35">
      <c r="E193" t="s">
        <v>20</v>
      </c>
      <c r="F193">
        <v>1385</v>
      </c>
      <c r="G193" t="s">
        <v>14</v>
      </c>
      <c r="H193">
        <v>133</v>
      </c>
    </row>
    <row r="194" spans="5:8" x14ac:dyDescent="0.35">
      <c r="E194" t="s">
        <v>20</v>
      </c>
      <c r="F194">
        <v>190</v>
      </c>
      <c r="G194" t="s">
        <v>14</v>
      </c>
      <c r="H194">
        <v>846</v>
      </c>
    </row>
    <row r="195" spans="5:8" x14ac:dyDescent="0.35">
      <c r="E195" t="s">
        <v>20</v>
      </c>
      <c r="F195">
        <v>470</v>
      </c>
      <c r="G195" t="s">
        <v>14</v>
      </c>
      <c r="H195">
        <v>10</v>
      </c>
    </row>
    <row r="196" spans="5:8" x14ac:dyDescent="0.35">
      <c r="E196" t="s">
        <v>20</v>
      </c>
      <c r="F196">
        <v>253</v>
      </c>
      <c r="G196" t="s">
        <v>14</v>
      </c>
      <c r="H196">
        <v>191</v>
      </c>
    </row>
    <row r="197" spans="5:8" x14ac:dyDescent="0.35">
      <c r="E197" t="s">
        <v>20</v>
      </c>
      <c r="F197">
        <v>1113</v>
      </c>
      <c r="G197" t="s">
        <v>14</v>
      </c>
      <c r="H197">
        <v>1979</v>
      </c>
    </row>
    <row r="198" spans="5:8" x14ac:dyDescent="0.35">
      <c r="E198" t="s">
        <v>20</v>
      </c>
      <c r="F198">
        <v>2283</v>
      </c>
      <c r="G198" t="s">
        <v>14</v>
      </c>
      <c r="H198">
        <v>63</v>
      </c>
    </row>
    <row r="199" spans="5:8" x14ac:dyDescent="0.35">
      <c r="E199" t="s">
        <v>20</v>
      </c>
      <c r="F199">
        <v>1095</v>
      </c>
      <c r="G199" t="s">
        <v>14</v>
      </c>
      <c r="H199">
        <v>6080</v>
      </c>
    </row>
    <row r="200" spans="5:8" x14ac:dyDescent="0.35">
      <c r="E200" t="s">
        <v>20</v>
      </c>
      <c r="F200">
        <v>1690</v>
      </c>
      <c r="G200" t="s">
        <v>14</v>
      </c>
      <c r="H200">
        <v>80</v>
      </c>
    </row>
    <row r="201" spans="5:8" x14ac:dyDescent="0.35">
      <c r="E201" t="s">
        <v>20</v>
      </c>
      <c r="F201">
        <v>191</v>
      </c>
      <c r="G201" t="s">
        <v>14</v>
      </c>
      <c r="H201">
        <v>9</v>
      </c>
    </row>
    <row r="202" spans="5:8" x14ac:dyDescent="0.35">
      <c r="E202" t="s">
        <v>20</v>
      </c>
      <c r="F202">
        <v>2013</v>
      </c>
      <c r="G202" t="s">
        <v>14</v>
      </c>
      <c r="H202">
        <v>1784</v>
      </c>
    </row>
    <row r="203" spans="5:8" x14ac:dyDescent="0.35">
      <c r="E203" t="s">
        <v>20</v>
      </c>
      <c r="F203">
        <v>1703</v>
      </c>
      <c r="G203" t="s">
        <v>14</v>
      </c>
      <c r="H203">
        <v>243</v>
      </c>
    </row>
    <row r="204" spans="5:8" x14ac:dyDescent="0.35">
      <c r="E204" t="s">
        <v>20</v>
      </c>
      <c r="F204">
        <v>80</v>
      </c>
      <c r="G204" t="s">
        <v>14</v>
      </c>
      <c r="H204">
        <v>1296</v>
      </c>
    </row>
    <row r="205" spans="5:8" x14ac:dyDescent="0.35">
      <c r="E205" t="s">
        <v>20</v>
      </c>
      <c r="F205">
        <v>41</v>
      </c>
      <c r="G205" t="s">
        <v>14</v>
      </c>
      <c r="H205">
        <v>77</v>
      </c>
    </row>
    <row r="206" spans="5:8" x14ac:dyDescent="0.35">
      <c r="E206" t="s">
        <v>20</v>
      </c>
      <c r="F206">
        <v>187</v>
      </c>
      <c r="G206" t="s">
        <v>14</v>
      </c>
      <c r="H206">
        <v>395</v>
      </c>
    </row>
    <row r="207" spans="5:8" x14ac:dyDescent="0.35">
      <c r="E207" t="s">
        <v>20</v>
      </c>
      <c r="F207">
        <v>2875</v>
      </c>
      <c r="G207" t="s">
        <v>14</v>
      </c>
      <c r="H207">
        <v>49</v>
      </c>
    </row>
    <row r="208" spans="5:8" x14ac:dyDescent="0.35">
      <c r="E208" t="s">
        <v>20</v>
      </c>
      <c r="F208">
        <v>88</v>
      </c>
      <c r="G208" t="s">
        <v>14</v>
      </c>
      <c r="H208">
        <v>180</v>
      </c>
    </row>
    <row r="209" spans="5:8" x14ac:dyDescent="0.35">
      <c r="E209" t="s">
        <v>20</v>
      </c>
      <c r="F209">
        <v>191</v>
      </c>
      <c r="G209" t="s">
        <v>14</v>
      </c>
      <c r="H209">
        <v>2690</v>
      </c>
    </row>
    <row r="210" spans="5:8" x14ac:dyDescent="0.35">
      <c r="E210" t="s">
        <v>20</v>
      </c>
      <c r="F210">
        <v>139</v>
      </c>
      <c r="G210" t="s">
        <v>14</v>
      </c>
      <c r="H210">
        <v>2779</v>
      </c>
    </row>
    <row r="211" spans="5:8" x14ac:dyDescent="0.35">
      <c r="E211" t="s">
        <v>20</v>
      </c>
      <c r="F211">
        <v>186</v>
      </c>
      <c r="G211" t="s">
        <v>14</v>
      </c>
      <c r="H211">
        <v>92</v>
      </c>
    </row>
    <row r="212" spans="5:8" x14ac:dyDescent="0.35">
      <c r="E212" t="s">
        <v>20</v>
      </c>
      <c r="F212">
        <v>112</v>
      </c>
      <c r="G212" t="s">
        <v>14</v>
      </c>
      <c r="H212">
        <v>1028</v>
      </c>
    </row>
    <row r="213" spans="5:8" x14ac:dyDescent="0.35">
      <c r="E213" t="s">
        <v>20</v>
      </c>
      <c r="F213">
        <v>101</v>
      </c>
      <c r="G213" t="s">
        <v>14</v>
      </c>
      <c r="H213">
        <v>26</v>
      </c>
    </row>
    <row r="214" spans="5:8" x14ac:dyDescent="0.35">
      <c r="E214" t="s">
        <v>20</v>
      </c>
      <c r="F214">
        <v>206</v>
      </c>
      <c r="G214" t="s">
        <v>14</v>
      </c>
      <c r="H214">
        <v>1790</v>
      </c>
    </row>
    <row r="215" spans="5:8" x14ac:dyDescent="0.35">
      <c r="E215" t="s">
        <v>20</v>
      </c>
      <c r="F215">
        <v>154</v>
      </c>
      <c r="G215" t="s">
        <v>14</v>
      </c>
      <c r="H215">
        <v>37</v>
      </c>
    </row>
    <row r="216" spans="5:8" x14ac:dyDescent="0.35">
      <c r="E216" t="s">
        <v>20</v>
      </c>
      <c r="F216">
        <v>5966</v>
      </c>
      <c r="G216" t="s">
        <v>14</v>
      </c>
      <c r="H216">
        <v>35</v>
      </c>
    </row>
    <row r="217" spans="5:8" x14ac:dyDescent="0.35">
      <c r="E217" t="s">
        <v>20</v>
      </c>
      <c r="F217">
        <v>169</v>
      </c>
      <c r="G217" t="s">
        <v>14</v>
      </c>
      <c r="H217">
        <v>558</v>
      </c>
    </row>
    <row r="218" spans="5:8" x14ac:dyDescent="0.35">
      <c r="E218" t="s">
        <v>20</v>
      </c>
      <c r="F218">
        <v>2106</v>
      </c>
      <c r="G218" t="s">
        <v>14</v>
      </c>
      <c r="H218">
        <v>64</v>
      </c>
    </row>
    <row r="219" spans="5:8" x14ac:dyDescent="0.35">
      <c r="E219" t="s">
        <v>20</v>
      </c>
      <c r="F219">
        <v>131</v>
      </c>
      <c r="G219" t="s">
        <v>14</v>
      </c>
      <c r="H219">
        <v>245</v>
      </c>
    </row>
    <row r="220" spans="5:8" x14ac:dyDescent="0.35">
      <c r="E220" t="s">
        <v>20</v>
      </c>
      <c r="F220">
        <v>84</v>
      </c>
      <c r="G220" t="s">
        <v>14</v>
      </c>
      <c r="H220">
        <v>71</v>
      </c>
    </row>
    <row r="221" spans="5:8" x14ac:dyDescent="0.35">
      <c r="E221" t="s">
        <v>20</v>
      </c>
      <c r="F221">
        <v>155</v>
      </c>
      <c r="G221" t="s">
        <v>14</v>
      </c>
      <c r="H221">
        <v>42</v>
      </c>
    </row>
    <row r="222" spans="5:8" x14ac:dyDescent="0.35">
      <c r="E222" t="s">
        <v>20</v>
      </c>
      <c r="F222">
        <v>189</v>
      </c>
      <c r="G222" t="s">
        <v>14</v>
      </c>
      <c r="H222">
        <v>156</v>
      </c>
    </row>
    <row r="223" spans="5:8" x14ac:dyDescent="0.35">
      <c r="E223" t="s">
        <v>20</v>
      </c>
      <c r="F223">
        <v>4799</v>
      </c>
      <c r="G223" t="s">
        <v>14</v>
      </c>
      <c r="H223">
        <v>1368</v>
      </c>
    </row>
    <row r="224" spans="5:8" x14ac:dyDescent="0.35">
      <c r="E224" t="s">
        <v>20</v>
      </c>
      <c r="F224">
        <v>1137</v>
      </c>
      <c r="G224" t="s">
        <v>14</v>
      </c>
      <c r="H224">
        <v>102</v>
      </c>
    </row>
    <row r="225" spans="5:8" x14ac:dyDescent="0.35">
      <c r="E225" t="s">
        <v>20</v>
      </c>
      <c r="F225">
        <v>1152</v>
      </c>
      <c r="G225" t="s">
        <v>14</v>
      </c>
      <c r="H225">
        <v>86</v>
      </c>
    </row>
    <row r="226" spans="5:8" x14ac:dyDescent="0.35">
      <c r="E226" t="s">
        <v>20</v>
      </c>
      <c r="F226">
        <v>50</v>
      </c>
      <c r="G226" t="s">
        <v>14</v>
      </c>
      <c r="H226">
        <v>253</v>
      </c>
    </row>
    <row r="227" spans="5:8" x14ac:dyDescent="0.35">
      <c r="E227" t="s">
        <v>20</v>
      </c>
      <c r="F227">
        <v>3059</v>
      </c>
      <c r="G227" t="s">
        <v>14</v>
      </c>
      <c r="H227">
        <v>157</v>
      </c>
    </row>
    <row r="228" spans="5:8" x14ac:dyDescent="0.35">
      <c r="E228" t="s">
        <v>20</v>
      </c>
      <c r="F228">
        <v>34</v>
      </c>
      <c r="G228" t="s">
        <v>14</v>
      </c>
      <c r="H228">
        <v>183</v>
      </c>
    </row>
    <row r="229" spans="5:8" x14ac:dyDescent="0.35">
      <c r="E229" t="s">
        <v>20</v>
      </c>
      <c r="F229">
        <v>220</v>
      </c>
      <c r="G229" t="s">
        <v>14</v>
      </c>
      <c r="H229">
        <v>82</v>
      </c>
    </row>
    <row r="230" spans="5:8" x14ac:dyDescent="0.35">
      <c r="E230" t="s">
        <v>20</v>
      </c>
      <c r="F230">
        <v>1604</v>
      </c>
      <c r="G230" t="s">
        <v>14</v>
      </c>
      <c r="H230">
        <v>1</v>
      </c>
    </row>
    <row r="231" spans="5:8" x14ac:dyDescent="0.35">
      <c r="E231" t="s">
        <v>20</v>
      </c>
      <c r="F231">
        <v>454</v>
      </c>
      <c r="G231" t="s">
        <v>14</v>
      </c>
      <c r="H231">
        <v>1198</v>
      </c>
    </row>
    <row r="232" spans="5:8" x14ac:dyDescent="0.35">
      <c r="E232" t="s">
        <v>20</v>
      </c>
      <c r="F232">
        <v>123</v>
      </c>
      <c r="G232" t="s">
        <v>14</v>
      </c>
      <c r="H232">
        <v>648</v>
      </c>
    </row>
    <row r="233" spans="5:8" x14ac:dyDescent="0.35">
      <c r="E233" t="s">
        <v>20</v>
      </c>
      <c r="F233">
        <v>299</v>
      </c>
      <c r="G233" t="s">
        <v>14</v>
      </c>
      <c r="H233">
        <v>64</v>
      </c>
    </row>
    <row r="234" spans="5:8" x14ac:dyDescent="0.35">
      <c r="E234" t="s">
        <v>20</v>
      </c>
      <c r="F234">
        <v>2237</v>
      </c>
      <c r="G234" t="s">
        <v>14</v>
      </c>
      <c r="H234">
        <v>62</v>
      </c>
    </row>
    <row r="235" spans="5:8" x14ac:dyDescent="0.35">
      <c r="E235" t="s">
        <v>20</v>
      </c>
      <c r="F235">
        <v>645</v>
      </c>
      <c r="G235" t="s">
        <v>14</v>
      </c>
      <c r="H235">
        <v>750</v>
      </c>
    </row>
    <row r="236" spans="5:8" x14ac:dyDescent="0.35">
      <c r="E236" t="s">
        <v>20</v>
      </c>
      <c r="F236">
        <v>484</v>
      </c>
      <c r="G236" t="s">
        <v>14</v>
      </c>
      <c r="H236">
        <v>105</v>
      </c>
    </row>
    <row r="237" spans="5:8" x14ac:dyDescent="0.35">
      <c r="E237" t="s">
        <v>20</v>
      </c>
      <c r="F237">
        <v>154</v>
      </c>
      <c r="G237" t="s">
        <v>14</v>
      </c>
      <c r="H237">
        <v>2604</v>
      </c>
    </row>
    <row r="238" spans="5:8" x14ac:dyDescent="0.35">
      <c r="E238" t="s">
        <v>20</v>
      </c>
      <c r="F238">
        <v>82</v>
      </c>
      <c r="G238" t="s">
        <v>14</v>
      </c>
      <c r="H238">
        <v>65</v>
      </c>
    </row>
    <row r="239" spans="5:8" x14ac:dyDescent="0.35">
      <c r="E239" t="s">
        <v>20</v>
      </c>
      <c r="F239">
        <v>134</v>
      </c>
      <c r="G239" t="s">
        <v>14</v>
      </c>
      <c r="H239">
        <v>94</v>
      </c>
    </row>
    <row r="240" spans="5:8" x14ac:dyDescent="0.35">
      <c r="E240" t="s">
        <v>20</v>
      </c>
      <c r="F240">
        <v>5203</v>
      </c>
      <c r="G240" t="s">
        <v>14</v>
      </c>
      <c r="H240">
        <v>257</v>
      </c>
    </row>
    <row r="241" spans="5:8" x14ac:dyDescent="0.35">
      <c r="E241" t="s">
        <v>20</v>
      </c>
      <c r="F241">
        <v>94</v>
      </c>
      <c r="G241" t="s">
        <v>14</v>
      </c>
      <c r="H241">
        <v>2928</v>
      </c>
    </row>
    <row r="242" spans="5:8" x14ac:dyDescent="0.35">
      <c r="E242" t="s">
        <v>20</v>
      </c>
      <c r="F242">
        <v>205</v>
      </c>
      <c r="G242" t="s">
        <v>14</v>
      </c>
      <c r="H242">
        <v>4697</v>
      </c>
    </row>
    <row r="243" spans="5:8" x14ac:dyDescent="0.35">
      <c r="E243" t="s">
        <v>20</v>
      </c>
      <c r="F243">
        <v>92</v>
      </c>
      <c r="G243" t="s">
        <v>14</v>
      </c>
      <c r="H243">
        <v>2915</v>
      </c>
    </row>
    <row r="244" spans="5:8" x14ac:dyDescent="0.35">
      <c r="E244" t="s">
        <v>20</v>
      </c>
      <c r="F244">
        <v>219</v>
      </c>
      <c r="G244" t="s">
        <v>14</v>
      </c>
      <c r="H244">
        <v>18</v>
      </c>
    </row>
    <row r="245" spans="5:8" x14ac:dyDescent="0.35">
      <c r="E245" t="s">
        <v>20</v>
      </c>
      <c r="F245">
        <v>2526</v>
      </c>
      <c r="G245" t="s">
        <v>14</v>
      </c>
      <c r="H245">
        <v>602</v>
      </c>
    </row>
    <row r="246" spans="5:8" x14ac:dyDescent="0.35">
      <c r="E246" t="s">
        <v>20</v>
      </c>
      <c r="F246">
        <v>94</v>
      </c>
      <c r="G246" t="s">
        <v>14</v>
      </c>
      <c r="H246">
        <v>1</v>
      </c>
    </row>
    <row r="247" spans="5:8" x14ac:dyDescent="0.35">
      <c r="E247" t="s">
        <v>20</v>
      </c>
      <c r="F247">
        <v>1713</v>
      </c>
      <c r="G247" t="s">
        <v>14</v>
      </c>
      <c r="H247">
        <v>3868</v>
      </c>
    </row>
    <row r="248" spans="5:8" x14ac:dyDescent="0.35">
      <c r="E248" t="s">
        <v>20</v>
      </c>
      <c r="F248">
        <v>249</v>
      </c>
      <c r="G248" t="s">
        <v>14</v>
      </c>
      <c r="H248">
        <v>504</v>
      </c>
    </row>
    <row r="249" spans="5:8" x14ac:dyDescent="0.35">
      <c r="E249" t="s">
        <v>20</v>
      </c>
      <c r="F249">
        <v>192</v>
      </c>
      <c r="G249" t="s">
        <v>14</v>
      </c>
      <c r="H249">
        <v>14</v>
      </c>
    </row>
    <row r="250" spans="5:8" x14ac:dyDescent="0.35">
      <c r="E250" t="s">
        <v>20</v>
      </c>
      <c r="F250">
        <v>247</v>
      </c>
      <c r="G250" t="s">
        <v>14</v>
      </c>
      <c r="H250">
        <v>750</v>
      </c>
    </row>
    <row r="251" spans="5:8" x14ac:dyDescent="0.35">
      <c r="E251" t="s">
        <v>20</v>
      </c>
      <c r="F251">
        <v>2293</v>
      </c>
      <c r="G251" t="s">
        <v>14</v>
      </c>
      <c r="H251">
        <v>77</v>
      </c>
    </row>
    <row r="252" spans="5:8" x14ac:dyDescent="0.35">
      <c r="E252" t="s">
        <v>20</v>
      </c>
      <c r="F252">
        <v>3131</v>
      </c>
      <c r="G252" t="s">
        <v>14</v>
      </c>
      <c r="H252">
        <v>752</v>
      </c>
    </row>
    <row r="253" spans="5:8" x14ac:dyDescent="0.35">
      <c r="E253" t="s">
        <v>20</v>
      </c>
      <c r="F253">
        <v>143</v>
      </c>
      <c r="G253" t="s">
        <v>14</v>
      </c>
      <c r="H253">
        <v>131</v>
      </c>
    </row>
    <row r="254" spans="5:8" x14ac:dyDescent="0.35">
      <c r="E254" t="s">
        <v>20</v>
      </c>
      <c r="F254">
        <v>296</v>
      </c>
      <c r="G254" t="s">
        <v>14</v>
      </c>
      <c r="H254">
        <v>87</v>
      </c>
    </row>
    <row r="255" spans="5:8" x14ac:dyDescent="0.35">
      <c r="E255" t="s">
        <v>20</v>
      </c>
      <c r="F255">
        <v>170</v>
      </c>
      <c r="G255" t="s">
        <v>14</v>
      </c>
      <c r="H255">
        <v>1063</v>
      </c>
    </row>
    <row r="256" spans="5:8" x14ac:dyDescent="0.35">
      <c r="E256" t="s">
        <v>20</v>
      </c>
      <c r="F256">
        <v>86</v>
      </c>
      <c r="G256" t="s">
        <v>14</v>
      </c>
      <c r="H256">
        <v>76</v>
      </c>
    </row>
    <row r="257" spans="5:8" x14ac:dyDescent="0.35">
      <c r="E257" t="s">
        <v>20</v>
      </c>
      <c r="F257">
        <v>6286</v>
      </c>
      <c r="G257" t="s">
        <v>14</v>
      </c>
      <c r="H257">
        <v>4428</v>
      </c>
    </row>
    <row r="258" spans="5:8" x14ac:dyDescent="0.35">
      <c r="E258" t="s">
        <v>20</v>
      </c>
      <c r="F258">
        <v>3727</v>
      </c>
      <c r="G258" t="s">
        <v>14</v>
      </c>
      <c r="H258">
        <v>58</v>
      </c>
    </row>
    <row r="259" spans="5:8" x14ac:dyDescent="0.35">
      <c r="E259" t="s">
        <v>20</v>
      </c>
      <c r="F259">
        <v>1605</v>
      </c>
      <c r="G259" t="s">
        <v>14</v>
      </c>
      <c r="H259">
        <v>111</v>
      </c>
    </row>
    <row r="260" spans="5:8" x14ac:dyDescent="0.35">
      <c r="E260" t="s">
        <v>20</v>
      </c>
      <c r="F260">
        <v>2120</v>
      </c>
      <c r="G260" t="s">
        <v>14</v>
      </c>
      <c r="H260">
        <v>2955</v>
      </c>
    </row>
    <row r="261" spans="5:8" x14ac:dyDescent="0.35">
      <c r="E261" t="s">
        <v>20</v>
      </c>
      <c r="F261">
        <v>50</v>
      </c>
      <c r="G261" t="s">
        <v>14</v>
      </c>
      <c r="H261">
        <v>1657</v>
      </c>
    </row>
    <row r="262" spans="5:8" x14ac:dyDescent="0.35">
      <c r="E262" t="s">
        <v>20</v>
      </c>
      <c r="F262">
        <v>2080</v>
      </c>
      <c r="G262" t="s">
        <v>14</v>
      </c>
      <c r="H262">
        <v>926</v>
      </c>
    </row>
    <row r="263" spans="5:8" x14ac:dyDescent="0.35">
      <c r="E263" t="s">
        <v>20</v>
      </c>
      <c r="F263">
        <v>2105</v>
      </c>
      <c r="G263" t="s">
        <v>14</v>
      </c>
      <c r="H263">
        <v>77</v>
      </c>
    </row>
    <row r="264" spans="5:8" x14ac:dyDescent="0.35">
      <c r="E264" t="s">
        <v>20</v>
      </c>
      <c r="F264">
        <v>2436</v>
      </c>
      <c r="G264" t="s">
        <v>14</v>
      </c>
      <c r="H264">
        <v>1748</v>
      </c>
    </row>
    <row r="265" spans="5:8" x14ac:dyDescent="0.35">
      <c r="E265" t="s">
        <v>20</v>
      </c>
      <c r="F265">
        <v>80</v>
      </c>
      <c r="G265" t="s">
        <v>14</v>
      </c>
      <c r="H265">
        <v>79</v>
      </c>
    </row>
    <row r="266" spans="5:8" x14ac:dyDescent="0.35">
      <c r="E266" t="s">
        <v>20</v>
      </c>
      <c r="F266">
        <v>42</v>
      </c>
      <c r="G266" t="s">
        <v>14</v>
      </c>
      <c r="H266">
        <v>889</v>
      </c>
    </row>
    <row r="267" spans="5:8" x14ac:dyDescent="0.35">
      <c r="E267" t="s">
        <v>20</v>
      </c>
      <c r="F267">
        <v>139</v>
      </c>
      <c r="G267" t="s">
        <v>14</v>
      </c>
      <c r="H267">
        <v>56</v>
      </c>
    </row>
    <row r="268" spans="5:8" x14ac:dyDescent="0.35">
      <c r="E268" t="s">
        <v>20</v>
      </c>
      <c r="F268">
        <v>159</v>
      </c>
      <c r="G268" t="s">
        <v>14</v>
      </c>
      <c r="H268">
        <v>1</v>
      </c>
    </row>
    <row r="269" spans="5:8" x14ac:dyDescent="0.35">
      <c r="E269" t="s">
        <v>20</v>
      </c>
      <c r="F269">
        <v>381</v>
      </c>
      <c r="G269" t="s">
        <v>14</v>
      </c>
      <c r="H269">
        <v>83</v>
      </c>
    </row>
    <row r="270" spans="5:8" x14ac:dyDescent="0.35">
      <c r="E270" t="s">
        <v>20</v>
      </c>
      <c r="F270">
        <v>194</v>
      </c>
      <c r="G270" t="s">
        <v>14</v>
      </c>
      <c r="H270">
        <v>2025</v>
      </c>
    </row>
    <row r="271" spans="5:8" x14ac:dyDescent="0.35">
      <c r="E271" t="s">
        <v>20</v>
      </c>
      <c r="F271">
        <v>106</v>
      </c>
      <c r="G271" t="s">
        <v>14</v>
      </c>
      <c r="H271">
        <v>14</v>
      </c>
    </row>
    <row r="272" spans="5:8" x14ac:dyDescent="0.35">
      <c r="E272" t="s">
        <v>20</v>
      </c>
      <c r="F272">
        <v>142</v>
      </c>
      <c r="G272" t="s">
        <v>14</v>
      </c>
      <c r="H272">
        <v>656</v>
      </c>
    </row>
    <row r="273" spans="5:8" x14ac:dyDescent="0.35">
      <c r="E273" t="s">
        <v>20</v>
      </c>
      <c r="F273">
        <v>211</v>
      </c>
      <c r="G273" t="s">
        <v>14</v>
      </c>
      <c r="H273">
        <v>1596</v>
      </c>
    </row>
    <row r="274" spans="5:8" x14ac:dyDescent="0.35">
      <c r="E274" t="s">
        <v>20</v>
      </c>
      <c r="F274">
        <v>2756</v>
      </c>
      <c r="G274" t="s">
        <v>14</v>
      </c>
      <c r="H274">
        <v>10</v>
      </c>
    </row>
    <row r="275" spans="5:8" x14ac:dyDescent="0.35">
      <c r="E275" t="s">
        <v>20</v>
      </c>
      <c r="F275">
        <v>173</v>
      </c>
      <c r="G275" t="s">
        <v>14</v>
      </c>
      <c r="H275">
        <v>1121</v>
      </c>
    </row>
    <row r="276" spans="5:8" x14ac:dyDescent="0.35">
      <c r="E276" t="s">
        <v>20</v>
      </c>
      <c r="F276">
        <v>87</v>
      </c>
      <c r="G276" t="s">
        <v>14</v>
      </c>
      <c r="H276">
        <v>15</v>
      </c>
    </row>
    <row r="277" spans="5:8" x14ac:dyDescent="0.35">
      <c r="E277" t="s">
        <v>20</v>
      </c>
      <c r="F277">
        <v>1572</v>
      </c>
      <c r="G277" t="s">
        <v>14</v>
      </c>
      <c r="H277">
        <v>191</v>
      </c>
    </row>
    <row r="278" spans="5:8" x14ac:dyDescent="0.35">
      <c r="E278" t="s">
        <v>20</v>
      </c>
      <c r="F278">
        <v>2346</v>
      </c>
      <c r="G278" t="s">
        <v>14</v>
      </c>
      <c r="H278">
        <v>16</v>
      </c>
    </row>
    <row r="279" spans="5:8" x14ac:dyDescent="0.35">
      <c r="E279" t="s">
        <v>20</v>
      </c>
      <c r="F279">
        <v>115</v>
      </c>
      <c r="G279" t="s">
        <v>14</v>
      </c>
      <c r="H279">
        <v>17</v>
      </c>
    </row>
    <row r="280" spans="5:8" x14ac:dyDescent="0.35">
      <c r="E280" t="s">
        <v>20</v>
      </c>
      <c r="F280">
        <v>85</v>
      </c>
      <c r="G280" t="s">
        <v>14</v>
      </c>
      <c r="H280">
        <v>34</v>
      </c>
    </row>
    <row r="281" spans="5:8" x14ac:dyDescent="0.35">
      <c r="E281" t="s">
        <v>20</v>
      </c>
      <c r="F281">
        <v>144</v>
      </c>
      <c r="G281" t="s">
        <v>14</v>
      </c>
      <c r="H281">
        <v>1</v>
      </c>
    </row>
    <row r="282" spans="5:8" x14ac:dyDescent="0.35">
      <c r="E282" t="s">
        <v>20</v>
      </c>
      <c r="F282">
        <v>2443</v>
      </c>
      <c r="G282" t="s">
        <v>14</v>
      </c>
      <c r="H282">
        <v>1274</v>
      </c>
    </row>
    <row r="283" spans="5:8" x14ac:dyDescent="0.35">
      <c r="E283" t="s">
        <v>20</v>
      </c>
      <c r="F283">
        <v>64</v>
      </c>
      <c r="G283" t="s">
        <v>14</v>
      </c>
      <c r="H283">
        <v>210</v>
      </c>
    </row>
    <row r="284" spans="5:8" x14ac:dyDescent="0.35">
      <c r="E284" t="s">
        <v>20</v>
      </c>
      <c r="F284">
        <v>268</v>
      </c>
      <c r="G284" t="s">
        <v>14</v>
      </c>
      <c r="H284">
        <v>248</v>
      </c>
    </row>
    <row r="285" spans="5:8" x14ac:dyDescent="0.35">
      <c r="E285" t="s">
        <v>20</v>
      </c>
      <c r="F285">
        <v>195</v>
      </c>
      <c r="G285" t="s">
        <v>14</v>
      </c>
      <c r="H285">
        <v>513</v>
      </c>
    </row>
    <row r="286" spans="5:8" x14ac:dyDescent="0.35">
      <c r="E286" t="s">
        <v>20</v>
      </c>
      <c r="F286">
        <v>186</v>
      </c>
      <c r="G286" t="s">
        <v>14</v>
      </c>
      <c r="H286">
        <v>3410</v>
      </c>
    </row>
    <row r="287" spans="5:8" x14ac:dyDescent="0.35">
      <c r="E287" t="s">
        <v>20</v>
      </c>
      <c r="F287">
        <v>460</v>
      </c>
      <c r="G287" t="s">
        <v>14</v>
      </c>
      <c r="H287">
        <v>10</v>
      </c>
    </row>
    <row r="288" spans="5:8" x14ac:dyDescent="0.35">
      <c r="E288" t="s">
        <v>20</v>
      </c>
      <c r="F288">
        <v>2528</v>
      </c>
      <c r="G288" t="s">
        <v>14</v>
      </c>
      <c r="H288">
        <v>2201</v>
      </c>
    </row>
    <row r="289" spans="5:8" x14ac:dyDescent="0.35">
      <c r="E289" t="s">
        <v>20</v>
      </c>
      <c r="F289">
        <v>3657</v>
      </c>
      <c r="G289" t="s">
        <v>14</v>
      </c>
      <c r="H289">
        <v>676</v>
      </c>
    </row>
    <row r="290" spans="5:8" x14ac:dyDescent="0.35">
      <c r="E290" t="s">
        <v>20</v>
      </c>
      <c r="F290">
        <v>131</v>
      </c>
      <c r="G290" t="s">
        <v>14</v>
      </c>
      <c r="H290">
        <v>831</v>
      </c>
    </row>
    <row r="291" spans="5:8" x14ac:dyDescent="0.35">
      <c r="E291" t="s">
        <v>20</v>
      </c>
      <c r="F291">
        <v>239</v>
      </c>
      <c r="G291" t="s">
        <v>14</v>
      </c>
      <c r="H291">
        <v>859</v>
      </c>
    </row>
    <row r="292" spans="5:8" x14ac:dyDescent="0.35">
      <c r="E292" t="s">
        <v>20</v>
      </c>
      <c r="F292">
        <v>78</v>
      </c>
      <c r="G292" t="s">
        <v>14</v>
      </c>
      <c r="H292">
        <v>45</v>
      </c>
    </row>
    <row r="293" spans="5:8" x14ac:dyDescent="0.35">
      <c r="E293" t="s">
        <v>20</v>
      </c>
      <c r="F293">
        <v>1773</v>
      </c>
      <c r="G293" t="s">
        <v>14</v>
      </c>
      <c r="H293">
        <v>6</v>
      </c>
    </row>
    <row r="294" spans="5:8" x14ac:dyDescent="0.35">
      <c r="E294" t="s">
        <v>20</v>
      </c>
      <c r="F294">
        <v>32</v>
      </c>
      <c r="G294" t="s">
        <v>14</v>
      </c>
      <c r="H294">
        <v>7</v>
      </c>
    </row>
    <row r="295" spans="5:8" x14ac:dyDescent="0.35">
      <c r="E295" t="s">
        <v>20</v>
      </c>
      <c r="F295">
        <v>369</v>
      </c>
      <c r="G295" t="s">
        <v>14</v>
      </c>
      <c r="H295">
        <v>31</v>
      </c>
    </row>
    <row r="296" spans="5:8" x14ac:dyDescent="0.35">
      <c r="E296" t="s">
        <v>20</v>
      </c>
      <c r="F296">
        <v>89</v>
      </c>
      <c r="G296" t="s">
        <v>14</v>
      </c>
      <c r="H296">
        <v>78</v>
      </c>
    </row>
    <row r="297" spans="5:8" x14ac:dyDescent="0.35">
      <c r="E297" t="s">
        <v>20</v>
      </c>
      <c r="F297">
        <v>147</v>
      </c>
      <c r="G297" t="s">
        <v>14</v>
      </c>
      <c r="H297">
        <v>1225</v>
      </c>
    </row>
    <row r="298" spans="5:8" x14ac:dyDescent="0.35">
      <c r="E298" t="s">
        <v>20</v>
      </c>
      <c r="F298">
        <v>126</v>
      </c>
      <c r="G298" t="s">
        <v>14</v>
      </c>
      <c r="H298">
        <v>1</v>
      </c>
    </row>
    <row r="299" spans="5:8" x14ac:dyDescent="0.35">
      <c r="E299" t="s">
        <v>20</v>
      </c>
      <c r="F299">
        <v>2218</v>
      </c>
      <c r="G299" t="s">
        <v>14</v>
      </c>
      <c r="H299">
        <v>67</v>
      </c>
    </row>
    <row r="300" spans="5:8" x14ac:dyDescent="0.35">
      <c r="E300" t="s">
        <v>20</v>
      </c>
      <c r="F300">
        <v>202</v>
      </c>
      <c r="G300" t="s">
        <v>14</v>
      </c>
      <c r="H300">
        <v>19</v>
      </c>
    </row>
    <row r="301" spans="5:8" x14ac:dyDescent="0.35">
      <c r="E301" t="s">
        <v>20</v>
      </c>
      <c r="F301">
        <v>140</v>
      </c>
      <c r="G301" t="s">
        <v>14</v>
      </c>
      <c r="H301">
        <v>2108</v>
      </c>
    </row>
    <row r="302" spans="5:8" x14ac:dyDescent="0.35">
      <c r="E302" t="s">
        <v>20</v>
      </c>
      <c r="F302">
        <v>1052</v>
      </c>
      <c r="G302" t="s">
        <v>14</v>
      </c>
      <c r="H302">
        <v>679</v>
      </c>
    </row>
    <row r="303" spans="5:8" x14ac:dyDescent="0.35">
      <c r="E303" t="s">
        <v>20</v>
      </c>
      <c r="F303">
        <v>247</v>
      </c>
      <c r="G303" t="s">
        <v>14</v>
      </c>
      <c r="H303">
        <v>36</v>
      </c>
    </row>
    <row r="304" spans="5:8" x14ac:dyDescent="0.35">
      <c r="E304" t="s">
        <v>20</v>
      </c>
      <c r="F304">
        <v>84</v>
      </c>
      <c r="G304" t="s">
        <v>14</v>
      </c>
      <c r="H304">
        <v>47</v>
      </c>
    </row>
    <row r="305" spans="5:8" x14ac:dyDescent="0.35">
      <c r="E305" t="s">
        <v>20</v>
      </c>
      <c r="F305">
        <v>88</v>
      </c>
      <c r="G305" t="s">
        <v>14</v>
      </c>
      <c r="H305">
        <v>70</v>
      </c>
    </row>
    <row r="306" spans="5:8" x14ac:dyDescent="0.35">
      <c r="E306" t="s">
        <v>20</v>
      </c>
      <c r="F306">
        <v>156</v>
      </c>
      <c r="G306" t="s">
        <v>14</v>
      </c>
      <c r="H306">
        <v>154</v>
      </c>
    </row>
    <row r="307" spans="5:8" x14ac:dyDescent="0.35">
      <c r="E307" t="s">
        <v>20</v>
      </c>
      <c r="F307">
        <v>2985</v>
      </c>
      <c r="G307" t="s">
        <v>14</v>
      </c>
      <c r="H307">
        <v>22</v>
      </c>
    </row>
    <row r="308" spans="5:8" x14ac:dyDescent="0.35">
      <c r="E308" t="s">
        <v>20</v>
      </c>
      <c r="F308">
        <v>762</v>
      </c>
      <c r="G308" t="s">
        <v>14</v>
      </c>
      <c r="H308">
        <v>1758</v>
      </c>
    </row>
    <row r="309" spans="5:8" x14ac:dyDescent="0.35">
      <c r="E309" t="s">
        <v>20</v>
      </c>
      <c r="F309">
        <v>554</v>
      </c>
      <c r="G309" t="s">
        <v>14</v>
      </c>
      <c r="H309">
        <v>94</v>
      </c>
    </row>
    <row r="310" spans="5:8" x14ac:dyDescent="0.35">
      <c r="E310" t="s">
        <v>20</v>
      </c>
      <c r="F310">
        <v>135</v>
      </c>
      <c r="G310" t="s">
        <v>14</v>
      </c>
      <c r="H310">
        <v>33</v>
      </c>
    </row>
    <row r="311" spans="5:8" x14ac:dyDescent="0.35">
      <c r="E311" t="s">
        <v>20</v>
      </c>
      <c r="F311">
        <v>122</v>
      </c>
      <c r="G311" t="s">
        <v>14</v>
      </c>
      <c r="H311">
        <v>1</v>
      </c>
    </row>
    <row r="312" spans="5:8" x14ac:dyDescent="0.35">
      <c r="E312" t="s">
        <v>20</v>
      </c>
      <c r="F312">
        <v>221</v>
      </c>
      <c r="G312" t="s">
        <v>14</v>
      </c>
      <c r="H312">
        <v>31</v>
      </c>
    </row>
    <row r="313" spans="5:8" x14ac:dyDescent="0.35">
      <c r="E313" t="s">
        <v>20</v>
      </c>
      <c r="F313">
        <v>126</v>
      </c>
      <c r="G313" t="s">
        <v>14</v>
      </c>
      <c r="H313">
        <v>35</v>
      </c>
    </row>
    <row r="314" spans="5:8" x14ac:dyDescent="0.35">
      <c r="E314" t="s">
        <v>20</v>
      </c>
      <c r="F314">
        <v>1022</v>
      </c>
      <c r="G314" t="s">
        <v>14</v>
      </c>
      <c r="H314">
        <v>63</v>
      </c>
    </row>
    <row r="315" spans="5:8" x14ac:dyDescent="0.35">
      <c r="E315" t="s">
        <v>20</v>
      </c>
      <c r="F315">
        <v>3177</v>
      </c>
      <c r="G315" t="s">
        <v>14</v>
      </c>
      <c r="H315">
        <v>526</v>
      </c>
    </row>
    <row r="316" spans="5:8" x14ac:dyDescent="0.35">
      <c r="E316" t="s">
        <v>20</v>
      </c>
      <c r="F316">
        <v>198</v>
      </c>
      <c r="G316" t="s">
        <v>14</v>
      </c>
      <c r="H316">
        <v>121</v>
      </c>
    </row>
    <row r="317" spans="5:8" x14ac:dyDescent="0.35">
      <c r="E317" t="s">
        <v>20</v>
      </c>
      <c r="F317">
        <v>85</v>
      </c>
      <c r="G317" t="s">
        <v>14</v>
      </c>
      <c r="H317">
        <v>67</v>
      </c>
    </row>
    <row r="318" spans="5:8" x14ac:dyDescent="0.35">
      <c r="E318" t="s">
        <v>20</v>
      </c>
      <c r="F318">
        <v>3596</v>
      </c>
      <c r="G318" t="s">
        <v>14</v>
      </c>
      <c r="H318">
        <v>57</v>
      </c>
    </row>
    <row r="319" spans="5:8" x14ac:dyDescent="0.35">
      <c r="E319" t="s">
        <v>20</v>
      </c>
      <c r="F319">
        <v>244</v>
      </c>
      <c r="G319" t="s">
        <v>14</v>
      </c>
      <c r="H319">
        <v>1229</v>
      </c>
    </row>
    <row r="320" spans="5:8" x14ac:dyDescent="0.35">
      <c r="E320" t="s">
        <v>20</v>
      </c>
      <c r="F320">
        <v>5180</v>
      </c>
      <c r="G320" t="s">
        <v>14</v>
      </c>
      <c r="H320">
        <v>12</v>
      </c>
    </row>
    <row r="321" spans="5:8" x14ac:dyDescent="0.35">
      <c r="E321" t="s">
        <v>20</v>
      </c>
      <c r="F321">
        <v>589</v>
      </c>
      <c r="G321" t="s">
        <v>14</v>
      </c>
      <c r="H321">
        <v>452</v>
      </c>
    </row>
    <row r="322" spans="5:8" x14ac:dyDescent="0.35">
      <c r="E322" t="s">
        <v>20</v>
      </c>
      <c r="F322">
        <v>2725</v>
      </c>
      <c r="G322" t="s">
        <v>14</v>
      </c>
      <c r="H322">
        <v>1886</v>
      </c>
    </row>
    <row r="323" spans="5:8" x14ac:dyDescent="0.35">
      <c r="E323" t="s">
        <v>20</v>
      </c>
      <c r="F323">
        <v>300</v>
      </c>
      <c r="G323" t="s">
        <v>14</v>
      </c>
      <c r="H323">
        <v>1825</v>
      </c>
    </row>
    <row r="324" spans="5:8" x14ac:dyDescent="0.35">
      <c r="E324" t="s">
        <v>20</v>
      </c>
      <c r="F324">
        <v>144</v>
      </c>
      <c r="G324" t="s">
        <v>14</v>
      </c>
      <c r="H324">
        <v>31</v>
      </c>
    </row>
    <row r="325" spans="5:8" x14ac:dyDescent="0.35">
      <c r="E325" t="s">
        <v>20</v>
      </c>
      <c r="F325">
        <v>87</v>
      </c>
      <c r="G325" t="s">
        <v>14</v>
      </c>
      <c r="H325">
        <v>107</v>
      </c>
    </row>
    <row r="326" spans="5:8" x14ac:dyDescent="0.35">
      <c r="E326" t="s">
        <v>20</v>
      </c>
      <c r="F326">
        <v>3116</v>
      </c>
      <c r="G326" t="s">
        <v>14</v>
      </c>
      <c r="H326">
        <v>27</v>
      </c>
    </row>
    <row r="327" spans="5:8" x14ac:dyDescent="0.35">
      <c r="E327" t="s">
        <v>20</v>
      </c>
      <c r="F327">
        <v>909</v>
      </c>
      <c r="G327" t="s">
        <v>14</v>
      </c>
      <c r="H327">
        <v>1221</v>
      </c>
    </row>
    <row r="328" spans="5:8" x14ac:dyDescent="0.35">
      <c r="E328" t="s">
        <v>20</v>
      </c>
      <c r="F328">
        <v>1613</v>
      </c>
      <c r="G328" t="s">
        <v>14</v>
      </c>
      <c r="H328">
        <v>1</v>
      </c>
    </row>
    <row r="329" spans="5:8" x14ac:dyDescent="0.35">
      <c r="E329" t="s">
        <v>20</v>
      </c>
      <c r="F329">
        <v>136</v>
      </c>
      <c r="G329" t="s">
        <v>14</v>
      </c>
      <c r="H329">
        <v>16</v>
      </c>
    </row>
    <row r="330" spans="5:8" x14ac:dyDescent="0.35">
      <c r="E330" t="s">
        <v>20</v>
      </c>
      <c r="F330">
        <v>130</v>
      </c>
      <c r="G330" t="s">
        <v>14</v>
      </c>
      <c r="H330">
        <v>41</v>
      </c>
    </row>
    <row r="331" spans="5:8" x14ac:dyDescent="0.35">
      <c r="E331" t="s">
        <v>20</v>
      </c>
      <c r="F331">
        <v>102</v>
      </c>
      <c r="G331" t="s">
        <v>14</v>
      </c>
      <c r="H331">
        <v>523</v>
      </c>
    </row>
    <row r="332" spans="5:8" x14ac:dyDescent="0.35">
      <c r="E332" t="s">
        <v>20</v>
      </c>
      <c r="F332">
        <v>4006</v>
      </c>
      <c r="G332" t="s">
        <v>14</v>
      </c>
      <c r="H332">
        <v>141</v>
      </c>
    </row>
    <row r="333" spans="5:8" x14ac:dyDescent="0.35">
      <c r="E333" t="s">
        <v>20</v>
      </c>
      <c r="F333">
        <v>1629</v>
      </c>
      <c r="G333" t="s">
        <v>14</v>
      </c>
      <c r="H333">
        <v>52</v>
      </c>
    </row>
    <row r="334" spans="5:8" x14ac:dyDescent="0.35">
      <c r="E334" t="s">
        <v>20</v>
      </c>
      <c r="F334">
        <v>2188</v>
      </c>
      <c r="G334" t="s">
        <v>14</v>
      </c>
      <c r="H334">
        <v>225</v>
      </c>
    </row>
    <row r="335" spans="5:8" x14ac:dyDescent="0.35">
      <c r="E335" t="s">
        <v>20</v>
      </c>
      <c r="F335">
        <v>2409</v>
      </c>
      <c r="G335" t="s">
        <v>14</v>
      </c>
      <c r="H335">
        <v>38</v>
      </c>
    </row>
    <row r="336" spans="5:8" x14ac:dyDescent="0.35">
      <c r="E336" t="s">
        <v>20</v>
      </c>
      <c r="F336">
        <v>194</v>
      </c>
      <c r="G336" t="s">
        <v>14</v>
      </c>
      <c r="H336">
        <v>15</v>
      </c>
    </row>
    <row r="337" spans="5:8" x14ac:dyDescent="0.35">
      <c r="E337" t="s">
        <v>20</v>
      </c>
      <c r="F337">
        <v>1140</v>
      </c>
      <c r="G337" t="s">
        <v>14</v>
      </c>
      <c r="H337">
        <v>37</v>
      </c>
    </row>
    <row r="338" spans="5:8" x14ac:dyDescent="0.35">
      <c r="E338" t="s">
        <v>20</v>
      </c>
      <c r="F338">
        <v>102</v>
      </c>
      <c r="G338" t="s">
        <v>14</v>
      </c>
      <c r="H338">
        <v>112</v>
      </c>
    </row>
    <row r="339" spans="5:8" x14ac:dyDescent="0.35">
      <c r="E339" t="s">
        <v>20</v>
      </c>
      <c r="F339">
        <v>2857</v>
      </c>
      <c r="G339" t="s">
        <v>14</v>
      </c>
      <c r="H339">
        <v>21</v>
      </c>
    </row>
    <row r="340" spans="5:8" x14ac:dyDescent="0.35">
      <c r="E340" t="s">
        <v>20</v>
      </c>
      <c r="F340">
        <v>107</v>
      </c>
      <c r="G340" t="s">
        <v>14</v>
      </c>
      <c r="H340">
        <v>67</v>
      </c>
    </row>
    <row r="341" spans="5:8" x14ac:dyDescent="0.35">
      <c r="E341" t="s">
        <v>20</v>
      </c>
      <c r="F341">
        <v>160</v>
      </c>
      <c r="G341" t="s">
        <v>14</v>
      </c>
      <c r="H341">
        <v>78</v>
      </c>
    </row>
    <row r="342" spans="5:8" x14ac:dyDescent="0.35">
      <c r="E342" t="s">
        <v>20</v>
      </c>
      <c r="F342">
        <v>2230</v>
      </c>
      <c r="G342" t="s">
        <v>14</v>
      </c>
      <c r="H342">
        <v>67</v>
      </c>
    </row>
    <row r="343" spans="5:8" x14ac:dyDescent="0.35">
      <c r="E343" t="s">
        <v>20</v>
      </c>
      <c r="F343">
        <v>316</v>
      </c>
      <c r="G343" t="s">
        <v>14</v>
      </c>
      <c r="H343">
        <v>263</v>
      </c>
    </row>
    <row r="344" spans="5:8" x14ac:dyDescent="0.35">
      <c r="E344" t="s">
        <v>20</v>
      </c>
      <c r="F344">
        <v>117</v>
      </c>
      <c r="G344" t="s">
        <v>14</v>
      </c>
      <c r="H344">
        <v>1691</v>
      </c>
    </row>
    <row r="345" spans="5:8" x14ac:dyDescent="0.35">
      <c r="E345" t="s">
        <v>20</v>
      </c>
      <c r="F345">
        <v>6406</v>
      </c>
      <c r="G345" t="s">
        <v>14</v>
      </c>
      <c r="H345">
        <v>181</v>
      </c>
    </row>
    <row r="346" spans="5:8" x14ac:dyDescent="0.35">
      <c r="E346" t="s">
        <v>20</v>
      </c>
      <c r="F346">
        <v>192</v>
      </c>
      <c r="G346" t="s">
        <v>14</v>
      </c>
      <c r="H346">
        <v>13</v>
      </c>
    </row>
    <row r="347" spans="5:8" x14ac:dyDescent="0.35">
      <c r="E347" t="s">
        <v>20</v>
      </c>
      <c r="F347">
        <v>26</v>
      </c>
      <c r="G347" t="s">
        <v>14</v>
      </c>
      <c r="H347">
        <v>1</v>
      </c>
    </row>
    <row r="348" spans="5:8" x14ac:dyDescent="0.35">
      <c r="E348" t="s">
        <v>20</v>
      </c>
      <c r="F348">
        <v>723</v>
      </c>
      <c r="G348" t="s">
        <v>14</v>
      </c>
      <c r="H348">
        <v>21</v>
      </c>
    </row>
    <row r="349" spans="5:8" x14ac:dyDescent="0.35">
      <c r="E349" t="s">
        <v>20</v>
      </c>
      <c r="F349">
        <v>170</v>
      </c>
      <c r="G349" t="s">
        <v>14</v>
      </c>
      <c r="H349">
        <v>830</v>
      </c>
    </row>
    <row r="350" spans="5:8" x14ac:dyDescent="0.35">
      <c r="E350" t="s">
        <v>20</v>
      </c>
      <c r="F350">
        <v>238</v>
      </c>
      <c r="G350" t="s">
        <v>14</v>
      </c>
      <c r="H350">
        <v>130</v>
      </c>
    </row>
    <row r="351" spans="5:8" x14ac:dyDescent="0.35">
      <c r="E351" t="s">
        <v>20</v>
      </c>
      <c r="F351">
        <v>55</v>
      </c>
      <c r="G351" t="s">
        <v>14</v>
      </c>
      <c r="H351">
        <v>55</v>
      </c>
    </row>
    <row r="352" spans="5:8" x14ac:dyDescent="0.35">
      <c r="E352" t="s">
        <v>20</v>
      </c>
      <c r="F352">
        <v>128</v>
      </c>
      <c r="G352" t="s">
        <v>14</v>
      </c>
      <c r="H352">
        <v>114</v>
      </c>
    </row>
    <row r="353" spans="5:8" x14ac:dyDescent="0.35">
      <c r="E353" t="s">
        <v>20</v>
      </c>
      <c r="F353">
        <v>2144</v>
      </c>
      <c r="G353" t="s">
        <v>14</v>
      </c>
      <c r="H353">
        <v>594</v>
      </c>
    </row>
    <row r="354" spans="5:8" x14ac:dyDescent="0.35">
      <c r="E354" t="s">
        <v>20</v>
      </c>
      <c r="F354">
        <v>2693</v>
      </c>
      <c r="G354" t="s">
        <v>14</v>
      </c>
      <c r="H354">
        <v>24</v>
      </c>
    </row>
    <row r="355" spans="5:8" x14ac:dyDescent="0.35">
      <c r="E355" t="s">
        <v>20</v>
      </c>
      <c r="F355">
        <v>432</v>
      </c>
      <c r="G355" t="s">
        <v>14</v>
      </c>
      <c r="H355">
        <v>252</v>
      </c>
    </row>
    <row r="356" spans="5:8" x14ac:dyDescent="0.35">
      <c r="E356" t="s">
        <v>20</v>
      </c>
      <c r="F356">
        <v>189</v>
      </c>
      <c r="G356" t="s">
        <v>14</v>
      </c>
      <c r="H356">
        <v>67</v>
      </c>
    </row>
    <row r="357" spans="5:8" x14ac:dyDescent="0.35">
      <c r="E357" t="s">
        <v>20</v>
      </c>
      <c r="F357">
        <v>154</v>
      </c>
      <c r="G357" t="s">
        <v>14</v>
      </c>
      <c r="H357">
        <v>742</v>
      </c>
    </row>
    <row r="358" spans="5:8" x14ac:dyDescent="0.35">
      <c r="E358" t="s">
        <v>20</v>
      </c>
      <c r="F358">
        <v>96</v>
      </c>
      <c r="G358" t="s">
        <v>14</v>
      </c>
      <c r="H358">
        <v>75</v>
      </c>
    </row>
    <row r="359" spans="5:8" x14ac:dyDescent="0.35">
      <c r="E359" t="s">
        <v>20</v>
      </c>
      <c r="F359">
        <v>3063</v>
      </c>
      <c r="G359" t="s">
        <v>14</v>
      </c>
      <c r="H359">
        <v>4405</v>
      </c>
    </row>
    <row r="360" spans="5:8" x14ac:dyDescent="0.35">
      <c r="E360" t="s">
        <v>20</v>
      </c>
      <c r="F360">
        <v>2266</v>
      </c>
      <c r="G360" t="s">
        <v>14</v>
      </c>
      <c r="H360">
        <v>92</v>
      </c>
    </row>
    <row r="361" spans="5:8" x14ac:dyDescent="0.35">
      <c r="E361" t="s">
        <v>20</v>
      </c>
      <c r="F361">
        <v>194</v>
      </c>
      <c r="G361" t="s">
        <v>14</v>
      </c>
      <c r="H361">
        <v>64</v>
      </c>
    </row>
    <row r="362" spans="5:8" x14ac:dyDescent="0.35">
      <c r="E362" t="s">
        <v>20</v>
      </c>
      <c r="F362">
        <v>129</v>
      </c>
      <c r="G362" t="s">
        <v>14</v>
      </c>
      <c r="H362">
        <v>64</v>
      </c>
    </row>
    <row r="363" spans="5:8" x14ac:dyDescent="0.35">
      <c r="E363" t="s">
        <v>20</v>
      </c>
      <c r="F363">
        <v>375</v>
      </c>
      <c r="G363" t="s">
        <v>14</v>
      </c>
      <c r="H363">
        <v>842</v>
      </c>
    </row>
    <row r="364" spans="5:8" x14ac:dyDescent="0.35">
      <c r="E364" t="s">
        <v>20</v>
      </c>
      <c r="F364">
        <v>409</v>
      </c>
      <c r="G364" t="s">
        <v>14</v>
      </c>
      <c r="H364">
        <v>112</v>
      </c>
    </row>
    <row r="365" spans="5:8" x14ac:dyDescent="0.35">
      <c r="E365" t="s">
        <v>20</v>
      </c>
      <c r="F365">
        <v>234</v>
      </c>
      <c r="G365" t="s">
        <v>14</v>
      </c>
      <c r="H365">
        <v>374</v>
      </c>
    </row>
    <row r="366" spans="5:8" x14ac:dyDescent="0.35">
      <c r="E366" t="s">
        <v>20</v>
      </c>
      <c r="F366">
        <v>3016</v>
      </c>
    </row>
    <row r="367" spans="5:8" x14ac:dyDescent="0.35">
      <c r="E367" t="s">
        <v>20</v>
      </c>
      <c r="F367">
        <v>264</v>
      </c>
    </row>
    <row r="368" spans="5:8" x14ac:dyDescent="0.35">
      <c r="E368" t="s">
        <v>20</v>
      </c>
      <c r="F368">
        <v>272</v>
      </c>
    </row>
    <row r="369" spans="5:6" x14ac:dyDescent="0.35">
      <c r="E369" t="s">
        <v>20</v>
      </c>
      <c r="F369">
        <v>419</v>
      </c>
    </row>
    <row r="370" spans="5:6" x14ac:dyDescent="0.35">
      <c r="E370" t="s">
        <v>20</v>
      </c>
      <c r="F370">
        <v>1621</v>
      </c>
    </row>
    <row r="371" spans="5:6" x14ac:dyDescent="0.35">
      <c r="E371" t="s">
        <v>20</v>
      </c>
      <c r="F371">
        <v>1101</v>
      </c>
    </row>
    <row r="372" spans="5:6" x14ac:dyDescent="0.35">
      <c r="E372" t="s">
        <v>20</v>
      </c>
      <c r="F372">
        <v>1073</v>
      </c>
    </row>
    <row r="373" spans="5:6" x14ac:dyDescent="0.35">
      <c r="E373" t="s">
        <v>20</v>
      </c>
      <c r="F373">
        <v>331</v>
      </c>
    </row>
    <row r="374" spans="5:6" x14ac:dyDescent="0.35">
      <c r="E374" t="s">
        <v>20</v>
      </c>
      <c r="F374">
        <v>1170</v>
      </c>
    </row>
    <row r="375" spans="5:6" x14ac:dyDescent="0.35">
      <c r="E375" t="s">
        <v>20</v>
      </c>
      <c r="F375">
        <v>363</v>
      </c>
    </row>
    <row r="376" spans="5:6" x14ac:dyDescent="0.35">
      <c r="E376" t="s">
        <v>20</v>
      </c>
      <c r="F376">
        <v>103</v>
      </c>
    </row>
    <row r="377" spans="5:6" x14ac:dyDescent="0.35">
      <c r="E377" t="s">
        <v>20</v>
      </c>
      <c r="F377">
        <v>147</v>
      </c>
    </row>
    <row r="378" spans="5:6" x14ac:dyDescent="0.35">
      <c r="E378" t="s">
        <v>20</v>
      </c>
      <c r="F378">
        <v>110</v>
      </c>
    </row>
    <row r="379" spans="5:6" x14ac:dyDescent="0.35">
      <c r="E379" t="s">
        <v>20</v>
      </c>
      <c r="F379">
        <v>134</v>
      </c>
    </row>
    <row r="380" spans="5:6" x14ac:dyDescent="0.35">
      <c r="E380" t="s">
        <v>20</v>
      </c>
      <c r="F380">
        <v>269</v>
      </c>
    </row>
    <row r="381" spans="5:6" x14ac:dyDescent="0.35">
      <c r="E381" t="s">
        <v>20</v>
      </c>
      <c r="F381">
        <v>175</v>
      </c>
    </row>
    <row r="382" spans="5:6" x14ac:dyDescent="0.35">
      <c r="E382" t="s">
        <v>20</v>
      </c>
      <c r="F382">
        <v>69</v>
      </c>
    </row>
    <row r="383" spans="5:6" x14ac:dyDescent="0.35">
      <c r="E383" t="s">
        <v>20</v>
      </c>
      <c r="F383">
        <v>190</v>
      </c>
    </row>
    <row r="384" spans="5:6" x14ac:dyDescent="0.35">
      <c r="E384" t="s">
        <v>20</v>
      </c>
      <c r="F384">
        <v>237</v>
      </c>
    </row>
    <row r="385" spans="5:6" x14ac:dyDescent="0.35">
      <c r="E385" t="s">
        <v>20</v>
      </c>
      <c r="F385">
        <v>196</v>
      </c>
    </row>
    <row r="386" spans="5:6" x14ac:dyDescent="0.35">
      <c r="E386" t="s">
        <v>20</v>
      </c>
      <c r="F386">
        <v>7295</v>
      </c>
    </row>
    <row r="387" spans="5:6" x14ac:dyDescent="0.35">
      <c r="E387" t="s">
        <v>20</v>
      </c>
      <c r="F387">
        <v>2893</v>
      </c>
    </row>
    <row r="388" spans="5:6" x14ac:dyDescent="0.35">
      <c r="E388" t="s">
        <v>20</v>
      </c>
      <c r="F388">
        <v>820</v>
      </c>
    </row>
    <row r="389" spans="5:6" x14ac:dyDescent="0.35">
      <c r="E389" t="s">
        <v>20</v>
      </c>
      <c r="F389">
        <v>2038</v>
      </c>
    </row>
    <row r="390" spans="5:6" x14ac:dyDescent="0.35">
      <c r="E390" t="s">
        <v>20</v>
      </c>
      <c r="F390">
        <v>116</v>
      </c>
    </row>
    <row r="391" spans="5:6" x14ac:dyDescent="0.35">
      <c r="E391" t="s">
        <v>20</v>
      </c>
      <c r="F391">
        <v>1345</v>
      </c>
    </row>
    <row r="392" spans="5:6" x14ac:dyDescent="0.35">
      <c r="E392" t="s">
        <v>20</v>
      </c>
      <c r="F392">
        <v>168</v>
      </c>
    </row>
    <row r="393" spans="5:6" x14ac:dyDescent="0.35">
      <c r="E393" t="s">
        <v>20</v>
      </c>
      <c r="F393">
        <v>137</v>
      </c>
    </row>
    <row r="394" spans="5:6" x14ac:dyDescent="0.35">
      <c r="E394" t="s">
        <v>20</v>
      </c>
      <c r="F394">
        <v>186</v>
      </c>
    </row>
    <row r="395" spans="5:6" x14ac:dyDescent="0.35">
      <c r="E395" t="s">
        <v>20</v>
      </c>
      <c r="F395">
        <v>125</v>
      </c>
    </row>
    <row r="396" spans="5:6" x14ac:dyDescent="0.35">
      <c r="E396" t="s">
        <v>20</v>
      </c>
      <c r="F396">
        <v>202</v>
      </c>
    </row>
    <row r="397" spans="5:6" x14ac:dyDescent="0.35">
      <c r="E397" t="s">
        <v>20</v>
      </c>
      <c r="F397">
        <v>103</v>
      </c>
    </row>
    <row r="398" spans="5:6" x14ac:dyDescent="0.35">
      <c r="E398" t="s">
        <v>20</v>
      </c>
      <c r="F398">
        <v>1785</v>
      </c>
    </row>
    <row r="399" spans="5:6" x14ac:dyDescent="0.35">
      <c r="E399" t="s">
        <v>20</v>
      </c>
      <c r="F399">
        <v>157</v>
      </c>
    </row>
    <row r="400" spans="5:6" x14ac:dyDescent="0.35">
      <c r="E400" t="s">
        <v>20</v>
      </c>
      <c r="F400">
        <v>555</v>
      </c>
    </row>
    <row r="401" spans="5:6" x14ac:dyDescent="0.35">
      <c r="E401" t="s">
        <v>20</v>
      </c>
      <c r="F401">
        <v>297</v>
      </c>
    </row>
    <row r="402" spans="5:6" x14ac:dyDescent="0.35">
      <c r="E402" t="s">
        <v>20</v>
      </c>
      <c r="F402">
        <v>123</v>
      </c>
    </row>
    <row r="403" spans="5:6" x14ac:dyDescent="0.35">
      <c r="E403" t="s">
        <v>20</v>
      </c>
      <c r="F403">
        <v>3036</v>
      </c>
    </row>
    <row r="404" spans="5:6" x14ac:dyDescent="0.35">
      <c r="E404" t="s">
        <v>20</v>
      </c>
      <c r="F404">
        <v>144</v>
      </c>
    </row>
    <row r="405" spans="5:6" x14ac:dyDescent="0.35">
      <c r="E405" t="s">
        <v>20</v>
      </c>
      <c r="F405">
        <v>121</v>
      </c>
    </row>
    <row r="406" spans="5:6" x14ac:dyDescent="0.35">
      <c r="E406" t="s">
        <v>20</v>
      </c>
      <c r="F406">
        <v>181</v>
      </c>
    </row>
    <row r="407" spans="5:6" x14ac:dyDescent="0.35">
      <c r="E407" t="s">
        <v>20</v>
      </c>
      <c r="F407">
        <v>122</v>
      </c>
    </row>
    <row r="408" spans="5:6" x14ac:dyDescent="0.35">
      <c r="E408" t="s">
        <v>20</v>
      </c>
      <c r="F408">
        <v>1071</v>
      </c>
    </row>
    <row r="409" spans="5:6" x14ac:dyDescent="0.35">
      <c r="E409" t="s">
        <v>20</v>
      </c>
      <c r="F409">
        <v>980</v>
      </c>
    </row>
    <row r="410" spans="5:6" x14ac:dyDescent="0.35">
      <c r="E410" t="s">
        <v>20</v>
      </c>
      <c r="F410">
        <v>536</v>
      </c>
    </row>
    <row r="411" spans="5:6" x14ac:dyDescent="0.35">
      <c r="E411" t="s">
        <v>20</v>
      </c>
      <c r="F411">
        <v>1991</v>
      </c>
    </row>
    <row r="412" spans="5:6" x14ac:dyDescent="0.35">
      <c r="E412" t="s">
        <v>20</v>
      </c>
      <c r="F412">
        <v>180</v>
      </c>
    </row>
    <row r="413" spans="5:6" x14ac:dyDescent="0.35">
      <c r="E413" t="s">
        <v>20</v>
      </c>
      <c r="F413">
        <v>130</v>
      </c>
    </row>
    <row r="414" spans="5:6" x14ac:dyDescent="0.35">
      <c r="E414" t="s">
        <v>20</v>
      </c>
      <c r="F414">
        <v>122</v>
      </c>
    </row>
    <row r="415" spans="5:6" x14ac:dyDescent="0.35">
      <c r="E415" t="s">
        <v>20</v>
      </c>
      <c r="F415">
        <v>140</v>
      </c>
    </row>
    <row r="416" spans="5:6" x14ac:dyDescent="0.35">
      <c r="E416" t="s">
        <v>20</v>
      </c>
      <c r="F416">
        <v>3388</v>
      </c>
    </row>
    <row r="417" spans="5:6" x14ac:dyDescent="0.35">
      <c r="E417" t="s">
        <v>20</v>
      </c>
      <c r="F417">
        <v>280</v>
      </c>
    </row>
    <row r="418" spans="5:6" x14ac:dyDescent="0.35">
      <c r="E418" t="s">
        <v>20</v>
      </c>
      <c r="F418">
        <v>366</v>
      </c>
    </row>
    <row r="419" spans="5:6" x14ac:dyDescent="0.35">
      <c r="E419" t="s">
        <v>20</v>
      </c>
      <c r="F419">
        <v>270</v>
      </c>
    </row>
    <row r="420" spans="5:6" x14ac:dyDescent="0.35">
      <c r="E420" t="s">
        <v>20</v>
      </c>
      <c r="F420">
        <v>137</v>
      </c>
    </row>
    <row r="421" spans="5:6" x14ac:dyDescent="0.35">
      <c r="E421" t="s">
        <v>20</v>
      </c>
      <c r="F421">
        <v>3205</v>
      </c>
    </row>
    <row r="422" spans="5:6" x14ac:dyDescent="0.35">
      <c r="E422" t="s">
        <v>20</v>
      </c>
      <c r="F422">
        <v>288</v>
      </c>
    </row>
    <row r="423" spans="5:6" x14ac:dyDescent="0.35">
      <c r="E423" t="s">
        <v>20</v>
      </c>
      <c r="F423">
        <v>148</v>
      </c>
    </row>
    <row r="424" spans="5:6" x14ac:dyDescent="0.35">
      <c r="E424" t="s">
        <v>20</v>
      </c>
      <c r="F424">
        <v>114</v>
      </c>
    </row>
    <row r="425" spans="5:6" x14ac:dyDescent="0.35">
      <c r="E425" t="s">
        <v>20</v>
      </c>
      <c r="F425">
        <v>1518</v>
      </c>
    </row>
    <row r="426" spans="5:6" x14ac:dyDescent="0.35">
      <c r="E426" t="s">
        <v>20</v>
      </c>
      <c r="F426">
        <v>166</v>
      </c>
    </row>
    <row r="427" spans="5:6" x14ac:dyDescent="0.35">
      <c r="E427" t="s">
        <v>20</v>
      </c>
      <c r="F427">
        <v>100</v>
      </c>
    </row>
    <row r="428" spans="5:6" x14ac:dyDescent="0.35">
      <c r="E428" t="s">
        <v>20</v>
      </c>
      <c r="F428">
        <v>235</v>
      </c>
    </row>
    <row r="429" spans="5:6" x14ac:dyDescent="0.35">
      <c r="E429" t="s">
        <v>20</v>
      </c>
      <c r="F429">
        <v>148</v>
      </c>
    </row>
    <row r="430" spans="5:6" x14ac:dyDescent="0.35">
      <c r="E430" t="s">
        <v>20</v>
      </c>
      <c r="F430">
        <v>198</v>
      </c>
    </row>
    <row r="431" spans="5:6" x14ac:dyDescent="0.35">
      <c r="E431" t="s">
        <v>20</v>
      </c>
      <c r="F431">
        <v>150</v>
      </c>
    </row>
    <row r="432" spans="5:6" x14ac:dyDescent="0.35">
      <c r="E432" t="s">
        <v>20</v>
      </c>
      <c r="F432">
        <v>216</v>
      </c>
    </row>
    <row r="433" spans="5:6" x14ac:dyDescent="0.35">
      <c r="E433" t="s">
        <v>20</v>
      </c>
      <c r="F433">
        <v>5139</v>
      </c>
    </row>
    <row r="434" spans="5:6" x14ac:dyDescent="0.35">
      <c r="E434" t="s">
        <v>20</v>
      </c>
      <c r="F434">
        <v>2353</v>
      </c>
    </row>
    <row r="435" spans="5:6" x14ac:dyDescent="0.35">
      <c r="E435" t="s">
        <v>20</v>
      </c>
      <c r="F435">
        <v>78</v>
      </c>
    </row>
    <row r="436" spans="5:6" x14ac:dyDescent="0.35">
      <c r="E436" t="s">
        <v>20</v>
      </c>
      <c r="F436">
        <v>174</v>
      </c>
    </row>
    <row r="437" spans="5:6" x14ac:dyDescent="0.35">
      <c r="E437" t="s">
        <v>20</v>
      </c>
      <c r="F437">
        <v>164</v>
      </c>
    </row>
    <row r="438" spans="5:6" x14ac:dyDescent="0.35">
      <c r="E438" t="s">
        <v>20</v>
      </c>
      <c r="F438">
        <v>161</v>
      </c>
    </row>
    <row r="439" spans="5:6" x14ac:dyDescent="0.35">
      <c r="E439" t="s">
        <v>20</v>
      </c>
      <c r="F439">
        <v>138</v>
      </c>
    </row>
    <row r="440" spans="5:6" x14ac:dyDescent="0.35">
      <c r="E440" t="s">
        <v>20</v>
      </c>
      <c r="F440">
        <v>3308</v>
      </c>
    </row>
    <row r="441" spans="5:6" x14ac:dyDescent="0.35">
      <c r="E441" t="s">
        <v>20</v>
      </c>
      <c r="F441">
        <v>127</v>
      </c>
    </row>
    <row r="442" spans="5:6" x14ac:dyDescent="0.35">
      <c r="E442" t="s">
        <v>20</v>
      </c>
      <c r="F442">
        <v>207</v>
      </c>
    </row>
    <row r="443" spans="5:6" x14ac:dyDescent="0.35">
      <c r="E443" t="s">
        <v>20</v>
      </c>
      <c r="F443">
        <v>181</v>
      </c>
    </row>
    <row r="444" spans="5:6" x14ac:dyDescent="0.35">
      <c r="E444" t="s">
        <v>20</v>
      </c>
      <c r="F444">
        <v>110</v>
      </c>
    </row>
    <row r="445" spans="5:6" x14ac:dyDescent="0.35">
      <c r="E445" t="s">
        <v>20</v>
      </c>
      <c r="F445">
        <v>185</v>
      </c>
    </row>
    <row r="446" spans="5:6" x14ac:dyDescent="0.35">
      <c r="E446" t="s">
        <v>20</v>
      </c>
      <c r="F446">
        <v>121</v>
      </c>
    </row>
    <row r="447" spans="5:6" x14ac:dyDescent="0.35">
      <c r="E447" t="s">
        <v>20</v>
      </c>
      <c r="F447">
        <v>106</v>
      </c>
    </row>
    <row r="448" spans="5:6" x14ac:dyDescent="0.35">
      <c r="E448" t="s">
        <v>20</v>
      </c>
      <c r="F448">
        <v>142</v>
      </c>
    </row>
    <row r="449" spans="5:6" x14ac:dyDescent="0.35">
      <c r="E449" t="s">
        <v>20</v>
      </c>
      <c r="F449">
        <v>233</v>
      </c>
    </row>
    <row r="450" spans="5:6" x14ac:dyDescent="0.35">
      <c r="E450" t="s">
        <v>20</v>
      </c>
      <c r="F450">
        <v>218</v>
      </c>
    </row>
    <row r="451" spans="5:6" x14ac:dyDescent="0.35">
      <c r="E451" t="s">
        <v>20</v>
      </c>
      <c r="F451">
        <v>76</v>
      </c>
    </row>
    <row r="452" spans="5:6" x14ac:dyDescent="0.35">
      <c r="E452" t="s">
        <v>20</v>
      </c>
      <c r="F452">
        <v>43</v>
      </c>
    </row>
    <row r="453" spans="5:6" x14ac:dyDescent="0.35">
      <c r="E453" t="s">
        <v>20</v>
      </c>
      <c r="F453">
        <v>221</v>
      </c>
    </row>
    <row r="454" spans="5:6" x14ac:dyDescent="0.35">
      <c r="E454" t="s">
        <v>20</v>
      </c>
      <c r="F454">
        <v>2805</v>
      </c>
    </row>
    <row r="455" spans="5:6" x14ac:dyDescent="0.35">
      <c r="E455" t="s">
        <v>20</v>
      </c>
      <c r="F455">
        <v>68</v>
      </c>
    </row>
    <row r="456" spans="5:6" x14ac:dyDescent="0.35">
      <c r="E456" t="s">
        <v>20</v>
      </c>
      <c r="F456">
        <v>183</v>
      </c>
    </row>
    <row r="457" spans="5:6" x14ac:dyDescent="0.35">
      <c r="E457" t="s">
        <v>20</v>
      </c>
      <c r="F457">
        <v>133</v>
      </c>
    </row>
    <row r="458" spans="5:6" x14ac:dyDescent="0.35">
      <c r="E458" t="s">
        <v>20</v>
      </c>
      <c r="F458">
        <v>2489</v>
      </c>
    </row>
    <row r="459" spans="5:6" x14ac:dyDescent="0.35">
      <c r="E459" t="s">
        <v>20</v>
      </c>
      <c r="F459">
        <v>69</v>
      </c>
    </row>
    <row r="460" spans="5:6" x14ac:dyDescent="0.35">
      <c r="E460" t="s">
        <v>20</v>
      </c>
      <c r="F460">
        <v>279</v>
      </c>
    </row>
    <row r="461" spans="5:6" x14ac:dyDescent="0.35">
      <c r="E461" t="s">
        <v>20</v>
      </c>
      <c r="F461">
        <v>210</v>
      </c>
    </row>
    <row r="462" spans="5:6" x14ac:dyDescent="0.35">
      <c r="E462" t="s">
        <v>20</v>
      </c>
      <c r="F462">
        <v>2100</v>
      </c>
    </row>
    <row r="463" spans="5:6" x14ac:dyDescent="0.35">
      <c r="E463" t="s">
        <v>20</v>
      </c>
      <c r="F463">
        <v>252</v>
      </c>
    </row>
    <row r="464" spans="5:6" x14ac:dyDescent="0.35">
      <c r="E464" t="s">
        <v>20</v>
      </c>
      <c r="F464">
        <v>1280</v>
      </c>
    </row>
    <row r="465" spans="5:6" x14ac:dyDescent="0.35">
      <c r="E465" t="s">
        <v>20</v>
      </c>
      <c r="F465">
        <v>157</v>
      </c>
    </row>
    <row r="466" spans="5:6" x14ac:dyDescent="0.35">
      <c r="E466" t="s">
        <v>20</v>
      </c>
      <c r="F466">
        <v>194</v>
      </c>
    </row>
    <row r="467" spans="5:6" x14ac:dyDescent="0.35">
      <c r="E467" t="s">
        <v>20</v>
      </c>
      <c r="F467">
        <v>82</v>
      </c>
    </row>
    <row r="468" spans="5:6" x14ac:dyDescent="0.35">
      <c r="E468" t="s">
        <v>20</v>
      </c>
      <c r="F468">
        <v>4233</v>
      </c>
    </row>
    <row r="469" spans="5:6" x14ac:dyDescent="0.35">
      <c r="E469" t="s">
        <v>20</v>
      </c>
      <c r="F469">
        <v>1297</v>
      </c>
    </row>
    <row r="470" spans="5:6" x14ac:dyDescent="0.35">
      <c r="E470" t="s">
        <v>20</v>
      </c>
      <c r="F470">
        <v>165</v>
      </c>
    </row>
    <row r="471" spans="5:6" x14ac:dyDescent="0.35">
      <c r="E471" t="s">
        <v>20</v>
      </c>
      <c r="F471">
        <v>119</v>
      </c>
    </row>
    <row r="472" spans="5:6" x14ac:dyDescent="0.35">
      <c r="E472" t="s">
        <v>20</v>
      </c>
      <c r="F472">
        <v>1797</v>
      </c>
    </row>
    <row r="473" spans="5:6" x14ac:dyDescent="0.35">
      <c r="E473" t="s">
        <v>20</v>
      </c>
      <c r="F473">
        <v>261</v>
      </c>
    </row>
    <row r="474" spans="5:6" x14ac:dyDescent="0.35">
      <c r="E474" t="s">
        <v>20</v>
      </c>
      <c r="F474">
        <v>157</v>
      </c>
    </row>
    <row r="475" spans="5:6" x14ac:dyDescent="0.35">
      <c r="E475" t="s">
        <v>20</v>
      </c>
      <c r="F475">
        <v>3533</v>
      </c>
    </row>
    <row r="476" spans="5:6" x14ac:dyDescent="0.35">
      <c r="E476" t="s">
        <v>20</v>
      </c>
      <c r="F476">
        <v>155</v>
      </c>
    </row>
    <row r="477" spans="5:6" x14ac:dyDescent="0.35">
      <c r="E477" t="s">
        <v>20</v>
      </c>
      <c r="F477">
        <v>132</v>
      </c>
    </row>
    <row r="478" spans="5:6" x14ac:dyDescent="0.35">
      <c r="E478" t="s">
        <v>20</v>
      </c>
      <c r="F478">
        <v>1354</v>
      </c>
    </row>
    <row r="479" spans="5:6" x14ac:dyDescent="0.35">
      <c r="E479" t="s">
        <v>20</v>
      </c>
      <c r="F479">
        <v>48</v>
      </c>
    </row>
    <row r="480" spans="5:6" x14ac:dyDescent="0.35">
      <c r="E480" t="s">
        <v>20</v>
      </c>
      <c r="F480">
        <v>110</v>
      </c>
    </row>
    <row r="481" spans="5:6" x14ac:dyDescent="0.35">
      <c r="E481" t="s">
        <v>20</v>
      </c>
      <c r="F481">
        <v>172</v>
      </c>
    </row>
    <row r="482" spans="5:6" x14ac:dyDescent="0.35">
      <c r="E482" t="s">
        <v>20</v>
      </c>
      <c r="F482">
        <v>307</v>
      </c>
    </row>
    <row r="483" spans="5:6" x14ac:dyDescent="0.35">
      <c r="E483" t="s">
        <v>20</v>
      </c>
      <c r="F483">
        <v>160</v>
      </c>
    </row>
    <row r="484" spans="5:6" x14ac:dyDescent="0.35">
      <c r="E484" t="s">
        <v>20</v>
      </c>
      <c r="F484">
        <v>1467</v>
      </c>
    </row>
    <row r="485" spans="5:6" x14ac:dyDescent="0.35">
      <c r="E485" t="s">
        <v>20</v>
      </c>
      <c r="F485">
        <v>2662</v>
      </c>
    </row>
    <row r="486" spans="5:6" x14ac:dyDescent="0.35">
      <c r="E486" t="s">
        <v>20</v>
      </c>
      <c r="F486">
        <v>452</v>
      </c>
    </row>
    <row r="487" spans="5:6" x14ac:dyDescent="0.35">
      <c r="E487" t="s">
        <v>20</v>
      </c>
      <c r="F487">
        <v>158</v>
      </c>
    </row>
    <row r="488" spans="5:6" x14ac:dyDescent="0.35">
      <c r="E488" t="s">
        <v>20</v>
      </c>
      <c r="F488">
        <v>225</v>
      </c>
    </row>
    <row r="489" spans="5:6" x14ac:dyDescent="0.35">
      <c r="E489" t="s">
        <v>20</v>
      </c>
      <c r="F489">
        <v>65</v>
      </c>
    </row>
    <row r="490" spans="5:6" x14ac:dyDescent="0.35">
      <c r="E490" t="s">
        <v>20</v>
      </c>
      <c r="F490">
        <v>163</v>
      </c>
    </row>
    <row r="491" spans="5:6" x14ac:dyDescent="0.35">
      <c r="E491" t="s">
        <v>20</v>
      </c>
      <c r="F491">
        <v>85</v>
      </c>
    </row>
    <row r="492" spans="5:6" x14ac:dyDescent="0.35">
      <c r="E492" t="s">
        <v>20</v>
      </c>
      <c r="F492">
        <v>217</v>
      </c>
    </row>
    <row r="493" spans="5:6" x14ac:dyDescent="0.35">
      <c r="E493" t="s">
        <v>20</v>
      </c>
      <c r="F493">
        <v>150</v>
      </c>
    </row>
    <row r="494" spans="5:6" x14ac:dyDescent="0.35">
      <c r="E494" t="s">
        <v>20</v>
      </c>
      <c r="F494">
        <v>3272</v>
      </c>
    </row>
    <row r="495" spans="5:6" x14ac:dyDescent="0.35">
      <c r="E495" t="s">
        <v>20</v>
      </c>
      <c r="F495">
        <v>300</v>
      </c>
    </row>
    <row r="496" spans="5:6" x14ac:dyDescent="0.35">
      <c r="E496" t="s">
        <v>20</v>
      </c>
      <c r="F496">
        <v>126</v>
      </c>
    </row>
    <row r="497" spans="5:6" x14ac:dyDescent="0.35">
      <c r="E497" t="s">
        <v>20</v>
      </c>
      <c r="F497">
        <v>2320</v>
      </c>
    </row>
    <row r="498" spans="5:6" x14ac:dyDescent="0.35">
      <c r="E498" t="s">
        <v>20</v>
      </c>
      <c r="F498">
        <v>81</v>
      </c>
    </row>
    <row r="499" spans="5:6" x14ac:dyDescent="0.35">
      <c r="E499" t="s">
        <v>20</v>
      </c>
      <c r="F499">
        <v>1887</v>
      </c>
    </row>
    <row r="500" spans="5:6" x14ac:dyDescent="0.35">
      <c r="E500" t="s">
        <v>20</v>
      </c>
      <c r="F500">
        <v>4358</v>
      </c>
    </row>
    <row r="501" spans="5:6" x14ac:dyDescent="0.35">
      <c r="E501" t="s">
        <v>20</v>
      </c>
      <c r="F501">
        <v>53</v>
      </c>
    </row>
    <row r="502" spans="5:6" x14ac:dyDescent="0.35">
      <c r="E502" t="s">
        <v>20</v>
      </c>
      <c r="F502">
        <v>2414</v>
      </c>
    </row>
    <row r="503" spans="5:6" x14ac:dyDescent="0.35">
      <c r="E503" t="s">
        <v>20</v>
      </c>
      <c r="F503">
        <v>80</v>
      </c>
    </row>
    <row r="504" spans="5:6" x14ac:dyDescent="0.35">
      <c r="E504" t="s">
        <v>20</v>
      </c>
      <c r="F504">
        <v>193</v>
      </c>
    </row>
    <row r="505" spans="5:6" x14ac:dyDescent="0.35">
      <c r="E505" t="s">
        <v>20</v>
      </c>
      <c r="F505">
        <v>52</v>
      </c>
    </row>
    <row r="506" spans="5:6" x14ac:dyDescent="0.35">
      <c r="E506" t="s">
        <v>20</v>
      </c>
      <c r="F506">
        <v>290</v>
      </c>
    </row>
    <row r="507" spans="5:6" x14ac:dyDescent="0.35">
      <c r="E507" t="s">
        <v>20</v>
      </c>
      <c r="F507">
        <v>122</v>
      </c>
    </row>
    <row r="508" spans="5:6" x14ac:dyDescent="0.35">
      <c r="E508" t="s">
        <v>20</v>
      </c>
      <c r="F508">
        <v>1470</v>
      </c>
    </row>
    <row r="509" spans="5:6" x14ac:dyDescent="0.35">
      <c r="E509" t="s">
        <v>20</v>
      </c>
      <c r="F509">
        <v>165</v>
      </c>
    </row>
    <row r="510" spans="5:6" x14ac:dyDescent="0.35">
      <c r="E510" t="s">
        <v>20</v>
      </c>
      <c r="F510">
        <v>182</v>
      </c>
    </row>
    <row r="511" spans="5:6" x14ac:dyDescent="0.35">
      <c r="E511" t="s">
        <v>20</v>
      </c>
      <c r="F511">
        <v>199</v>
      </c>
    </row>
    <row r="512" spans="5:6" x14ac:dyDescent="0.35">
      <c r="E512" t="s">
        <v>20</v>
      </c>
      <c r="F512">
        <v>56</v>
      </c>
    </row>
    <row r="513" spans="5:6" x14ac:dyDescent="0.35">
      <c r="E513" t="s">
        <v>20</v>
      </c>
      <c r="F513">
        <v>1460</v>
      </c>
    </row>
    <row r="514" spans="5:6" x14ac:dyDescent="0.35">
      <c r="E514" t="s">
        <v>20</v>
      </c>
      <c r="F514">
        <v>123</v>
      </c>
    </row>
    <row r="515" spans="5:6" x14ac:dyDescent="0.35">
      <c r="E515" t="s">
        <v>20</v>
      </c>
      <c r="F515">
        <v>159</v>
      </c>
    </row>
    <row r="516" spans="5:6" x14ac:dyDescent="0.35">
      <c r="E516" t="s">
        <v>20</v>
      </c>
      <c r="F516">
        <v>110</v>
      </c>
    </row>
    <row r="517" spans="5:6" x14ac:dyDescent="0.35">
      <c r="E517" t="s">
        <v>20</v>
      </c>
      <c r="F517">
        <v>236</v>
      </c>
    </row>
    <row r="518" spans="5:6" x14ac:dyDescent="0.35">
      <c r="E518" t="s">
        <v>20</v>
      </c>
      <c r="F518">
        <v>191</v>
      </c>
    </row>
    <row r="519" spans="5:6" x14ac:dyDescent="0.35">
      <c r="E519" t="s">
        <v>20</v>
      </c>
      <c r="F519">
        <v>3934</v>
      </c>
    </row>
    <row r="520" spans="5:6" x14ac:dyDescent="0.35">
      <c r="E520" t="s">
        <v>20</v>
      </c>
      <c r="F520">
        <v>80</v>
      </c>
    </row>
    <row r="521" spans="5:6" x14ac:dyDescent="0.35">
      <c r="E521" t="s">
        <v>20</v>
      </c>
      <c r="F521">
        <v>462</v>
      </c>
    </row>
    <row r="522" spans="5:6" x14ac:dyDescent="0.35">
      <c r="E522" t="s">
        <v>20</v>
      </c>
      <c r="F522">
        <v>179</v>
      </c>
    </row>
    <row r="523" spans="5:6" x14ac:dyDescent="0.35">
      <c r="E523" t="s">
        <v>20</v>
      </c>
      <c r="F523">
        <v>1866</v>
      </c>
    </row>
    <row r="524" spans="5:6" x14ac:dyDescent="0.35">
      <c r="E524" t="s">
        <v>20</v>
      </c>
      <c r="F524">
        <v>156</v>
      </c>
    </row>
    <row r="525" spans="5:6" x14ac:dyDescent="0.35">
      <c r="E525" t="s">
        <v>20</v>
      </c>
      <c r="F525">
        <v>255</v>
      </c>
    </row>
    <row r="526" spans="5:6" x14ac:dyDescent="0.35">
      <c r="E526" t="s">
        <v>20</v>
      </c>
      <c r="F526">
        <v>2261</v>
      </c>
    </row>
    <row r="527" spans="5:6" x14ac:dyDescent="0.35">
      <c r="E527" t="s">
        <v>20</v>
      </c>
      <c r="F527">
        <v>40</v>
      </c>
    </row>
    <row r="528" spans="5:6" x14ac:dyDescent="0.35">
      <c r="E528" t="s">
        <v>20</v>
      </c>
      <c r="F528">
        <v>2289</v>
      </c>
    </row>
    <row r="529" spans="5:6" x14ac:dyDescent="0.35">
      <c r="E529" t="s">
        <v>20</v>
      </c>
      <c r="F529">
        <v>65</v>
      </c>
    </row>
    <row r="530" spans="5:6" x14ac:dyDescent="0.35">
      <c r="E530" t="s">
        <v>20</v>
      </c>
      <c r="F530">
        <v>3777</v>
      </c>
    </row>
    <row r="531" spans="5:6" x14ac:dyDescent="0.35">
      <c r="E531" t="s">
        <v>20</v>
      </c>
      <c r="F531">
        <v>184</v>
      </c>
    </row>
    <row r="532" spans="5:6" x14ac:dyDescent="0.35">
      <c r="E532" t="s">
        <v>20</v>
      </c>
      <c r="F532">
        <v>85</v>
      </c>
    </row>
    <row r="533" spans="5:6" x14ac:dyDescent="0.35">
      <c r="E533" t="s">
        <v>20</v>
      </c>
      <c r="F533">
        <v>144</v>
      </c>
    </row>
    <row r="534" spans="5:6" x14ac:dyDescent="0.35">
      <c r="E534" t="s">
        <v>20</v>
      </c>
      <c r="F534">
        <v>1902</v>
      </c>
    </row>
    <row r="535" spans="5:6" x14ac:dyDescent="0.35">
      <c r="E535" t="s">
        <v>20</v>
      </c>
      <c r="F535">
        <v>105</v>
      </c>
    </row>
    <row r="536" spans="5:6" x14ac:dyDescent="0.35">
      <c r="E536" t="s">
        <v>20</v>
      </c>
      <c r="F536">
        <v>132</v>
      </c>
    </row>
    <row r="537" spans="5:6" x14ac:dyDescent="0.35">
      <c r="E537" t="s">
        <v>20</v>
      </c>
      <c r="F537">
        <v>96</v>
      </c>
    </row>
    <row r="538" spans="5:6" x14ac:dyDescent="0.35">
      <c r="E538" t="s">
        <v>20</v>
      </c>
      <c r="F538">
        <v>114</v>
      </c>
    </row>
    <row r="539" spans="5:6" x14ac:dyDescent="0.35">
      <c r="E539" t="s">
        <v>20</v>
      </c>
      <c r="F539">
        <v>203</v>
      </c>
    </row>
    <row r="540" spans="5:6" x14ac:dyDescent="0.35">
      <c r="E540" t="s">
        <v>20</v>
      </c>
      <c r="F540">
        <v>1559</v>
      </c>
    </row>
    <row r="541" spans="5:6" x14ac:dyDescent="0.35">
      <c r="E541" t="s">
        <v>20</v>
      </c>
      <c r="F541">
        <v>1548</v>
      </c>
    </row>
    <row r="542" spans="5:6" x14ac:dyDescent="0.35">
      <c r="E542" t="s">
        <v>20</v>
      </c>
      <c r="F542">
        <v>80</v>
      </c>
    </row>
    <row r="543" spans="5:6" x14ac:dyDescent="0.35">
      <c r="E543" t="s">
        <v>20</v>
      </c>
      <c r="F543">
        <v>131</v>
      </c>
    </row>
    <row r="544" spans="5:6" x14ac:dyDescent="0.35">
      <c r="E544" t="s">
        <v>20</v>
      </c>
      <c r="F544">
        <v>112</v>
      </c>
    </row>
    <row r="545" spans="5:6" x14ac:dyDescent="0.35">
      <c r="E545" t="s">
        <v>20</v>
      </c>
      <c r="F545">
        <v>155</v>
      </c>
    </row>
    <row r="546" spans="5:6" x14ac:dyDescent="0.35">
      <c r="E546" t="s">
        <v>20</v>
      </c>
      <c r="F546">
        <v>266</v>
      </c>
    </row>
    <row r="547" spans="5:6" x14ac:dyDescent="0.35">
      <c r="E547" t="s">
        <v>20</v>
      </c>
      <c r="F547">
        <v>155</v>
      </c>
    </row>
    <row r="548" spans="5:6" x14ac:dyDescent="0.35">
      <c r="E548" t="s">
        <v>20</v>
      </c>
      <c r="F548">
        <v>207</v>
      </c>
    </row>
    <row r="549" spans="5:6" x14ac:dyDescent="0.35">
      <c r="E549" t="s">
        <v>20</v>
      </c>
      <c r="F549">
        <v>245</v>
      </c>
    </row>
    <row r="550" spans="5:6" x14ac:dyDescent="0.35">
      <c r="E550" t="s">
        <v>20</v>
      </c>
      <c r="F550">
        <v>1573</v>
      </c>
    </row>
    <row r="551" spans="5:6" x14ac:dyDescent="0.35">
      <c r="E551" t="s">
        <v>20</v>
      </c>
      <c r="F551">
        <v>114</v>
      </c>
    </row>
    <row r="552" spans="5:6" x14ac:dyDescent="0.35">
      <c r="E552" t="s">
        <v>20</v>
      </c>
      <c r="F552">
        <v>93</v>
      </c>
    </row>
    <row r="553" spans="5:6" x14ac:dyDescent="0.35">
      <c r="E553" t="s">
        <v>20</v>
      </c>
      <c r="F553">
        <v>1681</v>
      </c>
    </row>
    <row r="554" spans="5:6" x14ac:dyDescent="0.35">
      <c r="E554" t="s">
        <v>20</v>
      </c>
      <c r="F554">
        <v>32</v>
      </c>
    </row>
    <row r="555" spans="5:6" x14ac:dyDescent="0.35">
      <c r="E555" t="s">
        <v>20</v>
      </c>
      <c r="F555">
        <v>135</v>
      </c>
    </row>
    <row r="556" spans="5:6" x14ac:dyDescent="0.35">
      <c r="E556" t="s">
        <v>20</v>
      </c>
      <c r="F556">
        <v>140</v>
      </c>
    </row>
    <row r="557" spans="5:6" x14ac:dyDescent="0.35">
      <c r="E557" t="s">
        <v>20</v>
      </c>
      <c r="F557">
        <v>92</v>
      </c>
    </row>
    <row r="558" spans="5:6" x14ac:dyDescent="0.35">
      <c r="E558" t="s">
        <v>20</v>
      </c>
      <c r="F558">
        <v>1015</v>
      </c>
    </row>
    <row r="559" spans="5:6" x14ac:dyDescent="0.35">
      <c r="E559" t="s">
        <v>20</v>
      </c>
      <c r="F559">
        <v>323</v>
      </c>
    </row>
    <row r="560" spans="5:6" x14ac:dyDescent="0.35">
      <c r="E560" t="s">
        <v>20</v>
      </c>
      <c r="F560">
        <v>2326</v>
      </c>
    </row>
    <row r="561" spans="5:6" x14ac:dyDescent="0.35">
      <c r="E561" t="s">
        <v>20</v>
      </c>
      <c r="F561">
        <v>381</v>
      </c>
    </row>
    <row r="562" spans="5:6" x14ac:dyDescent="0.35">
      <c r="E562" t="s">
        <v>20</v>
      </c>
      <c r="F562">
        <v>480</v>
      </c>
    </row>
    <row r="563" spans="5:6" x14ac:dyDescent="0.35">
      <c r="E563" t="s">
        <v>20</v>
      </c>
      <c r="F563">
        <v>226</v>
      </c>
    </row>
    <row r="564" spans="5:6" x14ac:dyDescent="0.35">
      <c r="E564" t="s">
        <v>20</v>
      </c>
      <c r="F564">
        <v>241</v>
      </c>
    </row>
    <row r="565" spans="5:6" x14ac:dyDescent="0.35">
      <c r="E565" t="s">
        <v>20</v>
      </c>
      <c r="F565">
        <v>132</v>
      </c>
    </row>
    <row r="566" spans="5:6" x14ac:dyDescent="0.35">
      <c r="E566" t="s">
        <v>20</v>
      </c>
      <c r="F566">
        <v>2043</v>
      </c>
    </row>
  </sheetData>
  <conditionalFormatting sqref="E2:E566">
    <cfRule type="containsText" dxfId="9" priority="6" operator="containsText" text="live">
      <formula>NOT(ISERROR(SEARCH("live",E2)))</formula>
    </cfRule>
    <cfRule type="containsText" dxfId="8" priority="7" operator="containsText" text="canceled">
      <formula>NOT(ISERROR(SEARCH("canceled",E2)))</formula>
    </cfRule>
    <cfRule type="containsText" dxfId="7" priority="8" operator="containsText" text="successful">
      <formula>NOT(ISERROR(SEARCH("successful",E2)))</formula>
    </cfRule>
    <cfRule type="containsText" dxfId="6" priority="9" operator="containsText" text="successful">
      <formula>NOT(ISERROR(SEARCH("successful",E2)))</formula>
    </cfRule>
    <cfRule type="containsText" dxfId="5" priority="10" operator="containsText" text="failed">
      <formula>NOT(ISERROR(SEARCH("failed",E2)))</formula>
    </cfRule>
  </conditionalFormatting>
  <conditionalFormatting sqref="G2:G365">
    <cfRule type="containsText" dxfId="4" priority="1" operator="containsText" text="live">
      <formula>NOT(ISERROR(SEARCH("live",G2)))</formula>
    </cfRule>
    <cfRule type="containsText" dxfId="3" priority="2" operator="containsText" text="canceled">
      <formula>NOT(ISERROR(SEARCH("canceled",G2)))</formula>
    </cfRule>
    <cfRule type="containsText" dxfId="2" priority="3" operator="containsText" text="successful">
      <formula>NOT(ISERROR(SEARCH("successful",G2)))</formula>
    </cfRule>
    <cfRule type="containsText" dxfId="1" priority="4" operator="containsText" text="successful">
      <formula>NOT(ISERROR(SEARCH("successful",G2)))</formula>
    </cfRule>
    <cfRule type="containsText" dxfId="0" priority="5" operator="containsText" text="failed">
      <formula>NOT(ISERROR(SEARCH("failed",G2)))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 1 challenge</vt:lpstr>
      <vt:lpstr>Crowdfunding</vt:lpstr>
      <vt:lpstr>Pivot 1</vt:lpstr>
      <vt:lpstr>Pivot 2</vt:lpstr>
      <vt:lpstr>Pivot 3</vt:lpstr>
      <vt:lpstr>Crowdfunding Goal Analyisis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cindy duong</cp:lastModifiedBy>
  <dcterms:created xsi:type="dcterms:W3CDTF">2021-09-29T18:52:28Z</dcterms:created>
  <dcterms:modified xsi:type="dcterms:W3CDTF">2024-10-04T05:44:40Z</dcterms:modified>
</cp:coreProperties>
</file>