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ndy Goyburo\Desktop\Santa Rosa\Correlaciones\"/>
    </mc:Choice>
  </mc:AlternateContent>
  <xr:revisionPtr revIDLastSave="0" documentId="13_ncr:1_{8094A6C4-42ED-4152-813F-297491455EB1}" xr6:coauthVersionLast="47" xr6:coauthVersionMax="47" xr10:uidLastSave="{00000000-0000-0000-0000-000000000000}"/>
  <bookViews>
    <workbookView xWindow="-105" yWindow="0" windowWidth="14610" windowHeight="15585" xr2:uid="{7DFB773E-9E27-40C1-8B2D-2BBF5A3724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M30" i="1"/>
  <c r="N30" i="1"/>
  <c r="O30" i="1"/>
  <c r="P30" i="1"/>
  <c r="Q30" i="1"/>
  <c r="R30" i="1"/>
  <c r="G29" i="1"/>
  <c r="H29" i="1"/>
  <c r="I29" i="1"/>
  <c r="J29" i="1"/>
  <c r="K29" i="1"/>
  <c r="L29" i="1"/>
  <c r="M29" i="1"/>
  <c r="N29" i="1"/>
  <c r="O29" i="1"/>
  <c r="P29" i="1"/>
  <c r="Q29" i="1"/>
  <c r="R29" i="1"/>
  <c r="G27" i="1"/>
  <c r="H27" i="1"/>
  <c r="I27" i="1"/>
  <c r="J27" i="1"/>
  <c r="K27" i="1"/>
  <c r="L27" i="1"/>
  <c r="M27" i="1"/>
  <c r="N27" i="1"/>
  <c r="O27" i="1"/>
  <c r="P27" i="1"/>
  <c r="Q27" i="1"/>
  <c r="R27" i="1"/>
  <c r="G28" i="1"/>
  <c r="H28" i="1"/>
  <c r="I28" i="1"/>
  <c r="J28" i="1"/>
  <c r="K28" i="1"/>
  <c r="L28" i="1"/>
  <c r="M28" i="1"/>
  <c r="N28" i="1"/>
  <c r="O28" i="1"/>
  <c r="P28" i="1"/>
  <c r="Q28" i="1"/>
  <c r="R28" i="1"/>
  <c r="E30" i="1"/>
  <c r="F30" i="1"/>
  <c r="E29" i="1"/>
  <c r="F29" i="1"/>
  <c r="E28" i="1"/>
  <c r="F28" i="1"/>
  <c r="E27" i="1"/>
  <c r="F27" i="1"/>
  <c r="D30" i="1"/>
  <c r="D29" i="1"/>
  <c r="D28" i="1"/>
  <c r="D27" i="1"/>
  <c r="Q25" i="1"/>
  <c r="R25" i="1"/>
  <c r="E25" i="1"/>
  <c r="F25" i="1"/>
  <c r="G25" i="1"/>
  <c r="H25" i="1"/>
  <c r="I25" i="1"/>
  <c r="J25" i="1"/>
  <c r="K25" i="1"/>
  <c r="L25" i="1"/>
  <c r="M25" i="1"/>
  <c r="N25" i="1"/>
  <c r="O25" i="1"/>
  <c r="P25" i="1"/>
  <c r="D25" i="1"/>
</calcChain>
</file>

<file path=xl/sharedStrings.xml><?xml version="1.0" encoding="utf-8"?>
<sst xmlns="http://schemas.openxmlformats.org/spreadsheetml/2006/main" count="88" uniqueCount="54">
  <si>
    <t>EPOCA</t>
  </si>
  <si>
    <t>pH</t>
  </si>
  <si>
    <t>Temp</t>
  </si>
  <si>
    <t>EC</t>
  </si>
  <si>
    <t>TDS</t>
  </si>
  <si>
    <t xml:space="preserve">  As</t>
  </si>
  <si>
    <t xml:space="preserve">Al </t>
  </si>
  <si>
    <t xml:space="preserve">  Cr</t>
  </si>
  <si>
    <t xml:space="preserve">  Mn</t>
  </si>
  <si>
    <t xml:space="preserve">  Fe</t>
  </si>
  <si>
    <t xml:space="preserve">  Co </t>
  </si>
  <si>
    <t xml:space="preserve">  Ni </t>
  </si>
  <si>
    <t xml:space="preserve">  Cu</t>
  </si>
  <si>
    <t xml:space="preserve">  Zn</t>
  </si>
  <si>
    <t xml:space="preserve">  Mo </t>
  </si>
  <si>
    <t xml:space="preserve">Cd </t>
  </si>
  <si>
    <t>Pb</t>
  </si>
  <si>
    <t xml:space="preserve">  Na </t>
  </si>
  <si>
    <t xml:space="preserve">  Mg </t>
  </si>
  <si>
    <t xml:space="preserve">  P</t>
  </si>
  <si>
    <t xml:space="preserve">  K </t>
  </si>
  <si>
    <t xml:space="preserve">  Ca </t>
  </si>
  <si>
    <r>
      <rPr>
        <b/>
        <i/>
        <sz val="10"/>
        <rFont val="Calibri"/>
        <family val="2"/>
      </rPr>
      <t>u</t>
    </r>
    <r>
      <rPr>
        <b/>
        <i/>
        <sz val="10"/>
        <rFont val="Aptos Narrow"/>
        <family val="2"/>
        <scheme val="minor"/>
      </rPr>
      <t>s/cm</t>
    </r>
  </si>
  <si>
    <t>mg/L</t>
  </si>
  <si>
    <t>µg/l</t>
  </si>
  <si>
    <t>mg/l</t>
  </si>
  <si>
    <t>COD</t>
  </si>
  <si>
    <t>RAINY-2022</t>
  </si>
  <si>
    <t>AS - 01</t>
  </si>
  <si>
    <t>AS - 02</t>
  </si>
  <si>
    <t>AS - 03</t>
  </si>
  <si>
    <t>AS - 04</t>
  </si>
  <si>
    <t>AS - 05</t>
  </si>
  <si>
    <t>AS - 06</t>
  </si>
  <si>
    <t>AS - 07</t>
  </si>
  <si>
    <t>AS - 08</t>
  </si>
  <si>
    <t>AS - 09</t>
  </si>
  <si>
    <t>AS - 10</t>
  </si>
  <si>
    <t>AS - 11</t>
  </si>
  <si>
    <t>AS - 12</t>
  </si>
  <si>
    <t>AS - 13</t>
  </si>
  <si>
    <t>AS - 14</t>
  </si>
  <si>
    <t>AS - 15</t>
  </si>
  <si>
    <t>AS - 16</t>
  </si>
  <si>
    <t>AS - 17</t>
  </si>
  <si>
    <t>AS - 18</t>
  </si>
  <si>
    <t>AS - 19</t>
  </si>
  <si>
    <t>AS - 20</t>
  </si>
  <si>
    <t>X</t>
  </si>
  <si>
    <t>Y</t>
  </si>
  <si>
    <t>min</t>
  </si>
  <si>
    <t>p50</t>
  </si>
  <si>
    <t>max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</si>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</sst>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0"/>
      <name val="Aptos Narrow"/>
      <family val="2"/>
      <scheme val="minor"/>
    </font>
    <font>
      <b/>
      <sz val="10"/>
      <color rgb="FF000000"/>
      <name val="Arial"/>
      <family val="2"/>
    </font>
    <font>
      <b/>
      <i/>
      <sz val="10"/>
      <name val="Calibri"/>
      <family val="2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i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1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1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horizontal="center" vertical="top"/>
    </xf>
    <xf numFmtId="2" fontId="2" fillId="2" borderId="2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3" fillId="2" borderId="0" xfId="0" applyFont="1" applyFill="1"/>
    <xf numFmtId="2" fontId="1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top"/>
    </xf>
    <xf numFmtId="2" fontId="2" fillId="2" borderId="3" xfId="0" applyNumberFormat="1" applyFont="1" applyFill="1" applyBorder="1" applyAlignment="1">
      <alignment horizontal="center" vertical="top"/>
    </xf>
    <xf numFmtId="2" fontId="2" fillId="2" borderId="5" xfId="0" applyNumberFormat="1" applyFont="1" applyFill="1" applyBorder="1" applyAlignment="1">
      <alignment horizontal="center" vertical="top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3" fillId="2" borderId="3" xfId="0" applyFont="1" applyFill="1" applyBorder="1"/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8" fillId="0" borderId="1" xfId="0" applyNumberFormat="1" applyFont="1" applyBorder="1" applyAlignment="1">
      <alignment horizontal="center" vertical="top"/>
    </xf>
    <xf numFmtId="2" fontId="8" fillId="0" borderId="0" xfId="0" applyNumberFormat="1" applyFont="1" applyAlignment="1">
      <alignment horizontal="center" vertical="top"/>
    </xf>
    <xf numFmtId="2" fontId="8" fillId="0" borderId="2" xfId="0" applyNumberFormat="1" applyFont="1" applyBorder="1" applyAlignment="1">
      <alignment horizontal="center" vertical="top"/>
    </xf>
    <xf numFmtId="2" fontId="6" fillId="0" borderId="0" xfId="0" applyNumberFormat="1" applyFont="1" applyAlignment="1">
      <alignment horizontal="center" vertical="top"/>
    </xf>
    <xf numFmtId="2" fontId="6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 vertical="top"/>
    </xf>
    <xf numFmtId="2" fontId="8" fillId="0" borderId="3" xfId="0" applyNumberFormat="1" applyFont="1" applyBorder="1" applyAlignment="1">
      <alignment horizontal="center" vertical="top"/>
    </xf>
    <xf numFmtId="2" fontId="8" fillId="0" borderId="5" xfId="0" applyNumberFormat="1" applyFont="1" applyBorder="1" applyAlignment="1">
      <alignment horizontal="center" vertical="top"/>
    </xf>
    <xf numFmtId="2" fontId="6" fillId="0" borderId="3" xfId="0" applyNumberFormat="1" applyFont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3B9-B252-44E3-A256-B8E11807A723}">
  <dimension ref="A1:Y30"/>
  <sheetViews>
    <sheetView tabSelected="1" workbookViewId="0">
      <selection activeCell="H27" sqref="H27"/>
    </sheetView>
  </sheetViews>
  <sheetFormatPr baseColWidth="10" defaultRowHeight="15" x14ac:dyDescent="0.25"/>
  <cols>
    <col min="2" max="7" width="11.42578125" hidden="1" customWidth="1"/>
    <col min="10" max="10" width="0" hidden="1" customWidth="1"/>
    <col min="14" max="14" width="0" hidden="1" customWidth="1"/>
    <col min="17" max="17" width="0" hidden="1" customWidth="1"/>
    <col min="19" max="25" width="0" hidden="1" customWidth="1"/>
  </cols>
  <sheetData>
    <row r="1" spans="1:25" s="15" customFormat="1" x14ac:dyDescent="0.25">
      <c r="A1" s="8" t="s">
        <v>26</v>
      </c>
      <c r="B1" s="9" t="s">
        <v>48</v>
      </c>
      <c r="C1" s="9" t="s">
        <v>49</v>
      </c>
      <c r="D1" s="10" t="s">
        <v>1</v>
      </c>
      <c r="E1" s="11" t="s">
        <v>2</v>
      </c>
      <c r="F1" s="11" t="s">
        <v>3</v>
      </c>
      <c r="G1" s="12" t="s">
        <v>4</v>
      </c>
      <c r="H1" s="28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29" t="s">
        <v>18</v>
      </c>
      <c r="V1" s="29" t="s">
        <v>19</v>
      </c>
      <c r="W1" s="29" t="s">
        <v>20</v>
      </c>
      <c r="X1" s="29" t="s">
        <v>21</v>
      </c>
      <c r="Y1" s="8" t="s">
        <v>0</v>
      </c>
    </row>
    <row r="2" spans="1:25" s="21" customFormat="1" ht="13.5" x14ac:dyDescent="0.25">
      <c r="A2" s="16" t="s">
        <v>28</v>
      </c>
      <c r="B2" s="17">
        <v>628827</v>
      </c>
      <c r="C2" s="17">
        <v>9603379</v>
      </c>
      <c r="D2" s="18">
        <v>6.2</v>
      </c>
      <c r="E2" s="19">
        <v>24.9</v>
      </c>
      <c r="F2" s="19">
        <v>105.1</v>
      </c>
      <c r="G2" s="20">
        <v>50.7</v>
      </c>
      <c r="H2" s="21">
        <v>1.90535428558172</v>
      </c>
      <c r="I2" s="21">
        <v>201.920047824086</v>
      </c>
      <c r="K2" s="21">
        <v>173.232916099325</v>
      </c>
      <c r="L2" s="21">
        <v>40.097236566217902</v>
      </c>
      <c r="M2" s="21">
        <v>11.120284209749901</v>
      </c>
      <c r="N2" s="21">
        <v>25.390037404275901</v>
      </c>
      <c r="O2" s="21">
        <v>906.29696671355896</v>
      </c>
      <c r="P2" s="21">
        <v>301.66994513224398</v>
      </c>
      <c r="Q2" s="21">
        <v>3.4887314857674802E-2</v>
      </c>
      <c r="R2" s="21">
        <v>2.4620765321074498</v>
      </c>
      <c r="S2" s="21">
        <v>1.4193456154123201</v>
      </c>
      <c r="T2" s="21">
        <v>4.0491515903339703</v>
      </c>
      <c r="U2" s="21">
        <v>4.0012924582781597</v>
      </c>
      <c r="V2" s="21">
        <v>567.99129743972196</v>
      </c>
      <c r="W2" s="21">
        <v>69.612877168684506</v>
      </c>
      <c r="X2" s="21">
        <v>13.1683358662673</v>
      </c>
      <c r="Y2" s="16" t="s">
        <v>27</v>
      </c>
    </row>
    <row r="3" spans="1:25" s="21" customFormat="1" ht="13.5" x14ac:dyDescent="0.25">
      <c r="A3" s="16" t="s">
        <v>29</v>
      </c>
      <c r="B3" s="17">
        <v>628786</v>
      </c>
      <c r="C3" s="17">
        <v>9603324</v>
      </c>
      <c r="D3" s="18">
        <v>6.08</v>
      </c>
      <c r="E3" s="19">
        <v>25</v>
      </c>
      <c r="F3" s="19">
        <v>184.6</v>
      </c>
      <c r="G3" s="20">
        <v>91</v>
      </c>
      <c r="H3" s="21">
        <v>1.52105339080076</v>
      </c>
      <c r="I3" s="21">
        <v>258.68483364766001</v>
      </c>
      <c r="K3" s="21">
        <v>170.17926104796999</v>
      </c>
      <c r="L3" s="21">
        <v>17.154262162274701</v>
      </c>
      <c r="M3" s="21">
        <v>11.42288833828</v>
      </c>
      <c r="N3" s="21">
        <v>20.819330230460199</v>
      </c>
      <c r="O3" s="21">
        <v>902.66146767570001</v>
      </c>
      <c r="P3" s="21">
        <v>251.55915211098801</v>
      </c>
      <c r="Q3" s="21">
        <v>1.7117034006163202E-2</v>
      </c>
      <c r="R3" s="21">
        <v>2.3687688976705399</v>
      </c>
      <c r="S3" s="21">
        <v>0.79394119302222899</v>
      </c>
      <c r="T3" s="21">
        <v>3.5486613987970501</v>
      </c>
      <c r="U3" s="21">
        <v>4.0792994424982902</v>
      </c>
      <c r="V3" s="21">
        <v>71.970541042593396</v>
      </c>
      <c r="W3" s="21">
        <v>11.2888347828805</v>
      </c>
      <c r="X3" s="21">
        <v>11.163811316665599</v>
      </c>
      <c r="Y3" s="16" t="s">
        <v>27</v>
      </c>
    </row>
    <row r="4" spans="1:25" s="21" customFormat="1" ht="13.5" x14ac:dyDescent="0.25">
      <c r="A4" s="16" t="s">
        <v>30</v>
      </c>
      <c r="B4" s="17">
        <v>628653</v>
      </c>
      <c r="C4" s="17">
        <v>9603321</v>
      </c>
      <c r="D4" s="18">
        <v>6.1</v>
      </c>
      <c r="E4" s="19">
        <v>25.3</v>
      </c>
      <c r="F4" s="19">
        <v>104</v>
      </c>
      <c r="G4" s="20">
        <v>51</v>
      </c>
      <c r="H4" s="21">
        <v>2.3125009892616601</v>
      </c>
      <c r="I4" s="21">
        <v>408.47003369975403</v>
      </c>
      <c r="K4" s="21">
        <v>182.45980682925699</v>
      </c>
      <c r="L4" s="21">
        <v>26.9380287768188</v>
      </c>
      <c r="M4" s="21">
        <v>12.093724397191099</v>
      </c>
      <c r="N4" s="21">
        <v>22.490922528223301</v>
      </c>
      <c r="O4" s="21">
        <v>1061.0291140394299</v>
      </c>
      <c r="P4" s="21">
        <v>299.80866308504898</v>
      </c>
      <c r="Q4" s="21">
        <v>2.5469014902404601E-2</v>
      </c>
      <c r="R4" s="21">
        <v>3.0957595499184798</v>
      </c>
      <c r="S4" s="21">
        <v>0.83741870778397798</v>
      </c>
      <c r="T4" s="21">
        <v>4.3209625165432302</v>
      </c>
      <c r="U4" s="21">
        <v>4.1613778515421203</v>
      </c>
      <c r="V4" s="21">
        <v>837.606559554721</v>
      </c>
      <c r="W4" s="21">
        <v>104.407634567381</v>
      </c>
      <c r="X4" s="21">
        <v>11.119130903519901</v>
      </c>
      <c r="Y4" s="16" t="s">
        <v>27</v>
      </c>
    </row>
    <row r="5" spans="1:25" s="21" customFormat="1" ht="13.5" x14ac:dyDescent="0.25">
      <c r="A5" s="16" t="s">
        <v>31</v>
      </c>
      <c r="B5" s="17">
        <v>628585</v>
      </c>
      <c r="C5" s="17">
        <v>9603238</v>
      </c>
      <c r="D5" s="18">
        <v>5.99</v>
      </c>
      <c r="E5" s="19">
        <v>25</v>
      </c>
      <c r="F5" s="19">
        <v>105.3</v>
      </c>
      <c r="G5" s="20">
        <v>52</v>
      </c>
      <c r="H5" s="21">
        <v>2.3900146700969298</v>
      </c>
      <c r="I5" s="21">
        <v>518.14071988841295</v>
      </c>
      <c r="K5" s="21">
        <v>184.21017233915899</v>
      </c>
      <c r="L5" s="21">
        <v>20.9093224767919</v>
      </c>
      <c r="M5" s="21">
        <v>12.700888558072601</v>
      </c>
      <c r="N5" s="21">
        <v>23.540286833905402</v>
      </c>
      <c r="O5" s="21">
        <v>1112.4349987091</v>
      </c>
      <c r="P5" s="21">
        <v>286.65736788143897</v>
      </c>
      <c r="Q5" s="21">
        <v>2.2578189433777599E-2</v>
      </c>
      <c r="R5" s="21">
        <v>3.0719107400974002</v>
      </c>
      <c r="S5" s="21">
        <v>0.72025149381414699</v>
      </c>
      <c r="T5" s="21">
        <v>4.3230024048797597</v>
      </c>
      <c r="U5" s="21">
        <v>4.2774847985802298</v>
      </c>
      <c r="V5" s="21">
        <v>773.94542000303102</v>
      </c>
      <c r="W5" s="21">
        <v>96.307284898576299</v>
      </c>
      <c r="X5" s="21">
        <v>11.423226405353899</v>
      </c>
      <c r="Y5" s="16" t="s">
        <v>27</v>
      </c>
    </row>
    <row r="6" spans="1:25" s="21" customFormat="1" ht="13.5" x14ac:dyDescent="0.25">
      <c r="A6" s="16" t="s">
        <v>32</v>
      </c>
      <c r="B6" s="17">
        <v>628585</v>
      </c>
      <c r="C6" s="17">
        <v>9603194</v>
      </c>
      <c r="D6" s="18">
        <v>5.88</v>
      </c>
      <c r="E6" s="19">
        <v>25.1</v>
      </c>
      <c r="F6" s="19">
        <v>104.2</v>
      </c>
      <c r="G6" s="20">
        <v>51.2</v>
      </c>
      <c r="H6" s="21">
        <v>2.36813871847674</v>
      </c>
      <c r="I6" s="21">
        <v>504.94947542520902</v>
      </c>
      <c r="K6" s="21">
        <v>181.13189364591599</v>
      </c>
      <c r="L6" s="21">
        <v>28.2699194577588</v>
      </c>
      <c r="M6" s="21">
        <v>12.0903905014058</v>
      </c>
      <c r="N6" s="21">
        <v>22.774995217287898</v>
      </c>
      <c r="O6" s="21">
        <v>1037.9159645132199</v>
      </c>
      <c r="P6" s="21">
        <v>310.783571065476</v>
      </c>
      <c r="Q6" s="21">
        <v>7.8903937019669204E-2</v>
      </c>
      <c r="R6" s="21">
        <v>3.1298900200422799</v>
      </c>
      <c r="S6" s="21">
        <v>0.58724090609381296</v>
      </c>
      <c r="T6" s="21">
        <v>5.3595738367525101</v>
      </c>
      <c r="U6" s="21">
        <v>4.26121775921336</v>
      </c>
      <c r="V6" s="21">
        <v>1612.77656638692</v>
      </c>
      <c r="W6" s="21">
        <v>193.40144088983499</v>
      </c>
      <c r="X6" s="21">
        <v>11.8157928779007</v>
      </c>
      <c r="Y6" s="16" t="s">
        <v>27</v>
      </c>
    </row>
    <row r="7" spans="1:25" s="21" customFormat="1" ht="13.5" x14ac:dyDescent="0.25">
      <c r="A7" s="16" t="s">
        <v>33</v>
      </c>
      <c r="B7" s="17">
        <v>626899</v>
      </c>
      <c r="C7" s="17">
        <v>9602741</v>
      </c>
      <c r="D7" s="18">
        <v>6.32</v>
      </c>
      <c r="E7" s="19">
        <v>24.9</v>
      </c>
      <c r="F7" s="19">
        <v>48.5</v>
      </c>
      <c r="G7" s="20">
        <v>23.6</v>
      </c>
      <c r="H7" s="21">
        <v>2.93789014579718</v>
      </c>
      <c r="I7" s="21">
        <v>40.904710458794099</v>
      </c>
      <c r="K7" s="21">
        <v>7.8021516913031101</v>
      </c>
      <c r="L7" s="21">
        <v>24.6849275309552</v>
      </c>
      <c r="M7" s="21">
        <v>0.25138528970632901</v>
      </c>
      <c r="N7" s="21">
        <v>-0.273829992928876</v>
      </c>
      <c r="O7" s="21">
        <v>15.8190845235575</v>
      </c>
      <c r="P7" s="21">
        <v>42.2163055179469</v>
      </c>
      <c r="Q7" s="21">
        <v>0.20518426650968</v>
      </c>
      <c r="R7" s="21">
        <v>9.2398556700106299E-2</v>
      </c>
      <c r="S7" s="21">
        <v>0.163251409944179</v>
      </c>
      <c r="T7" s="21">
        <v>5.2827214324853697</v>
      </c>
      <c r="U7" s="21">
        <v>2.2443151668090602</v>
      </c>
      <c r="V7" s="21">
        <v>1697.09075308045</v>
      </c>
      <c r="W7" s="21">
        <v>198.727718873349</v>
      </c>
      <c r="X7" s="21">
        <v>5.1962208000649497</v>
      </c>
      <c r="Y7" s="16" t="s">
        <v>27</v>
      </c>
    </row>
    <row r="8" spans="1:25" s="21" customFormat="1" ht="13.5" x14ac:dyDescent="0.25">
      <c r="A8" s="16" t="s">
        <v>34</v>
      </c>
      <c r="B8" s="17">
        <v>626521</v>
      </c>
      <c r="C8" s="17">
        <v>9602975</v>
      </c>
      <c r="D8" s="18">
        <v>6.15</v>
      </c>
      <c r="E8" s="19">
        <v>25</v>
      </c>
      <c r="F8" s="19">
        <v>187</v>
      </c>
      <c r="G8" s="20">
        <v>91.9</v>
      </c>
      <c r="H8" s="21">
        <v>4.7184743845593502</v>
      </c>
      <c r="I8" s="21">
        <v>59.962991836352401</v>
      </c>
      <c r="K8" s="21">
        <v>413.4417208914</v>
      </c>
      <c r="L8" s="21">
        <v>32.622432227003799</v>
      </c>
      <c r="M8" s="21">
        <v>8.7236547777304896</v>
      </c>
      <c r="N8" s="21">
        <v>12.271109528484599</v>
      </c>
      <c r="O8" s="21">
        <v>9.4700736445604203</v>
      </c>
      <c r="P8" s="21">
        <v>440.23091663774198</v>
      </c>
      <c r="Q8" s="21">
        <v>0.13692404530125299</v>
      </c>
      <c r="R8" s="21">
        <v>6.8537085824226596</v>
      </c>
      <c r="S8" s="21">
        <v>0.31316775527213903</v>
      </c>
      <c r="T8" s="21">
        <v>8.3739581945671908</v>
      </c>
      <c r="U8" s="21">
        <v>9.1577733313100094</v>
      </c>
      <c r="V8" s="21">
        <v>1080.9412154214699</v>
      </c>
      <c r="W8" s="21">
        <v>132.29113120634699</v>
      </c>
      <c r="X8" s="21">
        <v>30.164038395079402</v>
      </c>
      <c r="Y8" s="16" t="s">
        <v>27</v>
      </c>
    </row>
    <row r="9" spans="1:25" s="21" customFormat="1" ht="13.5" x14ac:dyDescent="0.25">
      <c r="A9" s="16" t="s">
        <v>35</v>
      </c>
      <c r="B9" s="17">
        <v>626595</v>
      </c>
      <c r="C9" s="17">
        <v>9602994</v>
      </c>
      <c r="D9" s="18">
        <v>6.19</v>
      </c>
      <c r="E9" s="19">
        <v>25</v>
      </c>
      <c r="F9" s="19">
        <v>148.5</v>
      </c>
      <c r="G9" s="20">
        <v>74.900000000000006</v>
      </c>
      <c r="H9" s="21">
        <v>2.5220831702356099</v>
      </c>
      <c r="I9" s="21">
        <v>35.132156145082902</v>
      </c>
      <c r="K9" s="21">
        <v>363.528180129438</v>
      </c>
      <c r="L9" s="21">
        <v>21.357554667822299</v>
      </c>
      <c r="M9" s="21">
        <v>8.1951322950557994</v>
      </c>
      <c r="N9" s="21">
        <v>11.170415165948899</v>
      </c>
      <c r="O9" s="21">
        <v>11.784042604371701</v>
      </c>
      <c r="P9" s="21">
        <v>458.27005327548397</v>
      </c>
      <c r="Q9" s="21">
        <v>8.5446954972726502E-2</v>
      </c>
      <c r="R9" s="21">
        <v>6.08740038552284</v>
      </c>
      <c r="S9" s="21">
        <v>0.192779694148313</v>
      </c>
      <c r="T9" s="21">
        <v>7.3475487015047296</v>
      </c>
      <c r="U9" s="21">
        <v>7.2021126841076004</v>
      </c>
      <c r="V9" s="21">
        <v>1680.50679557069</v>
      </c>
      <c r="W9" s="21">
        <v>199.32985019694499</v>
      </c>
      <c r="X9" s="21">
        <v>18.744353129354799</v>
      </c>
      <c r="Y9" s="16" t="s">
        <v>27</v>
      </c>
    </row>
    <row r="10" spans="1:25" s="21" customFormat="1" ht="13.5" x14ac:dyDescent="0.25">
      <c r="A10" s="16" t="s">
        <v>36</v>
      </c>
      <c r="B10" s="17">
        <v>626562</v>
      </c>
      <c r="C10" s="17">
        <v>9603011</v>
      </c>
      <c r="D10" s="18">
        <v>6.07</v>
      </c>
      <c r="E10" s="19">
        <v>24.9</v>
      </c>
      <c r="F10" s="19">
        <v>152.1</v>
      </c>
      <c r="G10" s="20">
        <v>75.5</v>
      </c>
      <c r="H10" s="21">
        <v>2.3273177667217002</v>
      </c>
      <c r="I10" s="21">
        <v>39.864978380937998</v>
      </c>
      <c r="K10" s="21">
        <v>362.19833013804902</v>
      </c>
      <c r="L10" s="21">
        <v>23.383866355057599</v>
      </c>
      <c r="M10" s="21">
        <v>8.1524956021354296</v>
      </c>
      <c r="N10" s="21">
        <v>10.939087904719401</v>
      </c>
      <c r="O10" s="21">
        <v>10.526916778516201</v>
      </c>
      <c r="P10" s="21">
        <v>417.168848093414</v>
      </c>
      <c r="Q10" s="21">
        <v>8.7195783612812702E-2</v>
      </c>
      <c r="R10" s="21">
        <v>5.9825372235177703</v>
      </c>
      <c r="S10" s="21">
        <v>0.18426191158473801</v>
      </c>
      <c r="T10" s="21">
        <v>7.1167533920784702</v>
      </c>
      <c r="U10" s="21">
        <v>7.2198049657046202</v>
      </c>
      <c r="V10" s="21">
        <v>1389.23833374999</v>
      </c>
      <c r="W10" s="21">
        <v>167.28605156710299</v>
      </c>
      <c r="X10" s="21">
        <v>19.1757787873246</v>
      </c>
      <c r="Y10" s="16" t="s">
        <v>27</v>
      </c>
    </row>
    <row r="11" spans="1:25" s="21" customFormat="1" ht="13.5" x14ac:dyDescent="0.25">
      <c r="A11" s="16" t="s">
        <v>37</v>
      </c>
      <c r="B11" s="17">
        <v>626517</v>
      </c>
      <c r="C11" s="17">
        <v>9602964</v>
      </c>
      <c r="D11" s="18">
        <v>6.23</v>
      </c>
      <c r="E11" s="19">
        <v>25.1</v>
      </c>
      <c r="F11" s="19">
        <v>175.4</v>
      </c>
      <c r="G11" s="20">
        <v>86.1</v>
      </c>
      <c r="H11" s="21">
        <v>2.8444301550076201</v>
      </c>
      <c r="I11" s="21">
        <v>27.185886084104201</v>
      </c>
      <c r="K11" s="21">
        <v>408.85326469780603</v>
      </c>
      <c r="L11" s="21">
        <v>15.027506071674701</v>
      </c>
      <c r="M11" s="21">
        <v>8.8699314099987898</v>
      </c>
      <c r="N11" s="21">
        <v>12.293858487469899</v>
      </c>
      <c r="O11" s="21">
        <v>10.756635916276</v>
      </c>
      <c r="P11" s="21">
        <v>436.46300698814099</v>
      </c>
      <c r="Q11" s="21">
        <v>8.5161034638385105E-2</v>
      </c>
      <c r="R11" s="21">
        <v>6.0509035574907699</v>
      </c>
      <c r="S11" s="21">
        <v>0.16701154101006799</v>
      </c>
      <c r="T11" s="21">
        <v>6.8645723369877398</v>
      </c>
      <c r="U11" s="21">
        <v>7.7029470436591101</v>
      </c>
      <c r="V11" s="21">
        <v>985.18480966976495</v>
      </c>
      <c r="W11" s="21">
        <v>119.42535226202401</v>
      </c>
      <c r="X11" s="21">
        <v>24.517140204914401</v>
      </c>
      <c r="Y11" s="16" t="s">
        <v>27</v>
      </c>
    </row>
    <row r="12" spans="1:25" s="21" customFormat="1" ht="13.5" x14ac:dyDescent="0.25">
      <c r="A12" s="16" t="s">
        <v>38</v>
      </c>
      <c r="B12" s="17">
        <v>626481</v>
      </c>
      <c r="C12" s="17">
        <v>9602964</v>
      </c>
      <c r="D12" s="18">
        <v>6.23</v>
      </c>
      <c r="E12" s="19">
        <v>25.4</v>
      </c>
      <c r="F12" s="19">
        <v>161.1</v>
      </c>
      <c r="G12" s="20">
        <v>79.2</v>
      </c>
      <c r="H12" s="21">
        <v>1.9685052948458499</v>
      </c>
      <c r="I12" s="21">
        <v>15.182270276596199</v>
      </c>
      <c r="K12" s="21">
        <v>384.33035066196499</v>
      </c>
      <c r="L12" s="21">
        <v>6.4183924671750399</v>
      </c>
      <c r="M12" s="21">
        <v>8.3890228392458503</v>
      </c>
      <c r="N12" s="21">
        <v>12.0741869810983</v>
      </c>
      <c r="O12" s="21">
        <v>8.6494378766160303</v>
      </c>
      <c r="P12" s="21">
        <v>423.47745547315901</v>
      </c>
      <c r="Q12" s="21">
        <v>4.97963308339077E-2</v>
      </c>
      <c r="R12" s="21">
        <v>5.8961251350616601</v>
      </c>
      <c r="S12" s="21">
        <v>0.16997906566393101</v>
      </c>
      <c r="T12" s="21">
        <v>7.0330225459353004</v>
      </c>
      <c r="U12" s="21">
        <v>7.5516408986237797</v>
      </c>
      <c r="V12" s="21">
        <v>833.84546935769299</v>
      </c>
      <c r="W12" s="21">
        <v>100.037704322108</v>
      </c>
      <c r="X12" s="21">
        <v>20.930960082890099</v>
      </c>
      <c r="Y12" s="16" t="s">
        <v>27</v>
      </c>
    </row>
    <row r="13" spans="1:25" s="21" customFormat="1" ht="13.5" x14ac:dyDescent="0.25">
      <c r="A13" s="16" t="s">
        <v>39</v>
      </c>
      <c r="B13" s="17">
        <v>626198</v>
      </c>
      <c r="C13" s="17">
        <v>9603250</v>
      </c>
      <c r="D13" s="18">
        <v>6.46</v>
      </c>
      <c r="E13" s="19">
        <v>25.4</v>
      </c>
      <c r="F13" s="19">
        <v>59.5</v>
      </c>
      <c r="G13" s="20">
        <v>28</v>
      </c>
      <c r="H13" s="21">
        <v>3.2174576248055899</v>
      </c>
      <c r="I13" s="21">
        <v>50.958830991470101</v>
      </c>
      <c r="K13" s="21">
        <v>22.683446843767602</v>
      </c>
      <c r="L13" s="21">
        <v>39.398709630577201</v>
      </c>
      <c r="M13" s="21">
        <v>0.425542017216123</v>
      </c>
      <c r="N13" s="21">
        <v>0.36952446277047601</v>
      </c>
      <c r="O13" s="21">
        <v>13.333145478666999</v>
      </c>
      <c r="P13" s="21">
        <v>39.1270676275185</v>
      </c>
      <c r="Q13" s="21">
        <v>0.13120392177603199</v>
      </c>
      <c r="R13" s="21">
        <v>0.28339646871948099</v>
      </c>
      <c r="S13" s="21">
        <v>0.139085198995752</v>
      </c>
      <c r="T13" s="21">
        <v>4.9957573120376697</v>
      </c>
      <c r="U13" s="21">
        <v>3.0219447275887998</v>
      </c>
      <c r="V13" s="21">
        <v>1094.4953079772699</v>
      </c>
      <c r="W13" s="21">
        <v>133.54014698582799</v>
      </c>
      <c r="X13" s="21">
        <v>6.3852568199421</v>
      </c>
      <c r="Y13" s="16" t="s">
        <v>27</v>
      </c>
    </row>
    <row r="14" spans="1:25" s="21" customFormat="1" ht="13.5" x14ac:dyDescent="0.25">
      <c r="A14" s="16" t="s">
        <v>40</v>
      </c>
      <c r="B14" s="17">
        <v>625364</v>
      </c>
      <c r="C14" s="17">
        <v>9603738</v>
      </c>
      <c r="D14" s="18">
        <v>6.28</v>
      </c>
      <c r="E14" s="19">
        <v>25.3</v>
      </c>
      <c r="F14" s="19">
        <v>65.3</v>
      </c>
      <c r="G14" s="20">
        <v>30</v>
      </c>
      <c r="H14" s="21">
        <v>5.0024086980638698</v>
      </c>
      <c r="I14" s="21">
        <v>52.003365345300899</v>
      </c>
      <c r="K14" s="21">
        <v>28.512071060206701</v>
      </c>
      <c r="L14" s="21">
        <v>45.644628356967601</v>
      </c>
      <c r="M14" s="21">
        <v>0.34138194141719502</v>
      </c>
      <c r="N14" s="21">
        <v>-0.62362343031966005</v>
      </c>
      <c r="O14" s="21">
        <v>11.8369858561461</v>
      </c>
      <c r="P14" s="21">
        <v>51.3970837562794</v>
      </c>
      <c r="Q14" s="21">
        <v>0.141874549317585</v>
      </c>
      <c r="R14" s="21">
        <v>0.23971535778181899</v>
      </c>
      <c r="S14" s="21">
        <v>0.175512594097295</v>
      </c>
      <c r="T14" s="21">
        <v>4.7795146709582399</v>
      </c>
      <c r="U14" s="21">
        <v>3.4918591277754301</v>
      </c>
      <c r="V14" s="21">
        <v>594.24173157616303</v>
      </c>
      <c r="W14" s="21">
        <v>76.137639957564502</v>
      </c>
      <c r="X14" s="21">
        <v>7.0398518319735999</v>
      </c>
      <c r="Y14" s="16" t="s">
        <v>27</v>
      </c>
    </row>
    <row r="15" spans="1:25" s="21" customFormat="1" ht="13.5" x14ac:dyDescent="0.25">
      <c r="A15" s="16" t="s">
        <v>41</v>
      </c>
      <c r="B15" s="17">
        <v>619536</v>
      </c>
      <c r="C15" s="17">
        <v>9604120</v>
      </c>
      <c r="D15" s="18">
        <v>6.47</v>
      </c>
      <c r="E15" s="19">
        <v>25.1</v>
      </c>
      <c r="F15" s="19">
        <v>71</v>
      </c>
      <c r="G15" s="20">
        <v>30.6</v>
      </c>
      <c r="H15" s="21">
        <v>5.1731885766568997</v>
      </c>
      <c r="I15" s="21">
        <v>83.1383149729363</v>
      </c>
      <c r="K15" s="21">
        <v>17.7914341037763</v>
      </c>
      <c r="L15" s="21">
        <v>79.231953256903196</v>
      </c>
      <c r="M15" s="21">
        <v>0.21270255284072001</v>
      </c>
      <c r="N15" s="21">
        <v>0.37347645820754499</v>
      </c>
      <c r="O15" s="21">
        <v>8.6012679882823306</v>
      </c>
      <c r="P15" s="21">
        <v>31.1263900894796</v>
      </c>
      <c r="Q15" s="21">
        <v>0.13205387303135599</v>
      </c>
      <c r="R15" s="21">
        <v>0.20829847339470001</v>
      </c>
      <c r="S15" s="21">
        <v>0.20896301279780499</v>
      </c>
      <c r="T15" s="21">
        <v>5.4354338488566798</v>
      </c>
      <c r="U15" s="21">
        <v>3.3461129631386801</v>
      </c>
      <c r="V15" s="21">
        <v>1237.8954349794501</v>
      </c>
      <c r="W15" s="21">
        <v>150.87249905551101</v>
      </c>
      <c r="X15" s="21">
        <v>6.6811934436309004</v>
      </c>
      <c r="Y15" s="16" t="s">
        <v>27</v>
      </c>
    </row>
    <row r="16" spans="1:25" s="21" customFormat="1" ht="13.5" x14ac:dyDescent="0.25">
      <c r="A16" s="16" t="s">
        <v>42</v>
      </c>
      <c r="B16" s="17">
        <v>619019</v>
      </c>
      <c r="C16" s="17">
        <v>9603940</v>
      </c>
      <c r="D16" s="18">
        <v>6.12</v>
      </c>
      <c r="E16" s="19">
        <v>25</v>
      </c>
      <c r="F16" s="19">
        <v>71.3</v>
      </c>
      <c r="G16" s="20">
        <v>31.1</v>
      </c>
      <c r="H16" s="21">
        <v>5.5539811462697202</v>
      </c>
      <c r="I16" s="21">
        <v>85.221634912466797</v>
      </c>
      <c r="K16" s="21">
        <v>18.632143139292101</v>
      </c>
      <c r="L16" s="21">
        <v>78.969365345901807</v>
      </c>
      <c r="M16" s="21">
        <v>0.20123145973002601</v>
      </c>
      <c r="N16" s="21">
        <v>-0.48909129777902699</v>
      </c>
      <c r="O16" s="21">
        <v>8.9190001770181002</v>
      </c>
      <c r="P16" s="21">
        <v>32.102885649337303</v>
      </c>
      <c r="Q16" s="21">
        <v>0.243275421843724</v>
      </c>
      <c r="R16" s="21">
        <v>0.120035512604693</v>
      </c>
      <c r="S16" s="21">
        <v>0.28061223522385098</v>
      </c>
      <c r="T16" s="21">
        <v>6.3072267663573403</v>
      </c>
      <c r="U16" s="21">
        <v>3.5421231073767498</v>
      </c>
      <c r="V16" s="21">
        <v>1865.5609206030299</v>
      </c>
      <c r="W16" s="21">
        <v>226.698306741811</v>
      </c>
      <c r="X16" s="21">
        <v>7.5371169216848797</v>
      </c>
      <c r="Y16" s="16" t="s">
        <v>27</v>
      </c>
    </row>
    <row r="17" spans="1:25" s="21" customFormat="1" ht="13.5" x14ac:dyDescent="0.25">
      <c r="A17" s="16" t="s">
        <v>43</v>
      </c>
      <c r="B17" s="17">
        <v>617928</v>
      </c>
      <c r="C17" s="17">
        <v>9604479</v>
      </c>
      <c r="D17" s="18">
        <v>6.14</v>
      </c>
      <c r="E17" s="19">
        <v>25.4</v>
      </c>
      <c r="F17" s="19">
        <v>72.7</v>
      </c>
      <c r="G17" s="20">
        <v>31.7</v>
      </c>
      <c r="H17" s="21">
        <v>5.7401352055798096</v>
      </c>
      <c r="I17" s="21">
        <v>84.569258764821498</v>
      </c>
      <c r="K17" s="21">
        <v>18.963822148873401</v>
      </c>
      <c r="L17" s="21">
        <v>82.002085545642998</v>
      </c>
      <c r="M17" s="21">
        <v>0.21611262273758799</v>
      </c>
      <c r="N17" s="21">
        <v>-1.0456991854798201</v>
      </c>
      <c r="O17" s="21">
        <v>10.0984734315753</v>
      </c>
      <c r="P17" s="21">
        <v>73.877653067755801</v>
      </c>
      <c r="Q17" s="21">
        <v>0.12746823756831399</v>
      </c>
      <c r="R17" s="21">
        <v>0.268344917294429</v>
      </c>
      <c r="S17" s="21">
        <v>0.21200213284462499</v>
      </c>
      <c r="T17" s="21">
        <v>4.7167952830894899</v>
      </c>
      <c r="U17" s="21">
        <v>3.53066117703671</v>
      </c>
      <c r="V17" s="21">
        <v>258.16138689467903</v>
      </c>
      <c r="W17" s="21">
        <v>33.6355505165902</v>
      </c>
      <c r="X17" s="21">
        <v>7.2273071890167797</v>
      </c>
      <c r="Y17" s="16" t="s">
        <v>27</v>
      </c>
    </row>
    <row r="18" spans="1:25" s="21" customFormat="1" ht="13.5" x14ac:dyDescent="0.25">
      <c r="A18" s="16" t="s">
        <v>44</v>
      </c>
      <c r="B18" s="17">
        <v>616968</v>
      </c>
      <c r="C18" s="17">
        <v>9606743</v>
      </c>
      <c r="D18" s="18">
        <v>6.44</v>
      </c>
      <c r="E18" s="19">
        <v>25.3</v>
      </c>
      <c r="F18" s="19">
        <v>76.5</v>
      </c>
      <c r="G18" s="20">
        <v>32.700000000000003</v>
      </c>
      <c r="H18" s="21">
        <v>6.5892011970732902</v>
      </c>
      <c r="I18" s="21">
        <v>106.858461041379</v>
      </c>
      <c r="K18" s="21">
        <v>9.0601066088240003</v>
      </c>
      <c r="L18" s="21">
        <v>115.476695572653</v>
      </c>
      <c r="M18" s="21">
        <v>8.9915665021896102E-2</v>
      </c>
      <c r="N18" s="21">
        <v>-0.72047554261337798</v>
      </c>
      <c r="O18" s="21">
        <v>7.8833974695352902</v>
      </c>
      <c r="P18" s="21">
        <v>23.601586715619401</v>
      </c>
      <c r="Q18" s="21">
        <v>0.15839000727996699</v>
      </c>
      <c r="R18" s="21">
        <v>8.6430876286673897E-2</v>
      </c>
      <c r="S18" s="21">
        <v>0.30195855808011901</v>
      </c>
      <c r="T18" s="21">
        <v>5.8382928099479203</v>
      </c>
      <c r="U18" s="21">
        <v>3.5498054213869201</v>
      </c>
      <c r="V18" s="21">
        <v>1469.79486692915</v>
      </c>
      <c r="W18" s="21">
        <v>176.05750761203399</v>
      </c>
      <c r="X18" s="21">
        <v>6.9666672625121997</v>
      </c>
      <c r="Y18" s="16" t="s">
        <v>27</v>
      </c>
    </row>
    <row r="19" spans="1:25" s="21" customFormat="1" ht="13.5" x14ac:dyDescent="0.25">
      <c r="A19" s="16" t="s">
        <v>45</v>
      </c>
      <c r="B19" s="17">
        <v>616185</v>
      </c>
      <c r="C19" s="17">
        <v>9608361</v>
      </c>
      <c r="D19" s="18">
        <v>6.52</v>
      </c>
      <c r="E19" s="19">
        <v>25.4</v>
      </c>
      <c r="F19" s="19">
        <v>79.2</v>
      </c>
      <c r="G19" s="20">
        <v>33</v>
      </c>
      <c r="H19" s="21">
        <v>6.7040522455238998</v>
      </c>
      <c r="I19" s="21">
        <v>91.155850019947593</v>
      </c>
      <c r="K19" s="21">
        <v>10.2842445488547</v>
      </c>
      <c r="L19" s="21">
        <v>103.633907065716</v>
      </c>
      <c r="M19" s="21">
        <v>9.2429903967785706E-2</v>
      </c>
      <c r="N19" s="21">
        <v>-0.639116559629059</v>
      </c>
      <c r="O19" s="21">
        <v>7.2571586617461596</v>
      </c>
      <c r="P19" s="21">
        <v>31.472618897066098</v>
      </c>
      <c r="Q19" s="21">
        <v>0.16184684700724999</v>
      </c>
      <c r="R19" s="21">
        <v>0.35237416725673198</v>
      </c>
      <c r="S19" s="21">
        <v>0.24390895522466399</v>
      </c>
      <c r="T19" s="21">
        <v>5.7919564190897299</v>
      </c>
      <c r="U19" s="21">
        <v>3.5680635268302798</v>
      </c>
      <c r="V19" s="21">
        <v>1017.8573531408</v>
      </c>
      <c r="W19" s="21">
        <v>124.55417610155899</v>
      </c>
      <c r="X19" s="21">
        <v>7.0532515006615997</v>
      </c>
      <c r="Y19" s="16" t="s">
        <v>27</v>
      </c>
    </row>
    <row r="20" spans="1:25" s="21" customFormat="1" ht="13.5" x14ac:dyDescent="0.25">
      <c r="A20" s="16" t="s">
        <v>46</v>
      </c>
      <c r="B20" s="17">
        <v>616085</v>
      </c>
      <c r="C20" s="17">
        <v>9608629</v>
      </c>
      <c r="D20" s="18">
        <v>6.56</v>
      </c>
      <c r="E20" s="19">
        <v>24.8</v>
      </c>
      <c r="F20" s="19">
        <v>78</v>
      </c>
      <c r="G20" s="20">
        <v>33.200000000000003</v>
      </c>
      <c r="H20" s="21">
        <v>6.7634153432119302</v>
      </c>
      <c r="I20" s="21">
        <v>98.311423022550699</v>
      </c>
      <c r="K20" s="21">
        <v>10.948395569908801</v>
      </c>
      <c r="L20" s="21">
        <v>108.961408848934</v>
      </c>
      <c r="M20" s="21">
        <v>0.125012532441797</v>
      </c>
      <c r="N20" s="21">
        <v>5.3696495934380799</v>
      </c>
      <c r="O20" s="21">
        <v>9.1967709001330302</v>
      </c>
      <c r="P20" s="21">
        <v>40.988003515983699</v>
      </c>
      <c r="Q20" s="21">
        <v>0.14531813614994199</v>
      </c>
      <c r="R20" s="21">
        <v>0.114839301235261</v>
      </c>
      <c r="S20" s="21">
        <v>0.27901429195910998</v>
      </c>
      <c r="T20" s="21">
        <v>5.5768681518259502</v>
      </c>
      <c r="U20" s="21">
        <v>3.5694704065377598</v>
      </c>
      <c r="V20" s="21">
        <v>898.20238937348699</v>
      </c>
      <c r="W20" s="21">
        <v>108.689379499997</v>
      </c>
      <c r="X20" s="21">
        <v>7.2642720132540504</v>
      </c>
      <c r="Y20" s="16" t="s">
        <v>27</v>
      </c>
    </row>
    <row r="21" spans="1:25" s="27" customFormat="1" ht="13.5" x14ac:dyDescent="0.25">
      <c r="A21" s="22" t="s">
        <v>47</v>
      </c>
      <c r="B21" s="23">
        <v>615583</v>
      </c>
      <c r="C21" s="23">
        <v>9609643</v>
      </c>
      <c r="D21" s="24">
        <v>6.47</v>
      </c>
      <c r="E21" s="25">
        <v>24.96</v>
      </c>
      <c r="F21" s="25">
        <v>79.400000000000006</v>
      </c>
      <c r="G21" s="26">
        <v>33.6</v>
      </c>
      <c r="H21" s="27">
        <v>6.8018433779522702</v>
      </c>
      <c r="I21" s="27">
        <v>88.502941056624095</v>
      </c>
      <c r="K21" s="27">
        <v>10.572510319836701</v>
      </c>
      <c r="L21" s="27">
        <v>113.667445683899</v>
      </c>
      <c r="M21" s="27">
        <v>8.7140385935730799E-2</v>
      </c>
      <c r="N21" s="27">
        <v>-1.30355072552705</v>
      </c>
      <c r="O21" s="27">
        <v>7.0029116035719303</v>
      </c>
      <c r="P21" s="27">
        <v>23.877265641438601</v>
      </c>
      <c r="Q21" s="27">
        <v>0.14553541937692799</v>
      </c>
      <c r="R21" s="27">
        <v>6.4061777477039006E-2</v>
      </c>
      <c r="S21" s="27">
        <v>0.196040853232131</v>
      </c>
      <c r="T21" s="27">
        <v>5.5768947546608798</v>
      </c>
      <c r="U21" s="27">
        <v>3.67876425496654</v>
      </c>
      <c r="V21" s="27">
        <v>706.20162678330496</v>
      </c>
      <c r="W21" s="27">
        <v>88.673705007239406</v>
      </c>
      <c r="X21" s="27">
        <v>7.15794794851523</v>
      </c>
      <c r="Y21" s="22" t="s">
        <v>27</v>
      </c>
    </row>
    <row r="22" spans="1:25" s="7" customFormat="1" ht="13.5" x14ac:dyDescent="0.25">
      <c r="A22" s="1"/>
      <c r="B22" s="1"/>
      <c r="C22" s="1"/>
      <c r="D22" s="2"/>
      <c r="E22" s="3"/>
      <c r="F22" s="3" t="s">
        <v>22</v>
      </c>
      <c r="G22" s="4" t="s">
        <v>23</v>
      </c>
      <c r="H22" s="5" t="s">
        <v>24</v>
      </c>
      <c r="I22" s="6" t="s">
        <v>24</v>
      </c>
      <c r="J22" s="6" t="s">
        <v>24</v>
      </c>
      <c r="K22" s="6" t="s">
        <v>24</v>
      </c>
      <c r="L22" s="6" t="s">
        <v>24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6" t="s">
        <v>24</v>
      </c>
      <c r="T22" s="6" t="s">
        <v>25</v>
      </c>
      <c r="U22" s="6" t="s">
        <v>25</v>
      </c>
      <c r="V22" s="6" t="s">
        <v>24</v>
      </c>
      <c r="W22" s="6" t="s">
        <v>25</v>
      </c>
      <c r="X22" s="6" t="s">
        <v>25</v>
      </c>
    </row>
    <row r="23" spans="1:25" x14ac:dyDescent="0.25">
      <c r="H23" s="8">
        <v>2.6432510860782299E-2</v>
      </c>
      <c r="I23" s="8">
        <v>0.35698260991094499</v>
      </c>
      <c r="J23" s="8">
        <v>3.20052269964749E-2</v>
      </c>
      <c r="K23" s="8">
        <v>8.4655721296940697E-2</v>
      </c>
      <c r="L23" s="8">
        <v>0.375444968558797</v>
      </c>
      <c r="M23" s="8">
        <v>2.3948605922081902E-2</v>
      </c>
      <c r="N23" s="8">
        <v>0.27707244928637698</v>
      </c>
      <c r="O23" s="8">
        <v>1.8428499793521999E-2</v>
      </c>
      <c r="P23" s="8">
        <v>0.34343612246256</v>
      </c>
      <c r="Q23" s="8">
        <v>6.9057213776791797E-3</v>
      </c>
      <c r="R23" s="8">
        <v>7.5617729296776895E-3</v>
      </c>
      <c r="S23" s="13">
        <v>2.7311067417547801E-3</v>
      </c>
      <c r="T23" s="8">
        <v>2.3664919432832599E-2</v>
      </c>
      <c r="U23" s="14">
        <v>1.45418220400405E-3</v>
      </c>
      <c r="V23" s="8">
        <v>2.9549520193982102</v>
      </c>
      <c r="W23" s="8">
        <v>7.0966666917561205E-2</v>
      </c>
      <c r="X23" s="13">
        <v>4.6519707128446696E-3</v>
      </c>
    </row>
    <row r="25" spans="1:25" x14ac:dyDescent="0.25">
      <c r="D25" s="30">
        <f>AVERAGE(D2:D21)</f>
        <v>6.2450000000000001</v>
      </c>
      <c r="E25" s="30">
        <f t="shared" ref="E25:R25" si="0">AVERAGE(E2:E21)</f>
        <v>25.113</v>
      </c>
      <c r="F25" s="30">
        <f t="shared" si="0"/>
        <v>106.43500000000002</v>
      </c>
      <c r="G25" s="30">
        <f t="shared" si="0"/>
        <v>50.550000000000011</v>
      </c>
      <c r="H25" s="30">
        <f t="shared" si="0"/>
        <v>3.96807231932612</v>
      </c>
      <c r="I25" s="30">
        <f t="shared" si="0"/>
        <v>142.55590918972436</v>
      </c>
      <c r="J25" s="30" t="e">
        <f t="shared" si="0"/>
        <v>#DIV/0!</v>
      </c>
      <c r="K25" s="30">
        <f t="shared" si="0"/>
        <v>148.94081112574642</v>
      </c>
      <c r="L25" s="30">
        <f t="shared" si="0"/>
        <v>51.19248240333728</v>
      </c>
      <c r="M25" s="30">
        <f t="shared" si="0"/>
        <v>5.1900633649940469</v>
      </c>
      <c r="N25" s="30">
        <f t="shared" si="0"/>
        <v>8.7390747031006484</v>
      </c>
      <c r="O25" s="30">
        <f t="shared" si="0"/>
        <v>258.57369072807904</v>
      </c>
      <c r="P25" s="30">
        <f t="shared" si="0"/>
        <v>200.79379201107804</v>
      </c>
      <c r="Q25" s="30">
        <f>AVERAGE(Q2:Q21)</f>
        <v>0.11078151597197763</v>
      </c>
      <c r="R25" s="30">
        <f t="shared" si="0"/>
        <v>2.3414488016301389</v>
      </c>
    </row>
    <row r="26" spans="1:25" x14ac:dyDescent="0.25">
      <c r="H26" s="30"/>
    </row>
    <row r="27" spans="1:25" x14ac:dyDescent="0.25">
      <c r="A27" t="s">
        <v>50</v>
      </c>
      <c r="D27" s="30">
        <f>MIN(D2:D21)</f>
        <v>5.88</v>
      </c>
      <c r="E27" s="30">
        <f t="shared" ref="E27:R27" si="1">MIN(E2:E21)</f>
        <v>24.8</v>
      </c>
      <c r="F27" s="30">
        <f t="shared" si="1"/>
        <v>48.5</v>
      </c>
      <c r="G27" s="30">
        <f t="shared" si="1"/>
        <v>23.6</v>
      </c>
      <c r="H27" s="30">
        <f t="shared" si="1"/>
        <v>1.52105339080076</v>
      </c>
      <c r="I27" s="30">
        <f t="shared" si="1"/>
        <v>15.182270276596199</v>
      </c>
      <c r="J27" s="30">
        <f t="shared" si="1"/>
        <v>0</v>
      </c>
      <c r="K27" s="30">
        <f t="shared" si="1"/>
        <v>7.8021516913031101</v>
      </c>
      <c r="L27" s="30">
        <f t="shared" si="1"/>
        <v>6.4183924671750399</v>
      </c>
      <c r="M27" s="30">
        <f t="shared" si="1"/>
        <v>8.7140385935730799E-2</v>
      </c>
      <c r="N27" s="30">
        <f t="shared" si="1"/>
        <v>-1.30355072552705</v>
      </c>
      <c r="O27" s="30">
        <f t="shared" si="1"/>
        <v>7.0029116035719303</v>
      </c>
      <c r="P27" s="30">
        <f t="shared" si="1"/>
        <v>23.601586715619401</v>
      </c>
      <c r="Q27" s="30">
        <f t="shared" si="1"/>
        <v>1.7117034006163202E-2</v>
      </c>
      <c r="R27" s="30">
        <f t="shared" si="1"/>
        <v>6.4061777477039006E-2</v>
      </c>
    </row>
    <row r="28" spans="1:25" x14ac:dyDescent="0.25">
      <c r="A28" t="s">
        <v>51</v>
      </c>
      <c r="D28">
        <f>_xlfn.PERCENTILE.INC(D2:D21,0.5)</f>
        <v>6.2149999999999999</v>
      </c>
      <c r="E28">
        <f t="shared" ref="E28:R28" si="2">_xlfn.PERCENTILE.INC(E2:E21,0.5)</f>
        <v>25.05</v>
      </c>
      <c r="F28" s="30">
        <f t="shared" si="2"/>
        <v>91.7</v>
      </c>
      <c r="G28" s="30">
        <f t="shared" si="2"/>
        <v>42.150000000000006</v>
      </c>
      <c r="H28" s="30">
        <f t="shared" si="2"/>
        <v>3.077673885301385</v>
      </c>
      <c r="I28" s="30">
        <f t="shared" si="2"/>
        <v>84.895446838644148</v>
      </c>
      <c r="J28" s="30" t="e">
        <f t="shared" si="2"/>
        <v>#NUM!</v>
      </c>
      <c r="K28" s="30">
        <f t="shared" si="2"/>
        <v>99.345666054088355</v>
      </c>
      <c r="L28" s="30">
        <f t="shared" si="2"/>
        <v>36.0105709287905</v>
      </c>
      <c r="M28" s="30">
        <f t="shared" si="2"/>
        <v>4.2890188096757766</v>
      </c>
      <c r="N28" s="30">
        <f t="shared" si="2"/>
        <v>8.1543687490787402</v>
      </c>
      <c r="O28" s="30">
        <f t="shared" si="2"/>
        <v>10.6417763473961</v>
      </c>
      <c r="P28" s="30">
        <f t="shared" si="2"/>
        <v>162.71840258937192</v>
      </c>
      <c r="Q28" s="30">
        <f t="shared" si="2"/>
        <v>0.12933607967217298</v>
      </c>
      <c r="R28" s="30">
        <f t="shared" si="2"/>
        <v>1.3605715324636358</v>
      </c>
    </row>
    <row r="29" spans="1:25" x14ac:dyDescent="0.25">
      <c r="A29" t="s">
        <v>52</v>
      </c>
      <c r="D29" s="30">
        <f>MAX(D2:D21)</f>
        <v>6.56</v>
      </c>
      <c r="E29" s="30">
        <f t="shared" ref="E29:R29" si="3">MAX(E2:E21)</f>
        <v>25.4</v>
      </c>
      <c r="F29" s="30">
        <f t="shared" si="3"/>
        <v>187</v>
      </c>
      <c r="G29" s="30">
        <f t="shared" si="3"/>
        <v>91.9</v>
      </c>
      <c r="H29" s="30">
        <f t="shared" si="3"/>
        <v>6.8018433779522702</v>
      </c>
      <c r="I29" s="30">
        <f t="shared" si="3"/>
        <v>518.14071988841295</v>
      </c>
      <c r="J29" s="30">
        <f t="shared" si="3"/>
        <v>0</v>
      </c>
      <c r="K29" s="30">
        <f t="shared" si="3"/>
        <v>413.4417208914</v>
      </c>
      <c r="L29" s="30">
        <f t="shared" si="3"/>
        <v>115.476695572653</v>
      </c>
      <c r="M29" s="30">
        <f t="shared" si="3"/>
        <v>12.700888558072601</v>
      </c>
      <c r="N29" s="30">
        <f t="shared" si="3"/>
        <v>25.390037404275901</v>
      </c>
      <c r="O29" s="30">
        <f t="shared" si="3"/>
        <v>1112.4349987091</v>
      </c>
      <c r="P29" s="30">
        <f t="shared" si="3"/>
        <v>458.27005327548397</v>
      </c>
      <c r="Q29" s="30">
        <f t="shared" si="3"/>
        <v>0.243275421843724</v>
      </c>
      <c r="R29" s="30">
        <f t="shared" si="3"/>
        <v>6.8537085824226596</v>
      </c>
    </row>
    <row r="30" spans="1:25" x14ac:dyDescent="0.25">
      <c r="A30" t="s">
        <v>53</v>
      </c>
      <c r="D30" s="30">
        <f>_xlfn.STDEV.S(D2:D21)</f>
        <v>0.18994459025837249</v>
      </c>
      <c r="E30" s="30">
        <f t="shared" ref="E30:R30" si="4">_xlfn.STDEV.S(E2:E21)</f>
        <v>0.19950201159782543</v>
      </c>
      <c r="F30" s="30">
        <f t="shared" si="4"/>
        <v>44.88028842903843</v>
      </c>
      <c r="G30" s="30">
        <f t="shared" si="4"/>
        <v>23.678226729479345</v>
      </c>
      <c r="H30" s="30">
        <f t="shared" si="4"/>
        <v>1.9007318913891413</v>
      </c>
      <c r="I30" s="30">
        <f t="shared" si="4"/>
        <v>156.34863366468508</v>
      </c>
      <c r="J30" s="30" t="e">
        <f t="shared" si="4"/>
        <v>#DIV/0!</v>
      </c>
      <c r="K30" s="30">
        <f t="shared" si="4"/>
        <v>156.82934943242037</v>
      </c>
      <c r="L30" s="30">
        <f t="shared" si="4"/>
        <v>37.088702037386646</v>
      </c>
      <c r="M30" s="30">
        <f t="shared" si="4"/>
        <v>5.2738992749738545</v>
      </c>
      <c r="N30" s="30">
        <f t="shared" si="4"/>
        <v>9.8804339777901724</v>
      </c>
      <c r="O30" s="30">
        <f t="shared" si="4"/>
        <v>443.7359787866385</v>
      </c>
      <c r="P30" s="30">
        <f t="shared" si="4"/>
        <v>174.93689914518336</v>
      </c>
      <c r="Q30" s="30">
        <f t="shared" si="4"/>
        <v>6.1865954053151845E-2</v>
      </c>
      <c r="R30" s="30">
        <f t="shared" si="4"/>
        <v>2.5388051835731673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Samanda Goyburo Chavez</dc:creator>
  <cp:lastModifiedBy>Cindy Samanda Goyburo Chavez</cp:lastModifiedBy>
  <dcterms:created xsi:type="dcterms:W3CDTF">2024-01-22T20:39:33Z</dcterms:created>
  <dcterms:modified xsi:type="dcterms:W3CDTF">2024-05-17T19:38:15Z</dcterms:modified>
</cp:coreProperties>
</file>