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filterPrivacy="1" codeName="ThisWorkbook"/>
  <xr:revisionPtr revIDLastSave="0" documentId="8_{02E84204-F2B5-D04C-96CA-72ACC1DC89B6}" xr6:coauthVersionLast="47" xr6:coauthVersionMax="47" xr10:uidLastSave="{00000000-0000-0000-0000-000000000000}"/>
  <bookViews>
    <workbookView xWindow="0" yWindow="500" windowWidth="28800" windowHeight="16480" xr2:uid="{00000000-000D-0000-FFFF-FFFF00000000}"/>
  </bookViews>
  <sheets>
    <sheet name="ProjectSchedule" sheetId="11" r:id="rId1"/>
    <sheet name="VersionHistory" sheetId="13" r:id="rId2"/>
    <sheet name="About" sheetId="12" r:id="rId3"/>
  </sheets>
  <definedNames>
    <definedName name="Display_Week">ProjectSchedule!$E$5</definedName>
    <definedName name="_xlnm.Print_Titles" localSheetId="0">ProjectSchedule!$5:$7</definedName>
    <definedName name="Project_Start">ProjectSchedule!$E$4</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 name="VersionHistory">Table1[]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1" l="1"/>
  <c r="H10" i="11"/>
  <c r="F13" i="11"/>
  <c r="F14" i="11"/>
  <c r="F12" i="11"/>
  <c r="F11" i="11"/>
  <c r="H11" i="11"/>
  <c r="F46" i="11"/>
  <c r="F45" i="11"/>
  <c r="F44" i="11"/>
  <c r="F47" i="11"/>
  <c r="F42" i="11"/>
  <c r="F41" i="11"/>
  <c r="F40" i="11"/>
  <c r="F39" i="11"/>
  <c r="F31" i="11"/>
  <c r="F32" i="11"/>
  <c r="F33" i="11"/>
  <c r="F30" i="11"/>
  <c r="F28" i="11"/>
  <c r="F27" i="11"/>
  <c r="F24" i="11"/>
  <c r="F25" i="11"/>
  <c r="F26" i="11"/>
  <c r="F34" i="11"/>
  <c r="F23" i="11"/>
  <c r="D43" i="11" a="1"/>
  <c r="D43" i="11"/>
  <c r="D38" i="11" a="1"/>
  <c r="D38" i="11"/>
  <c r="D35" i="11"/>
  <c r="D29" i="11"/>
  <c r="D22" i="11"/>
  <c r="D16" i="11"/>
  <c r="D9" i="11"/>
  <c r="H43" i="11"/>
  <c r="H38" i="11"/>
  <c r="A4" i="13"/>
  <c r="A2" i="13"/>
  <c r="A5" i="13"/>
  <c r="A3" i="13"/>
  <c r="F10" i="11"/>
  <c r="H35" i="11"/>
  <c r="H8" i="11"/>
  <c r="H24" i="11"/>
  <c r="I6" i="11"/>
  <c r="H49" i="11"/>
  <c r="H48" i="11"/>
  <c r="H34" i="11"/>
  <c r="H33" i="11"/>
  <c r="H32" i="11"/>
  <c r="H31" i="11"/>
  <c r="H29" i="11"/>
  <c r="H23" i="11"/>
  <c r="H22" i="11"/>
  <c r="H16" i="11"/>
  <c r="H9" i="11"/>
  <c r="I7" i="11"/>
  <c r="H30" i="11"/>
  <c r="H27" i="11"/>
  <c r="H25" i="11"/>
  <c r="H17" i="11"/>
  <c r="H15" i="11"/>
  <c r="J6" i="11"/>
  <c r="K6" i="11"/>
  <c r="L6" i="11"/>
  <c r="M6" i="11"/>
  <c r="N6" i="11"/>
  <c r="O6" i="11"/>
  <c r="P6" i="11"/>
  <c r="I5" i="11"/>
  <c r="H26" i="11"/>
  <c r="H18" i="11"/>
  <c r="H12" i="11"/>
  <c r="H13" i="11"/>
  <c r="P5" i="11"/>
  <c r="Q6" i="11"/>
  <c r="R6" i="11"/>
  <c r="S6" i="11"/>
  <c r="T6" i="11"/>
  <c r="U6" i="11"/>
  <c r="V6" i="11"/>
  <c r="W6" i="11"/>
  <c r="J7" i="11"/>
  <c r="H21" i="11"/>
  <c r="H20" i="11"/>
  <c r="H19" i="11"/>
  <c r="W5" i="11"/>
  <c r="X6" i="11"/>
  <c r="Y6" i="11"/>
  <c r="Z6" i="11"/>
  <c r="AA6" i="11"/>
  <c r="AB6" i="11"/>
  <c r="AC6" i="11"/>
  <c r="AD6" i="11"/>
  <c r="K7" i="11"/>
  <c r="AE6" i="11"/>
  <c r="AF6" i="11"/>
  <c r="AG6" i="11"/>
  <c r="AH6" i="11"/>
  <c r="AI6" i="11"/>
  <c r="AJ6" i="11"/>
  <c r="AD5" i="11"/>
  <c r="L7" i="11"/>
  <c r="AK6" i="11"/>
  <c r="AL6" i="11"/>
  <c r="AM6" i="11"/>
  <c r="AN6" i="11"/>
  <c r="AO6" i="11"/>
  <c r="AP6" i="11"/>
  <c r="AQ6" i="11"/>
  <c r="M7" i="11"/>
  <c r="AR6" i="11"/>
  <c r="AS6" i="11"/>
  <c r="AK5" i="11"/>
  <c r="N7" i="11"/>
  <c r="AT6" i="11"/>
  <c r="AS7" i="11"/>
  <c r="AR5" i="11"/>
  <c r="O7" i="11"/>
  <c r="AU6" i="11"/>
  <c r="AT7" i="11"/>
  <c r="AV6" i="11"/>
  <c r="AU7" i="11"/>
  <c r="P7" i="11"/>
  <c r="Q7" i="11"/>
  <c r="AW6" i="11"/>
  <c r="AV7" i="11"/>
  <c r="R7" i="11"/>
  <c r="AX6" i="11"/>
  <c r="AY6" i="11"/>
  <c r="AW7" i="11"/>
  <c r="S7" i="11"/>
  <c r="AY7" i="11"/>
  <c r="AZ6" i="11"/>
  <c r="AY5" i="11"/>
  <c r="AX7" i="11"/>
  <c r="T7" i="11"/>
  <c r="BA6" i="11"/>
  <c r="AZ7" i="11"/>
  <c r="U7" i="11"/>
  <c r="BA7" i="11"/>
  <c r="BB6" i="11"/>
  <c r="V7" i="11"/>
  <c r="BB7" i="11"/>
  <c r="BC6" i="11"/>
  <c r="W7" i="11"/>
  <c r="BC7" i="11"/>
  <c r="BD6" i="11"/>
  <c r="X7" i="11"/>
  <c r="BE6" i="11"/>
  <c r="BD7" i="11"/>
  <c r="Y7" i="11"/>
  <c r="BE7" i="11"/>
  <c r="BF6" i="11"/>
  <c r="Z7" i="11"/>
  <c r="BF7" i="11"/>
  <c r="BG6" i="11"/>
  <c r="BF5" i="11"/>
  <c r="AA7" i="11"/>
  <c r="BG7" i="11"/>
  <c r="BH6" i="11"/>
  <c r="AB7" i="11"/>
  <c r="BI6" i="11"/>
  <c r="BH7" i="11"/>
  <c r="AC7" i="11"/>
  <c r="BJ6" i="11"/>
  <c r="BI7" i="11"/>
  <c r="AD7" i="11"/>
  <c r="BK6" i="11"/>
  <c r="BJ7" i="11"/>
  <c r="AE7" i="11"/>
  <c r="BL6" i="11"/>
  <c r="BM6" i="11"/>
  <c r="BK7" i="11"/>
  <c r="AF7" i="11"/>
  <c r="BN6" i="11"/>
  <c r="BM5" i="11"/>
  <c r="BM7" i="11"/>
  <c r="BL7" i="11"/>
  <c r="AG7" i="11"/>
  <c r="BO6" i="11"/>
  <c r="BN7" i="11"/>
  <c r="AH7" i="11"/>
  <c r="BP6" i="11"/>
  <c r="BO7" i="11"/>
  <c r="AI7" i="11"/>
  <c r="BP7" i="11"/>
  <c r="BQ6" i="11"/>
  <c r="AJ7" i="11"/>
  <c r="BQ7" i="11"/>
  <c r="BR6" i="11"/>
  <c r="AK7" i="11"/>
  <c r="BR7" i="11"/>
  <c r="BS6" i="11"/>
  <c r="AL7" i="11"/>
  <c r="BS7" i="11"/>
  <c r="BT6" i="11"/>
  <c r="AM7" i="11"/>
  <c r="BU6" i="11"/>
  <c r="BT5" i="11"/>
  <c r="BT7" i="11"/>
  <c r="AN7" i="11"/>
  <c r="BV6" i="11"/>
  <c r="BU7" i="11"/>
  <c r="AO7" i="11"/>
  <c r="BV7" i="11"/>
  <c r="BW6" i="11"/>
  <c r="AP7" i="11"/>
  <c r="BW7" i="11"/>
  <c r="BX6" i="11"/>
  <c r="AQ7" i="11"/>
  <c r="BY6" i="11"/>
  <c r="BX7" i="11"/>
  <c r="AR7" i="11"/>
  <c r="BZ6" i="11"/>
  <c r="BY7" i="11"/>
  <c r="BZ7" i="11"/>
  <c r="CA6" i="11"/>
  <c r="CB6" i="11"/>
  <c r="CA5" i="11"/>
  <c r="CA7" i="11"/>
  <c r="CC6" i="11"/>
  <c r="CB7" i="11"/>
  <c r="CC7" i="11"/>
  <c r="CD6" i="11"/>
  <c r="CD7" i="11"/>
  <c r="CE6" i="11"/>
  <c r="CE7" i="11"/>
  <c r="CF6" i="11"/>
  <c r="CG6" i="11"/>
  <c r="CF7" i="11"/>
  <c r="CG7" i="11"/>
  <c r="CH6" i="11"/>
  <c r="CI6" i="11"/>
  <c r="CH5" i="11"/>
  <c r="CH7" i="11"/>
  <c r="CI7" i="11"/>
  <c r="CJ6" i="11"/>
  <c r="CK6" i="11"/>
  <c r="CJ7" i="11"/>
  <c r="CK7" i="11"/>
  <c r="CL6" i="11"/>
  <c r="CL7" i="11"/>
  <c r="CM6" i="11"/>
  <c r="CN6" i="11"/>
  <c r="CM7" i="11"/>
  <c r="CN7" i="11"/>
  <c r="CO6" i="11"/>
  <c r="CP6" i="11"/>
  <c r="CO5" i="11"/>
  <c r="CO7" i="11"/>
  <c r="CQ6" i="11"/>
  <c r="CP7" i="11"/>
  <c r="CR6" i="11"/>
  <c r="CQ7" i="11"/>
  <c r="CR7" i="11"/>
  <c r="CS6" i="11"/>
  <c r="CS7" i="11"/>
  <c r="CT6" i="11"/>
  <c r="CU6" i="11"/>
  <c r="CT7" i="11"/>
  <c r="CU7" i="11"/>
  <c r="CV6" i="11"/>
  <c r="CV7" i="11"/>
  <c r="CV5" i="11"/>
  <c r="CW6" i="11"/>
  <c r="CX6" i="11"/>
  <c r="CW7" i="11"/>
  <c r="CX7" i="11"/>
  <c r="CY6" i="11"/>
  <c r="CZ6" i="11"/>
  <c r="CY7" i="11"/>
  <c r="DA6" i="11"/>
  <c r="CZ7" i="11"/>
  <c r="DB6" i="11"/>
  <c r="DA7" i="11"/>
  <c r="DB7" i="11"/>
  <c r="DC6" i="11"/>
  <c r="DD6" i="11"/>
  <c r="DC7" i="11"/>
  <c r="DC5" i="11"/>
  <c r="DE6" i="11"/>
  <c r="DD7" i="11"/>
  <c r="DF6" i="11"/>
  <c r="DE7" i="11"/>
  <c r="DG6" i="11"/>
  <c r="DF7" i="11"/>
  <c r="DH6" i="11"/>
  <c r="DG7" i="11"/>
  <c r="DI6" i="11"/>
  <c r="DH7" i="11"/>
  <c r="DI7" i="11"/>
  <c r="DJ6" i="11"/>
  <c r="DJ7" i="11"/>
  <c r="DJ5" i="11"/>
  <c r="DK6" i="11"/>
  <c r="DL6" i="11"/>
  <c r="DK7" i="11"/>
  <c r="DM6" i="11"/>
  <c r="DL7" i="11"/>
  <c r="DN6" i="11"/>
  <c r="DM7" i="11"/>
  <c r="DO6" i="11"/>
  <c r="DN7" i="11"/>
  <c r="DP6" i="11"/>
  <c r="DO7" i="11"/>
  <c r="DP7" i="11"/>
  <c r="DQ6" i="11"/>
  <c r="DQ5" i="11"/>
  <c r="DQ7" i="11"/>
  <c r="DR6" i="11"/>
  <c r="DR7" i="11"/>
  <c r="DS6" i="11"/>
  <c r="DT6" i="11"/>
  <c r="DS7" i="11"/>
  <c r="DU6" i="11"/>
  <c r="DT7" i="11"/>
  <c r="DV6" i="11"/>
  <c r="DU7" i="11"/>
  <c r="DV7" i="11"/>
  <c r="DW6" i="11"/>
  <c r="DW7" i="11"/>
  <c r="DX6" i="11"/>
  <c r="DY6" i="11"/>
  <c r="DX5" i="11"/>
  <c r="DX7" i="11"/>
  <c r="DZ6" i="11"/>
  <c r="DY7" i="11"/>
  <c r="EA6" i="11"/>
  <c r="DZ7" i="11"/>
  <c r="EA7" i="11"/>
  <c r="EB6" i="11"/>
  <c r="EB7" i="11"/>
  <c r="EC6" i="11"/>
  <c r="ED6" i="11"/>
  <c r="EC7" i="11"/>
  <c r="ED7" i="11"/>
  <c r="EE6" i="11"/>
  <c r="EF6" i="11"/>
  <c r="EE7" i="11"/>
  <c r="EE5" i="11"/>
  <c r="EG6" i="11"/>
  <c r="EF7" i="11"/>
  <c r="EH6" i="11"/>
  <c r="EG7" i="11"/>
  <c r="EI6" i="11"/>
  <c r="EH7" i="11"/>
  <c r="EJ6" i="11"/>
  <c r="EI7" i="11"/>
  <c r="EJ7" i="11"/>
  <c r="EK6" i="11"/>
  <c r="EK7"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<sst xmlns="http://schemas.openxmlformats.org/spreadsheetml/2006/main" count="143" uniqueCount="108">
  <si>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</si>
  <si>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HARDWARE 2 PROJECT</t>
  </si>
  <si>
    <t>Metropolia University of Applied Sciences</t>
  </si>
  <si>
    <t>Enter Team Name and Team members' names in cell B2.</t>
  </si>
  <si>
    <t>Group 4: Arina Vasileva, Trang Vu, Bishwa Ghimire, Alexander Buchanan</t>
  </si>
  <si>
    <t>Enter the name of the Project Lead in cell B3. Enter the Project Start date in cell E3. Project Start: label is in cell C3.</t>
  </si>
  <si>
    <t>Project Lead: Arina Vasileva</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</si>
  <si>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</si>
  <si>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</si>
  <si>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</si>
  <si>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</si>
  <si>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</si>
  <si>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</si>
  <si>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</si>
  <si>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</si>
  <si>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</si>
  <si>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</si>
  <si>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</si>
  <si>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</si>
  <si>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</si>
  <si>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Project Planning</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</si>
  <si>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</si>
  <si>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Beginning of project: Setting goals, project scope</t>
  </si>
  <si>
    <t>Bishwa Ghimire</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</si>
  <si>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</si>
  <si>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Project launch/Feasibility study: Identifying resources requires (Hardware and Software)</t>
  </si>
  <si>
    <t>Arina Vasileva</t>
  </si>
  <si>
    <t xml:space="preserve">Preliminary requirements development: </t>
  </si>
  <si>
    <t>Trang Vu</t>
  </si>
  <si>
    <t>Detailed requirements development: GitLab and Microsoft Teams communication tools</t>
  </si>
  <si>
    <t>Project planning: Timelines</t>
  </si>
  <si>
    <t>Planning checkpoint review</t>
  </si>
  <si>
    <t>Alexander Buchanan</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</si>
  <si>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</si>
  <si>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Research and Analysis</t>
  </si>
  <si>
    <t>Research on heart rate monitoring and stress measurement methodologies</t>
  </si>
  <si>
    <t xml:space="preserve">Studying existing research </t>
  </si>
  <si>
    <t>Indentifying available sensors and hardware</t>
  </si>
  <si>
    <t>Analyzing and working on Project report template</t>
  </si>
  <si>
    <t>First stage release</t>
  </si>
  <si>
    <t>Sample phase title block</t>
  </si>
  <si>
    <t>Hardware and Software Design</t>
  </si>
  <si>
    <t>Designing and building the prototype hardware system</t>
  </si>
  <si>
    <t>Selecting appropriate sensors</t>
  </si>
  <si>
    <t>Designing the circuits</t>
  </si>
  <si>
    <t xml:space="preserve">Programming Raspberry Pi </t>
  </si>
  <si>
    <t>Collecting and storing data</t>
  </si>
  <si>
    <t>Process checkpoint review</t>
  </si>
  <si>
    <t>Data Analysis</t>
  </si>
  <si>
    <t>Analyzing data collected by the hardware system</t>
  </si>
  <si>
    <t>Detailed design</t>
  </si>
  <si>
    <t>Data manipilating by using statistical analysis and algorithms</t>
  </si>
  <si>
    <t>System testing</t>
  </si>
  <si>
    <t>Stage release</t>
  </si>
  <si>
    <t>Reporting and Visualization</t>
  </si>
  <si>
    <t>Report creating with visualized data</t>
  </si>
  <si>
    <t>Illustrating data with Matlab</t>
  </si>
  <si>
    <t>Testing and Evaluation</t>
  </si>
  <si>
    <t>Hardware testing</t>
  </si>
  <si>
    <t>Software Testing</t>
  </si>
  <si>
    <t>Algorithms testing</t>
  </si>
  <si>
    <t>Implementation, Documentation and Presentation</t>
  </si>
  <si>
    <t>Deploying the hardware and software system</t>
  </si>
  <si>
    <t>Training new users, collecting data from users</t>
  </si>
  <si>
    <t>Documenting the project process in Project report</t>
  </si>
  <si>
    <t>Presentation to share project outcomes</t>
  </si>
  <si>
    <t>This is an empty row</t>
  </si>
  <si>
    <t>This row marks the end of the Project Schedule. DO NOT enter anything in this row. 
Insert new rows ABOVE this one to continue building out your Project Schedule.</t>
  </si>
  <si>
    <t>Insert new rows ABOVE this one</t>
  </si>
  <si>
    <t>Version history</t>
  </si>
  <si>
    <r>
      <t>Ver</t>
    </r>
    <r>
      <rPr>
        <sz val="10"/>
        <color theme="1"/>
        <rFont val="Arial"/>
        <family val="2"/>
        <charset val="1"/>
      </rPr>
      <t> </t>
    </r>
  </si>
  <si>
    <r>
      <t>Description</t>
    </r>
    <r>
      <rPr>
        <sz val="10"/>
        <color theme="1"/>
        <rFont val="Arial"/>
        <family val="2"/>
        <charset val="1"/>
      </rPr>
      <t> </t>
    </r>
  </si>
  <si>
    <r>
      <t>Date</t>
    </r>
    <r>
      <rPr>
        <sz val="10"/>
        <color theme="1"/>
        <rFont val="Arial"/>
        <family val="2"/>
        <charset val="1"/>
      </rPr>
      <t> </t>
    </r>
  </si>
  <si>
    <r>
      <t>Author(s)</t>
    </r>
    <r>
      <rPr>
        <sz val="10"/>
        <color theme="1"/>
        <rFont val="Arial"/>
        <family val="2"/>
        <charset val="1"/>
      </rPr>
      <t> </t>
    </r>
  </si>
  <si>
    <t>Created structure for the project plan. Added instructions for what should be included in the different parts of the document.  </t>
  </si>
  <si>
    <t>13.02.2023 </t>
  </si>
  <si>
    <r>
      <t>Arina Vasileva, Trang Vu, Bishwa Ghimire, Alexander Buchanan</t>
    </r>
    <r>
      <rPr>
        <sz val="14"/>
        <color rgb="FF000000"/>
        <rFont val="Arial"/>
        <family val="2"/>
        <charset val="1"/>
      </rPr>
      <t>  </t>
    </r>
  </si>
  <si>
    <t>Review meeting. Project plan was reviewed, and tasks are assigned individually. </t>
  </si>
  <si>
    <t>17.2.2023 </t>
  </si>
  <si>
    <t>Updated assigned tasks according to what was decided in the review meeting. Managed channels in Microsoft Teams. Created Metropolia GitLab.</t>
  </si>
  <si>
    <r>
      <t>2</t>
    </r>
    <r>
      <rPr>
        <sz val="10"/>
        <color rgb="FF000000"/>
        <rFont val="Arial"/>
        <family val="2"/>
        <charset val="1"/>
      </rPr>
      <t>8.02.2023</t>
    </r>
  </si>
  <si>
    <t>Arina Vasileva, Trang Vu, </t>
  </si>
  <si>
    <t>Changed the name of the document. Edited the Project Plan template. Updated GitLab files and Microsoft Teams channel.</t>
  </si>
  <si>
    <t>03.03.2023</t>
  </si>
  <si>
    <t>Arina Vasileva, Trang Vu, Bishwa Ghimire</t>
  </si>
  <si>
    <t>Added Schedule information, fixed a few spelling mistakes and a block diagram was added.</t>
  </si>
  <si>
    <t>04.03.2023</t>
  </si>
  <si>
    <t>Updated the project plan. Completed GANTT template (Project timeline planning).</t>
  </si>
  <si>
    <t>05.03.2023</t>
  </si>
  <si>
    <t>  Trang Vu</t>
  </si>
  <si>
    <t>Finalized project plan and submission.</t>
  </si>
  <si>
    <t>06.03.2023</t>
  </si>
  <si>
    <t>Arina, Bishwa</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</si>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</sst>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00_);_(* \(#,##0.00\);_(* &quot;-&quot;??_);_(@_)"/>
    <numFmt numFmtId="165" formatCode="m/d/yy;@"/>
    <numFmt numFmtId="166" formatCode="ddd\,\ m/d/yyyy"/>
    <numFmt numFmtId="167" formatCode="d"/>
    <numFmt numFmtId="168" formatCode="yyyy\-mm\-dd;@"/>
    <numFmt numFmtId="169" formatCode="[$-409]mmm\ d\,\ yyyy;@"/>
    <numFmt numFmtId="170" formatCode="&quot;Latest version:&quot;\ yyyy\-mm\-dd"/>
  </numFmts>
  <fonts count="3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b/>
      <sz val="16"/>
      <color theme="1" tint="0.34998626667073579"/>
      <name val="Calibri"/>
      <family val="2"/>
      <scheme val="major"/>
    </font>
    <font>
      <sz val="10"/>
      <color theme="1"/>
      <name val="Arial"/>
      <family val="2"/>
      <charset val="1"/>
    </font>
    <font>
      <b/>
      <sz val="10"/>
      <color theme="1"/>
      <name val="Arial"/>
      <family val="2"/>
      <charset val="1"/>
    </font>
    <font>
      <sz val="10"/>
      <color rgb="FF000000"/>
      <name val="Arial"/>
      <family val="2"/>
      <charset val="1"/>
    </font>
    <font>
      <sz val="14"/>
      <color rgb="FF000000"/>
      <name val="Arial"/>
      <family val="2"/>
      <charset val="1"/>
    </font>
    <font>
      <sz val="11"/>
      <color rgb="FF000000"/>
      <name val="Calibri"/>
      <family val="2"/>
    </font>
    <font>
      <b/>
      <sz val="11"/>
      <color theme="0"/>
      <name val="Calibri"/>
      <family val="2"/>
      <scheme val="minor"/>
    </font>
  </fonts>
  <fills count="20">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E2EFDA"/>
        <bgColor indexed="64"/>
      </patternFill>
    </fill>
    <fill>
      <patternFill patternType="solid">
        <fgColor rgb="FFF8CBAD"/>
        <bgColor indexed="64"/>
      </patternFill>
    </fill>
    <fill>
      <patternFill patternType="solid">
        <fgColor rgb="FFFCE4D6"/>
        <bgColor indexed="64"/>
      </patternFill>
    </fill>
    <fill>
      <patternFill patternType="solid">
        <fgColor rgb="FFD9D9D9"/>
        <bgColor indexed="64"/>
      </patternFill>
    </fill>
    <fill>
      <patternFill patternType="solid">
        <fgColor rgb="FFC6E0B4"/>
        <bgColor indexed="64"/>
      </patternFill>
    </fill>
    <fill>
      <patternFill patternType="solid">
        <fgColor rgb="FFBFBFBF"/>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4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1"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9" fillId="3" borderId="2" xfId="10" applyNumberFormat="1" applyFill="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9" fillId="4" borderId="2" xfId="10" applyNumberFormat="1" applyFill="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9" fillId="11" borderId="2" xfId="10" applyNumberFormat="1" applyFill="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9" fillId="10" borderId="2" xfId="10" applyNumberFormat="1" applyFill="1">
      <alignment horizontal="center" vertical="center"/>
    </xf>
    <xf numFmtId="0" fontId="10" fillId="0" borderId="0" xfId="7" applyAlignment="1">
      <alignment horizontal="left" vertical="top"/>
    </xf>
    <xf numFmtId="170" fontId="10" fillId="0" borderId="0" xfId="7" applyNumberFormat="1" applyAlignment="1">
      <alignment horizontal="left" vertical="top"/>
    </xf>
    <xf numFmtId="0" fontId="25" fillId="0" borderId="0" xfId="5" applyFont="1" applyAlignment="1">
      <alignment horizontal="left"/>
    </xf>
    <xf numFmtId="0" fontId="9" fillId="0" borderId="0" xfId="8">
      <alignment horizontal="right" indent="1"/>
    </xf>
    <xf numFmtId="0" fontId="9" fillId="0" borderId="7" xfId="8" applyBorder="1">
      <alignment horizontal="right" indent="1"/>
    </xf>
    <xf numFmtId="0" fontId="27" fillId="0" borderId="11" xfId="0" applyFont="1" applyBorder="1" applyAlignment="1">
      <alignment horizontal="center" vertical="top"/>
    </xf>
    <xf numFmtId="0" fontId="27" fillId="0" borderId="12" xfId="0" applyFont="1" applyBorder="1" applyAlignment="1">
      <alignment horizontal="center" vertical="top" wrapText="1"/>
    </xf>
    <xf numFmtId="0" fontId="27" fillId="0" borderId="12" xfId="0" applyFont="1" applyBorder="1" applyAlignment="1">
      <alignment horizontal="center" vertical="top"/>
    </xf>
    <xf numFmtId="0" fontId="0" fillId="0" borderId="0" xfId="0" applyAlignment="1">
      <alignment horizontal="center" vertical="top"/>
    </xf>
    <xf numFmtId="0" fontId="26" fillId="0" borderId="13" xfId="0" applyFont="1" applyBorder="1" applyAlignment="1">
      <alignment horizontal="center" vertical="top"/>
    </xf>
    <xf numFmtId="0" fontId="28" fillId="0" borderId="14" xfId="0" applyFont="1" applyBorder="1" applyAlignment="1">
      <alignment horizontal="center" vertical="top" wrapText="1"/>
    </xf>
    <xf numFmtId="0" fontId="28" fillId="0" borderId="14" xfId="0" applyFont="1" applyBorder="1" applyAlignment="1">
      <alignment horizontal="center" vertical="top"/>
    </xf>
    <xf numFmtId="0" fontId="26" fillId="0" borderId="14" xfId="0" applyFont="1" applyBorder="1" applyAlignment="1">
      <alignment horizontal="center" vertical="top"/>
    </xf>
    <xf numFmtId="0" fontId="26" fillId="0" borderId="14" xfId="0" applyFont="1" applyBorder="1" applyAlignment="1">
      <alignment horizontal="center" vertical="top" wrapText="1"/>
    </xf>
    <xf numFmtId="0" fontId="30" fillId="0" borderId="0" xfId="0" applyFont="1"/>
    <xf numFmtId="168" fontId="9" fillId="0" borderId="15" xfId="9" applyNumberFormat="1" applyBorder="1">
      <alignment horizontal="center" vertical="center"/>
    </xf>
    <xf numFmtId="168" fontId="9" fillId="0" borderId="16" xfId="9" applyNumberFormat="1" applyBorder="1">
      <alignment horizontal="center" vertical="center"/>
    </xf>
    <xf numFmtId="9" fontId="6" fillId="9" borderId="2" xfId="0" applyNumberFormat="1" applyFont="1" applyFill="1" applyBorder="1" applyAlignment="1">
      <alignment horizontal="center" vertical="center" indent="1"/>
    </xf>
    <xf numFmtId="0" fontId="9" fillId="4" borderId="2" xfId="12" applyFill="1" applyAlignment="1">
      <alignment horizontal="center" vertical="center" indent="2"/>
    </xf>
    <xf numFmtId="0" fontId="9" fillId="6" borderId="2" xfId="11" applyFill="1">
      <alignment horizontal="center" vertical="center"/>
    </xf>
    <xf numFmtId="0" fontId="9" fillId="11" borderId="2" xfId="12" applyFill="1" applyAlignment="1">
      <alignment horizontal="center" vertical="center" indent="2"/>
    </xf>
    <xf numFmtId="0" fontId="6" fillId="5" borderId="2" xfId="0" applyFont="1" applyFill="1" applyBorder="1" applyAlignment="1">
      <alignment horizontal="center" vertical="center" indent="1"/>
    </xf>
    <xf numFmtId="0" fontId="9" fillId="10" borderId="2" xfId="12" applyFill="1" applyAlignment="1">
      <alignment horizontal="center" vertical="center" indent="2"/>
    </xf>
    <xf numFmtId="0" fontId="9" fillId="3" borderId="2" xfId="12" applyFill="1" applyAlignment="1">
      <alignment horizontal="left" vertical="center" wrapText="1" indent="2"/>
    </xf>
    <xf numFmtId="0" fontId="9" fillId="4" borderId="2" xfId="12" applyFill="1" applyAlignment="1">
      <alignment horizontal="left" vertical="center" wrapText="1" indent="2"/>
    </xf>
    <xf numFmtId="0" fontId="9" fillId="11" borderId="2" xfId="12" applyFill="1" applyAlignment="1">
      <alignment horizontal="left" vertical="center" wrapText="1" indent="2"/>
    </xf>
    <xf numFmtId="0" fontId="31" fillId="0" borderId="0" xfId="3" applyFont="1"/>
    <xf numFmtId="0" fontId="23" fillId="0" borderId="2" xfId="0" applyFont="1" applyBorder="1" applyAlignment="1">
      <alignment horizontal="center" vertical="center"/>
    </xf>
    <xf numFmtId="0" fontId="6" fillId="0" borderId="9" xfId="0" applyFont="1" applyBorder="1" applyAlignment="1">
      <alignment vertical="center"/>
    </xf>
    <xf numFmtId="0" fontId="6" fillId="0" borderId="0" xfId="0" applyFont="1" applyAlignment="1">
      <alignment vertical="center"/>
    </xf>
    <xf numFmtId="0" fontId="9" fillId="14" borderId="2" xfId="12" applyFill="1" applyAlignment="1">
      <alignment horizontal="center" vertical="center" indent="2"/>
    </xf>
    <xf numFmtId="9" fontId="5" fillId="14" borderId="2" xfId="2" applyFont="1" applyFill="1" applyBorder="1" applyAlignment="1">
      <alignment horizontal="center" vertical="center"/>
    </xf>
    <xf numFmtId="168" fontId="9" fillId="14" borderId="2" xfId="10" applyNumberFormat="1" applyFill="1">
      <alignment horizontal="center" vertical="center"/>
    </xf>
    <xf numFmtId="0" fontId="6" fillId="15" borderId="2" xfId="0" applyFont="1" applyFill="1" applyBorder="1" applyAlignment="1">
      <alignment horizontal="left" vertical="center" indent="1"/>
    </xf>
    <xf numFmtId="0" fontId="6" fillId="15" borderId="2" xfId="0" applyFont="1" applyFill="1" applyBorder="1" applyAlignment="1">
      <alignment horizontal="center" vertical="center" indent="1"/>
    </xf>
    <xf numFmtId="9" fontId="23" fillId="15" borderId="2" xfId="2" applyFont="1" applyFill="1" applyBorder="1" applyAlignment="1">
      <alignment horizontal="center" vertical="center"/>
    </xf>
    <xf numFmtId="168" fontId="6" fillId="15" borderId="2" xfId="0" applyNumberFormat="1" applyFont="1" applyFill="1" applyBorder="1" applyAlignment="1">
      <alignment horizontal="center" vertical="center"/>
    </xf>
    <xf numFmtId="168" fontId="23" fillId="15" borderId="2" xfId="0" applyNumberFormat="1" applyFont="1" applyFill="1" applyBorder="1" applyAlignment="1">
      <alignment horizontal="center" vertical="center"/>
    </xf>
    <xf numFmtId="0" fontId="9" fillId="16" borderId="2" xfId="12" applyFill="1">
      <alignment horizontal="left" vertical="center" indent="2"/>
    </xf>
    <xf numFmtId="0" fontId="9" fillId="16" borderId="2" xfId="12" applyFill="1" applyAlignment="1">
      <alignment horizontal="center" vertical="center" indent="2"/>
    </xf>
    <xf numFmtId="9" fontId="5" fillId="16" borderId="2" xfId="2" applyFont="1" applyFill="1" applyBorder="1" applyAlignment="1">
      <alignment horizontal="center" vertical="center"/>
    </xf>
    <xf numFmtId="168" fontId="9" fillId="16" borderId="2" xfId="10" applyNumberFormat="1" applyFill="1">
      <alignment horizontal="center" vertical="center"/>
    </xf>
    <xf numFmtId="9" fontId="5" fillId="17" borderId="2" xfId="2" applyFont="1" applyFill="1" applyBorder="1" applyAlignment="1">
      <alignment horizontal="center" vertical="center"/>
    </xf>
    <xf numFmtId="0" fontId="6" fillId="18" borderId="2" xfId="0" applyFont="1" applyFill="1" applyBorder="1" applyAlignment="1">
      <alignment horizontal="left" vertical="center" indent="1"/>
    </xf>
    <xf numFmtId="9" fontId="5" fillId="18" borderId="2" xfId="2" applyFont="1" applyFill="1" applyBorder="1" applyAlignment="1">
      <alignment horizontal="center" vertical="center"/>
    </xf>
    <xf numFmtId="168" fontId="0" fillId="18" borderId="2" xfId="0" applyNumberFormat="1" applyFill="1" applyBorder="1" applyAlignment="1">
      <alignment horizontal="center" vertical="center"/>
    </xf>
    <xf numFmtId="168" fontId="5" fillId="18" borderId="2" xfId="0" applyNumberFormat="1" applyFont="1" applyFill="1" applyBorder="1" applyAlignment="1">
      <alignment horizontal="center" vertical="center"/>
    </xf>
    <xf numFmtId="0" fontId="6" fillId="19" borderId="2" xfId="0" applyFont="1" applyFill="1" applyBorder="1" applyAlignment="1">
      <alignment horizontal="left" vertical="center" indent="1"/>
    </xf>
    <xf numFmtId="0" fontId="6" fillId="19" borderId="2" xfId="0" applyFont="1" applyFill="1" applyBorder="1" applyAlignment="1">
      <alignment horizontal="center" vertical="center" indent="1"/>
    </xf>
    <xf numFmtId="9" fontId="5" fillId="19" borderId="2" xfId="2" applyFont="1" applyFill="1" applyBorder="1" applyAlignment="1">
      <alignment horizontal="center" vertical="center"/>
    </xf>
    <xf numFmtId="168" fontId="0" fillId="19" borderId="2" xfId="0" applyNumberFormat="1" applyFill="1" applyBorder="1" applyAlignment="1">
      <alignment horizontal="center" vertical="center"/>
    </xf>
    <xf numFmtId="168" fontId="5" fillId="19" borderId="2" xfId="0" applyNumberFormat="1" applyFont="1" applyFill="1" applyBorder="1" applyAlignment="1">
      <alignment horizontal="center" vertical="center"/>
    </xf>
    <xf numFmtId="0" fontId="9" fillId="14" borderId="2" xfId="12" applyFill="1" applyAlignment="1">
      <alignment horizontal="left" vertical="center" wrapText="1" indent="2"/>
    </xf>
    <xf numFmtId="0" fontId="9" fillId="10" borderId="2" xfId="12" applyFill="1" applyAlignment="1">
      <alignment horizontal="left" vertical="center" wrapText="1" indent="2"/>
    </xf>
    <xf numFmtId="0" fontId="9" fillId="17" borderId="2" xfId="12" applyFill="1">
      <alignment horizontal="left" vertical="center" indent="2"/>
    </xf>
    <xf numFmtId="0" fontId="9" fillId="17" borderId="2" xfId="12" applyFill="1" applyAlignment="1">
      <alignment horizontal="center" vertical="center" indent="2"/>
    </xf>
    <xf numFmtId="168" fontId="9" fillId="17" borderId="2" xfId="10" applyNumberFormat="1" applyFill="1">
      <alignment horizontal="center" vertical="center"/>
    </xf>
    <xf numFmtId="0" fontId="26" fillId="0" borderId="17" xfId="0" applyFont="1" applyBorder="1" applyAlignment="1">
      <alignment horizontal="center" vertical="top"/>
    </xf>
    <xf numFmtId="0" fontId="26" fillId="0" borderId="18" xfId="0" applyFont="1" applyBorder="1" applyAlignment="1">
      <alignment horizontal="center" vertical="top" wrapText="1"/>
    </xf>
    <xf numFmtId="0" fontId="26" fillId="0" borderId="18" xfId="0" applyFont="1" applyBorder="1" applyAlignment="1">
      <alignment horizontal="center" vertical="top"/>
    </xf>
    <xf numFmtId="0" fontId="26" fillId="0" borderId="19" xfId="0" applyFont="1" applyBorder="1" applyAlignment="1">
      <alignment horizontal="center" vertical="top" wrapText="1"/>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9">
    <dxf>
      <alignment horizontal="center" vertical="top" wrapText="1"/>
    </dxf>
    <dxf>
      <alignment horizontal="center" vertical="top"/>
    </dxf>
    <dxf>
      <alignment horizontal="center" vertical="top" wrapText="1"/>
    </dxf>
    <dxf>
      <alignment horizontal="center" vertical="top"/>
    </dxf>
    <dxf>
      <alignment horizontal="center" vertical="top"/>
    </dxf>
    <dxf>
      <alignment horizontal="center" vertical="top"/>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8"/>
      <tableStyleElement type="headerRow" dxfId="157"/>
      <tableStyleElement type="totalRow" dxfId="156"/>
      <tableStyleElement type="firstColumn" dxfId="155"/>
      <tableStyleElement type="lastColumn" dxfId="154"/>
      <tableStyleElement type="firstRowStripe" dxfId="153"/>
      <tableStyleElement type="secondRowStripe" dxfId="152"/>
      <tableStyleElement type="firstColumnStripe" dxfId="151"/>
      <tableStyleElement type="secondColumnStripe" dxfId="15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8FC7E"/>
      <color rgb="FF7D7985"/>
      <color rgb="FF969696"/>
      <color rgb="FFC0C0C0"/>
      <color rgb="FF215881"/>
      <color rgb="FF42648A"/>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C27933-58A8-4C88-AEBF-559D9883B661}" name="Table1" displayName="Table1" ref="A7:D14" totalsRowShown="0" headerRowDxfId="5" dataDxfId="4">
  <autoFilter ref="A7:D14" xr:uid="{37C27933-58A8-4C88-AEBF-559D9883B661}"/>
  <tableColumns count="4">
    <tableColumn id="1" xr3:uid="{5473D694-6A4C-4C1A-9CD4-CFFBADF42EE6}" name="Ver " dataDxfId="3"/>
    <tableColumn id="2" xr3:uid="{7DF9761D-47AE-4589-AA7D-8066C1A7CFC4}" name="Description " dataDxfId="2"/>
    <tableColumn id="3" xr3:uid="{9590E3CC-EB0D-4EAB-A071-527A22621802}" name="Date " dataDxfId="1"/>
    <tableColumn id="4" xr3:uid="{88BFE258-8339-4D87-AD9D-B7E8D81CE0C7}" name="Author(s)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K52"/>
  <sheetViews>
    <sheetView showGridLines="0" tabSelected="1" showRuler="0" zoomScale="86" zoomScaleNormal="70" zoomScalePageLayoutView="70" workbookViewId="0">
      <pane xSplit="8" ySplit="8" topLeftCell="AI9" activePane="bottomRight" state="frozen"/>
      <selection pane="topRight" activeCell="I1" sqref="I1"/>
      <selection pane="bottomLeft" activeCell="A9" sqref="A9"/>
      <selection pane="bottomRight" activeCell="F16" sqref="F16"/>
    </sheetView>
  </sheetViews>
  <sheetFormatPr baseColWidth="10" defaultColWidth="8.83203125" defaultRowHeight="30" customHeight="1" x14ac:dyDescent="0.2"/>
  <cols>
    <col min="1" max="1" width="2.5" style="51" customWidth="1"/>
    <col min="2" max="2" width="39.1640625" customWidth="1"/>
    <col min="3" max="3" width="19.5" customWidth="1"/>
    <col min="4" max="4" width="10.33203125" customWidth="1"/>
    <col min="5" max="5" width="11.83203125" style="5" bestFit="1" customWidth="1"/>
    <col min="6" max="6" width="11.83203125" bestFit="1" customWidth="1"/>
    <col min="7" max="7" width="2.5" customWidth="1"/>
    <col min="8" max="8" width="6.1640625" hidden="1" customWidth="1"/>
    <col min="9" max="141" width="2.5" customWidth="1"/>
  </cols>
  <sheetData>
    <row r="1" spans="1:141" ht="24.75" customHeight="1" x14ac:dyDescent="0.3">
      <c r="A1" s="52" t="s">
        <v>0</v>
      </c>
      <c r="B1" s="79" t="s">
        <v>1</v>
      </c>
      <c r="C1" s="1"/>
      <c r="D1" s="2"/>
      <c r="E1" s="4"/>
      <c r="F1" s="40"/>
      <c r="H1" s="2"/>
      <c r="I1" s="64"/>
    </row>
    <row r="2" spans="1:141" ht="21.5" customHeight="1" x14ac:dyDescent="0.3">
      <c r="A2" s="52"/>
      <c r="B2" s="79" t="s">
        <v>2</v>
      </c>
      <c r="C2" s="1"/>
      <c r="D2" s="2"/>
      <c r="E2" s="4"/>
      <c r="F2" s="40"/>
      <c r="H2" s="2"/>
      <c r="I2" s="65"/>
    </row>
    <row r="3" spans="1:141" ht="21" customHeight="1" x14ac:dyDescent="0.2">
      <c r="A3" s="51" t="s">
        <v>3</v>
      </c>
      <c r="B3" s="77" t="s">
        <v>4</v>
      </c>
      <c r="C3" s="80"/>
      <c r="D3" s="81"/>
      <c r="E3" s="40"/>
      <c r="F3" s="40"/>
    </row>
    <row r="4" spans="1:141" ht="21" customHeight="1" x14ac:dyDescent="0.2">
      <c r="A4" s="51" t="s">
        <v>5</v>
      </c>
      <c r="B4" s="77" t="s">
        <v>6</v>
      </c>
      <c r="C4" s="80" t="s">
        <v>7</v>
      </c>
      <c r="D4" s="81"/>
      <c r="E4" s="92">
        <v>44958</v>
      </c>
      <c r="F4" s="93"/>
    </row>
    <row r="5" spans="1:141" ht="21" customHeight="1" x14ac:dyDescent="0.2">
      <c r="A5" s="52" t="s">
        <v>8</v>
      </c>
      <c r="B5" s="78">
        <v>44991</v>
      </c>
      <c r="C5" s="141" t="s">
        <v>9</v>
      </c>
      <c r="D5" s="142"/>
      <c r="E5" s="7">
        <v>1</v>
      </c>
      <c r="I5" s="138">
        <f>I6</f>
        <v>44956</v>
      </c>
      <c r="J5" s="139"/>
      <c r="K5" s="139"/>
      <c r="L5" s="139"/>
      <c r="M5" s="139"/>
      <c r="N5" s="139"/>
      <c r="O5" s="140"/>
      <c r="P5" s="138">
        <f>P6</f>
        <v>44963</v>
      </c>
      <c r="Q5" s="139"/>
      <c r="R5" s="139"/>
      <c r="S5" s="139"/>
      <c r="T5" s="139"/>
      <c r="U5" s="139"/>
      <c r="V5" s="140"/>
      <c r="W5" s="138">
        <f>W6</f>
        <v>44970</v>
      </c>
      <c r="X5" s="139"/>
      <c r="Y5" s="139"/>
      <c r="Z5" s="139"/>
      <c r="AA5" s="139"/>
      <c r="AB5" s="139"/>
      <c r="AC5" s="140"/>
      <c r="AD5" s="138">
        <f>AD6</f>
        <v>44977</v>
      </c>
      <c r="AE5" s="139"/>
      <c r="AF5" s="139"/>
      <c r="AG5" s="139"/>
      <c r="AH5" s="139"/>
      <c r="AI5" s="139"/>
      <c r="AJ5" s="140"/>
      <c r="AK5" s="138">
        <f>AK6</f>
        <v>44984</v>
      </c>
      <c r="AL5" s="139"/>
      <c r="AM5" s="139"/>
      <c r="AN5" s="139"/>
      <c r="AO5" s="139"/>
      <c r="AP5" s="139"/>
      <c r="AQ5" s="140"/>
      <c r="AR5" s="138">
        <f>AR6</f>
        <v>44991</v>
      </c>
      <c r="AS5" s="139"/>
      <c r="AT5" s="139"/>
      <c r="AU5" s="139"/>
      <c r="AV5" s="139"/>
      <c r="AW5" s="139"/>
      <c r="AX5" s="140"/>
      <c r="AY5" s="138">
        <f>AY6</f>
        <v>44998</v>
      </c>
      <c r="AZ5" s="139"/>
      <c r="BA5" s="139"/>
      <c r="BB5" s="139"/>
      <c r="BC5" s="139"/>
      <c r="BD5" s="139"/>
      <c r="BE5" s="140"/>
      <c r="BF5" s="138">
        <f>BF6</f>
        <v>45005</v>
      </c>
      <c r="BG5" s="139"/>
      <c r="BH5" s="139"/>
      <c r="BI5" s="139"/>
      <c r="BJ5" s="139"/>
      <c r="BK5" s="139"/>
      <c r="BL5" s="140"/>
      <c r="BM5" s="138">
        <f>BM6</f>
        <v>45012</v>
      </c>
      <c r="BN5" s="139"/>
      <c r="BO5" s="139"/>
      <c r="BP5" s="139"/>
      <c r="BQ5" s="139"/>
      <c r="BR5" s="139"/>
      <c r="BS5" s="140"/>
      <c r="BT5" s="138">
        <f>BT6</f>
        <v>45019</v>
      </c>
      <c r="BU5" s="139"/>
      <c r="BV5" s="139"/>
      <c r="BW5" s="139"/>
      <c r="BX5" s="139"/>
      <c r="BY5" s="139"/>
      <c r="BZ5" s="140"/>
      <c r="CA5" s="138">
        <f>CA6</f>
        <v>45026</v>
      </c>
      <c r="CB5" s="139"/>
      <c r="CC5" s="139"/>
      <c r="CD5" s="139"/>
      <c r="CE5" s="139"/>
      <c r="CF5" s="139"/>
      <c r="CG5" s="140"/>
      <c r="CH5" s="138">
        <f>CH6</f>
        <v>45033</v>
      </c>
      <c r="CI5" s="139"/>
      <c r="CJ5" s="139"/>
      <c r="CK5" s="139"/>
      <c r="CL5" s="139"/>
      <c r="CM5" s="139"/>
      <c r="CN5" s="140"/>
      <c r="CO5" s="138">
        <f>CO6</f>
        <v>45040</v>
      </c>
      <c r="CP5" s="139"/>
      <c r="CQ5" s="139"/>
      <c r="CR5" s="139"/>
      <c r="CS5" s="139"/>
      <c r="CT5" s="139"/>
      <c r="CU5" s="140"/>
      <c r="CV5" s="138">
        <f>CV6</f>
        <v>45047</v>
      </c>
      <c r="CW5" s="139"/>
      <c r="CX5" s="139"/>
      <c r="CY5" s="139"/>
      <c r="CZ5" s="139"/>
      <c r="DA5" s="139"/>
      <c r="DB5" s="140"/>
      <c r="DC5" s="138">
        <f>DC6</f>
        <v>45054</v>
      </c>
      <c r="DD5" s="139"/>
      <c r="DE5" s="139"/>
      <c r="DF5" s="139"/>
      <c r="DG5" s="139"/>
      <c r="DH5" s="139"/>
      <c r="DI5" s="140"/>
      <c r="DJ5" s="138">
        <f>DJ6</f>
        <v>45061</v>
      </c>
      <c r="DK5" s="139"/>
      <c r="DL5" s="139"/>
      <c r="DM5" s="139"/>
      <c r="DN5" s="139"/>
      <c r="DO5" s="139"/>
      <c r="DP5" s="140"/>
      <c r="DQ5" s="138">
        <f>DQ6</f>
        <v>45068</v>
      </c>
      <c r="DR5" s="139"/>
      <c r="DS5" s="139"/>
      <c r="DT5" s="139"/>
      <c r="DU5" s="139"/>
      <c r="DV5" s="139"/>
      <c r="DW5" s="140"/>
      <c r="DX5" s="138">
        <f>DX6</f>
        <v>45075</v>
      </c>
      <c r="DY5" s="139"/>
      <c r="DZ5" s="139"/>
      <c r="EA5" s="139"/>
      <c r="EB5" s="139"/>
      <c r="EC5" s="139"/>
      <c r="ED5" s="140"/>
      <c r="EE5" s="138">
        <f>EE6</f>
        <v>45082</v>
      </c>
      <c r="EF5" s="139"/>
      <c r="EG5" s="139"/>
      <c r="EH5" s="139"/>
      <c r="EI5" s="139"/>
      <c r="EJ5" s="139"/>
      <c r="EK5" s="140"/>
    </row>
    <row r="6" spans="1:141" ht="15" customHeight="1" x14ac:dyDescent="0.2">
      <c r="A6" s="52" t="s">
        <v>10</v>
      </c>
      <c r="B6" s="63"/>
      <c r="C6" s="63"/>
      <c r="D6" s="63"/>
      <c r="E6" s="63"/>
      <c r="F6" s="63"/>
      <c r="G6" s="63"/>
      <c r="I6" s="11">
        <f>Project_Start-WEEKDAY(Project_Start,1)+2+7*(Display_Week-1)</f>
        <v>44956</v>
      </c>
      <c r="J6" s="10">
        <f>I6+1</f>
        <v>44957</v>
      </c>
      <c r="K6" s="10">
        <f t="shared" ref="K6:AX6" si="0">J6+1</f>
        <v>44958</v>
      </c>
      <c r="L6" s="10">
        <f t="shared" si="0"/>
        <v>44959</v>
      </c>
      <c r="M6" s="10">
        <f t="shared" si="0"/>
        <v>44960</v>
      </c>
      <c r="N6" s="10">
        <f t="shared" si="0"/>
        <v>44961</v>
      </c>
      <c r="O6" s="12">
        <f t="shared" si="0"/>
        <v>44962</v>
      </c>
      <c r="P6" s="11">
        <f>O6+1</f>
        <v>44963</v>
      </c>
      <c r="Q6" s="10">
        <f>P6+1</f>
        <v>44964</v>
      </c>
      <c r="R6" s="10">
        <f t="shared" si="0"/>
        <v>44965</v>
      </c>
      <c r="S6" s="10">
        <f t="shared" si="0"/>
        <v>44966</v>
      </c>
      <c r="T6" s="10">
        <f t="shared" si="0"/>
        <v>44967</v>
      </c>
      <c r="U6" s="10">
        <f t="shared" si="0"/>
        <v>44968</v>
      </c>
      <c r="V6" s="12">
        <f t="shared" si="0"/>
        <v>44969</v>
      </c>
      <c r="W6" s="11">
        <f>V6+1</f>
        <v>44970</v>
      </c>
      <c r="X6" s="10">
        <f>W6+1</f>
        <v>44971</v>
      </c>
      <c r="Y6" s="10">
        <f t="shared" si="0"/>
        <v>44972</v>
      </c>
      <c r="Z6" s="10">
        <f t="shared" si="0"/>
        <v>44973</v>
      </c>
      <c r="AA6" s="10">
        <f t="shared" si="0"/>
        <v>44974</v>
      </c>
      <c r="AB6" s="10">
        <f t="shared" si="0"/>
        <v>44975</v>
      </c>
      <c r="AC6" s="12">
        <f t="shared" si="0"/>
        <v>44976</v>
      </c>
      <c r="AD6" s="11">
        <f>AC6+1</f>
        <v>44977</v>
      </c>
      <c r="AE6" s="10">
        <f>AD6+1</f>
        <v>44978</v>
      </c>
      <c r="AF6" s="10">
        <f t="shared" si="0"/>
        <v>44979</v>
      </c>
      <c r="AG6" s="10">
        <f t="shared" si="0"/>
        <v>44980</v>
      </c>
      <c r="AH6" s="10">
        <f t="shared" si="0"/>
        <v>44981</v>
      </c>
      <c r="AI6" s="10">
        <f t="shared" si="0"/>
        <v>44982</v>
      </c>
      <c r="AJ6" s="12">
        <f t="shared" si="0"/>
        <v>44983</v>
      </c>
      <c r="AK6" s="11">
        <f>AJ6+1</f>
        <v>44984</v>
      </c>
      <c r="AL6" s="10">
        <f>AK6+1</f>
        <v>44985</v>
      </c>
      <c r="AM6" s="10">
        <f t="shared" si="0"/>
        <v>44986</v>
      </c>
      <c r="AN6" s="10">
        <f t="shared" si="0"/>
        <v>44987</v>
      </c>
      <c r="AO6" s="10">
        <f t="shared" si="0"/>
        <v>44988</v>
      </c>
      <c r="AP6" s="10">
        <f t="shared" si="0"/>
        <v>44989</v>
      </c>
      <c r="AQ6" s="12">
        <f t="shared" si="0"/>
        <v>44990</v>
      </c>
      <c r="AR6" s="11">
        <f>AQ6+1</f>
        <v>44991</v>
      </c>
      <c r="AS6" s="10">
        <f>AR6+1</f>
        <v>44992</v>
      </c>
      <c r="AT6" s="10">
        <f t="shared" si="0"/>
        <v>44993</v>
      </c>
      <c r="AU6" s="10">
        <f t="shared" si="0"/>
        <v>44994</v>
      </c>
      <c r="AV6" s="10">
        <f t="shared" si="0"/>
        <v>44995</v>
      </c>
      <c r="AW6" s="10">
        <f t="shared" si="0"/>
        <v>44996</v>
      </c>
      <c r="AX6" s="12">
        <f t="shared" si="0"/>
        <v>44997</v>
      </c>
      <c r="AY6" s="11">
        <f>AX6+1</f>
        <v>44998</v>
      </c>
      <c r="AZ6" s="10">
        <f>AY6+1</f>
        <v>44999</v>
      </c>
      <c r="BA6" s="10">
        <f t="shared" ref="BA6:BE6" si="1">AZ6+1</f>
        <v>45000</v>
      </c>
      <c r="BB6" s="10">
        <f t="shared" si="1"/>
        <v>45001</v>
      </c>
      <c r="BC6" s="10">
        <f t="shared" si="1"/>
        <v>45002</v>
      </c>
      <c r="BD6" s="10">
        <f t="shared" si="1"/>
        <v>45003</v>
      </c>
      <c r="BE6" s="12">
        <f t="shared" si="1"/>
        <v>45004</v>
      </c>
      <c r="BF6" s="11">
        <f>BE6+1</f>
        <v>45005</v>
      </c>
      <c r="BG6" s="10">
        <f>BF6+1</f>
        <v>45006</v>
      </c>
      <c r="BH6" s="10">
        <f t="shared" ref="BH6:BL6" si="2">BG6+1</f>
        <v>45007</v>
      </c>
      <c r="BI6" s="10">
        <f t="shared" si="2"/>
        <v>45008</v>
      </c>
      <c r="BJ6" s="10">
        <f t="shared" si="2"/>
        <v>45009</v>
      </c>
      <c r="BK6" s="10">
        <f t="shared" si="2"/>
        <v>45010</v>
      </c>
      <c r="BL6" s="12">
        <f t="shared" si="2"/>
        <v>45011</v>
      </c>
      <c r="BM6" s="11">
        <f>BL6+1</f>
        <v>45012</v>
      </c>
      <c r="BN6" s="10">
        <f>BM6+1</f>
        <v>45013</v>
      </c>
      <c r="BO6" s="10">
        <f t="shared" ref="BO6" si="3">BN6+1</f>
        <v>45014</v>
      </c>
      <c r="BP6" s="10">
        <f t="shared" ref="BP6" si="4">BO6+1</f>
        <v>45015</v>
      </c>
      <c r="BQ6" s="10">
        <f t="shared" ref="BQ6" si="5">BP6+1</f>
        <v>45016</v>
      </c>
      <c r="BR6" s="10">
        <f t="shared" ref="BR6" si="6">BQ6+1</f>
        <v>45017</v>
      </c>
      <c r="BS6" s="12">
        <f t="shared" ref="BS6" si="7">BR6+1</f>
        <v>45018</v>
      </c>
      <c r="BT6" s="11">
        <f>BS6+1</f>
        <v>45019</v>
      </c>
      <c r="BU6" s="10">
        <f>BT6+1</f>
        <v>45020</v>
      </c>
      <c r="BV6" s="10">
        <f t="shared" ref="BV6" si="8">BU6+1</f>
        <v>45021</v>
      </c>
      <c r="BW6" s="10">
        <f t="shared" ref="BW6" si="9">BV6+1</f>
        <v>45022</v>
      </c>
      <c r="BX6" s="10">
        <f t="shared" ref="BX6" si="10">BW6+1</f>
        <v>45023</v>
      </c>
      <c r="BY6" s="10">
        <f t="shared" ref="BY6" si="11">BX6+1</f>
        <v>45024</v>
      </c>
      <c r="BZ6" s="12">
        <f t="shared" ref="BZ6" si="12">BY6+1</f>
        <v>45025</v>
      </c>
      <c r="CA6" s="11">
        <f>BZ6+1</f>
        <v>45026</v>
      </c>
      <c r="CB6" s="10">
        <f>CA6+1</f>
        <v>45027</v>
      </c>
      <c r="CC6" s="10">
        <f t="shared" ref="CC6" si="13">CB6+1</f>
        <v>45028</v>
      </c>
      <c r="CD6" s="10">
        <f t="shared" ref="CD6" si="14">CC6+1</f>
        <v>45029</v>
      </c>
      <c r="CE6" s="10">
        <f t="shared" ref="CE6" si="15">CD6+1</f>
        <v>45030</v>
      </c>
      <c r="CF6" s="10">
        <f t="shared" ref="CF6" si="16">CE6+1</f>
        <v>45031</v>
      </c>
      <c r="CG6" s="12">
        <f t="shared" ref="CG6" si="17">CF6+1</f>
        <v>45032</v>
      </c>
      <c r="CH6" s="11">
        <f>CG6+1</f>
        <v>45033</v>
      </c>
      <c r="CI6" s="10">
        <f>CH6+1</f>
        <v>45034</v>
      </c>
      <c r="CJ6" s="10">
        <f t="shared" ref="CJ6" si="18">CI6+1</f>
        <v>45035</v>
      </c>
      <c r="CK6" s="10">
        <f t="shared" ref="CK6" si="19">CJ6+1</f>
        <v>45036</v>
      </c>
      <c r="CL6" s="10">
        <f t="shared" ref="CL6" si="20">CK6+1</f>
        <v>45037</v>
      </c>
      <c r="CM6" s="10">
        <f t="shared" ref="CM6" si="21">CL6+1</f>
        <v>45038</v>
      </c>
      <c r="CN6" s="12">
        <f t="shared" ref="CN6" si="22">CM6+1</f>
        <v>45039</v>
      </c>
      <c r="CO6" s="11">
        <f>CN6+1</f>
        <v>45040</v>
      </c>
      <c r="CP6" s="10">
        <f>CO6+1</f>
        <v>45041</v>
      </c>
      <c r="CQ6" s="10">
        <f t="shared" ref="CQ6" si="23">CP6+1</f>
        <v>45042</v>
      </c>
      <c r="CR6" s="10">
        <f t="shared" ref="CR6" si="24">CQ6+1</f>
        <v>45043</v>
      </c>
      <c r="CS6" s="10">
        <f t="shared" ref="CS6" si="25">CR6+1</f>
        <v>45044</v>
      </c>
      <c r="CT6" s="10">
        <f t="shared" ref="CT6" si="26">CS6+1</f>
        <v>45045</v>
      </c>
      <c r="CU6" s="12">
        <f t="shared" ref="CU6" si="27">CT6+1</f>
        <v>45046</v>
      </c>
      <c r="CV6" s="11">
        <f>CU6+1</f>
        <v>45047</v>
      </c>
      <c r="CW6" s="10">
        <f>CV6+1</f>
        <v>45048</v>
      </c>
      <c r="CX6" s="10">
        <f t="shared" ref="CX6" si="28">CW6+1</f>
        <v>45049</v>
      </c>
      <c r="CY6" s="10">
        <f t="shared" ref="CY6" si="29">CX6+1</f>
        <v>45050</v>
      </c>
      <c r="CZ6" s="10">
        <f t="shared" ref="CZ6" si="30">CY6+1</f>
        <v>45051</v>
      </c>
      <c r="DA6" s="10">
        <f t="shared" ref="DA6" si="31">CZ6+1</f>
        <v>45052</v>
      </c>
      <c r="DB6" s="12">
        <f t="shared" ref="DB6" si="32">DA6+1</f>
        <v>45053</v>
      </c>
      <c r="DC6" s="11">
        <f>DB6+1</f>
        <v>45054</v>
      </c>
      <c r="DD6" s="10">
        <f>DC6+1</f>
        <v>45055</v>
      </c>
      <c r="DE6" s="10">
        <f t="shared" ref="DE6" si="33">DD6+1</f>
        <v>45056</v>
      </c>
      <c r="DF6" s="10">
        <f t="shared" ref="DF6" si="34">DE6+1</f>
        <v>45057</v>
      </c>
      <c r="DG6" s="10">
        <f t="shared" ref="DG6" si="35">DF6+1</f>
        <v>45058</v>
      </c>
      <c r="DH6" s="10">
        <f t="shared" ref="DH6" si="36">DG6+1</f>
        <v>45059</v>
      </c>
      <c r="DI6" s="12">
        <f t="shared" ref="DI6" si="37">DH6+1</f>
        <v>45060</v>
      </c>
      <c r="DJ6" s="11">
        <f>DI6+1</f>
        <v>45061</v>
      </c>
      <c r="DK6" s="10">
        <f>DJ6+1</f>
        <v>45062</v>
      </c>
      <c r="DL6" s="10">
        <f t="shared" ref="DL6" si="38">DK6+1</f>
        <v>45063</v>
      </c>
      <c r="DM6" s="10">
        <f t="shared" ref="DM6" si="39">DL6+1</f>
        <v>45064</v>
      </c>
      <c r="DN6" s="10">
        <f t="shared" ref="DN6" si="40">DM6+1</f>
        <v>45065</v>
      </c>
      <c r="DO6" s="10">
        <f t="shared" ref="DO6" si="41">DN6+1</f>
        <v>45066</v>
      </c>
      <c r="DP6" s="12">
        <f t="shared" ref="DP6" si="42">DO6+1</f>
        <v>45067</v>
      </c>
      <c r="DQ6" s="11">
        <f>DP6+1</f>
        <v>45068</v>
      </c>
      <c r="DR6" s="10">
        <f>DQ6+1</f>
        <v>45069</v>
      </c>
      <c r="DS6" s="10">
        <f t="shared" ref="DS6" si="43">DR6+1</f>
        <v>45070</v>
      </c>
      <c r="DT6" s="10">
        <f t="shared" ref="DT6" si="44">DS6+1</f>
        <v>45071</v>
      </c>
      <c r="DU6" s="10">
        <f t="shared" ref="DU6" si="45">DT6+1</f>
        <v>45072</v>
      </c>
      <c r="DV6" s="10">
        <f t="shared" ref="DV6" si="46">DU6+1</f>
        <v>45073</v>
      </c>
      <c r="DW6" s="12">
        <f t="shared" ref="DW6" si="47">DV6+1</f>
        <v>45074</v>
      </c>
      <c r="DX6" s="11">
        <f>DW6+1</f>
        <v>45075</v>
      </c>
      <c r="DY6" s="10">
        <f>DX6+1</f>
        <v>45076</v>
      </c>
      <c r="DZ6" s="10">
        <f t="shared" ref="DZ6" si="48">DY6+1</f>
        <v>45077</v>
      </c>
      <c r="EA6" s="10">
        <f t="shared" ref="EA6" si="49">DZ6+1</f>
        <v>45078</v>
      </c>
      <c r="EB6" s="10">
        <f t="shared" ref="EB6" si="50">EA6+1</f>
        <v>45079</v>
      </c>
      <c r="EC6" s="10">
        <f t="shared" ref="EC6" si="51">EB6+1</f>
        <v>45080</v>
      </c>
      <c r="ED6" s="12">
        <f t="shared" ref="ED6" si="52">EC6+1</f>
        <v>45081</v>
      </c>
      <c r="EE6" s="11">
        <f>ED6+1</f>
        <v>45082</v>
      </c>
      <c r="EF6" s="10">
        <f>EE6+1</f>
        <v>45083</v>
      </c>
      <c r="EG6" s="10">
        <f t="shared" ref="EG6" si="53">EF6+1</f>
        <v>45084</v>
      </c>
      <c r="EH6" s="10">
        <f t="shared" ref="EH6" si="54">EG6+1</f>
        <v>45085</v>
      </c>
      <c r="EI6" s="10">
        <f t="shared" ref="EI6" si="55">EH6+1</f>
        <v>45086</v>
      </c>
      <c r="EJ6" s="10">
        <f t="shared" ref="EJ6" si="56">EI6+1</f>
        <v>45087</v>
      </c>
      <c r="EK6" s="12">
        <f t="shared" ref="EK6" si="57">EJ6+1</f>
        <v>45088</v>
      </c>
    </row>
    <row r="7" spans="1:141" ht="30" customHeight="1" thickBot="1" x14ac:dyDescent="0.25">
      <c r="A7" s="52" t="s">
        <v>11</v>
      </c>
      <c r="B7" s="8" t="s">
        <v>12</v>
      </c>
      <c r="C7" s="9" t="s">
        <v>13</v>
      </c>
      <c r="D7" s="9" t="s">
        <v>14</v>
      </c>
      <c r="E7" s="9" t="s">
        <v>15</v>
      </c>
      <c r="F7" s="9" t="s">
        <v>16</v>
      </c>
      <c r="G7" s="9"/>
      <c r="H7" s="9" t="s">
        <v>17</v>
      </c>
      <c r="I7" s="13" t="str">
        <f t="shared" ref="I7" si="58">LEFT(TEXT(I6,"ddd"),1)</f>
        <v>M</v>
      </c>
      <c r="J7" s="13" t="str">
        <f t="shared" ref="J7:AR7" si="59">LEFT(TEXT(J6,"ddd"),1)</f>
        <v>T</v>
      </c>
      <c r="K7" s="13" t="str">
        <f t="shared" si="59"/>
        <v>W</v>
      </c>
      <c r="L7" s="13" t="str">
        <f t="shared" si="59"/>
        <v>T</v>
      </c>
      <c r="M7" s="13" t="str">
        <f t="shared" si="59"/>
        <v>F</v>
      </c>
      <c r="N7" s="13" t="str">
        <f t="shared" si="59"/>
        <v>S</v>
      </c>
      <c r="O7" s="13" t="str">
        <f t="shared" si="59"/>
        <v>S</v>
      </c>
      <c r="P7" s="13" t="str">
        <f t="shared" si="59"/>
        <v>M</v>
      </c>
      <c r="Q7" s="13" t="str">
        <f t="shared" si="59"/>
        <v>T</v>
      </c>
      <c r="R7" s="13" t="str">
        <f t="shared" si="59"/>
        <v>W</v>
      </c>
      <c r="S7" s="13" t="str">
        <f t="shared" si="59"/>
        <v>T</v>
      </c>
      <c r="T7" s="13" t="str">
        <f t="shared" si="59"/>
        <v>F</v>
      </c>
      <c r="U7" s="13" t="str">
        <f t="shared" si="59"/>
        <v>S</v>
      </c>
      <c r="V7" s="13" t="str">
        <f t="shared" si="59"/>
        <v>S</v>
      </c>
      <c r="W7" s="13" t="str">
        <f t="shared" si="59"/>
        <v>M</v>
      </c>
      <c r="X7" s="13" t="str">
        <f t="shared" si="59"/>
        <v>T</v>
      </c>
      <c r="Y7" s="13" t="str">
        <f t="shared" si="59"/>
        <v>W</v>
      </c>
      <c r="Z7" s="13" t="str">
        <f t="shared" si="59"/>
        <v>T</v>
      </c>
      <c r="AA7" s="13" t="str">
        <f t="shared" si="59"/>
        <v>F</v>
      </c>
      <c r="AB7" s="13" t="str">
        <f t="shared" si="59"/>
        <v>S</v>
      </c>
      <c r="AC7" s="13" t="str">
        <f t="shared" si="59"/>
        <v>S</v>
      </c>
      <c r="AD7" s="13" t="str">
        <f t="shared" si="59"/>
        <v>M</v>
      </c>
      <c r="AE7" s="13" t="str">
        <f t="shared" si="59"/>
        <v>T</v>
      </c>
      <c r="AF7" s="13" t="str">
        <f t="shared" si="59"/>
        <v>W</v>
      </c>
      <c r="AG7" s="13" t="str">
        <f t="shared" si="59"/>
        <v>T</v>
      </c>
      <c r="AH7" s="13" t="str">
        <f t="shared" si="59"/>
        <v>F</v>
      </c>
      <c r="AI7" s="13" t="str">
        <f t="shared" si="59"/>
        <v>S</v>
      </c>
      <c r="AJ7" s="13" t="str">
        <f t="shared" si="59"/>
        <v>S</v>
      </c>
      <c r="AK7" s="13" t="str">
        <f t="shared" si="59"/>
        <v>M</v>
      </c>
      <c r="AL7" s="13" t="str">
        <f t="shared" si="59"/>
        <v>T</v>
      </c>
      <c r="AM7" s="13" t="str">
        <f t="shared" si="59"/>
        <v>W</v>
      </c>
      <c r="AN7" s="13" t="str">
        <f t="shared" si="59"/>
        <v>T</v>
      </c>
      <c r="AO7" s="13" t="str">
        <f t="shared" si="59"/>
        <v>F</v>
      </c>
      <c r="AP7" s="13" t="str">
        <f t="shared" si="59"/>
        <v>S</v>
      </c>
      <c r="AQ7" s="13" t="str">
        <f t="shared" si="59"/>
        <v>S</v>
      </c>
      <c r="AR7" s="13" t="str">
        <f t="shared" si="59"/>
        <v>M</v>
      </c>
      <c r="AS7" s="13" t="str">
        <f t="shared" ref="AS7:BL7" si="60">LEFT(TEXT(AS6,"ddd"),1)</f>
        <v>T</v>
      </c>
      <c r="AT7" s="13" t="str">
        <f t="shared" si="60"/>
        <v>W</v>
      </c>
      <c r="AU7" s="13" t="str">
        <f t="shared" si="60"/>
        <v>T</v>
      </c>
      <c r="AV7" s="13" t="str">
        <f t="shared" si="60"/>
        <v>F</v>
      </c>
      <c r="AW7" s="13" t="str">
        <f t="shared" si="60"/>
        <v>S</v>
      </c>
      <c r="AX7" s="13" t="str">
        <f t="shared" si="60"/>
        <v>S</v>
      </c>
      <c r="AY7" s="13" t="str">
        <f t="shared" si="60"/>
        <v>M</v>
      </c>
      <c r="AZ7" s="13" t="str">
        <f t="shared" si="60"/>
        <v>T</v>
      </c>
      <c r="BA7" s="13" t="str">
        <f t="shared" si="60"/>
        <v>W</v>
      </c>
      <c r="BB7" s="13" t="str">
        <f t="shared" si="60"/>
        <v>T</v>
      </c>
      <c r="BC7" s="13" t="str">
        <f t="shared" si="60"/>
        <v>F</v>
      </c>
      <c r="BD7" s="13" t="str">
        <f t="shared" si="60"/>
        <v>S</v>
      </c>
      <c r="BE7" s="13" t="str">
        <f t="shared" si="60"/>
        <v>S</v>
      </c>
      <c r="BF7" s="13" t="str">
        <f t="shared" si="60"/>
        <v>M</v>
      </c>
      <c r="BG7" s="13" t="str">
        <f t="shared" si="60"/>
        <v>T</v>
      </c>
      <c r="BH7" s="13" t="str">
        <f t="shared" si="60"/>
        <v>W</v>
      </c>
      <c r="BI7" s="13" t="str">
        <f t="shared" si="60"/>
        <v>T</v>
      </c>
      <c r="BJ7" s="13" t="str">
        <f t="shared" si="60"/>
        <v>F</v>
      </c>
      <c r="BK7" s="13" t="str">
        <f t="shared" si="60"/>
        <v>S</v>
      </c>
      <c r="BL7" s="13" t="str">
        <f t="shared" si="60"/>
        <v>S</v>
      </c>
      <c r="BM7" s="13" t="str">
        <f t="shared" ref="BM7:DB7" si="61">LEFT(TEXT(BM6,"ddd"),1)</f>
        <v>M</v>
      </c>
      <c r="BN7" s="13" t="str">
        <f t="shared" si="61"/>
        <v>T</v>
      </c>
      <c r="BO7" s="13" t="str">
        <f t="shared" si="61"/>
        <v>W</v>
      </c>
      <c r="BP7" s="13" t="str">
        <f t="shared" si="61"/>
        <v>T</v>
      </c>
      <c r="BQ7" s="13" t="str">
        <f t="shared" si="61"/>
        <v>F</v>
      </c>
      <c r="BR7" s="13" t="str">
        <f t="shared" si="61"/>
        <v>S</v>
      </c>
      <c r="BS7" s="13" t="str">
        <f t="shared" si="61"/>
        <v>S</v>
      </c>
      <c r="BT7" s="13" t="str">
        <f t="shared" si="61"/>
        <v>M</v>
      </c>
      <c r="BU7" s="13" t="str">
        <f t="shared" si="61"/>
        <v>T</v>
      </c>
      <c r="BV7" s="13" t="str">
        <f t="shared" si="61"/>
        <v>W</v>
      </c>
      <c r="BW7" s="13" t="str">
        <f t="shared" si="61"/>
        <v>T</v>
      </c>
      <c r="BX7" s="13" t="str">
        <f t="shared" si="61"/>
        <v>F</v>
      </c>
      <c r="BY7" s="13" t="str">
        <f t="shared" si="61"/>
        <v>S</v>
      </c>
      <c r="BZ7" s="13" t="str">
        <f t="shared" si="61"/>
        <v>S</v>
      </c>
      <c r="CA7" s="13" t="str">
        <f t="shared" si="61"/>
        <v>M</v>
      </c>
      <c r="CB7" s="13" t="str">
        <f t="shared" si="61"/>
        <v>T</v>
      </c>
      <c r="CC7" s="13" t="str">
        <f t="shared" si="61"/>
        <v>W</v>
      </c>
      <c r="CD7" s="13" t="str">
        <f t="shared" si="61"/>
        <v>T</v>
      </c>
      <c r="CE7" s="13" t="str">
        <f t="shared" si="61"/>
        <v>F</v>
      </c>
      <c r="CF7" s="13" t="str">
        <f t="shared" si="61"/>
        <v>S</v>
      </c>
      <c r="CG7" s="13" t="str">
        <f t="shared" si="61"/>
        <v>S</v>
      </c>
      <c r="CH7" s="13" t="str">
        <f t="shared" si="61"/>
        <v>M</v>
      </c>
      <c r="CI7" s="13" t="str">
        <f t="shared" si="61"/>
        <v>T</v>
      </c>
      <c r="CJ7" s="13" t="str">
        <f t="shared" si="61"/>
        <v>W</v>
      </c>
      <c r="CK7" s="13" t="str">
        <f t="shared" si="61"/>
        <v>T</v>
      </c>
      <c r="CL7" s="13" t="str">
        <f t="shared" si="61"/>
        <v>F</v>
      </c>
      <c r="CM7" s="13" t="str">
        <f t="shared" si="61"/>
        <v>S</v>
      </c>
      <c r="CN7" s="13" t="str">
        <f t="shared" si="61"/>
        <v>S</v>
      </c>
      <c r="CO7" s="13" t="str">
        <f t="shared" si="61"/>
        <v>M</v>
      </c>
      <c r="CP7" s="13" t="str">
        <f t="shared" si="61"/>
        <v>T</v>
      </c>
      <c r="CQ7" s="13" t="str">
        <f t="shared" si="61"/>
        <v>W</v>
      </c>
      <c r="CR7" s="13" t="str">
        <f t="shared" si="61"/>
        <v>T</v>
      </c>
      <c r="CS7" s="13" t="str">
        <f t="shared" si="61"/>
        <v>F</v>
      </c>
      <c r="CT7" s="13" t="str">
        <f t="shared" si="61"/>
        <v>S</v>
      </c>
      <c r="CU7" s="13" t="str">
        <f t="shared" si="61"/>
        <v>S</v>
      </c>
      <c r="CV7" s="13" t="str">
        <f t="shared" si="61"/>
        <v>M</v>
      </c>
      <c r="CW7" s="13" t="str">
        <f t="shared" si="61"/>
        <v>T</v>
      </c>
      <c r="CX7" s="13" t="str">
        <f t="shared" si="61"/>
        <v>W</v>
      </c>
      <c r="CY7" s="13" t="str">
        <f t="shared" si="61"/>
        <v>T</v>
      </c>
      <c r="CZ7" s="13" t="str">
        <f t="shared" si="61"/>
        <v>F</v>
      </c>
      <c r="DA7" s="13" t="str">
        <f t="shared" si="61"/>
        <v>S</v>
      </c>
      <c r="DB7" s="13" t="str">
        <f t="shared" si="61"/>
        <v>S</v>
      </c>
      <c r="DC7" s="13" t="str">
        <f t="shared" ref="DC7:EK7" si="62">LEFT(TEXT(DC6,"ddd"),1)</f>
        <v>M</v>
      </c>
      <c r="DD7" s="13" t="str">
        <f t="shared" si="62"/>
        <v>T</v>
      </c>
      <c r="DE7" s="13" t="str">
        <f t="shared" si="62"/>
        <v>W</v>
      </c>
      <c r="DF7" s="13" t="str">
        <f t="shared" si="62"/>
        <v>T</v>
      </c>
      <c r="DG7" s="13" t="str">
        <f t="shared" si="62"/>
        <v>F</v>
      </c>
      <c r="DH7" s="13" t="str">
        <f t="shared" si="62"/>
        <v>S</v>
      </c>
      <c r="DI7" s="13" t="str">
        <f t="shared" si="62"/>
        <v>S</v>
      </c>
      <c r="DJ7" s="13" t="str">
        <f t="shared" si="62"/>
        <v>M</v>
      </c>
      <c r="DK7" s="13" t="str">
        <f t="shared" si="62"/>
        <v>T</v>
      </c>
      <c r="DL7" s="13" t="str">
        <f t="shared" si="62"/>
        <v>W</v>
      </c>
      <c r="DM7" s="13" t="str">
        <f t="shared" si="62"/>
        <v>T</v>
      </c>
      <c r="DN7" s="13" t="str">
        <f t="shared" si="62"/>
        <v>F</v>
      </c>
      <c r="DO7" s="13" t="str">
        <f t="shared" si="62"/>
        <v>S</v>
      </c>
      <c r="DP7" s="13" t="str">
        <f t="shared" si="62"/>
        <v>S</v>
      </c>
      <c r="DQ7" s="13" t="str">
        <f t="shared" si="62"/>
        <v>M</v>
      </c>
      <c r="DR7" s="13" t="str">
        <f t="shared" si="62"/>
        <v>T</v>
      </c>
      <c r="DS7" s="13" t="str">
        <f t="shared" si="62"/>
        <v>W</v>
      </c>
      <c r="DT7" s="13" t="str">
        <f t="shared" si="62"/>
        <v>T</v>
      </c>
      <c r="DU7" s="13" t="str">
        <f t="shared" si="62"/>
        <v>F</v>
      </c>
      <c r="DV7" s="13" t="str">
        <f t="shared" si="62"/>
        <v>S</v>
      </c>
      <c r="DW7" s="13" t="str">
        <f t="shared" si="62"/>
        <v>S</v>
      </c>
      <c r="DX7" s="13" t="str">
        <f t="shared" si="62"/>
        <v>M</v>
      </c>
      <c r="DY7" s="13" t="str">
        <f t="shared" si="62"/>
        <v>T</v>
      </c>
      <c r="DZ7" s="13" t="str">
        <f t="shared" si="62"/>
        <v>W</v>
      </c>
      <c r="EA7" s="13" t="str">
        <f t="shared" si="62"/>
        <v>T</v>
      </c>
      <c r="EB7" s="13" t="str">
        <f t="shared" si="62"/>
        <v>F</v>
      </c>
      <c r="EC7" s="13" t="str">
        <f t="shared" si="62"/>
        <v>S</v>
      </c>
      <c r="ED7" s="13" t="str">
        <f t="shared" si="62"/>
        <v>S</v>
      </c>
      <c r="EE7" s="13" t="str">
        <f t="shared" si="62"/>
        <v>M</v>
      </c>
      <c r="EF7" s="13" t="str">
        <f t="shared" si="62"/>
        <v>T</v>
      </c>
      <c r="EG7" s="13" t="str">
        <f t="shared" si="62"/>
        <v>W</v>
      </c>
      <c r="EH7" s="13" t="str">
        <f t="shared" si="62"/>
        <v>T</v>
      </c>
      <c r="EI7" s="13" t="str">
        <f t="shared" si="62"/>
        <v>F</v>
      </c>
      <c r="EJ7" s="13" t="str">
        <f t="shared" si="62"/>
        <v>S</v>
      </c>
      <c r="EK7" s="13" t="str">
        <f t="shared" si="62"/>
        <v>S</v>
      </c>
    </row>
    <row r="8" spans="1:141" ht="30" hidden="1" customHeight="1" thickBot="1" x14ac:dyDescent="0.25">
      <c r="A8" s="51" t="s">
        <v>18</v>
      </c>
      <c r="C8" s="54"/>
      <c r="E8"/>
      <c r="H8" t="str">
        <f>IF(OR(ISBLANK(task_start),ISBLANK(task_end)),"",task_end-task_start+1)</f>
        <v/>
      </c>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row>
    <row r="9" spans="1:141" s="3" customFormat="1" ht="30" customHeight="1" thickBot="1" x14ac:dyDescent="0.25">
      <c r="A9" s="52" t="s">
        <v>19</v>
      </c>
      <c r="B9" s="18" t="s">
        <v>20</v>
      </c>
      <c r="C9" s="56"/>
      <c r="D9" s="19">
        <f>SUM(D10:D15)/6</f>
        <v>1</v>
      </c>
      <c r="E9" s="20"/>
      <c r="F9" s="21"/>
      <c r="G9" s="17"/>
      <c r="H9" s="17" t="str">
        <f t="shared" ref="H9:H49" si="63">IF(OR(ISBLANK(task_start),ISBLANK(task_end)),"",task_end-task_start+1)</f>
        <v/>
      </c>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row>
    <row r="10" spans="1:141" s="3" customFormat="1" ht="44.25" customHeight="1" thickBot="1" x14ac:dyDescent="0.25">
      <c r="A10" s="52" t="s">
        <v>21</v>
      </c>
      <c r="B10" s="100" t="s">
        <v>22</v>
      </c>
      <c r="C10" s="57" t="s">
        <v>23</v>
      </c>
      <c r="D10" s="22">
        <v>1</v>
      </c>
      <c r="E10" s="67">
        <f>Project_Start</f>
        <v>44958</v>
      </c>
      <c r="F10" s="67">
        <f>Project_Start</f>
        <v>44958</v>
      </c>
      <c r="G10" s="17"/>
      <c r="H10" s="17">
        <f t="shared" si="63"/>
        <v>1</v>
      </c>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row>
    <row r="11" spans="1:141" s="3" customFormat="1" ht="45" customHeight="1" thickBot="1" x14ac:dyDescent="0.25">
      <c r="A11" s="52" t="s">
        <v>24</v>
      </c>
      <c r="B11" s="100" t="s">
        <v>25</v>
      </c>
      <c r="C11" s="57" t="s">
        <v>26</v>
      </c>
      <c r="D11" s="22">
        <v>1</v>
      </c>
      <c r="E11" s="67">
        <v>44966</v>
      </c>
      <c r="F11" s="67">
        <f>E11+20</f>
        <v>44986</v>
      </c>
      <c r="G11" s="17"/>
      <c r="H11" s="17">
        <f t="shared" si="63"/>
        <v>21</v>
      </c>
      <c r="I11" s="37"/>
      <c r="J11" s="37"/>
      <c r="K11" s="37"/>
      <c r="L11" s="37"/>
      <c r="M11" s="37"/>
      <c r="N11" s="37"/>
      <c r="O11" s="37"/>
      <c r="P11" s="37"/>
      <c r="Q11" s="37"/>
      <c r="R11" s="37"/>
      <c r="S11" s="37"/>
      <c r="T11" s="37"/>
      <c r="U11" s="38"/>
      <c r="V11" s="38"/>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row>
    <row r="12" spans="1:141" s="3" customFormat="1" ht="33" customHeight="1" thickBot="1" x14ac:dyDescent="0.25">
      <c r="A12" s="51"/>
      <c r="B12" s="100" t="s">
        <v>27</v>
      </c>
      <c r="C12" s="57" t="s">
        <v>28</v>
      </c>
      <c r="D12" s="22">
        <v>1</v>
      </c>
      <c r="E12" s="67">
        <v>44980</v>
      </c>
      <c r="F12" s="67">
        <f>E12+6</f>
        <v>44986</v>
      </c>
      <c r="G12" s="17"/>
      <c r="H12" s="17">
        <f t="shared" si="63"/>
        <v>7</v>
      </c>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row>
    <row r="13" spans="1:141" s="3" customFormat="1" ht="46.5" customHeight="1" thickBot="1" x14ac:dyDescent="0.25">
      <c r="A13" s="51"/>
      <c r="B13" s="100" t="s">
        <v>29</v>
      </c>
      <c r="C13" s="57" t="s">
        <v>26</v>
      </c>
      <c r="D13" s="22">
        <v>1</v>
      </c>
      <c r="E13" s="67">
        <v>44985</v>
      </c>
      <c r="F13" s="67">
        <f>E15</f>
        <v>44991</v>
      </c>
      <c r="G13" s="17"/>
      <c r="H13" s="17">
        <f t="shared" si="63"/>
        <v>7</v>
      </c>
      <c r="I13" s="37"/>
      <c r="J13" s="37"/>
      <c r="K13" s="37"/>
      <c r="L13" s="37"/>
      <c r="M13" s="37"/>
      <c r="N13" s="37"/>
      <c r="O13" s="37"/>
      <c r="P13" s="37"/>
      <c r="Q13" s="37"/>
      <c r="R13" s="37"/>
      <c r="S13" s="37"/>
      <c r="T13" s="37"/>
      <c r="U13" s="37"/>
      <c r="V13" s="37"/>
      <c r="W13" s="37"/>
      <c r="X13" s="37"/>
      <c r="Y13" s="38"/>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row>
    <row r="14" spans="1:141" s="3" customFormat="1" ht="30" customHeight="1" thickBot="1" x14ac:dyDescent="0.25">
      <c r="A14" s="51"/>
      <c r="B14" s="100" t="s">
        <v>30</v>
      </c>
      <c r="C14" s="57" t="s">
        <v>28</v>
      </c>
      <c r="D14" s="22">
        <v>1</v>
      </c>
      <c r="E14" s="67">
        <v>44985</v>
      </c>
      <c r="F14" s="67">
        <f>E15</f>
        <v>44991</v>
      </c>
      <c r="G14" s="17"/>
      <c r="H14" s="17"/>
      <c r="I14" s="37"/>
      <c r="J14" s="37"/>
      <c r="K14" s="37"/>
      <c r="L14" s="37"/>
      <c r="M14" s="37"/>
      <c r="N14" s="37"/>
      <c r="O14" s="37"/>
      <c r="P14" s="37"/>
      <c r="Q14" s="37"/>
      <c r="R14" s="37"/>
      <c r="S14" s="37"/>
      <c r="T14" s="37"/>
      <c r="U14" s="37"/>
      <c r="V14" s="37"/>
      <c r="W14" s="37"/>
      <c r="X14" s="37"/>
      <c r="Y14" s="38"/>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row>
    <row r="15" spans="1:141" s="3" customFormat="1" ht="30" customHeight="1" thickBot="1" x14ac:dyDescent="0.25">
      <c r="A15" s="51"/>
      <c r="B15" s="100" t="s">
        <v>31</v>
      </c>
      <c r="C15" s="57" t="s">
        <v>32</v>
      </c>
      <c r="D15" s="22">
        <v>1</v>
      </c>
      <c r="E15" s="67">
        <v>44991</v>
      </c>
      <c r="F15" s="67">
        <v>44997</v>
      </c>
      <c r="G15" s="17"/>
      <c r="H15" s="17">
        <f t="shared" si="63"/>
        <v>7</v>
      </c>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row>
    <row r="16" spans="1:141" s="3" customFormat="1" ht="30" customHeight="1" thickBot="1" x14ac:dyDescent="0.25">
      <c r="A16" s="52" t="s">
        <v>33</v>
      </c>
      <c r="B16" s="23" t="s">
        <v>34</v>
      </c>
      <c r="C16" s="58"/>
      <c r="D16" s="94">
        <f>SUM(D17:D21)/5</f>
        <v>0.86999999999999988</v>
      </c>
      <c r="E16" s="68"/>
      <c r="F16" s="69"/>
      <c r="G16" s="17"/>
      <c r="H16" s="17" t="str">
        <f t="shared" si="63"/>
        <v/>
      </c>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row>
    <row r="17" spans="1:141" s="3" customFormat="1" ht="30" customHeight="1" x14ac:dyDescent="0.2">
      <c r="A17" s="52"/>
      <c r="B17" s="101" t="s">
        <v>35</v>
      </c>
      <c r="C17" s="95" t="s">
        <v>26</v>
      </c>
      <c r="D17" s="24">
        <v>1</v>
      </c>
      <c r="E17" s="70">
        <v>44958</v>
      </c>
      <c r="F17" s="70">
        <v>44985</v>
      </c>
      <c r="G17" s="17"/>
      <c r="H17" s="17">
        <f t="shared" si="63"/>
        <v>28</v>
      </c>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row>
    <row r="18" spans="1:141" s="3" customFormat="1" ht="30" customHeight="1" x14ac:dyDescent="0.2">
      <c r="A18" s="51"/>
      <c r="B18" s="60" t="s">
        <v>36</v>
      </c>
      <c r="C18" s="95" t="s">
        <v>32</v>
      </c>
      <c r="D18" s="24">
        <v>1</v>
      </c>
      <c r="E18" s="70">
        <v>44967</v>
      </c>
      <c r="F18" s="70">
        <v>44987</v>
      </c>
      <c r="G18" s="17"/>
      <c r="H18" s="17">
        <f t="shared" si="63"/>
        <v>21</v>
      </c>
      <c r="I18" s="37"/>
      <c r="J18" s="37"/>
      <c r="K18" s="37"/>
      <c r="L18" s="37"/>
      <c r="M18" s="37"/>
      <c r="N18" s="37"/>
      <c r="O18" s="37"/>
      <c r="P18" s="37"/>
      <c r="Q18" s="37"/>
      <c r="R18" s="37"/>
      <c r="S18" s="37"/>
      <c r="T18" s="37"/>
      <c r="U18" s="38"/>
      <c r="V18" s="38"/>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row>
    <row r="19" spans="1:141" s="3" customFormat="1" ht="30" customHeight="1" x14ac:dyDescent="0.2">
      <c r="A19" s="51"/>
      <c r="B19" s="101" t="s">
        <v>37</v>
      </c>
      <c r="C19" s="95" t="s">
        <v>23</v>
      </c>
      <c r="D19" s="24">
        <v>0.5</v>
      </c>
      <c r="E19" s="70">
        <v>44972</v>
      </c>
      <c r="F19" s="70">
        <v>44987</v>
      </c>
      <c r="G19" s="17"/>
      <c r="H19" s="17">
        <f t="shared" si="63"/>
        <v>16</v>
      </c>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row>
    <row r="20" spans="1:141" s="3" customFormat="1" ht="46.5" customHeight="1" x14ac:dyDescent="0.2">
      <c r="A20" s="51"/>
      <c r="B20" s="101" t="s">
        <v>38</v>
      </c>
      <c r="C20" s="95" t="s">
        <v>28</v>
      </c>
      <c r="D20" s="24">
        <v>1</v>
      </c>
      <c r="E20" s="70">
        <v>44977</v>
      </c>
      <c r="F20" s="70">
        <v>44988</v>
      </c>
      <c r="G20" s="17"/>
      <c r="H20" s="17">
        <f t="shared" si="63"/>
        <v>12</v>
      </c>
      <c r="I20" s="37"/>
      <c r="J20" s="37"/>
      <c r="K20" s="37"/>
      <c r="L20" s="37"/>
      <c r="M20" s="37"/>
      <c r="N20" s="37"/>
      <c r="O20" s="37"/>
      <c r="P20" s="37"/>
      <c r="Q20" s="37"/>
      <c r="R20" s="37"/>
      <c r="S20" s="37"/>
      <c r="T20" s="37"/>
      <c r="U20" s="37"/>
      <c r="V20" s="37"/>
      <c r="W20" s="37"/>
      <c r="X20" s="37"/>
      <c r="Y20" s="38"/>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row>
    <row r="21" spans="1:141" s="3" customFormat="1" ht="30" customHeight="1" thickBot="1" x14ac:dyDescent="0.25">
      <c r="A21" s="51"/>
      <c r="B21" s="60" t="s">
        <v>39</v>
      </c>
      <c r="C21" s="95" t="s">
        <v>32</v>
      </c>
      <c r="D21" s="24">
        <v>0.85</v>
      </c>
      <c r="E21" s="70">
        <v>44991</v>
      </c>
      <c r="F21" s="70">
        <v>44991</v>
      </c>
      <c r="G21" s="17"/>
      <c r="H21" s="17">
        <f t="shared" si="63"/>
        <v>1</v>
      </c>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37"/>
      <c r="EJ21" s="37"/>
      <c r="EK21" s="37"/>
    </row>
    <row r="22" spans="1:141" s="3" customFormat="1" ht="30" customHeight="1" thickBot="1" x14ac:dyDescent="0.25">
      <c r="A22" s="51" t="s">
        <v>40</v>
      </c>
      <c r="B22" s="25" t="s">
        <v>41</v>
      </c>
      <c r="C22" s="96"/>
      <c r="D22" s="26">
        <f>SUM(D23:D28)/6</f>
        <v>0</v>
      </c>
      <c r="E22" s="71"/>
      <c r="F22" s="72"/>
      <c r="G22" s="17"/>
      <c r="H22" s="17" t="str">
        <f t="shared" si="63"/>
        <v/>
      </c>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row>
    <row r="23" spans="1:141" s="3" customFormat="1" ht="30" customHeight="1" thickBot="1" x14ac:dyDescent="0.25">
      <c r="A23" s="51"/>
      <c r="B23" s="102" t="s">
        <v>42</v>
      </c>
      <c r="C23" s="97" t="s">
        <v>28</v>
      </c>
      <c r="D23" s="27">
        <v>0</v>
      </c>
      <c r="E23" s="73">
        <v>44991</v>
      </c>
      <c r="F23" s="73">
        <f>E23+7</f>
        <v>44998</v>
      </c>
      <c r="G23" s="17"/>
      <c r="H23" s="17">
        <f t="shared" si="63"/>
        <v>8</v>
      </c>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c r="CW23" s="37"/>
      <c r="CX23" s="37"/>
      <c r="CY23" s="37"/>
      <c r="CZ23" s="37"/>
      <c r="DA23" s="37"/>
      <c r="DB23" s="37"/>
      <c r="DC23" s="37"/>
      <c r="DD23" s="37"/>
      <c r="DE23" s="37"/>
      <c r="DF23" s="37"/>
      <c r="DG23" s="37"/>
      <c r="DH23" s="37"/>
      <c r="DI23" s="37"/>
      <c r="DJ23" s="37"/>
      <c r="DK23" s="37"/>
      <c r="DL23" s="37"/>
      <c r="DM23" s="37"/>
      <c r="DN23" s="37"/>
      <c r="DO23" s="37"/>
      <c r="DP23" s="37"/>
      <c r="DQ23" s="37"/>
      <c r="DR23" s="37"/>
      <c r="DS23" s="37"/>
      <c r="DT23" s="37"/>
      <c r="DU23" s="37"/>
      <c r="DV23" s="37"/>
      <c r="DW23" s="37"/>
      <c r="DX23" s="37"/>
      <c r="DY23" s="37"/>
      <c r="DZ23" s="37"/>
      <c r="EA23" s="37"/>
      <c r="EB23" s="37"/>
      <c r="EC23" s="37"/>
      <c r="ED23" s="37"/>
      <c r="EE23" s="37"/>
      <c r="EF23" s="37"/>
      <c r="EG23" s="37"/>
      <c r="EH23" s="37"/>
      <c r="EI23" s="37"/>
      <c r="EJ23" s="37"/>
      <c r="EK23" s="37"/>
    </row>
    <row r="24" spans="1:141" s="3" customFormat="1" ht="30" customHeight="1" thickBot="1" x14ac:dyDescent="0.25">
      <c r="A24" s="51"/>
      <c r="B24" s="61" t="s">
        <v>43</v>
      </c>
      <c r="C24" s="97" t="s">
        <v>32</v>
      </c>
      <c r="D24" s="27">
        <v>0</v>
      </c>
      <c r="E24" s="73">
        <v>44993</v>
      </c>
      <c r="F24" s="73">
        <f>E24+5</f>
        <v>44998</v>
      </c>
      <c r="G24" s="17"/>
      <c r="H24" s="17">
        <f t="shared" si="63"/>
        <v>6</v>
      </c>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row>
    <row r="25" spans="1:141" s="3" customFormat="1" ht="30" customHeight="1" thickBot="1" x14ac:dyDescent="0.25">
      <c r="A25" s="51"/>
      <c r="B25" s="61" t="s">
        <v>44</v>
      </c>
      <c r="C25" s="97" t="s">
        <v>23</v>
      </c>
      <c r="D25" s="27">
        <v>0</v>
      </c>
      <c r="E25" s="73">
        <v>44994</v>
      </c>
      <c r="F25" s="73">
        <f>E25+5</f>
        <v>44999</v>
      </c>
      <c r="G25" s="17"/>
      <c r="H25" s="17">
        <f t="shared" si="63"/>
        <v>6</v>
      </c>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37"/>
      <c r="EJ25" s="37"/>
      <c r="EK25" s="37"/>
    </row>
    <row r="26" spans="1:141" s="3" customFormat="1" ht="30" customHeight="1" x14ac:dyDescent="0.2">
      <c r="A26" s="51"/>
      <c r="B26" s="61" t="s">
        <v>45</v>
      </c>
      <c r="C26" s="97" t="s">
        <v>28</v>
      </c>
      <c r="D26" s="27">
        <v>0</v>
      </c>
      <c r="E26" s="73">
        <v>44995</v>
      </c>
      <c r="F26" s="73">
        <f>E26+7</f>
        <v>45002</v>
      </c>
      <c r="G26" s="17"/>
      <c r="H26" s="17">
        <f t="shared" si="63"/>
        <v>8</v>
      </c>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37"/>
      <c r="EJ26" s="37"/>
      <c r="EK26" s="37"/>
    </row>
    <row r="27" spans="1:141" s="3" customFormat="1" ht="30" customHeight="1" x14ac:dyDescent="0.2">
      <c r="A27" s="51"/>
      <c r="B27" s="61" t="s">
        <v>46</v>
      </c>
      <c r="C27" s="97" t="s">
        <v>26</v>
      </c>
      <c r="D27" s="27">
        <v>0</v>
      </c>
      <c r="E27" s="73">
        <v>44996</v>
      </c>
      <c r="F27" s="73">
        <f>E27+10</f>
        <v>45006</v>
      </c>
      <c r="G27" s="17"/>
      <c r="H27" s="17">
        <f t="shared" si="63"/>
        <v>11</v>
      </c>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c r="EA27" s="37"/>
      <c r="EB27" s="37"/>
      <c r="EC27" s="37"/>
      <c r="ED27" s="37"/>
      <c r="EE27" s="37"/>
      <c r="EF27" s="37"/>
      <c r="EG27" s="37"/>
      <c r="EH27" s="37"/>
      <c r="EI27" s="37"/>
      <c r="EJ27" s="37"/>
      <c r="EK27" s="37"/>
    </row>
    <row r="28" spans="1:141" s="3" customFormat="1" ht="30" customHeight="1" x14ac:dyDescent="0.2">
      <c r="A28" s="51"/>
      <c r="B28" s="61" t="s">
        <v>47</v>
      </c>
      <c r="C28" s="97" t="s">
        <v>26</v>
      </c>
      <c r="D28" s="27">
        <v>0</v>
      </c>
      <c r="E28" s="73">
        <v>44997</v>
      </c>
      <c r="F28" s="73">
        <f>E28+10</f>
        <v>45007</v>
      </c>
      <c r="G28" s="17"/>
      <c r="H28" s="1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37"/>
      <c r="ED28" s="37"/>
      <c r="EE28" s="37"/>
      <c r="EF28" s="37"/>
      <c r="EG28" s="37"/>
      <c r="EH28" s="37"/>
      <c r="EI28" s="37"/>
      <c r="EJ28" s="37"/>
      <c r="EK28" s="37"/>
    </row>
    <row r="29" spans="1:141" s="3" customFormat="1" ht="30" customHeight="1" x14ac:dyDescent="0.2">
      <c r="A29" s="51" t="s">
        <v>40</v>
      </c>
      <c r="B29" s="28" t="s">
        <v>48</v>
      </c>
      <c r="C29" s="98"/>
      <c r="D29" s="29">
        <f>SUM(D30:D34)/5</f>
        <v>0</v>
      </c>
      <c r="E29" s="74"/>
      <c r="F29" s="75"/>
      <c r="G29" s="17"/>
      <c r="H29" s="17" t="str">
        <f t="shared" si="63"/>
        <v/>
      </c>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row>
    <row r="30" spans="1:141" s="3" customFormat="1" ht="30" customHeight="1" thickBot="1" x14ac:dyDescent="0.25">
      <c r="A30" s="51"/>
      <c r="B30" s="130" t="s">
        <v>49</v>
      </c>
      <c r="C30" s="99" t="s">
        <v>26</v>
      </c>
      <c r="D30" s="30">
        <v>0</v>
      </c>
      <c r="E30" s="76">
        <v>45000</v>
      </c>
      <c r="F30" s="76">
        <f>E30+30</f>
        <v>45030</v>
      </c>
      <c r="G30" s="17"/>
      <c r="H30" s="17">
        <f t="shared" si="63"/>
        <v>31</v>
      </c>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c r="EA30" s="37"/>
      <c r="EB30" s="37"/>
      <c r="EC30" s="37"/>
      <c r="ED30" s="37"/>
      <c r="EE30" s="37"/>
      <c r="EF30" s="37"/>
      <c r="EG30" s="37"/>
      <c r="EH30" s="37"/>
      <c r="EI30" s="37"/>
      <c r="EJ30" s="37"/>
      <c r="EK30" s="37"/>
    </row>
    <row r="31" spans="1:141" s="3" customFormat="1" ht="30" customHeight="1" thickBot="1" x14ac:dyDescent="0.25">
      <c r="A31" s="51"/>
      <c r="B31" s="130" t="s">
        <v>50</v>
      </c>
      <c r="C31" s="99" t="s">
        <v>32</v>
      </c>
      <c r="D31" s="30">
        <v>0</v>
      </c>
      <c r="E31" s="76">
        <v>45002</v>
      </c>
      <c r="F31" s="76">
        <f>E31+30</f>
        <v>45032</v>
      </c>
      <c r="G31" s="17"/>
      <c r="H31" s="17">
        <f t="shared" si="63"/>
        <v>31</v>
      </c>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c r="EA31" s="37"/>
      <c r="EB31" s="37"/>
      <c r="EC31" s="37"/>
      <c r="ED31" s="37"/>
      <c r="EE31" s="37"/>
      <c r="EF31" s="37"/>
      <c r="EG31" s="37"/>
      <c r="EH31" s="37"/>
      <c r="EI31" s="37"/>
      <c r="EJ31" s="37"/>
      <c r="EK31" s="37"/>
    </row>
    <row r="32" spans="1:141" s="3" customFormat="1" ht="30" customHeight="1" thickBot="1" x14ac:dyDescent="0.25">
      <c r="A32" s="51"/>
      <c r="B32" s="130" t="s">
        <v>51</v>
      </c>
      <c r="C32" s="99" t="s">
        <v>23</v>
      </c>
      <c r="D32" s="30">
        <v>0</v>
      </c>
      <c r="E32" s="76">
        <v>45005</v>
      </c>
      <c r="F32" s="76">
        <f>E32+30</f>
        <v>45035</v>
      </c>
      <c r="G32" s="17"/>
      <c r="H32" s="17">
        <f t="shared" si="63"/>
        <v>31</v>
      </c>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37"/>
      <c r="EJ32" s="37"/>
      <c r="EK32" s="37"/>
    </row>
    <row r="33" spans="1:141" s="3" customFormat="1" ht="30" customHeight="1" thickBot="1" x14ac:dyDescent="0.25">
      <c r="A33" s="51"/>
      <c r="B33" s="130" t="s">
        <v>52</v>
      </c>
      <c r="C33" s="99" t="s">
        <v>28</v>
      </c>
      <c r="D33" s="30">
        <v>0</v>
      </c>
      <c r="E33" s="76">
        <v>45007</v>
      </c>
      <c r="F33" s="76">
        <f>E33+30</f>
        <v>45037</v>
      </c>
      <c r="G33" s="17"/>
      <c r="H33" s="17">
        <f t="shared" si="63"/>
        <v>31</v>
      </c>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row>
    <row r="34" spans="1:141" s="3" customFormat="1" ht="30" customHeight="1" thickBot="1" x14ac:dyDescent="0.25">
      <c r="A34" s="51"/>
      <c r="B34" s="130" t="s">
        <v>53</v>
      </c>
      <c r="C34" s="99" t="s">
        <v>28</v>
      </c>
      <c r="D34" s="30">
        <v>0</v>
      </c>
      <c r="E34" s="76">
        <v>45010</v>
      </c>
      <c r="F34" s="76">
        <f>E34+15</f>
        <v>45025</v>
      </c>
      <c r="G34" s="17"/>
      <c r="H34" s="17">
        <f t="shared" si="63"/>
        <v>16</v>
      </c>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row>
    <row r="35" spans="1:141" s="106" customFormat="1" ht="30" customHeight="1" thickBot="1" x14ac:dyDescent="0.25">
      <c r="A35" s="103" t="s">
        <v>40</v>
      </c>
      <c r="B35" s="110" t="s">
        <v>54</v>
      </c>
      <c r="C35" s="111"/>
      <c r="D35" s="112">
        <f>SUM(D36:D37)/2</f>
        <v>2.5000000000000001E-2</v>
      </c>
      <c r="E35" s="113"/>
      <c r="F35" s="114"/>
      <c r="G35" s="104"/>
      <c r="H35" s="104" t="str">
        <f t="shared" si="63"/>
        <v/>
      </c>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c r="AQ35" s="105"/>
      <c r="AR35" s="105"/>
      <c r="AS35" s="105"/>
      <c r="AT35" s="105"/>
      <c r="AU35" s="105"/>
      <c r="AV35" s="105"/>
      <c r="AW35" s="105"/>
      <c r="AX35" s="105"/>
      <c r="AY35" s="105"/>
      <c r="AZ35" s="105"/>
      <c r="BA35" s="105"/>
      <c r="BB35" s="105"/>
      <c r="BC35" s="105"/>
      <c r="BD35" s="105"/>
      <c r="BE35" s="105"/>
      <c r="BF35" s="105"/>
      <c r="BG35" s="105"/>
      <c r="BH35" s="105"/>
      <c r="BI35" s="105"/>
      <c r="BJ35" s="105"/>
      <c r="BK35" s="105"/>
      <c r="BL35" s="105"/>
      <c r="BM35" s="105"/>
      <c r="BN35" s="105"/>
      <c r="BO35" s="105"/>
      <c r="BP35" s="105"/>
      <c r="BQ35" s="105"/>
      <c r="BR35" s="105"/>
      <c r="BS35" s="105"/>
      <c r="BT35" s="105"/>
      <c r="BU35" s="105"/>
      <c r="BV35" s="105"/>
      <c r="BW35" s="105"/>
      <c r="BX35" s="105"/>
      <c r="BY35" s="105"/>
      <c r="BZ35" s="105"/>
      <c r="CA35" s="105"/>
      <c r="CB35" s="105"/>
      <c r="CC35" s="105"/>
      <c r="CD35" s="105"/>
      <c r="CE35" s="105"/>
      <c r="CF35" s="105"/>
      <c r="CG35" s="105"/>
      <c r="CH35" s="105"/>
      <c r="CI35" s="105"/>
      <c r="CJ35" s="105"/>
      <c r="CK35" s="105"/>
      <c r="CL35" s="105"/>
      <c r="CM35" s="105"/>
      <c r="CN35" s="105"/>
      <c r="CO35" s="105"/>
      <c r="CP35" s="105"/>
      <c r="CQ35" s="105"/>
      <c r="CR35" s="105"/>
      <c r="CS35" s="105"/>
      <c r="CT35" s="105"/>
      <c r="CU35" s="105"/>
      <c r="CV35" s="105"/>
      <c r="CW35" s="105"/>
      <c r="CX35" s="105"/>
      <c r="CY35" s="105"/>
      <c r="CZ35" s="105"/>
      <c r="DA35" s="105"/>
      <c r="DB35" s="105"/>
      <c r="DC35" s="105"/>
      <c r="DD35" s="105"/>
      <c r="DE35" s="105"/>
      <c r="DF35" s="105"/>
      <c r="DG35" s="105"/>
      <c r="DH35" s="105"/>
      <c r="DI35" s="105"/>
      <c r="DJ35" s="105"/>
      <c r="DK35" s="105"/>
      <c r="DL35" s="105"/>
      <c r="DM35" s="105"/>
      <c r="DN35" s="105"/>
      <c r="DO35" s="105"/>
      <c r="DP35" s="105"/>
      <c r="DQ35" s="105"/>
      <c r="DR35" s="105"/>
      <c r="DS35" s="105"/>
      <c r="DT35" s="105"/>
      <c r="DU35" s="105"/>
      <c r="DV35" s="105"/>
      <c r="DW35" s="105"/>
      <c r="DX35" s="105"/>
      <c r="DY35" s="105"/>
      <c r="DZ35" s="105"/>
      <c r="EA35" s="105"/>
      <c r="EB35" s="105"/>
      <c r="EC35" s="105"/>
      <c r="ED35" s="105"/>
      <c r="EE35" s="105"/>
      <c r="EF35" s="105"/>
      <c r="EG35" s="105"/>
      <c r="EH35" s="105"/>
      <c r="EI35" s="105"/>
      <c r="EJ35" s="105"/>
      <c r="EK35" s="105"/>
    </row>
    <row r="36" spans="1:141" s="3" customFormat="1" ht="30" customHeight="1" x14ac:dyDescent="0.2">
      <c r="A36" s="51"/>
      <c r="B36" s="115" t="s">
        <v>55</v>
      </c>
      <c r="C36" s="116" t="s">
        <v>23</v>
      </c>
      <c r="D36" s="117">
        <v>0.03</v>
      </c>
      <c r="E36" s="118">
        <v>45017</v>
      </c>
      <c r="F36" s="118">
        <v>45051</v>
      </c>
      <c r="G36" s="17"/>
      <c r="H36" s="1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37"/>
      <c r="EJ36" s="37"/>
      <c r="EK36" s="37"/>
    </row>
    <row r="37" spans="1:141" s="3" customFormat="1" ht="30" customHeight="1" x14ac:dyDescent="0.2">
      <c r="A37" s="51"/>
      <c r="B37" s="115" t="s">
        <v>56</v>
      </c>
      <c r="C37" s="116" t="s">
        <v>32</v>
      </c>
      <c r="D37" s="117">
        <v>0.02</v>
      </c>
      <c r="E37" s="118">
        <v>45017</v>
      </c>
      <c r="F37" s="118">
        <v>45051</v>
      </c>
      <c r="G37" s="17"/>
      <c r="H37" s="1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row>
    <row r="38" spans="1:141" s="3" customFormat="1" ht="30" customHeight="1" x14ac:dyDescent="0.2">
      <c r="A38" s="51" t="s">
        <v>40</v>
      </c>
      <c r="B38" s="124" t="s">
        <v>57</v>
      </c>
      <c r="C38" s="125"/>
      <c r="D38" s="126" cm="1">
        <f t="array" ref="D38">SUM(D39:D42/4)</f>
        <v>0</v>
      </c>
      <c r="E38" s="127"/>
      <c r="F38" s="128"/>
      <c r="G38" s="17"/>
      <c r="H38" s="17" t="str">
        <f t="shared" si="63"/>
        <v/>
      </c>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row>
    <row r="39" spans="1:141" s="3" customFormat="1" ht="30" customHeight="1" x14ac:dyDescent="0.2">
      <c r="A39" s="51"/>
      <c r="B39" s="131" t="s">
        <v>58</v>
      </c>
      <c r="C39" s="132" t="s">
        <v>32</v>
      </c>
      <c r="D39" s="133"/>
      <c r="E39" s="133">
        <v>45031</v>
      </c>
      <c r="F39" s="133">
        <f>E39+30</f>
        <v>45061</v>
      </c>
      <c r="G39" s="17"/>
      <c r="H39" s="1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row>
    <row r="40" spans="1:141" s="3" customFormat="1" ht="30" customHeight="1" x14ac:dyDescent="0.2">
      <c r="A40" s="51"/>
      <c r="B40" s="131" t="s">
        <v>59</v>
      </c>
      <c r="C40" s="132" t="s">
        <v>28</v>
      </c>
      <c r="D40" s="119"/>
      <c r="E40" s="133">
        <v>45031</v>
      </c>
      <c r="F40" s="133">
        <f>E40+30</f>
        <v>45061</v>
      </c>
      <c r="G40" s="17"/>
      <c r="H40" s="1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row>
    <row r="41" spans="1:141" s="3" customFormat="1" ht="30" customHeight="1" x14ac:dyDescent="0.2">
      <c r="A41" s="51"/>
      <c r="B41" s="131" t="s">
        <v>60</v>
      </c>
      <c r="C41" s="132" t="s">
        <v>26</v>
      </c>
      <c r="D41" s="119"/>
      <c r="E41" s="133">
        <v>45026</v>
      </c>
      <c r="F41" s="133">
        <f>E41+30</f>
        <v>45056</v>
      </c>
      <c r="G41" s="17"/>
      <c r="H41" s="1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row>
    <row r="42" spans="1:141" s="3" customFormat="1" ht="30" customHeight="1" x14ac:dyDescent="0.2">
      <c r="A42" s="51"/>
      <c r="B42" s="131" t="s">
        <v>52</v>
      </c>
      <c r="C42" s="132" t="s">
        <v>23</v>
      </c>
      <c r="D42" s="119"/>
      <c r="E42" s="133">
        <v>45036</v>
      </c>
      <c r="F42" s="133">
        <f>E42+20</f>
        <v>45056</v>
      </c>
      <c r="G42" s="17"/>
      <c r="H42" s="1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row>
    <row r="43" spans="1:141" s="3" customFormat="1" ht="30" customHeight="1" x14ac:dyDescent="0.2">
      <c r="A43" s="51" t="s">
        <v>40</v>
      </c>
      <c r="B43" s="120" t="s">
        <v>61</v>
      </c>
      <c r="C43" s="121"/>
      <c r="D43" s="121" cm="1">
        <f t="array" ref="D43">SUM(D44:D47/4)</f>
        <v>0</v>
      </c>
      <c r="E43" s="122"/>
      <c r="F43" s="123"/>
      <c r="G43" s="17"/>
      <c r="H43" s="17" t="str">
        <f t="shared" si="63"/>
        <v/>
      </c>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row>
    <row r="44" spans="1:141" s="3" customFormat="1" ht="30" customHeight="1" x14ac:dyDescent="0.2">
      <c r="A44" s="51"/>
      <c r="B44" s="129" t="s">
        <v>62</v>
      </c>
      <c r="C44" s="107" t="s">
        <v>26</v>
      </c>
      <c r="D44" s="108"/>
      <c r="E44" s="109">
        <v>45056</v>
      </c>
      <c r="F44" s="109">
        <f>E44+10</f>
        <v>45066</v>
      </c>
      <c r="G44" s="17"/>
      <c r="H44" s="1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row>
    <row r="45" spans="1:141" s="3" customFormat="1" ht="30" customHeight="1" x14ac:dyDescent="0.2">
      <c r="A45" s="51"/>
      <c r="B45" s="129" t="s">
        <v>63</v>
      </c>
      <c r="C45" s="107" t="s">
        <v>23</v>
      </c>
      <c r="D45" s="108"/>
      <c r="E45" s="109">
        <v>45036</v>
      </c>
      <c r="F45" s="109">
        <f>E45+40</f>
        <v>45076</v>
      </c>
      <c r="G45" s="17"/>
      <c r="H45" s="1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row>
    <row r="46" spans="1:141" s="3" customFormat="1" ht="30" customHeight="1" x14ac:dyDescent="0.2">
      <c r="A46" s="51"/>
      <c r="B46" s="129" t="s">
        <v>64</v>
      </c>
      <c r="C46" s="107" t="s">
        <v>28</v>
      </c>
      <c r="D46" s="108"/>
      <c r="E46" s="109">
        <v>45051</v>
      </c>
      <c r="F46" s="109">
        <f>E46+25</f>
        <v>45076</v>
      </c>
      <c r="G46" s="17"/>
      <c r="H46" s="1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row>
    <row r="47" spans="1:141" s="3" customFormat="1" ht="30" customHeight="1" x14ac:dyDescent="0.2">
      <c r="A47" s="51"/>
      <c r="B47" s="129" t="s">
        <v>65</v>
      </c>
      <c r="C47" s="107" t="s">
        <v>32</v>
      </c>
      <c r="D47" s="108"/>
      <c r="E47" s="109">
        <v>45066</v>
      </c>
      <c r="F47" s="109">
        <f>E47+10</f>
        <v>45076</v>
      </c>
      <c r="G47" s="17"/>
      <c r="H47" s="1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row>
    <row r="48" spans="1:141" s="3" customFormat="1" ht="30" customHeight="1" x14ac:dyDescent="0.2">
      <c r="A48" s="51" t="s">
        <v>66</v>
      </c>
      <c r="B48" s="62"/>
      <c r="C48" s="59"/>
      <c r="D48" s="16"/>
      <c r="E48" s="55"/>
      <c r="F48" s="55"/>
      <c r="G48" s="17"/>
      <c r="H48" s="17" t="str">
        <f t="shared" si="63"/>
        <v/>
      </c>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row>
    <row r="49" spans="1:141" s="3" customFormat="1" ht="30" customHeight="1" thickBot="1" x14ac:dyDescent="0.25">
      <c r="A49" s="52" t="s">
        <v>67</v>
      </c>
      <c r="B49" s="31" t="s">
        <v>68</v>
      </c>
      <c r="C49" s="32"/>
      <c r="D49" s="33"/>
      <c r="E49" s="34"/>
      <c r="F49" s="35"/>
      <c r="G49" s="36"/>
      <c r="H49" s="36" t="str">
        <f t="shared" si="63"/>
        <v/>
      </c>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row>
    <row r="50" spans="1:141" ht="30" customHeight="1" x14ac:dyDescent="0.2">
      <c r="G50" s="6"/>
    </row>
    <row r="51" spans="1:141" ht="30" customHeight="1" x14ac:dyDescent="0.2">
      <c r="C51" s="14"/>
      <c r="F51" s="53"/>
    </row>
    <row r="52" spans="1:141" ht="30" customHeight="1" x14ac:dyDescent="0.2">
      <c r="C52" s="15"/>
    </row>
  </sheetData>
  <mergeCells count="20">
    <mergeCell ref="C5:D5"/>
    <mergeCell ref="AK5:AQ5"/>
    <mergeCell ref="AR5:AX5"/>
    <mergeCell ref="AY5:BE5"/>
    <mergeCell ref="BF5:BL5"/>
    <mergeCell ref="I5:O5"/>
    <mergeCell ref="P5:V5"/>
    <mergeCell ref="W5:AC5"/>
    <mergeCell ref="AD5:AJ5"/>
    <mergeCell ref="BM5:BS5"/>
    <mergeCell ref="BT5:BZ5"/>
    <mergeCell ref="CA5:CG5"/>
    <mergeCell ref="CH5:CN5"/>
    <mergeCell ref="CO5:CU5"/>
    <mergeCell ref="EE5:EK5"/>
    <mergeCell ref="CV5:DB5"/>
    <mergeCell ref="DC5:DI5"/>
    <mergeCell ref="DJ5:DP5"/>
    <mergeCell ref="DQ5:DW5"/>
    <mergeCell ref="DX5:ED5"/>
  </mergeCells>
  <conditionalFormatting sqref="D8:D15 D36:D37 D17:D34 D40:D42 D44:D49">
    <cfRule type="dataBar" priority="15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34 I36:BL37 I39:BL42 I44:EK49">
    <cfRule type="expression" dxfId="149" priority="178">
      <formula>AND(TODAY()&gt;=I$6,TODAY()&lt;J$6)</formula>
    </cfRule>
  </conditionalFormatting>
  <conditionalFormatting sqref="I8:BL34 I36:BL37 I39:BL42 I44:EK49">
    <cfRule type="expression" dxfId="148" priority="172">
      <formula>AND(task_start&lt;=I$6,ROUNDDOWN((task_end-task_start+1)*task_progress,0)+task_start-1&gt;=I$6)</formula>
    </cfRule>
    <cfRule type="expression" dxfId="147" priority="173" stopIfTrue="1">
      <formula>AND(task_end&gt;=I$6,task_start&lt;J$6)</formula>
    </cfRule>
  </conditionalFormatting>
  <conditionalFormatting sqref="D35">
    <cfRule type="dataBar" priority="141">
      <dataBar>
        <cfvo type="num" val="0"/>
        <cfvo type="num" val="1"/>
        <color theme="0" tint="-0.249977111117893"/>
      </dataBar>
      <extLst>
        <ext xmlns:x14="http://schemas.microsoft.com/office/spreadsheetml/2009/9/main" uri="{B025F937-C7B1-47D3-B67F-A62EFF666E3E}">
          <x14:id>{AC73AA6E-E091-4B25-8495-7783DF5CB722}</x14:id>
        </ext>
      </extLst>
    </cfRule>
  </conditionalFormatting>
  <conditionalFormatting sqref="I35:BL35">
    <cfRule type="expression" dxfId="146" priority="144">
      <formula>AND(TODAY()&gt;=I$6,TODAY()&lt;J$6)</formula>
    </cfRule>
  </conditionalFormatting>
  <conditionalFormatting sqref="I35:BL35">
    <cfRule type="expression" dxfId="145" priority="142">
      <formula>AND(task_start&lt;=I$6,ROUNDDOWN((task_end-task_start+1)*task_progress,0)+task_start-1&gt;=I$6)</formula>
    </cfRule>
    <cfRule type="expression" dxfId="144" priority="143" stopIfTrue="1">
      <formula>AND(task_end&gt;=I$6,task_start&lt;J$6)</formula>
    </cfRule>
  </conditionalFormatting>
  <conditionalFormatting sqref="BM6:BS34 BM36:BS37 BM39:BS42">
    <cfRule type="expression" dxfId="143" priority="140">
      <formula>AND(TODAY()&gt;=BM$6,TODAY()&lt;BN$6)</formula>
    </cfRule>
  </conditionalFormatting>
  <conditionalFormatting sqref="BM8:BS34 BM36:BS37 BM39:BS42">
    <cfRule type="expression" dxfId="142" priority="138">
      <formula>AND(task_start&lt;=BM$6,ROUNDDOWN((task_end-task_start+1)*task_progress,0)+task_start-1&gt;=BM$6)</formula>
    </cfRule>
    <cfRule type="expression" dxfId="141" priority="139" stopIfTrue="1">
      <formula>AND(task_end&gt;=BM$6,task_start&lt;BN$6)</formula>
    </cfRule>
  </conditionalFormatting>
  <conditionalFormatting sqref="BM35:BS35">
    <cfRule type="expression" dxfId="140" priority="137">
      <formula>AND(TODAY()&gt;=BM$6,TODAY()&lt;BN$6)</formula>
    </cfRule>
  </conditionalFormatting>
  <conditionalFormatting sqref="BM35:BS35">
    <cfRule type="expression" dxfId="139" priority="135">
      <formula>AND(task_start&lt;=BM$6,ROUNDDOWN((task_end-task_start+1)*task_progress,0)+task_start-1&gt;=BM$6)</formula>
    </cfRule>
    <cfRule type="expression" dxfId="138" priority="136" stopIfTrue="1">
      <formula>AND(task_end&gt;=BM$6,task_start&lt;BN$6)</formula>
    </cfRule>
  </conditionalFormatting>
  <conditionalFormatting sqref="BT6:BZ34 BT36:BZ37 BT39:BZ42">
    <cfRule type="expression" dxfId="137" priority="134">
      <formula>AND(TODAY()&gt;=BT$6,TODAY()&lt;BU$6)</formula>
    </cfRule>
  </conditionalFormatting>
  <conditionalFormatting sqref="BT8:BZ34 BT36:BZ37 BT39:BZ42">
    <cfRule type="expression" dxfId="136" priority="132">
      <formula>AND(task_start&lt;=BT$6,ROUNDDOWN((task_end-task_start+1)*task_progress,0)+task_start-1&gt;=BT$6)</formula>
    </cfRule>
    <cfRule type="expression" dxfId="135" priority="133" stopIfTrue="1">
      <formula>AND(task_end&gt;=BT$6,task_start&lt;BU$6)</formula>
    </cfRule>
  </conditionalFormatting>
  <conditionalFormatting sqref="BT35:BZ35">
    <cfRule type="expression" dxfId="134" priority="131">
      <formula>AND(TODAY()&gt;=BT$6,TODAY()&lt;BU$6)</formula>
    </cfRule>
  </conditionalFormatting>
  <conditionalFormatting sqref="BT35:BZ35">
    <cfRule type="expression" dxfId="133" priority="129">
      <formula>AND(task_start&lt;=BT$6,ROUNDDOWN((task_end-task_start+1)*task_progress,0)+task_start-1&gt;=BT$6)</formula>
    </cfRule>
    <cfRule type="expression" dxfId="132" priority="130" stopIfTrue="1">
      <formula>AND(task_end&gt;=BT$6,task_start&lt;BU$6)</formula>
    </cfRule>
  </conditionalFormatting>
  <conditionalFormatting sqref="CA6:CG34 CA36:CG37 CA39:CG42">
    <cfRule type="expression" dxfId="131" priority="128">
      <formula>AND(TODAY()&gt;=CA$6,TODAY()&lt;CB$6)</formula>
    </cfRule>
  </conditionalFormatting>
  <conditionalFormatting sqref="CA8:CG34 CA36:CG37 CA39:CG42">
    <cfRule type="expression" dxfId="130" priority="126">
      <formula>AND(task_start&lt;=CA$6,ROUNDDOWN((task_end-task_start+1)*task_progress,0)+task_start-1&gt;=CA$6)</formula>
    </cfRule>
    <cfRule type="expression" dxfId="129" priority="127" stopIfTrue="1">
      <formula>AND(task_end&gt;=CA$6,task_start&lt;CB$6)</formula>
    </cfRule>
  </conditionalFormatting>
  <conditionalFormatting sqref="CA35:CG35">
    <cfRule type="expression" dxfId="128" priority="125">
      <formula>AND(TODAY()&gt;=CA$6,TODAY()&lt;CB$6)</formula>
    </cfRule>
  </conditionalFormatting>
  <conditionalFormatting sqref="CA35:CG35">
    <cfRule type="expression" dxfId="127" priority="123">
      <formula>AND(task_start&lt;=CA$6,ROUNDDOWN((task_end-task_start+1)*task_progress,0)+task_start-1&gt;=CA$6)</formula>
    </cfRule>
    <cfRule type="expression" dxfId="126" priority="124" stopIfTrue="1">
      <formula>AND(task_end&gt;=CA$6,task_start&lt;CB$6)</formula>
    </cfRule>
  </conditionalFormatting>
  <conditionalFormatting sqref="CH6:CN34 CH36:CN37 CH39:CN42">
    <cfRule type="expression" dxfId="125" priority="122">
      <formula>AND(TODAY()&gt;=CH$6,TODAY()&lt;CI$6)</formula>
    </cfRule>
  </conditionalFormatting>
  <conditionalFormatting sqref="CH8:CN34 CH36:CN37 CH39:CN42">
    <cfRule type="expression" dxfId="124" priority="120">
      <formula>AND(task_start&lt;=CH$6,ROUNDDOWN((task_end-task_start+1)*task_progress,0)+task_start-1&gt;=CH$6)</formula>
    </cfRule>
    <cfRule type="expression" dxfId="123" priority="121" stopIfTrue="1">
      <formula>AND(task_end&gt;=CH$6,task_start&lt;CI$6)</formula>
    </cfRule>
  </conditionalFormatting>
  <conditionalFormatting sqref="CH35:CN35">
    <cfRule type="expression" dxfId="122" priority="119">
      <formula>AND(TODAY()&gt;=CH$6,TODAY()&lt;CI$6)</formula>
    </cfRule>
  </conditionalFormatting>
  <conditionalFormatting sqref="CH35:CN35">
    <cfRule type="expression" dxfId="121" priority="117">
      <formula>AND(task_start&lt;=CH$6,ROUNDDOWN((task_end-task_start+1)*task_progress,0)+task_start-1&gt;=CH$6)</formula>
    </cfRule>
    <cfRule type="expression" dxfId="120" priority="118" stopIfTrue="1">
      <formula>AND(task_end&gt;=CH$6,task_start&lt;CI$6)</formula>
    </cfRule>
  </conditionalFormatting>
  <conditionalFormatting sqref="CO6:CU34 CO36:CU37 CO39:CU42">
    <cfRule type="expression" dxfId="119" priority="116">
      <formula>AND(TODAY()&gt;=CO$6,TODAY()&lt;CP$6)</formula>
    </cfRule>
  </conditionalFormatting>
  <conditionalFormatting sqref="CO8:CU34 CO36:CU37 CO39:CU42">
    <cfRule type="expression" dxfId="118" priority="114">
      <formula>AND(task_start&lt;=CO$6,ROUNDDOWN((task_end-task_start+1)*task_progress,0)+task_start-1&gt;=CO$6)</formula>
    </cfRule>
    <cfRule type="expression" dxfId="117" priority="115" stopIfTrue="1">
      <formula>AND(task_end&gt;=CO$6,task_start&lt;CP$6)</formula>
    </cfRule>
  </conditionalFormatting>
  <conditionalFormatting sqref="CO35:CU35">
    <cfRule type="expression" dxfId="116" priority="113">
      <formula>AND(TODAY()&gt;=CO$6,TODAY()&lt;CP$6)</formula>
    </cfRule>
  </conditionalFormatting>
  <conditionalFormatting sqref="CO35:CU35">
    <cfRule type="expression" dxfId="115" priority="111">
      <formula>AND(task_start&lt;=CO$6,ROUNDDOWN((task_end-task_start+1)*task_progress,0)+task_start-1&gt;=CO$6)</formula>
    </cfRule>
    <cfRule type="expression" dxfId="114" priority="112" stopIfTrue="1">
      <formula>AND(task_end&gt;=CO$6,task_start&lt;CP$6)</formula>
    </cfRule>
  </conditionalFormatting>
  <conditionalFormatting sqref="CV6:DB34 CV36:DB37 CV39:DB42">
    <cfRule type="expression" dxfId="113" priority="110">
      <formula>AND(TODAY()&gt;=CV$6,TODAY()&lt;CW$6)</formula>
    </cfRule>
  </conditionalFormatting>
  <conditionalFormatting sqref="CV8:DB34 CV36:DB37 CV39:DB42">
    <cfRule type="expression" dxfId="112" priority="108">
      <formula>AND(task_start&lt;=CV$6,ROUNDDOWN((task_end-task_start+1)*task_progress,0)+task_start-1&gt;=CV$6)</formula>
    </cfRule>
    <cfRule type="expression" dxfId="111" priority="109" stopIfTrue="1">
      <formula>AND(task_end&gt;=CV$6,task_start&lt;CW$6)</formula>
    </cfRule>
  </conditionalFormatting>
  <conditionalFormatting sqref="CV35:DB35">
    <cfRule type="expression" dxfId="110" priority="107">
      <formula>AND(TODAY()&gt;=CV$6,TODAY()&lt;CW$6)</formula>
    </cfRule>
  </conditionalFormatting>
  <conditionalFormatting sqref="CV35:DB35">
    <cfRule type="expression" dxfId="109" priority="105">
      <formula>AND(task_start&lt;=CV$6,ROUNDDOWN((task_end-task_start+1)*task_progress,0)+task_start-1&gt;=CV$6)</formula>
    </cfRule>
    <cfRule type="expression" dxfId="108" priority="106" stopIfTrue="1">
      <formula>AND(task_end&gt;=CV$6,task_start&lt;CW$6)</formula>
    </cfRule>
  </conditionalFormatting>
  <conditionalFormatting sqref="DC6:DI34 DC36:DI37 DC39:DI42">
    <cfRule type="expression" dxfId="107" priority="104">
      <formula>AND(TODAY()&gt;=DC$6,TODAY()&lt;DD$6)</formula>
    </cfRule>
  </conditionalFormatting>
  <conditionalFormatting sqref="DC8:DI34 DC36:DI37 DC39:DI42">
    <cfRule type="expression" dxfId="106" priority="102">
      <formula>AND(task_start&lt;=DC$6,ROUNDDOWN((task_end-task_start+1)*task_progress,0)+task_start-1&gt;=DC$6)</formula>
    </cfRule>
    <cfRule type="expression" dxfId="105" priority="103" stopIfTrue="1">
      <formula>AND(task_end&gt;=DC$6,task_start&lt;DD$6)</formula>
    </cfRule>
  </conditionalFormatting>
  <conditionalFormatting sqref="DC35:DI35">
    <cfRule type="expression" dxfId="104" priority="101">
      <formula>AND(TODAY()&gt;=DC$6,TODAY()&lt;DD$6)</formula>
    </cfRule>
  </conditionalFormatting>
  <conditionalFormatting sqref="DC35:DI35">
    <cfRule type="expression" dxfId="103" priority="99">
      <formula>AND(task_start&lt;=DC$6,ROUNDDOWN((task_end-task_start+1)*task_progress,0)+task_start-1&gt;=DC$6)</formula>
    </cfRule>
    <cfRule type="expression" dxfId="102" priority="100" stopIfTrue="1">
      <formula>AND(task_end&gt;=DC$6,task_start&lt;DD$6)</formula>
    </cfRule>
  </conditionalFormatting>
  <conditionalFormatting sqref="DJ6:DP34 DJ36:DP37 DJ39:DP42">
    <cfRule type="expression" dxfId="101" priority="98">
      <formula>AND(TODAY()&gt;=DJ$6,TODAY()&lt;DK$6)</formula>
    </cfRule>
  </conditionalFormatting>
  <conditionalFormatting sqref="DJ8:DP34 DJ36:DP37 DJ39:DP42">
    <cfRule type="expression" dxfId="100" priority="96">
      <formula>AND(task_start&lt;=DJ$6,ROUNDDOWN((task_end-task_start+1)*task_progress,0)+task_start-1&gt;=DJ$6)</formula>
    </cfRule>
    <cfRule type="expression" dxfId="99" priority="97" stopIfTrue="1">
      <formula>AND(task_end&gt;=DJ$6,task_start&lt;DK$6)</formula>
    </cfRule>
  </conditionalFormatting>
  <conditionalFormatting sqref="DJ35:DP35">
    <cfRule type="expression" dxfId="98" priority="95">
      <formula>AND(TODAY()&gt;=DJ$6,TODAY()&lt;DK$6)</formula>
    </cfRule>
  </conditionalFormatting>
  <conditionalFormatting sqref="DJ35:DP35">
    <cfRule type="expression" dxfId="97" priority="93">
      <formula>AND(task_start&lt;=DJ$6,ROUNDDOWN((task_end-task_start+1)*task_progress,0)+task_start-1&gt;=DJ$6)</formula>
    </cfRule>
    <cfRule type="expression" dxfId="96" priority="94" stopIfTrue="1">
      <formula>AND(task_end&gt;=DJ$6,task_start&lt;DK$6)</formula>
    </cfRule>
  </conditionalFormatting>
  <conditionalFormatting sqref="DQ6:DW34 DQ36:DW37 DQ39:DW42">
    <cfRule type="expression" dxfId="95" priority="92">
      <formula>AND(TODAY()&gt;=DQ$6,TODAY()&lt;DR$6)</formula>
    </cfRule>
  </conditionalFormatting>
  <conditionalFormatting sqref="DQ8:DW34 DQ36:DW37 DQ39:DW42">
    <cfRule type="expression" dxfId="94" priority="90">
      <formula>AND(task_start&lt;=DQ$6,ROUNDDOWN((task_end-task_start+1)*task_progress,0)+task_start-1&gt;=DQ$6)</formula>
    </cfRule>
    <cfRule type="expression" dxfId="93" priority="91" stopIfTrue="1">
      <formula>AND(task_end&gt;=DQ$6,task_start&lt;DR$6)</formula>
    </cfRule>
  </conditionalFormatting>
  <conditionalFormatting sqref="DQ35:DW35">
    <cfRule type="expression" dxfId="92" priority="89">
      <formula>AND(TODAY()&gt;=DQ$6,TODAY()&lt;DR$6)</formula>
    </cfRule>
  </conditionalFormatting>
  <conditionalFormatting sqref="DQ35:DW35">
    <cfRule type="expression" dxfId="91" priority="87">
      <formula>AND(task_start&lt;=DQ$6,ROUNDDOWN((task_end-task_start+1)*task_progress,0)+task_start-1&gt;=DQ$6)</formula>
    </cfRule>
    <cfRule type="expression" dxfId="90" priority="88" stopIfTrue="1">
      <formula>AND(task_end&gt;=DQ$6,task_start&lt;DR$6)</formula>
    </cfRule>
  </conditionalFormatting>
  <conditionalFormatting sqref="DX6:ED34 DX36:ED37 DX39:ED42">
    <cfRule type="expression" dxfId="89" priority="86">
      <formula>AND(TODAY()&gt;=DX$6,TODAY()&lt;DY$6)</formula>
    </cfRule>
  </conditionalFormatting>
  <conditionalFormatting sqref="DX8:ED34 DX36:ED37 DX39:ED42">
    <cfRule type="expression" dxfId="88" priority="84">
      <formula>AND(task_start&lt;=DX$6,ROUNDDOWN((task_end-task_start+1)*task_progress,0)+task_start-1&gt;=DX$6)</formula>
    </cfRule>
    <cfRule type="expression" dxfId="87" priority="85" stopIfTrue="1">
      <formula>AND(task_end&gt;=DX$6,task_start&lt;DY$6)</formula>
    </cfRule>
  </conditionalFormatting>
  <conditionalFormatting sqref="DX35:ED35">
    <cfRule type="expression" dxfId="86" priority="83">
      <formula>AND(TODAY()&gt;=DX$6,TODAY()&lt;DY$6)</formula>
    </cfRule>
  </conditionalFormatting>
  <conditionalFormatting sqref="DX35:ED35">
    <cfRule type="expression" dxfId="85" priority="81">
      <formula>AND(task_start&lt;=DX$6,ROUNDDOWN((task_end-task_start+1)*task_progress,0)+task_start-1&gt;=DX$6)</formula>
    </cfRule>
    <cfRule type="expression" dxfId="84" priority="82" stopIfTrue="1">
      <formula>AND(task_end&gt;=DX$6,task_start&lt;DY$6)</formula>
    </cfRule>
  </conditionalFormatting>
  <conditionalFormatting sqref="EE6:EK34 EE36:EK37 EE39:EK42">
    <cfRule type="expression" dxfId="83" priority="80">
      <formula>AND(TODAY()&gt;=EE$6,TODAY()&lt;EF$6)</formula>
    </cfRule>
  </conditionalFormatting>
  <conditionalFormatting sqref="EE8:EK34 EE36:EK37 EE39:EK42">
    <cfRule type="expression" dxfId="82" priority="78">
      <formula>AND(task_start&lt;=EE$6,ROUNDDOWN((task_end-task_start+1)*task_progress,0)+task_start-1&gt;=EE$6)</formula>
    </cfRule>
    <cfRule type="expression" dxfId="81" priority="79" stopIfTrue="1">
      <formula>AND(task_end&gt;=EE$6,task_start&lt;EF$6)</formula>
    </cfRule>
  </conditionalFormatting>
  <conditionalFormatting sqref="EE35:EK35">
    <cfRule type="expression" dxfId="80" priority="77">
      <formula>AND(TODAY()&gt;=EE$6,TODAY()&lt;EF$6)</formula>
    </cfRule>
  </conditionalFormatting>
  <conditionalFormatting sqref="EE35:EK35">
    <cfRule type="expression" dxfId="79" priority="75">
      <formula>AND(task_start&lt;=EE$6,ROUNDDOWN((task_end-task_start+1)*task_progress,0)+task_start-1&gt;=EE$6)</formula>
    </cfRule>
    <cfRule type="expression" dxfId="78" priority="76" stopIfTrue="1">
      <formula>AND(task_end&gt;=EE$6,task_start&lt;EF$6)</formula>
    </cfRule>
  </conditionalFormatting>
  <conditionalFormatting sqref="D38">
    <cfRule type="dataBar" priority="71">
      <dataBar>
        <cfvo type="num" val="0"/>
        <cfvo type="num" val="1"/>
        <color theme="0" tint="-0.249977111117893"/>
      </dataBar>
      <extLst>
        <ext xmlns:x14="http://schemas.microsoft.com/office/spreadsheetml/2009/9/main" uri="{B025F937-C7B1-47D3-B67F-A62EFF666E3E}">
          <x14:id>{C2632AC1-C08F-403A-8DD1-240F024ACCB2}</x14:id>
        </ext>
      </extLst>
    </cfRule>
  </conditionalFormatting>
  <conditionalFormatting sqref="I38:BL38">
    <cfRule type="expression" dxfId="77" priority="74">
      <formula>AND(TODAY()&gt;=I$6,TODAY()&lt;J$6)</formula>
    </cfRule>
  </conditionalFormatting>
  <conditionalFormatting sqref="I38:BL38">
    <cfRule type="expression" dxfId="76" priority="72">
      <formula>AND(task_start&lt;=I$6,ROUNDDOWN((task_end-task_start+1)*task_progress,0)+task_start-1&gt;=I$6)</formula>
    </cfRule>
    <cfRule type="expression" dxfId="75" priority="73" stopIfTrue="1">
      <formula>AND(task_end&gt;=I$6,task_start&lt;J$6)</formula>
    </cfRule>
  </conditionalFormatting>
  <conditionalFormatting sqref="BM38:BS38">
    <cfRule type="expression" dxfId="74" priority="70">
      <formula>AND(TODAY()&gt;=BM$6,TODAY()&lt;BN$6)</formula>
    </cfRule>
  </conditionalFormatting>
  <conditionalFormatting sqref="BM38:BS38">
    <cfRule type="expression" dxfId="73" priority="68">
      <formula>AND(task_start&lt;=BM$6,ROUNDDOWN((task_end-task_start+1)*task_progress,0)+task_start-1&gt;=BM$6)</formula>
    </cfRule>
    <cfRule type="expression" dxfId="72" priority="69" stopIfTrue="1">
      <formula>AND(task_end&gt;=BM$6,task_start&lt;BN$6)</formula>
    </cfRule>
  </conditionalFormatting>
  <conditionalFormatting sqref="BT38:BZ38">
    <cfRule type="expression" dxfId="71" priority="67">
      <formula>AND(TODAY()&gt;=BT$6,TODAY()&lt;BU$6)</formula>
    </cfRule>
  </conditionalFormatting>
  <conditionalFormatting sqref="BT38:BZ38">
    <cfRule type="expression" dxfId="70" priority="65">
      <formula>AND(task_start&lt;=BT$6,ROUNDDOWN((task_end-task_start+1)*task_progress,0)+task_start-1&gt;=BT$6)</formula>
    </cfRule>
    <cfRule type="expression" dxfId="69" priority="66" stopIfTrue="1">
      <formula>AND(task_end&gt;=BT$6,task_start&lt;BU$6)</formula>
    </cfRule>
  </conditionalFormatting>
  <conditionalFormatting sqref="CA38:CG38">
    <cfRule type="expression" dxfId="68" priority="64">
      <formula>AND(TODAY()&gt;=CA$6,TODAY()&lt;CB$6)</formula>
    </cfRule>
  </conditionalFormatting>
  <conditionalFormatting sqref="CA38:CG38">
    <cfRule type="expression" dxfId="67" priority="62">
      <formula>AND(task_start&lt;=CA$6,ROUNDDOWN((task_end-task_start+1)*task_progress,0)+task_start-1&gt;=CA$6)</formula>
    </cfRule>
    <cfRule type="expression" dxfId="66" priority="63" stopIfTrue="1">
      <formula>AND(task_end&gt;=CA$6,task_start&lt;CB$6)</formula>
    </cfRule>
  </conditionalFormatting>
  <conditionalFormatting sqref="CH38:CN38">
    <cfRule type="expression" dxfId="65" priority="61">
      <formula>AND(TODAY()&gt;=CH$6,TODAY()&lt;CI$6)</formula>
    </cfRule>
  </conditionalFormatting>
  <conditionalFormatting sqref="CH38:CN38">
    <cfRule type="expression" dxfId="64" priority="59">
      <formula>AND(task_start&lt;=CH$6,ROUNDDOWN((task_end-task_start+1)*task_progress,0)+task_start-1&gt;=CH$6)</formula>
    </cfRule>
    <cfRule type="expression" dxfId="63" priority="60" stopIfTrue="1">
      <formula>AND(task_end&gt;=CH$6,task_start&lt;CI$6)</formula>
    </cfRule>
  </conditionalFormatting>
  <conditionalFormatting sqref="CO38:CU38">
    <cfRule type="expression" dxfId="62" priority="58">
      <formula>AND(TODAY()&gt;=CO$6,TODAY()&lt;CP$6)</formula>
    </cfRule>
  </conditionalFormatting>
  <conditionalFormatting sqref="CO38:CU38">
    <cfRule type="expression" dxfId="61" priority="56">
      <formula>AND(task_start&lt;=CO$6,ROUNDDOWN((task_end-task_start+1)*task_progress,0)+task_start-1&gt;=CO$6)</formula>
    </cfRule>
    <cfRule type="expression" dxfId="60" priority="57" stopIfTrue="1">
      <formula>AND(task_end&gt;=CO$6,task_start&lt;CP$6)</formula>
    </cfRule>
  </conditionalFormatting>
  <conditionalFormatting sqref="CV38:DB38">
    <cfRule type="expression" dxfId="59" priority="55">
      <formula>AND(TODAY()&gt;=CV$6,TODAY()&lt;CW$6)</formula>
    </cfRule>
  </conditionalFormatting>
  <conditionalFormatting sqref="CV38:DB38">
    <cfRule type="expression" dxfId="58" priority="53">
      <formula>AND(task_start&lt;=CV$6,ROUNDDOWN((task_end-task_start+1)*task_progress,0)+task_start-1&gt;=CV$6)</formula>
    </cfRule>
    <cfRule type="expression" dxfId="57" priority="54" stopIfTrue="1">
      <formula>AND(task_end&gt;=CV$6,task_start&lt;CW$6)</formula>
    </cfRule>
  </conditionalFormatting>
  <conditionalFormatting sqref="DC38:DI38">
    <cfRule type="expression" dxfId="56" priority="52">
      <formula>AND(TODAY()&gt;=DC$6,TODAY()&lt;DD$6)</formula>
    </cfRule>
  </conditionalFormatting>
  <conditionalFormatting sqref="DC38:DI38">
    <cfRule type="expression" dxfId="55" priority="50">
      <formula>AND(task_start&lt;=DC$6,ROUNDDOWN((task_end-task_start+1)*task_progress,0)+task_start-1&gt;=DC$6)</formula>
    </cfRule>
    <cfRule type="expression" dxfId="54" priority="51" stopIfTrue="1">
      <formula>AND(task_end&gt;=DC$6,task_start&lt;DD$6)</formula>
    </cfRule>
  </conditionalFormatting>
  <conditionalFormatting sqref="DJ38:DP38">
    <cfRule type="expression" dxfId="53" priority="49">
      <formula>AND(TODAY()&gt;=DJ$6,TODAY()&lt;DK$6)</formula>
    </cfRule>
  </conditionalFormatting>
  <conditionalFormatting sqref="DJ38:DP38">
    <cfRule type="expression" dxfId="52" priority="47">
      <formula>AND(task_start&lt;=DJ$6,ROUNDDOWN((task_end-task_start+1)*task_progress,0)+task_start-1&gt;=DJ$6)</formula>
    </cfRule>
    <cfRule type="expression" dxfId="51" priority="48" stopIfTrue="1">
      <formula>AND(task_end&gt;=DJ$6,task_start&lt;DK$6)</formula>
    </cfRule>
  </conditionalFormatting>
  <conditionalFormatting sqref="DQ38:DW38">
    <cfRule type="expression" dxfId="50" priority="46">
      <formula>AND(TODAY()&gt;=DQ$6,TODAY()&lt;DR$6)</formula>
    </cfRule>
  </conditionalFormatting>
  <conditionalFormatting sqref="DQ38:DW38">
    <cfRule type="expression" dxfId="49" priority="44">
      <formula>AND(task_start&lt;=DQ$6,ROUNDDOWN((task_end-task_start+1)*task_progress,0)+task_start-1&gt;=DQ$6)</formula>
    </cfRule>
    <cfRule type="expression" dxfId="48" priority="45" stopIfTrue="1">
      <formula>AND(task_end&gt;=DQ$6,task_start&lt;DR$6)</formula>
    </cfRule>
  </conditionalFormatting>
  <conditionalFormatting sqref="DX38:ED38">
    <cfRule type="expression" dxfId="47" priority="43">
      <formula>AND(TODAY()&gt;=DX$6,TODAY()&lt;DY$6)</formula>
    </cfRule>
  </conditionalFormatting>
  <conditionalFormatting sqref="DX38:ED38">
    <cfRule type="expression" dxfId="46" priority="41">
      <formula>AND(task_start&lt;=DX$6,ROUNDDOWN((task_end-task_start+1)*task_progress,0)+task_start-1&gt;=DX$6)</formula>
    </cfRule>
    <cfRule type="expression" dxfId="45" priority="42" stopIfTrue="1">
      <formula>AND(task_end&gt;=DX$6,task_start&lt;DY$6)</formula>
    </cfRule>
  </conditionalFormatting>
  <conditionalFormatting sqref="EE38:EK38">
    <cfRule type="expression" dxfId="44" priority="40">
      <formula>AND(TODAY()&gt;=EE$6,TODAY()&lt;EF$6)</formula>
    </cfRule>
  </conditionalFormatting>
  <conditionalFormatting sqref="EE38:EK38">
    <cfRule type="expression" dxfId="43" priority="38">
      <formula>AND(task_start&lt;=EE$6,ROUNDDOWN((task_end-task_start+1)*task_progress,0)+task_start-1&gt;=EE$6)</formula>
    </cfRule>
    <cfRule type="expression" dxfId="42" priority="39" stopIfTrue="1">
      <formula>AND(task_end&gt;=EE$6,task_start&lt;EF$6)</formula>
    </cfRule>
  </conditionalFormatting>
  <conditionalFormatting sqref="C43:D43">
    <cfRule type="dataBar" priority="34">
      <dataBar>
        <cfvo type="num" val="0"/>
        <cfvo type="num" val="1"/>
        <color theme="0" tint="-0.249977111117893"/>
      </dataBar>
      <extLst>
        <ext xmlns:x14="http://schemas.microsoft.com/office/spreadsheetml/2009/9/main" uri="{B025F937-C7B1-47D3-B67F-A62EFF666E3E}">
          <x14:id>{EA9C87FF-F085-45AA-9CDF-B2141C05DF10}</x14:id>
        </ext>
      </extLst>
    </cfRule>
  </conditionalFormatting>
  <conditionalFormatting sqref="I43:BL43">
    <cfRule type="expression" dxfId="41" priority="37">
      <formula>AND(TODAY()&gt;=I$6,TODAY()&lt;J$6)</formula>
    </cfRule>
  </conditionalFormatting>
  <conditionalFormatting sqref="I43:BL43">
    <cfRule type="expression" dxfId="40" priority="35">
      <formula>AND(task_start&lt;=I$6,ROUNDDOWN((task_end-task_start+1)*task_progress,0)+task_start-1&gt;=I$6)</formula>
    </cfRule>
    <cfRule type="expression" dxfId="39" priority="36" stopIfTrue="1">
      <formula>AND(task_end&gt;=I$6,task_start&lt;J$6)</formula>
    </cfRule>
  </conditionalFormatting>
  <conditionalFormatting sqref="BM43:BS43">
    <cfRule type="expression" dxfId="38" priority="33">
      <formula>AND(TODAY()&gt;=BM$6,TODAY()&lt;BN$6)</formula>
    </cfRule>
  </conditionalFormatting>
  <conditionalFormatting sqref="BM43:BS43">
    <cfRule type="expression" dxfId="37" priority="31">
      <formula>AND(task_start&lt;=BM$6,ROUNDDOWN((task_end-task_start+1)*task_progress,0)+task_start-1&gt;=BM$6)</formula>
    </cfRule>
    <cfRule type="expression" dxfId="36" priority="32" stopIfTrue="1">
      <formula>AND(task_end&gt;=BM$6,task_start&lt;BN$6)</formula>
    </cfRule>
  </conditionalFormatting>
  <conditionalFormatting sqref="BT43:BZ43">
    <cfRule type="expression" dxfId="35" priority="30">
      <formula>AND(TODAY()&gt;=BT$6,TODAY()&lt;BU$6)</formula>
    </cfRule>
  </conditionalFormatting>
  <conditionalFormatting sqref="BT43:BZ43">
    <cfRule type="expression" dxfId="34" priority="28">
      <formula>AND(task_start&lt;=BT$6,ROUNDDOWN((task_end-task_start+1)*task_progress,0)+task_start-1&gt;=BT$6)</formula>
    </cfRule>
    <cfRule type="expression" dxfId="33" priority="29" stopIfTrue="1">
      <formula>AND(task_end&gt;=BT$6,task_start&lt;BU$6)</formula>
    </cfRule>
  </conditionalFormatting>
  <conditionalFormatting sqref="CA43:CG43">
    <cfRule type="expression" dxfId="32" priority="27">
      <formula>AND(TODAY()&gt;=CA$6,TODAY()&lt;CB$6)</formula>
    </cfRule>
  </conditionalFormatting>
  <conditionalFormatting sqref="CA43:CG43">
    <cfRule type="expression" dxfId="31" priority="25">
      <formula>AND(task_start&lt;=CA$6,ROUNDDOWN((task_end-task_start+1)*task_progress,0)+task_start-1&gt;=CA$6)</formula>
    </cfRule>
    <cfRule type="expression" dxfId="30" priority="26" stopIfTrue="1">
      <formula>AND(task_end&gt;=CA$6,task_start&lt;CB$6)</formula>
    </cfRule>
  </conditionalFormatting>
  <conditionalFormatting sqref="CH43:CN43">
    <cfRule type="expression" dxfId="29" priority="24">
      <formula>AND(TODAY()&gt;=CH$6,TODAY()&lt;CI$6)</formula>
    </cfRule>
  </conditionalFormatting>
  <conditionalFormatting sqref="CH43:CN43">
    <cfRule type="expression" dxfId="28" priority="22">
      <formula>AND(task_start&lt;=CH$6,ROUNDDOWN((task_end-task_start+1)*task_progress,0)+task_start-1&gt;=CH$6)</formula>
    </cfRule>
    <cfRule type="expression" dxfId="27" priority="23" stopIfTrue="1">
      <formula>AND(task_end&gt;=CH$6,task_start&lt;CI$6)</formula>
    </cfRule>
  </conditionalFormatting>
  <conditionalFormatting sqref="CO43:CU43">
    <cfRule type="expression" dxfId="26" priority="21">
      <formula>AND(TODAY()&gt;=CO$6,TODAY()&lt;CP$6)</formula>
    </cfRule>
  </conditionalFormatting>
  <conditionalFormatting sqref="CO43:CU43">
    <cfRule type="expression" dxfId="25" priority="19">
      <formula>AND(task_start&lt;=CO$6,ROUNDDOWN((task_end-task_start+1)*task_progress,0)+task_start-1&gt;=CO$6)</formula>
    </cfRule>
    <cfRule type="expression" dxfId="24" priority="20" stopIfTrue="1">
      <formula>AND(task_end&gt;=CO$6,task_start&lt;CP$6)</formula>
    </cfRule>
  </conditionalFormatting>
  <conditionalFormatting sqref="CV43:DB43">
    <cfRule type="expression" dxfId="23" priority="18">
      <formula>AND(TODAY()&gt;=CV$6,TODAY()&lt;CW$6)</formula>
    </cfRule>
  </conditionalFormatting>
  <conditionalFormatting sqref="CV43:DB43">
    <cfRule type="expression" dxfId="22" priority="16">
      <formula>AND(task_start&lt;=CV$6,ROUNDDOWN((task_end-task_start+1)*task_progress,0)+task_start-1&gt;=CV$6)</formula>
    </cfRule>
    <cfRule type="expression" dxfId="21" priority="17" stopIfTrue="1">
      <formula>AND(task_end&gt;=CV$6,task_start&lt;CW$6)</formula>
    </cfRule>
  </conditionalFormatting>
  <conditionalFormatting sqref="DC43:DI43">
    <cfRule type="expression" dxfId="20" priority="15">
      <formula>AND(TODAY()&gt;=DC$6,TODAY()&lt;DD$6)</formula>
    </cfRule>
  </conditionalFormatting>
  <conditionalFormatting sqref="DC43:DI43">
    <cfRule type="expression" dxfId="19" priority="13">
      <formula>AND(task_start&lt;=DC$6,ROUNDDOWN((task_end-task_start+1)*task_progress,0)+task_start-1&gt;=DC$6)</formula>
    </cfRule>
    <cfRule type="expression" dxfId="18" priority="14" stopIfTrue="1">
      <formula>AND(task_end&gt;=DC$6,task_start&lt;DD$6)</formula>
    </cfRule>
  </conditionalFormatting>
  <conditionalFormatting sqref="DJ43:DP43">
    <cfRule type="expression" dxfId="17" priority="12">
      <formula>AND(TODAY()&gt;=DJ$6,TODAY()&lt;DK$6)</formula>
    </cfRule>
  </conditionalFormatting>
  <conditionalFormatting sqref="DJ43:DP43">
    <cfRule type="expression" dxfId="16" priority="10">
      <formula>AND(task_start&lt;=DJ$6,ROUNDDOWN((task_end-task_start+1)*task_progress,0)+task_start-1&gt;=DJ$6)</formula>
    </cfRule>
    <cfRule type="expression" dxfId="15" priority="11" stopIfTrue="1">
      <formula>AND(task_end&gt;=DJ$6,task_start&lt;DK$6)</formula>
    </cfRule>
  </conditionalFormatting>
  <conditionalFormatting sqref="DQ43:DW43">
    <cfRule type="expression" dxfId="14" priority="9">
      <formula>AND(TODAY()&gt;=DQ$6,TODAY()&lt;DR$6)</formula>
    </cfRule>
  </conditionalFormatting>
  <conditionalFormatting sqref="DQ43:DW43">
    <cfRule type="expression" dxfId="13" priority="7">
      <formula>AND(task_start&lt;=DQ$6,ROUNDDOWN((task_end-task_start+1)*task_progress,0)+task_start-1&gt;=DQ$6)</formula>
    </cfRule>
    <cfRule type="expression" dxfId="12" priority="8" stopIfTrue="1">
      <formula>AND(task_end&gt;=DQ$6,task_start&lt;DR$6)</formula>
    </cfRule>
  </conditionalFormatting>
  <conditionalFormatting sqref="DX43:ED43">
    <cfRule type="expression" dxfId="11" priority="6">
      <formula>AND(TODAY()&gt;=DX$6,TODAY()&lt;DY$6)</formula>
    </cfRule>
  </conditionalFormatting>
  <conditionalFormatting sqref="DX43:ED43">
    <cfRule type="expression" dxfId="10" priority="4">
      <formula>AND(task_start&lt;=DX$6,ROUNDDOWN((task_end-task_start+1)*task_progress,0)+task_start-1&gt;=DX$6)</formula>
    </cfRule>
    <cfRule type="expression" dxfId="9" priority="5" stopIfTrue="1">
      <formula>AND(task_end&gt;=DX$6,task_start&lt;DY$6)</formula>
    </cfRule>
  </conditionalFormatting>
  <conditionalFormatting sqref="EE43:EK43">
    <cfRule type="expression" dxfId="8" priority="3">
      <formula>AND(TODAY()&gt;=EE$6,TODAY()&lt;EF$6)</formula>
    </cfRule>
  </conditionalFormatting>
  <conditionalFormatting sqref="EE43:EK43">
    <cfRule type="expression" dxfId="7" priority="1">
      <formula>AND(task_start&lt;=EE$6,ROUNDDOWN((task_end-task_start+1)*task_progress,0)+task_start-1&gt;=EE$6)</formula>
    </cfRule>
    <cfRule type="expression" dxfId="6" priority="2" stopIfTrue="1">
      <formula>AND(task_end&gt;=EE$6,task_start&lt;EF$6)</formula>
    </cfRule>
  </conditionalFormatting>
  <dataValidations count="2">
    <dataValidation type="whole" operator="greaterThanOrEqual" allowBlank="1" showInputMessage="1" promptTitle="Display Week" prompt="Changing this number will scroll the Gantt Chart view." sqref="E5" xr:uid="{00000000-0002-0000-0000-000000000000}">
      <formula1>1</formula1>
    </dataValidation>
    <dataValidation type="list" allowBlank="1" showInputMessage="1" showErrorMessage="1" sqref="C11:C15 C17:C21 C23:C47" xr:uid="{F377BA19-4B83-4D2B-9E6C-D10236FBFB48}">
      <formula1>"Arina Vasileva, Trang Vu, Bishwa Ghimire, Alexander Buchanan"</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D8:D15 D36:D37 D17:D34 D40:D42 D44:D49</xm:sqref>
        </x14:conditionalFormatting>
        <x14:conditionalFormatting xmlns:xm="http://schemas.microsoft.com/office/excel/2006/main">
          <x14:cfRule type="dataBar" id="{AC73AA6E-E091-4B25-8495-7783DF5CB722}">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C2632AC1-C08F-403A-8DD1-240F024ACCB2}">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EA9C87FF-F085-45AA-9CDF-B2141C05DF10}">
            <x14:dataBar minLength="0" maxLength="100" gradient="0">
              <x14:cfvo type="num">
                <xm:f>0</xm:f>
              </x14:cfvo>
              <x14:cfvo type="num">
                <xm:f>1</xm:f>
              </x14:cfvo>
              <x14:negativeFillColor rgb="FFFF0000"/>
              <x14:axisColor rgb="FF000000"/>
            </x14:dataBar>
          </x14:cfRule>
          <xm:sqref>C43:D43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2572E-DEF6-400B-A705-D199DBD055E1}">
  <dimension ref="A1:D14"/>
  <sheetViews>
    <sheetView workbookViewId="0">
      <selection activeCell="D21" sqref="D21"/>
    </sheetView>
  </sheetViews>
  <sheetFormatPr baseColWidth="10" defaultColWidth="8.83203125" defaultRowHeight="15" x14ac:dyDescent="0.2"/>
  <cols>
    <col min="1" max="1" width="9.1640625" customWidth="1"/>
    <col min="2" max="2" width="53.33203125" style="54" customWidth="1"/>
    <col min="3" max="3" width="12.83203125" customWidth="1"/>
    <col min="4" max="4" width="25.5" style="54" customWidth="1"/>
  </cols>
  <sheetData>
    <row r="1" spans="1:4" x14ac:dyDescent="0.2">
      <c r="A1" t="s">
        <v>69</v>
      </c>
    </row>
    <row r="2" spans="1:4" x14ac:dyDescent="0.2">
      <c r="A2" t="str">
        <f>ProjectSchedule!B1</f>
        <v>HARDWARE 2 PROJECT</v>
      </c>
    </row>
    <row r="3" spans="1:4" x14ac:dyDescent="0.2">
      <c r="A3" t="str">
        <f>ProjectSchedule!B2</f>
        <v>Metropolia University of Applied Sciences</v>
      </c>
    </row>
    <row r="4" spans="1:4" x14ac:dyDescent="0.2">
      <c r="A4" t="str">
        <f>ProjectSchedule!B3</f>
        <v>Group 4: Arina Vasileva, Trang Vu, Bishwa Ghimire, Alexander Buchanan</v>
      </c>
      <c r="B4" s="91"/>
      <c r="D4"/>
    </row>
    <row r="5" spans="1:4" x14ac:dyDescent="0.2">
      <c r="A5" t="str">
        <f>ProjectSchedule!B4</f>
        <v>Project Lead: Arina Vasileva</v>
      </c>
    </row>
    <row r="7" spans="1:4" s="85" customFormat="1" x14ac:dyDescent="0.2">
      <c r="A7" s="82" t="s">
        <v>70</v>
      </c>
      <c r="B7" s="83" t="s">
        <v>71</v>
      </c>
      <c r="C7" s="84" t="s">
        <v>72</v>
      </c>
      <c r="D7" s="83" t="s">
        <v>73</v>
      </c>
    </row>
    <row r="8" spans="1:4" s="85" customFormat="1" ht="48" customHeight="1" x14ac:dyDescent="0.2">
      <c r="A8" s="86">
        <v>1</v>
      </c>
      <c r="B8" s="87" t="s">
        <v>74</v>
      </c>
      <c r="C8" s="88" t="s">
        <v>75</v>
      </c>
      <c r="D8" s="87" t="s">
        <v>76</v>
      </c>
    </row>
    <row r="9" spans="1:4" s="85" customFormat="1" ht="41.25" customHeight="1" x14ac:dyDescent="0.2">
      <c r="A9" s="86">
        <v>1.1000000000000001</v>
      </c>
      <c r="B9" s="87" t="s">
        <v>77</v>
      </c>
      <c r="C9" s="88" t="s">
        <v>78</v>
      </c>
      <c r="D9" s="87" t="s">
        <v>76</v>
      </c>
    </row>
    <row r="10" spans="1:4" s="85" customFormat="1" ht="42" x14ac:dyDescent="0.2">
      <c r="A10" s="86">
        <v>1.2</v>
      </c>
      <c r="B10" s="87" t="s">
        <v>79</v>
      </c>
      <c r="C10" s="89" t="s">
        <v>80</v>
      </c>
      <c r="D10" s="87" t="s">
        <v>81</v>
      </c>
    </row>
    <row r="11" spans="1:4" s="85" customFormat="1" ht="28" x14ac:dyDescent="0.2">
      <c r="A11" s="86">
        <v>1.3</v>
      </c>
      <c r="B11" s="87" t="s">
        <v>82</v>
      </c>
      <c r="C11" s="89" t="s">
        <v>83</v>
      </c>
      <c r="D11" s="87" t="s">
        <v>84</v>
      </c>
    </row>
    <row r="12" spans="1:4" s="85" customFormat="1" ht="28" x14ac:dyDescent="0.2">
      <c r="A12" s="86">
        <v>1.4</v>
      </c>
      <c r="B12" s="90" t="s">
        <v>85</v>
      </c>
      <c r="C12" s="89" t="s">
        <v>86</v>
      </c>
      <c r="D12" s="90" t="s">
        <v>32</v>
      </c>
    </row>
    <row r="13" spans="1:4" s="85" customFormat="1" ht="28" x14ac:dyDescent="0.2">
      <c r="A13" s="86">
        <v>1.5</v>
      </c>
      <c r="B13" s="87" t="s">
        <v>87</v>
      </c>
      <c r="C13" s="89" t="s">
        <v>88</v>
      </c>
      <c r="D13" s="87" t="s">
        <v>89</v>
      </c>
    </row>
    <row r="14" spans="1:4" x14ac:dyDescent="0.2">
      <c r="A14" s="134">
        <v>1.6</v>
      </c>
      <c r="B14" s="135" t="s">
        <v>90</v>
      </c>
      <c r="C14" s="136" t="s">
        <v>91</v>
      </c>
      <c r="D14" s="137" t="s">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6" sqref="A6"/>
    </sheetView>
  </sheetViews>
  <sheetFormatPr baseColWidth="10" defaultColWidth="9.1640625" defaultRowHeight="14" x14ac:dyDescent="0.2"/>
  <cols>
    <col min="1" max="1" width="87.1640625" style="41" customWidth="1"/>
    <col min="2" max="16384" width="9.1640625" style="2"/>
  </cols>
  <sheetData>
    <row r="1" spans="1:2" ht="46.5" customHeight="1" x14ac:dyDescent="0.2"/>
    <row r="2" spans="1:2" s="43" customFormat="1" ht="16" x14ac:dyDescent="0.2">
      <c r="A2" s="42" t="s">
        <v>93</v>
      </c>
      <c r="B2" s="42"/>
    </row>
    <row r="3" spans="1:2" s="47" customFormat="1" ht="27" customHeight="1" x14ac:dyDescent="0.2">
      <c r="A3" s="66" t="s">
        <v>94</v>
      </c>
      <c r="B3" s="48"/>
    </row>
    <row r="4" spans="1:2" s="44" customFormat="1" ht="26" x14ac:dyDescent="0.3">
      <c r="A4" s="45" t="s">
        <v>95</v>
      </c>
    </row>
    <row r="5" spans="1:2" ht="74" customHeight="1" x14ac:dyDescent="0.2">
      <c r="A5" s="46" t="s">
        <v>96</v>
      </c>
    </row>
    <row r="6" spans="1:2" ht="26.25" customHeight="1" x14ac:dyDescent="0.2">
      <c r="A6" s="45" t="s">
        <v>97</v>
      </c>
    </row>
    <row r="7" spans="1:2" s="41" customFormat="1" ht="205" customHeight="1" x14ac:dyDescent="0.2">
      <c r="A7" s="50" t="s">
        <v>98</v>
      </c>
    </row>
    <row r="8" spans="1:2" s="44" customFormat="1" ht="26" x14ac:dyDescent="0.3">
      <c r="A8" s="45" t="s">
        <v>99</v>
      </c>
    </row>
    <row r="9" spans="1:2" ht="48" x14ac:dyDescent="0.2">
      <c r="A9" s="46" t="s">
        <v>100</v>
      </c>
    </row>
    <row r="10" spans="1:2" s="41" customFormat="1" ht="28" customHeight="1" x14ac:dyDescent="0.2">
      <c r="A10" s="49" t="s">
        <v>101</v>
      </c>
    </row>
    <row r="11" spans="1:2" s="44" customFormat="1" ht="26" x14ac:dyDescent="0.3">
      <c r="A11" s="45" t="s">
        <v>102</v>
      </c>
    </row>
    <row r="12" spans="1:2" ht="32" x14ac:dyDescent="0.2">
      <c r="A12" s="46" t="s">
        <v>103</v>
      </c>
    </row>
    <row r="13" spans="1:2" s="41" customFormat="1" ht="28" customHeight="1" x14ac:dyDescent="0.2">
      <c r="A13" s="49" t="s">
        <v>104</v>
      </c>
    </row>
    <row r="14" spans="1:2" s="44" customFormat="1" ht="26" x14ac:dyDescent="0.3">
      <c r="A14" s="45" t="s">
        <v>105</v>
      </c>
    </row>
    <row r="15" spans="1:2" ht="75" customHeight="1" x14ac:dyDescent="0.2">
      <c r="A15" s="46" t="s">
        <v>106</v>
      </c>
    </row>
    <row r="16" spans="1:2" ht="64" x14ac:dyDescent="0.2">
      <c r="A16" s="46" t="s">
        <v>107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4D60FBEDD69346868642B72D96B62B" ma:contentTypeVersion="2" ma:contentTypeDescription="Create a new document." ma:contentTypeScope="" ma:versionID="3325293f4c9254e5827021587c82b55e">
  <xsd:schema xmlns:xsd="http://www.w3.org/2001/XMLSchema" xmlns:xs="http://www.w3.org/2001/XMLSchema" xmlns:p="http://schemas.microsoft.com/office/2006/metadata/properties" xmlns:ns2="7614c34f-b242-4a8b-9a45-23b1d4da8122" targetNamespace="http://schemas.microsoft.com/office/2006/metadata/properties" ma:root="true" ma:fieldsID="463ed67e27850d1c336e62318a96c7aa" ns2:_="">
    <xsd:import namespace="7614c34f-b242-4a8b-9a45-23b1d4da812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14c34f-b242-4a8b-9a45-23b1d4da8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4041D6-CB9C-4192-9A81-CE8B2C1AEE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14c34f-b242-4a8b-9a45-23b1d4da81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AE290A-4131-43E7-8585-778D22F709FA}">
  <ds:schemaRefs>
    <ds:schemaRef ds:uri="7614c34f-b242-4a8b-9a45-23b1d4da8122"/>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dcmitype/"/>
    <ds:schemaRef ds:uri="http://purl.org/dc/elements/1.1/"/>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B84D40E3-2232-4E1B-B772-E75412375E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ProjectSchedule</vt:lpstr>
      <vt:lpstr>VersionHistory</vt:lpstr>
      <vt:lpstr>About</vt:lpstr>
      <vt:lpstr>Display_Week</vt:lpstr>
      <vt:lpstr>ProjectSchedule!Print_Titles</vt:lpstr>
      <vt:lpstr>Project_Start</vt:lpstr>
      <vt:lpstr>ProjectSchedule!task_end</vt:lpstr>
      <vt:lpstr>ProjectSchedule!task_progress</vt:lpstr>
      <vt:lpstr>ProjectSchedule!task_start</vt:lpstr>
      <vt:lpstr>VersionHistory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2023-03-09T21:05:41Z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0x0101008C4D60FBEDD69346868642B72D96B62B</vt:lpwstr>
  </property>
</Properties>
</file>