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60" yWindow="30" windowWidth="22710" windowHeight="10305"/>
  </bookViews>
  <sheets>
    <sheet name="example" sheetId="3" r:id="rId1"/>
    <sheet name="check"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2" i="3" l="1"/>
  <c r="M61" i="3"/>
  <c r="M66" i="3"/>
  <c r="M65" i="3" a="1"/>
  <c r="M65" i="3" s="1"/>
  <c r="M64" i="3" a="1"/>
  <c r="M64" i="3"/>
  <c r="M59" i="3"/>
  <c r="M60" i="3"/>
  <c r="M62" i="3"/>
  <c r="M63" i="3"/>
  <c r="M58" i="3"/>
  <c r="M170" i="3"/>
  <c r="M171" i="3"/>
  <c r="M172" i="3"/>
  <c r="M173" i="3"/>
  <c r="M174" i="3"/>
  <c r="M176" i="3"/>
  <c r="M177" i="3"/>
  <c r="M178" i="3"/>
  <c r="M179" i="3"/>
  <c r="M180" i="3"/>
  <c r="M175" i="3"/>
  <c r="E176" i="3"/>
  <c r="E174" i="3" s="1"/>
  <c r="E177" i="3"/>
  <c r="E173" i="3" s="1"/>
  <c r="E178" i="3"/>
  <c r="E172" i="3" s="1"/>
  <c r="E179" i="3"/>
  <c r="E171" i="3" s="1"/>
  <c r="E180" i="3"/>
  <c r="E170" i="3" s="1"/>
  <c r="E175" i="3"/>
  <c r="D170" i="3"/>
  <c r="D171" i="3"/>
  <c r="D172" i="3"/>
  <c r="D173" i="3"/>
  <c r="D174" i="3"/>
  <c r="D176" i="3"/>
  <c r="D177" i="3"/>
  <c r="D178" i="3"/>
  <c r="D179" i="3"/>
  <c r="D180" i="3"/>
  <c r="D175" i="3"/>
  <c r="C170" i="3"/>
  <c r="C171" i="3"/>
  <c r="C172" i="3"/>
  <c r="C173" i="3"/>
  <c r="C174" i="3"/>
  <c r="C176" i="3"/>
  <c r="C177" i="3"/>
  <c r="C178" i="3"/>
  <c r="C179" i="3"/>
  <c r="C180" i="3"/>
  <c r="C175" i="3"/>
  <c r="B170" i="3"/>
  <c r="B171" i="3"/>
  <c r="B172" i="3"/>
  <c r="B173" i="3"/>
  <c r="B174" i="3"/>
  <c r="B176" i="3"/>
  <c r="B177" i="3"/>
  <c r="B178" i="3"/>
  <c r="B179" i="3"/>
  <c r="B180" i="3"/>
  <c r="B175" i="3"/>
  <c r="A170" i="3"/>
  <c r="A171" i="3"/>
  <c r="A172" i="3"/>
  <c r="A173" i="3"/>
  <c r="A174" i="3"/>
  <c r="A176" i="3"/>
  <c r="A177" i="3"/>
  <c r="A178" i="3"/>
  <c r="A179" i="3"/>
  <c r="A180" i="3"/>
  <c r="A175" i="3"/>
  <c r="I168" i="3"/>
  <c r="J168" i="3"/>
  <c r="H168" i="3"/>
  <c r="I167" i="3" a="1"/>
  <c r="I167" i="3" s="1"/>
  <c r="J167" i="3" a="1"/>
  <c r="J167" i="3" s="1"/>
  <c r="K167" i="3" a="1"/>
  <c r="H167" i="3" a="1"/>
  <c r="H167" i="3" s="1"/>
  <c r="I166" i="3" a="1"/>
  <c r="I166" i="3" s="1"/>
  <c r="J166" i="3" a="1"/>
  <c r="J166" i="3" s="1"/>
  <c r="K166" i="3" a="1"/>
  <c r="H166" i="3" a="1"/>
  <c r="H166" i="3" s="1"/>
  <c r="K161" i="3"/>
  <c r="K162" i="3"/>
  <c r="K163" i="3"/>
  <c r="K164" i="3"/>
  <c r="K165" i="3"/>
  <c r="K160" i="3"/>
  <c r="J161" i="3"/>
  <c r="J162" i="3"/>
  <c r="J163" i="3"/>
  <c r="J164" i="3"/>
  <c r="J165" i="3"/>
  <c r="J160" i="3"/>
  <c r="I161" i="3"/>
  <c r="I162" i="3"/>
  <c r="I163" i="3"/>
  <c r="I164" i="3"/>
  <c r="I165" i="3"/>
  <c r="I160" i="3"/>
  <c r="H160" i="3"/>
  <c r="H161" i="3"/>
  <c r="H162" i="3"/>
  <c r="H163" i="3"/>
  <c r="H164" i="3"/>
  <c r="H165" i="3"/>
  <c r="O116" i="3"/>
  <c r="P364" i="1"/>
  <c r="P354" i="1" s="1"/>
  <c r="H364" i="1"/>
  <c r="H354" i="1" s="1"/>
  <c r="F364" i="1"/>
  <c r="F354" i="1" s="1"/>
  <c r="D364" i="1"/>
  <c r="D354" i="1" s="1"/>
  <c r="C364" i="1"/>
  <c r="C354" i="1" s="1"/>
  <c r="B364" i="1"/>
  <c r="B354" i="1" s="1"/>
  <c r="A364" i="1"/>
  <c r="A354" i="1" s="1"/>
  <c r="P363" i="1"/>
  <c r="H363" i="1"/>
  <c r="F363" i="1"/>
  <c r="D363" i="1"/>
  <c r="C363" i="1"/>
  <c r="B363" i="1"/>
  <c r="A363" i="1"/>
  <c r="P362" i="1"/>
  <c r="H362" i="1"/>
  <c r="H356" i="1" s="1"/>
  <c r="F362" i="1"/>
  <c r="F356" i="1" s="1"/>
  <c r="D362" i="1"/>
  <c r="D356" i="1" s="1"/>
  <c r="C362" i="1"/>
  <c r="C356" i="1" s="1"/>
  <c r="B362" i="1"/>
  <c r="B356" i="1" s="1"/>
  <c r="A362" i="1"/>
  <c r="P361" i="1"/>
  <c r="H361" i="1"/>
  <c r="F361" i="1"/>
  <c r="D361" i="1"/>
  <c r="C361" i="1"/>
  <c r="B361" i="1"/>
  <c r="A361" i="1"/>
  <c r="P360" i="1"/>
  <c r="H360" i="1"/>
  <c r="F360" i="1"/>
  <c r="F358" i="1" s="1"/>
  <c r="D360" i="1"/>
  <c r="C360" i="1"/>
  <c r="C358" i="1" s="1"/>
  <c r="B360" i="1"/>
  <c r="A360" i="1"/>
  <c r="A358" i="1" s="1"/>
  <c r="H359" i="1"/>
  <c r="F359" i="1"/>
  <c r="D359" i="1"/>
  <c r="C359" i="1"/>
  <c r="B359" i="1"/>
  <c r="A359" i="1"/>
  <c r="P358" i="1"/>
  <c r="H358" i="1"/>
  <c r="D358" i="1"/>
  <c r="B358" i="1"/>
  <c r="P357" i="1"/>
  <c r="H357" i="1"/>
  <c r="F357" i="1"/>
  <c r="D357" i="1"/>
  <c r="C357" i="1"/>
  <c r="B357" i="1"/>
  <c r="A357" i="1"/>
  <c r="P356" i="1"/>
  <c r="A356" i="1"/>
  <c r="P355" i="1"/>
  <c r="H355" i="1"/>
  <c r="F355" i="1"/>
  <c r="D355" i="1"/>
  <c r="C355" i="1"/>
  <c r="B355" i="1"/>
  <c r="A355" i="1"/>
  <c r="N350" i="1" a="1"/>
  <c r="N349" i="1"/>
  <c r="M349" i="1"/>
  <c r="L349" i="1"/>
  <c r="K349" i="1"/>
  <c r="N348" i="1"/>
  <c r="M348" i="1"/>
  <c r="L348" i="1"/>
  <c r="K348" i="1"/>
  <c r="N347" i="1"/>
  <c r="M347" i="1"/>
  <c r="L347" i="1"/>
  <c r="K347" i="1"/>
  <c r="N346" i="1"/>
  <c r="M346" i="1"/>
  <c r="L346" i="1"/>
  <c r="K346" i="1"/>
  <c r="N345" i="1"/>
  <c r="M345" i="1"/>
  <c r="M350" i="1" s="1" a="1"/>
  <c r="L345" i="1"/>
  <c r="L351" i="1" s="1" a="1"/>
  <c r="K345" i="1"/>
  <c r="K351" i="1" s="1" a="1"/>
  <c r="N344" i="1"/>
  <c r="N351" i="1" s="1" a="1"/>
  <c r="M344" i="1"/>
  <c r="M351" i="1" s="1" a="1"/>
  <c r="L344" i="1"/>
  <c r="L350" i="1" s="1" a="1"/>
  <c r="K344" i="1"/>
  <c r="K350" i="1" s="1" a="1"/>
  <c r="H343" i="1"/>
  <c r="H342" i="1"/>
  <c r="H341" i="1"/>
  <c r="H340" i="1"/>
  <c r="H339" i="1"/>
  <c r="K166" i="3" l="1"/>
  <c r="K167" i="3"/>
  <c r="K350" i="1"/>
  <c r="K352" i="1" s="1"/>
  <c r="N351" i="1"/>
  <c r="K351" i="1"/>
  <c r="N350" i="1"/>
  <c r="N352" i="1" s="1"/>
  <c r="M351" i="1"/>
  <c r="L351" i="1"/>
  <c r="L350" i="1"/>
  <c r="L352" i="1" s="1"/>
  <c r="M350" i="1"/>
  <c r="M352" i="1" s="1"/>
  <c r="L79" i="1"/>
  <c r="M79" i="1"/>
  <c r="N79" i="1"/>
  <c r="O79" i="1"/>
  <c r="P79" i="1"/>
  <c r="Q79" i="1"/>
  <c r="L80" i="1"/>
  <c r="M80" i="1"/>
  <c r="N80" i="1"/>
  <c r="O80" i="1"/>
  <c r="P80" i="1"/>
  <c r="Q80" i="1"/>
  <c r="L81" i="1"/>
  <c r="M81" i="1"/>
  <c r="N81" i="1"/>
  <c r="O81" i="1"/>
  <c r="P81" i="1"/>
  <c r="Q81" i="1"/>
  <c r="L82" i="1"/>
  <c r="M82" i="1"/>
  <c r="N82" i="1"/>
  <c r="O82" i="1"/>
  <c r="P82" i="1"/>
  <c r="Q82" i="1"/>
  <c r="L83" i="1"/>
  <c r="M83" i="1"/>
  <c r="N83" i="1"/>
  <c r="O83" i="1"/>
  <c r="P83" i="1"/>
  <c r="Q83" i="1"/>
  <c r="L84" i="1"/>
  <c r="M84" i="1"/>
  <c r="N84" i="1"/>
  <c r="O84" i="1"/>
  <c r="P84" i="1"/>
  <c r="Q84" i="1"/>
  <c r="L85" i="1"/>
  <c r="M85" i="1"/>
  <c r="N85" i="1"/>
  <c r="O85" i="1"/>
  <c r="P85" i="1"/>
  <c r="Q85" i="1"/>
  <c r="L86" i="1" a="1"/>
  <c r="L86" i="1" s="1"/>
  <c r="M86" i="1" a="1"/>
  <c r="M86" i="1" s="1"/>
  <c r="L87" i="1" a="1"/>
  <c r="L87" i="1" s="1"/>
  <c r="M87" i="1" a="1"/>
  <c r="M87" i="1" s="1"/>
  <c r="K63" i="3"/>
  <c r="L59" i="3"/>
  <c r="L60" i="3"/>
  <c r="L61" i="3"/>
  <c r="L62" i="3"/>
  <c r="L63" i="3"/>
  <c r="L58" i="3"/>
  <c r="K59" i="3"/>
  <c r="K60" i="3"/>
  <c r="K61" i="3"/>
  <c r="K62" i="3"/>
  <c r="K58" i="3"/>
  <c r="J59" i="3"/>
  <c r="J60" i="3"/>
  <c r="J61" i="3"/>
  <c r="J62" i="3"/>
  <c r="J63" i="3"/>
  <c r="J58" i="3"/>
  <c r="I59" i="3"/>
  <c r="I60" i="3"/>
  <c r="I61" i="3"/>
  <c r="I62" i="3"/>
  <c r="I63" i="3"/>
  <c r="I58" i="3"/>
  <c r="H59" i="3"/>
  <c r="H60" i="3"/>
  <c r="H61" i="3"/>
  <c r="H62" i="3"/>
  <c r="H63" i="3"/>
  <c r="H58" i="3"/>
  <c r="L58" i="1"/>
  <c r="M58" i="1"/>
  <c r="L59" i="1"/>
  <c r="M59" i="1"/>
  <c r="L60" i="1"/>
  <c r="M60" i="1"/>
  <c r="L61" i="1"/>
  <c r="M61" i="1"/>
  <c r="L62" i="1"/>
  <c r="M62" i="1"/>
  <c r="L63" i="1"/>
  <c r="M63" i="1"/>
  <c r="L68" i="1"/>
  <c r="M68" i="1"/>
  <c r="N68" i="1"/>
  <c r="O68" i="1"/>
  <c r="P68" i="1"/>
  <c r="Q68" i="1"/>
  <c r="L69" i="1"/>
  <c r="M69" i="1"/>
  <c r="N69" i="1"/>
  <c r="O69" i="1"/>
  <c r="P69" i="1"/>
  <c r="Q69" i="1"/>
  <c r="L70" i="1"/>
  <c r="M70" i="1"/>
  <c r="N70" i="1"/>
  <c r="O70" i="1"/>
  <c r="P70" i="1"/>
  <c r="Q70" i="1"/>
  <c r="L71" i="1"/>
  <c r="M71" i="1"/>
  <c r="N71" i="1"/>
  <c r="O71" i="1"/>
  <c r="P71" i="1"/>
  <c r="Q71" i="1"/>
  <c r="L72" i="1"/>
  <c r="M72" i="1"/>
  <c r="N72" i="1"/>
  <c r="O72" i="1"/>
  <c r="P72" i="1"/>
  <c r="Q72" i="1"/>
  <c r="L73" i="1"/>
  <c r="M73" i="1"/>
  <c r="N73" i="1"/>
  <c r="O73" i="1"/>
  <c r="P73" i="1"/>
  <c r="Q73" i="1"/>
  <c r="L74" i="1"/>
  <c r="M74" i="1"/>
  <c r="N74" i="1"/>
  <c r="O74" i="1"/>
  <c r="P74" i="1"/>
  <c r="Q74" i="1"/>
  <c r="K168" i="3" l="1"/>
  <c r="I64" i="3" a="1"/>
  <c r="I64" i="3" s="1"/>
  <c r="L65" i="3" a="1"/>
  <c r="L65" i="3" s="1"/>
  <c r="J65" i="3" a="1"/>
  <c r="J65" i="3" s="1"/>
  <c r="K65" i="3" a="1"/>
  <c r="K65" i="3" s="1"/>
  <c r="L64" i="3" a="1"/>
  <c r="L64" i="3" s="1"/>
  <c r="H64" i="3" a="1"/>
  <c r="H64" i="3" s="1"/>
  <c r="J64" i="3" a="1"/>
  <c r="J64" i="3" s="1"/>
  <c r="H65" i="3" a="1"/>
  <c r="H65" i="3" s="1"/>
  <c r="N86" i="1" a="1"/>
  <c r="N86" i="1" s="1"/>
  <c r="L64" i="1" a="1"/>
  <c r="L64" i="1" s="1"/>
  <c r="P87" i="1" a="1"/>
  <c r="P87" i="1" s="1"/>
  <c r="P86" i="1" a="1"/>
  <c r="P86" i="1" s="1"/>
  <c r="P88" i="1" s="1"/>
  <c r="M88" i="1"/>
  <c r="Q86" i="1" a="1"/>
  <c r="Q86" i="1" s="1"/>
  <c r="O86" i="1" a="1"/>
  <c r="O86" i="1" s="1"/>
  <c r="L88" i="1"/>
  <c r="N87" i="1" a="1"/>
  <c r="N87" i="1" s="1"/>
  <c r="N88" i="1" s="1"/>
  <c r="Q87" i="1" a="1"/>
  <c r="Q87" i="1" s="1"/>
  <c r="O87" i="1" a="1"/>
  <c r="O87" i="1" s="1"/>
  <c r="O88" i="1" s="1"/>
  <c r="I65" i="3" a="1"/>
  <c r="I65" i="3" s="1"/>
  <c r="K64" i="3" a="1"/>
  <c r="K64" i="3" s="1"/>
  <c r="L65" i="1" a="1"/>
  <c r="L65" i="1" s="1"/>
  <c r="L66" i="1" s="1"/>
  <c r="J66" i="3" l="1"/>
  <c r="K66" i="3"/>
  <c r="I66" i="3"/>
  <c r="L66" i="3"/>
  <c r="H66" i="3"/>
  <c r="Q88" i="1"/>
  <c r="P223" i="3"/>
  <c r="P224" i="3"/>
  <c r="P225" i="3"/>
  <c r="P222" i="3"/>
  <c r="P126" i="3" l="1"/>
  <c r="P219" i="3" l="1"/>
  <c r="P220" i="3"/>
  <c r="P221" i="3"/>
  <c r="P218" i="3"/>
  <c r="F83" i="3"/>
  <c r="F84" i="3"/>
  <c r="F85" i="3"/>
  <c r="F86" i="3"/>
  <c r="F87" i="3"/>
  <c r="F82" i="3"/>
  <c r="I83" i="3"/>
  <c r="I84" i="3"/>
  <c r="I85" i="3"/>
  <c r="I86" i="3"/>
  <c r="I87" i="3"/>
  <c r="I82" i="3"/>
  <c r="N225" i="3"/>
  <c r="P227" i="3" l="1" a="1"/>
  <c r="P227" i="3" s="1"/>
  <c r="P226" i="3" a="1"/>
  <c r="P226" i="3" s="1"/>
  <c r="N185" i="3"/>
  <c r="M185" i="3"/>
  <c r="L185" i="3"/>
  <c r="K185" i="3"/>
  <c r="N218" i="3"/>
  <c r="M218" i="3"/>
  <c r="L218" i="3"/>
  <c r="P206" i="3"/>
  <c r="N206" i="3"/>
  <c r="M206" i="3"/>
  <c r="L206" i="3"/>
  <c r="P209" i="3"/>
  <c r="N221" i="3"/>
  <c r="N224" i="3"/>
  <c r="N223" i="3"/>
  <c r="N211" i="3"/>
  <c r="N208" i="3"/>
  <c r="N220" i="3"/>
  <c r="O225" i="3"/>
  <c r="M225" i="3"/>
  <c r="L225" i="3"/>
  <c r="O224" i="3"/>
  <c r="S224" i="3" s="1"/>
  <c r="M224" i="3"/>
  <c r="L224" i="3"/>
  <c r="O223" i="3"/>
  <c r="M223" i="3"/>
  <c r="L223" i="3"/>
  <c r="O222" i="3"/>
  <c r="N222" i="3"/>
  <c r="M222" i="3"/>
  <c r="L222" i="3"/>
  <c r="O221" i="3"/>
  <c r="M221" i="3"/>
  <c r="L221" i="3"/>
  <c r="O220" i="3"/>
  <c r="M220" i="3"/>
  <c r="L220" i="3"/>
  <c r="O219" i="3"/>
  <c r="N219" i="3"/>
  <c r="M219" i="3"/>
  <c r="L219" i="3"/>
  <c r="O218" i="3"/>
  <c r="P208" i="3"/>
  <c r="O186" i="3"/>
  <c r="O187" i="3"/>
  <c r="O188" i="3"/>
  <c r="O189" i="3"/>
  <c r="O190" i="3"/>
  <c r="O196" i="3"/>
  <c r="O197" i="3"/>
  <c r="O198" i="3"/>
  <c r="O199" i="3"/>
  <c r="O200" i="3"/>
  <c r="N200" i="3"/>
  <c r="M200" i="3"/>
  <c r="L200" i="3"/>
  <c r="K200" i="3"/>
  <c r="N199" i="3"/>
  <c r="M199" i="3"/>
  <c r="L199" i="3"/>
  <c r="K199" i="3"/>
  <c r="N198" i="3"/>
  <c r="M198" i="3"/>
  <c r="L198" i="3"/>
  <c r="K198" i="3"/>
  <c r="N197" i="3"/>
  <c r="M197" i="3"/>
  <c r="L197" i="3"/>
  <c r="K197" i="3"/>
  <c r="N196" i="3"/>
  <c r="M196" i="3"/>
  <c r="L196" i="3"/>
  <c r="K196" i="3"/>
  <c r="O195" i="3"/>
  <c r="N195" i="3"/>
  <c r="M195" i="3"/>
  <c r="L195" i="3"/>
  <c r="K195" i="3"/>
  <c r="O185" i="3"/>
  <c r="J318" i="1"/>
  <c r="K318" i="1"/>
  <c r="L318" i="1"/>
  <c r="M318" i="1"/>
  <c r="J319" i="1"/>
  <c r="K319" i="1"/>
  <c r="L319" i="1"/>
  <c r="M319" i="1"/>
  <c r="J320" i="1"/>
  <c r="K320" i="1"/>
  <c r="L320" i="1"/>
  <c r="M320" i="1"/>
  <c r="J321" i="1"/>
  <c r="K321" i="1"/>
  <c r="L321" i="1"/>
  <c r="M321" i="1"/>
  <c r="J322" i="1"/>
  <c r="K322" i="1"/>
  <c r="L322" i="1"/>
  <c r="M322" i="1"/>
  <c r="J323" i="1"/>
  <c r="K323" i="1"/>
  <c r="L323" i="1"/>
  <c r="M323" i="1"/>
  <c r="F250" i="1"/>
  <c r="G250" i="1"/>
  <c r="I250" i="1"/>
  <c r="F251" i="1"/>
  <c r="G251" i="1"/>
  <c r="I251" i="1"/>
  <c r="F252" i="1"/>
  <c r="G252" i="1"/>
  <c r="I252" i="1"/>
  <c r="F253" i="1"/>
  <c r="G253" i="1"/>
  <c r="I253" i="1"/>
  <c r="F254" i="1"/>
  <c r="G254" i="1"/>
  <c r="I254" i="1"/>
  <c r="F255" i="1"/>
  <c r="G255" i="1"/>
  <c r="I255" i="1"/>
  <c r="F260" i="1"/>
  <c r="I260" i="1"/>
  <c r="F261" i="1"/>
  <c r="I261" i="1"/>
  <c r="F262" i="1"/>
  <c r="I262" i="1"/>
  <c r="F263" i="1"/>
  <c r="I263" i="1"/>
  <c r="F264" i="1"/>
  <c r="I264" i="1"/>
  <c r="F265" i="1"/>
  <c r="I265" i="1"/>
  <c r="H270" i="1"/>
  <c r="K270" i="1"/>
  <c r="M270" i="1"/>
  <c r="H271" i="1"/>
  <c r="K271" i="1"/>
  <c r="M271" i="1"/>
  <c r="H272" i="1"/>
  <c r="K272" i="1"/>
  <c r="M272" i="1"/>
  <c r="H273" i="1"/>
  <c r="K273" i="1"/>
  <c r="M273" i="1"/>
  <c r="H279" i="1"/>
  <c r="K279" i="1"/>
  <c r="M279" i="1"/>
  <c r="H280" i="1"/>
  <c r="K280" i="1"/>
  <c r="M280" i="1"/>
  <c r="H281" i="1"/>
  <c r="K281" i="1"/>
  <c r="M281" i="1"/>
  <c r="H282" i="1"/>
  <c r="K282" i="1"/>
  <c r="M282" i="1"/>
  <c r="H288" i="1"/>
  <c r="K288" i="1"/>
  <c r="M288" i="1"/>
  <c r="H289" i="1"/>
  <c r="K289" i="1"/>
  <c r="M289" i="1"/>
  <c r="H290" i="1"/>
  <c r="K290" i="1"/>
  <c r="M290" i="1"/>
  <c r="H291" i="1"/>
  <c r="K291" i="1"/>
  <c r="M291" i="1"/>
  <c r="L297" i="1"/>
  <c r="M297" i="1"/>
  <c r="N297" i="1"/>
  <c r="O297" i="1"/>
  <c r="P297" i="1"/>
  <c r="L298" i="1"/>
  <c r="M298" i="1"/>
  <c r="N298" i="1"/>
  <c r="O298" i="1"/>
  <c r="P298" i="1"/>
  <c r="L299" i="1"/>
  <c r="M299" i="1"/>
  <c r="N299" i="1"/>
  <c r="O299" i="1"/>
  <c r="P299" i="1"/>
  <c r="L300" i="1"/>
  <c r="M300" i="1"/>
  <c r="N300" i="1"/>
  <c r="O300" i="1"/>
  <c r="P300" i="1"/>
  <c r="L301" i="1"/>
  <c r="M301" i="1"/>
  <c r="N301" i="1"/>
  <c r="O301" i="1"/>
  <c r="P301" i="1"/>
  <c r="L302" i="1"/>
  <c r="M302" i="1"/>
  <c r="N302" i="1"/>
  <c r="O302" i="1"/>
  <c r="P302" i="1"/>
  <c r="L307" i="1"/>
  <c r="M307" i="1"/>
  <c r="N307" i="1"/>
  <c r="O307" i="1"/>
  <c r="P307" i="1"/>
  <c r="L308" i="1"/>
  <c r="M308" i="1"/>
  <c r="N308" i="1"/>
  <c r="O308" i="1"/>
  <c r="P308" i="1"/>
  <c r="L309" i="1"/>
  <c r="M309" i="1"/>
  <c r="N309" i="1"/>
  <c r="O309" i="1"/>
  <c r="P309" i="1"/>
  <c r="L310" i="1"/>
  <c r="M310" i="1"/>
  <c r="N310" i="1"/>
  <c r="O310" i="1"/>
  <c r="P310" i="1"/>
  <c r="L311" i="1"/>
  <c r="M311" i="1"/>
  <c r="N311" i="1"/>
  <c r="O311" i="1"/>
  <c r="P311" i="1"/>
  <c r="L312" i="1"/>
  <c r="M312" i="1"/>
  <c r="N312" i="1"/>
  <c r="O312" i="1"/>
  <c r="P312" i="1"/>
  <c r="F217" i="1"/>
  <c r="G217" i="1"/>
  <c r="H217" i="1"/>
  <c r="F218" i="1"/>
  <c r="G218" i="1"/>
  <c r="H218" i="1"/>
  <c r="F219" i="1"/>
  <c r="G219" i="1"/>
  <c r="H219" i="1"/>
  <c r="F220" i="1"/>
  <c r="G220" i="1"/>
  <c r="H220" i="1"/>
  <c r="F221" i="1"/>
  <c r="G221" i="1"/>
  <c r="H221" i="1"/>
  <c r="F222" i="1"/>
  <c r="G222" i="1"/>
  <c r="H222" i="1"/>
  <c r="H195" i="1"/>
  <c r="I195" i="1"/>
  <c r="K195" i="1"/>
  <c r="H196" i="1"/>
  <c r="I196" i="1"/>
  <c r="K196" i="1"/>
  <c r="H197" i="1"/>
  <c r="I197" i="1"/>
  <c r="K197" i="1"/>
  <c r="H198" i="1"/>
  <c r="I198" i="1"/>
  <c r="K198" i="1"/>
  <c r="H199" i="1"/>
  <c r="I199" i="1"/>
  <c r="K199" i="1"/>
  <c r="H200" i="1"/>
  <c r="I200" i="1"/>
  <c r="K200" i="1"/>
  <c r="F174" i="1"/>
  <c r="G174" i="1"/>
  <c r="H174" i="1"/>
  <c r="I174" i="1"/>
  <c r="F175" i="1"/>
  <c r="G175" i="1"/>
  <c r="H175" i="1"/>
  <c r="I175" i="1"/>
  <c r="F176" i="1"/>
  <c r="G176" i="1"/>
  <c r="H176" i="1"/>
  <c r="I176" i="1"/>
  <c r="F177" i="1"/>
  <c r="G177" i="1"/>
  <c r="H177" i="1"/>
  <c r="I177" i="1"/>
  <c r="F178" i="1"/>
  <c r="G178" i="1"/>
  <c r="H178" i="1"/>
  <c r="I178" i="1"/>
  <c r="F179" i="1"/>
  <c r="G179" i="1"/>
  <c r="H179" i="1"/>
  <c r="I179" i="1"/>
  <c r="L14" i="1"/>
  <c r="I14" i="1" s="1"/>
  <c r="M14" i="1"/>
  <c r="N14" i="1"/>
  <c r="L15" i="1"/>
  <c r="I15" i="1" s="1"/>
  <c r="M15" i="1"/>
  <c r="N15" i="1"/>
  <c r="L16" i="1"/>
  <c r="K16" i="1" s="1"/>
  <c r="M16" i="1"/>
  <c r="N16" i="1"/>
  <c r="L17" i="1"/>
  <c r="I17" i="1" s="1"/>
  <c r="M17" i="1"/>
  <c r="N17" i="1"/>
  <c r="L18" i="1"/>
  <c r="K18" i="1" s="1"/>
  <c r="M18" i="1"/>
  <c r="N18" i="1"/>
  <c r="I19" i="1"/>
  <c r="J19" i="1"/>
  <c r="K19" i="1"/>
  <c r="O207" i="3"/>
  <c r="S207" i="3" s="1"/>
  <c r="P207" i="3"/>
  <c r="M146" i="3"/>
  <c r="L207" i="3"/>
  <c r="M207" i="3"/>
  <c r="N207" i="3"/>
  <c r="O206" i="3"/>
  <c r="I70" i="3"/>
  <c r="I71" i="3"/>
  <c r="I73" i="3"/>
  <c r="I74" i="3"/>
  <c r="I69" i="3"/>
  <c r="G70" i="3"/>
  <c r="G71" i="3"/>
  <c r="G72" i="3"/>
  <c r="G73" i="3"/>
  <c r="G74" i="3"/>
  <c r="G69" i="3"/>
  <c r="F70" i="3"/>
  <c r="F71" i="3"/>
  <c r="F72" i="3"/>
  <c r="F73" i="3"/>
  <c r="F74" i="3"/>
  <c r="F69" i="3"/>
  <c r="O209" i="3"/>
  <c r="O210" i="3"/>
  <c r="S210" i="3" s="1"/>
  <c r="O211" i="3"/>
  <c r="O212" i="3"/>
  <c r="O213" i="3"/>
  <c r="O208" i="3"/>
  <c r="N209" i="3"/>
  <c r="N210" i="3"/>
  <c r="N212" i="3"/>
  <c r="N213" i="3"/>
  <c r="M209" i="3"/>
  <c r="M210" i="3"/>
  <c r="M211" i="3"/>
  <c r="M212" i="3"/>
  <c r="M213" i="3"/>
  <c r="M208" i="3"/>
  <c r="L209" i="3"/>
  <c r="L210" i="3"/>
  <c r="L211" i="3"/>
  <c r="L212" i="3"/>
  <c r="L213" i="3"/>
  <c r="L208" i="3"/>
  <c r="N190" i="3"/>
  <c r="N186" i="3"/>
  <c r="N187" i="3"/>
  <c r="N188" i="3"/>
  <c r="N189" i="3"/>
  <c r="M186" i="3"/>
  <c r="M187" i="3"/>
  <c r="M188" i="3"/>
  <c r="M189" i="3"/>
  <c r="M190" i="3"/>
  <c r="L186" i="3"/>
  <c r="L187" i="3"/>
  <c r="L188" i="3"/>
  <c r="L189" i="3"/>
  <c r="L190" i="3"/>
  <c r="K186" i="3"/>
  <c r="K187" i="3"/>
  <c r="K188" i="3"/>
  <c r="K189" i="3"/>
  <c r="K190" i="3"/>
  <c r="J144" i="3"/>
  <c r="J145" i="3"/>
  <c r="K144" i="3"/>
  <c r="L144" i="3"/>
  <c r="M144" i="3"/>
  <c r="M145" i="3"/>
  <c r="L145" i="3"/>
  <c r="K145" i="3"/>
  <c r="P130" i="3"/>
  <c r="S221" i="3" l="1"/>
  <c r="S225" i="3"/>
  <c r="S220" i="3"/>
  <c r="S218" i="3"/>
  <c r="S222" i="3"/>
  <c r="S219" i="3"/>
  <c r="S223" i="3"/>
  <c r="L304" i="1" a="1"/>
  <c r="L304" i="1" s="1"/>
  <c r="R218" i="3"/>
  <c r="R219" i="3"/>
  <c r="F266" i="1" a="1"/>
  <c r="F266" i="1" s="1"/>
  <c r="L314" i="1" a="1"/>
  <c r="L314" i="1" s="1"/>
  <c r="L325" i="1" a="1"/>
  <c r="L325" i="1" s="1"/>
  <c r="G257" i="1" a="1"/>
  <c r="G257" i="1" s="1"/>
  <c r="J324" i="1" a="1"/>
  <c r="J324" i="1" s="1"/>
  <c r="L303" i="1" a="1"/>
  <c r="L303" i="1" s="1"/>
  <c r="H276" i="1" a="1"/>
  <c r="H276" i="1" s="1"/>
  <c r="K324" i="1" a="1"/>
  <c r="K324" i="1" s="1"/>
  <c r="I257" i="1" a="1"/>
  <c r="I257" i="1" s="1"/>
  <c r="F256" i="1" a="1"/>
  <c r="F256" i="1" s="1"/>
  <c r="H285" i="1" a="1"/>
  <c r="H285" i="1" s="1"/>
  <c r="J325" i="1" a="1"/>
  <c r="J325" i="1" s="1"/>
  <c r="K325" i="1" a="1"/>
  <c r="K325" i="1" s="1"/>
  <c r="K202" i="1" a="1"/>
  <c r="K202" i="1" s="1"/>
  <c r="H275" i="1" a="1"/>
  <c r="H275" i="1" s="1"/>
  <c r="I267" i="1" a="1"/>
  <c r="I267" i="1" s="1"/>
  <c r="F224" i="1" a="1"/>
  <c r="F224" i="1" s="1"/>
  <c r="I266" i="1" a="1"/>
  <c r="I266" i="1" s="1"/>
  <c r="F267" i="1" a="1"/>
  <c r="F267" i="1" s="1"/>
  <c r="H180" i="1" a="1"/>
  <c r="H180" i="1" s="1"/>
  <c r="G256" i="1" a="1"/>
  <c r="G256" i="1" s="1"/>
  <c r="I180" i="1" a="1"/>
  <c r="I180" i="1" s="1"/>
  <c r="L313" i="1" a="1"/>
  <c r="L313" i="1" s="1"/>
  <c r="F257" i="1" a="1"/>
  <c r="F257" i="1" s="1"/>
  <c r="M325" i="1" a="1"/>
  <c r="M325" i="1" s="1"/>
  <c r="R220" i="3"/>
  <c r="R196" i="3"/>
  <c r="R223" i="3"/>
  <c r="P214" i="3" a="1"/>
  <c r="P214" i="3" s="1"/>
  <c r="P215" i="3" a="1"/>
  <c r="P215" i="3" s="1"/>
  <c r="O215" i="3" a="1"/>
  <c r="O215" i="3" s="1"/>
  <c r="O214" i="3" a="1"/>
  <c r="O214" i="3" s="1"/>
  <c r="R222" i="3"/>
  <c r="R225" i="3"/>
  <c r="R221" i="3"/>
  <c r="O226" i="3" a="1"/>
  <c r="O226" i="3" s="1"/>
  <c r="O227" i="3" a="1"/>
  <c r="O227" i="3" s="1"/>
  <c r="R224" i="3"/>
  <c r="P228" i="3"/>
  <c r="M201" i="3" a="1"/>
  <c r="M201" i="3" s="1"/>
  <c r="M202" i="3" s="1" a="1"/>
  <c r="Q198" i="3"/>
  <c r="M226" i="3" a="1"/>
  <c r="M226" i="3" s="1"/>
  <c r="R199" i="3"/>
  <c r="Q185" i="3"/>
  <c r="K201" i="3" a="1"/>
  <c r="K201" i="3" s="1"/>
  <c r="K202" i="3" s="1" a="1"/>
  <c r="R197" i="3"/>
  <c r="R200" i="3"/>
  <c r="Q197" i="3"/>
  <c r="L201" i="3" a="1"/>
  <c r="L201" i="3" s="1"/>
  <c r="L202" i="3" s="1" a="1"/>
  <c r="Q195" i="3"/>
  <c r="Q200" i="3"/>
  <c r="R198" i="3"/>
  <c r="N201" i="3" a="1"/>
  <c r="N201" i="3" s="1"/>
  <c r="N202" i="3" s="1" a="1"/>
  <c r="R195" i="3"/>
  <c r="Q190" i="3"/>
  <c r="R190" i="3"/>
  <c r="Q196" i="3"/>
  <c r="Q199" i="3"/>
  <c r="S212" i="3"/>
  <c r="R207" i="3"/>
  <c r="N226" i="3" a="1"/>
  <c r="N226" i="3" s="1"/>
  <c r="L226" i="3" a="1"/>
  <c r="L226" i="3" s="1"/>
  <c r="M227" i="3" a="1"/>
  <c r="M227" i="3" s="1"/>
  <c r="N227" i="3" a="1"/>
  <c r="N227" i="3" s="1"/>
  <c r="L227" i="3" a="1"/>
  <c r="L227" i="3" s="1"/>
  <c r="R189" i="3"/>
  <c r="Q189" i="3"/>
  <c r="M324" i="1" a="1"/>
  <c r="M324" i="1" s="1"/>
  <c r="L324" i="1" a="1"/>
  <c r="L324" i="1" s="1"/>
  <c r="Q188" i="3"/>
  <c r="Q187" i="3"/>
  <c r="R208" i="3"/>
  <c r="S206" i="3"/>
  <c r="L315" i="1"/>
  <c r="H284" i="1" a="1"/>
  <c r="H284" i="1" s="1"/>
  <c r="H286" i="1" s="1"/>
  <c r="I256" i="1" a="1"/>
  <c r="I256" i="1" s="1"/>
  <c r="I258" i="1" s="1"/>
  <c r="H224" i="1" a="1"/>
  <c r="H224" i="1" s="1"/>
  <c r="H201" i="1" a="1"/>
  <c r="H201" i="1" s="1"/>
  <c r="G224" i="1" a="1"/>
  <c r="G224" i="1" s="1"/>
  <c r="F223" i="1" a="1"/>
  <c r="F223" i="1" s="1"/>
  <c r="I202" i="1" a="1"/>
  <c r="I202" i="1" s="1"/>
  <c r="H223" i="1" a="1"/>
  <c r="H223" i="1" s="1"/>
  <c r="G223" i="1" a="1"/>
  <c r="G223" i="1" s="1"/>
  <c r="G225" i="1" s="1"/>
  <c r="F181" i="1" a="1"/>
  <c r="F181" i="1" s="1"/>
  <c r="K201" i="1" a="1"/>
  <c r="K201" i="1" s="1"/>
  <c r="G181" i="1" a="1"/>
  <c r="G181" i="1" s="1"/>
  <c r="R206" i="3"/>
  <c r="R185" i="3"/>
  <c r="R188" i="3"/>
  <c r="R186" i="3"/>
  <c r="R187" i="3"/>
  <c r="H202" i="1" a="1"/>
  <c r="H202" i="1" s="1"/>
  <c r="I201" i="1" a="1"/>
  <c r="I201" i="1" s="1"/>
  <c r="I203" i="1" s="1"/>
  <c r="G180" i="1" a="1"/>
  <c r="G180" i="1" s="1"/>
  <c r="F180" i="1" a="1"/>
  <c r="F180" i="1" s="1"/>
  <c r="I181" i="1" a="1"/>
  <c r="I181" i="1" s="1"/>
  <c r="I182" i="1" s="1"/>
  <c r="H181" i="1" a="1"/>
  <c r="H181" i="1" s="1"/>
  <c r="H182" i="1" s="1"/>
  <c r="J16" i="1"/>
  <c r="I16" i="1"/>
  <c r="K191" i="3" a="1"/>
  <c r="K191" i="3" s="1"/>
  <c r="Q186" i="3"/>
  <c r="R211" i="3"/>
  <c r="S211" i="3"/>
  <c r="J18" i="1"/>
  <c r="I18" i="1"/>
  <c r="M191" i="3" a="1"/>
  <c r="M191" i="3" s="1"/>
  <c r="M192" i="3" s="1" a="1"/>
  <c r="J15" i="1"/>
  <c r="K15" i="1"/>
  <c r="K14" i="1"/>
  <c r="J14" i="1"/>
  <c r="K17" i="1"/>
  <c r="J17" i="1"/>
  <c r="R210" i="3"/>
  <c r="S209" i="3"/>
  <c r="S213" i="3"/>
  <c r="R209" i="3"/>
  <c r="S208" i="3"/>
  <c r="R212" i="3"/>
  <c r="R213" i="3"/>
  <c r="N191" i="3" a="1"/>
  <c r="N191" i="3" s="1"/>
  <c r="L191" i="3" a="1"/>
  <c r="L191" i="3" s="1"/>
  <c r="L192" i="3" s="1" a="1"/>
  <c r="Y208" i="3"/>
  <c r="Y207" i="3" s="1"/>
  <c r="X208" i="3"/>
  <c r="X206" i="3" s="1"/>
  <c r="V208" i="3"/>
  <c r="V207" i="3" s="1"/>
  <c r="U208" i="3"/>
  <c r="U207" i="3" s="1"/>
  <c r="W208" i="3"/>
  <c r="W206" i="3" s="1"/>
  <c r="F268" i="1" l="1"/>
  <c r="L305" i="1"/>
  <c r="L326" i="1"/>
  <c r="J326" i="1"/>
  <c r="G258" i="1"/>
  <c r="I268" i="1"/>
  <c r="H225" i="1"/>
  <c r="H277" i="1"/>
  <c r="H203" i="1"/>
  <c r="F225" i="1"/>
  <c r="M326" i="1"/>
  <c r="F258" i="1"/>
  <c r="G182" i="1"/>
  <c r="K203" i="1"/>
  <c r="K326" i="1"/>
  <c r="F182" i="1"/>
  <c r="O216" i="3"/>
  <c r="P216" i="3"/>
  <c r="O228" i="3"/>
  <c r="N202" i="3"/>
  <c r="N203" i="3" s="1"/>
  <c r="N228" i="3"/>
  <c r="L228" i="3"/>
  <c r="M228" i="3"/>
  <c r="M202" i="3"/>
  <c r="M203" i="3" s="1"/>
  <c r="K202" i="3"/>
  <c r="K203" i="3" s="1"/>
  <c r="L202" i="3"/>
  <c r="L203" i="3" s="1"/>
  <c r="Y206" i="3"/>
  <c r="N192" i="3" a="1"/>
  <c r="N192" i="3" s="1"/>
  <c r="N193" i="3" s="1"/>
  <c r="M192" i="3"/>
  <c r="M193" i="3" s="1"/>
  <c r="K192" i="3" a="1"/>
  <c r="K192" i="3" s="1"/>
  <c r="K193" i="3" s="1"/>
  <c r="L192" i="3"/>
  <c r="L193" i="3" s="1"/>
  <c r="V206" i="3"/>
  <c r="W207" i="3"/>
  <c r="X207" i="3"/>
  <c r="U206" i="3"/>
  <c r="O141" i="3"/>
  <c r="O140" i="3"/>
  <c r="N141" i="3"/>
  <c r="M141" i="3"/>
  <c r="P141" i="3"/>
  <c r="L141" i="3"/>
  <c r="P140" i="3"/>
  <c r="N140" i="3"/>
  <c r="M140" i="3"/>
  <c r="L140" i="3"/>
  <c r="O138" i="3"/>
  <c r="M138" i="3"/>
  <c r="P138" i="3"/>
  <c r="N138" i="3"/>
  <c r="P137" i="3"/>
  <c r="O137" i="3"/>
  <c r="N137" i="3"/>
  <c r="M137" i="3"/>
  <c r="L137" i="3"/>
  <c r="M126" i="3"/>
  <c r="N126" i="3"/>
  <c r="N127" i="3"/>
  <c r="Q120" i="3"/>
  <c r="P120" i="3"/>
  <c r="O120" i="3"/>
  <c r="N120" i="3"/>
  <c r="M120" i="3"/>
  <c r="L120" i="3"/>
  <c r="Q119" i="3"/>
  <c r="P119" i="3"/>
  <c r="O119" i="3"/>
  <c r="N119" i="3"/>
  <c r="M119" i="3"/>
  <c r="L119" i="3"/>
  <c r="Q118" i="3"/>
  <c r="P118" i="3"/>
  <c r="O118" i="3"/>
  <c r="N118" i="3"/>
  <c r="M118" i="3"/>
  <c r="L118" i="3"/>
  <c r="Q117" i="3"/>
  <c r="P117" i="3"/>
  <c r="O117" i="3"/>
  <c r="N117" i="3"/>
  <c r="M117" i="3"/>
  <c r="L117" i="3"/>
  <c r="Q116" i="3"/>
  <c r="P116" i="3"/>
  <c r="N116" i="3"/>
  <c r="M116" i="3"/>
  <c r="L116" i="3"/>
  <c r="Q115" i="3"/>
  <c r="P115" i="3"/>
  <c r="O115" i="3"/>
  <c r="N115" i="3"/>
  <c r="M115" i="3"/>
  <c r="L115" i="3"/>
  <c r="Q131" i="3"/>
  <c r="P131" i="3"/>
  <c r="O131" i="3"/>
  <c r="N131" i="3"/>
  <c r="M131" i="3"/>
  <c r="L131" i="3"/>
  <c r="Q130" i="3"/>
  <c r="O130" i="3"/>
  <c r="N130" i="3"/>
  <c r="M130" i="3"/>
  <c r="L130" i="3"/>
  <c r="Q129" i="3"/>
  <c r="P129" i="3"/>
  <c r="O129" i="3"/>
  <c r="N129" i="3"/>
  <c r="M129" i="3"/>
  <c r="L129" i="3"/>
  <c r="Q128" i="3"/>
  <c r="P128" i="3"/>
  <c r="O128" i="3"/>
  <c r="N128" i="3"/>
  <c r="M128" i="3"/>
  <c r="L128" i="3"/>
  <c r="Q127" i="3"/>
  <c r="P127" i="3"/>
  <c r="O127" i="3"/>
  <c r="M127" i="3"/>
  <c r="L127" i="3"/>
  <c r="Q126" i="3"/>
  <c r="O126" i="3"/>
  <c r="L126" i="3"/>
  <c r="O121" i="3" l="1" a="1"/>
  <c r="O121" i="3" s="1"/>
  <c r="O122" i="3" a="1"/>
  <c r="O122" i="3" s="1"/>
  <c r="N214" i="3" a="1"/>
  <c r="N214" i="3" s="1"/>
  <c r="N215" i="3" a="1"/>
  <c r="N215" i="3" s="1"/>
  <c r="M214" i="3" a="1"/>
  <c r="M214" i="3" s="1"/>
  <c r="M215" i="3" a="1"/>
  <c r="M215" i="3" s="1"/>
  <c r="L215" i="3" a="1"/>
  <c r="L215" i="3" s="1"/>
  <c r="L214" i="3" a="1"/>
  <c r="L214" i="3" s="1"/>
  <c r="F88" i="3" a="1"/>
  <c r="F88" i="3" s="1"/>
  <c r="I88" i="3" a="1"/>
  <c r="I88" i="3" s="1"/>
  <c r="I89" i="3" a="1"/>
  <c r="I89" i="3" s="1"/>
  <c r="F89" i="3" a="1"/>
  <c r="F89" i="3" s="1"/>
  <c r="Q122" i="3" a="1"/>
  <c r="Q122" i="3" s="1"/>
  <c r="P133" i="3" a="1"/>
  <c r="P133" i="3" s="1"/>
  <c r="M132" i="3" a="1"/>
  <c r="M132" i="3" s="1"/>
  <c r="N133" i="3" a="1"/>
  <c r="N133" i="3" s="1"/>
  <c r="O132" i="3" a="1"/>
  <c r="O132" i="3" s="1"/>
  <c r="L132" i="3" a="1"/>
  <c r="L132" i="3" s="1"/>
  <c r="M133" i="3" a="1"/>
  <c r="M133" i="3" s="1"/>
  <c r="O133" i="3" a="1"/>
  <c r="O133" i="3" s="1"/>
  <c r="L122" i="3" a="1"/>
  <c r="L122" i="3" s="1"/>
  <c r="P121" i="3" a="1"/>
  <c r="P121" i="3" s="1"/>
  <c r="Q132" i="3" a="1"/>
  <c r="Q132" i="3" s="1"/>
  <c r="M121" i="3" a="1"/>
  <c r="M121" i="3" s="1"/>
  <c r="N121" i="3" a="1"/>
  <c r="N121" i="3" s="1"/>
  <c r="P122" i="3" a="1"/>
  <c r="P122" i="3" s="1"/>
  <c r="Q121" i="3" a="1"/>
  <c r="Q121" i="3" s="1"/>
  <c r="N132" i="3" a="1"/>
  <c r="N132" i="3" s="1"/>
  <c r="M122" i="3" a="1"/>
  <c r="M122" i="3" s="1"/>
  <c r="L121" i="3" a="1"/>
  <c r="L121" i="3" s="1"/>
  <c r="N122" i="3" a="1"/>
  <c r="N122" i="3" s="1"/>
  <c r="Q133" i="3" a="1"/>
  <c r="Q133" i="3" s="1"/>
  <c r="L133" i="3" a="1"/>
  <c r="L133" i="3" s="1"/>
  <c r="P132" i="3" a="1"/>
  <c r="P132" i="3" s="1"/>
  <c r="O123" i="3" l="1"/>
  <c r="L216" i="3"/>
  <c r="N216" i="3"/>
  <c r="M216" i="3"/>
  <c r="F90" i="3"/>
  <c r="I90" i="3"/>
  <c r="M123" i="3"/>
  <c r="L123" i="3"/>
  <c r="P123" i="3"/>
  <c r="N123" i="3"/>
  <c r="Q123" i="3"/>
  <c r="Q134" i="3"/>
  <c r="O134" i="3"/>
  <c r="N134" i="3"/>
  <c r="L134" i="3"/>
  <c r="P134" i="3"/>
  <c r="M134" i="3"/>
  <c r="L240" i="1" l="1"/>
  <c r="L242" i="1"/>
  <c r="K240" i="1"/>
  <c r="I229" i="1"/>
  <c r="J229" i="1"/>
  <c r="K229" i="1"/>
  <c r="L229" i="1"/>
  <c r="I230" i="1"/>
  <c r="J230" i="1"/>
  <c r="K230" i="1"/>
  <c r="L230" i="1"/>
  <c r="I231" i="1"/>
  <c r="J231" i="1"/>
  <c r="K231" i="1"/>
  <c r="L231" i="1"/>
  <c r="I232" i="1"/>
  <c r="J232" i="1"/>
  <c r="K232" i="1"/>
  <c r="L232" i="1"/>
  <c r="I233" i="1"/>
  <c r="J233" i="1"/>
  <c r="K233" i="1"/>
  <c r="L233" i="1"/>
  <c r="I234" i="1"/>
  <c r="J234" i="1"/>
  <c r="K234" i="1"/>
  <c r="L234" i="1"/>
  <c r="K239" i="1"/>
  <c r="L239" i="1"/>
  <c r="M239" i="1"/>
  <c r="N239" i="1"/>
  <c r="M240" i="1"/>
  <c r="N240" i="1"/>
  <c r="K241" i="1"/>
  <c r="L241" i="1"/>
  <c r="M241" i="1"/>
  <c r="N241" i="1"/>
  <c r="K242" i="1"/>
  <c r="M242" i="1"/>
  <c r="N242" i="1"/>
  <c r="K243" i="1"/>
  <c r="M243" i="1"/>
  <c r="N243" i="1"/>
  <c r="K244" i="1"/>
  <c r="M244" i="1"/>
  <c r="K190" i="1" l="1"/>
  <c r="J190" i="1"/>
  <c r="I190" i="1"/>
  <c r="H190" i="1"/>
  <c r="K189" i="1"/>
  <c r="J189" i="1"/>
  <c r="I189" i="1"/>
  <c r="H189" i="1"/>
  <c r="M188" i="1"/>
  <c r="L188" i="1"/>
  <c r="K188" i="1"/>
  <c r="J188" i="1"/>
  <c r="I188" i="1"/>
  <c r="H188" i="1"/>
  <c r="M187" i="1"/>
  <c r="L187" i="1"/>
  <c r="K187" i="1"/>
  <c r="J187" i="1"/>
  <c r="I187" i="1"/>
  <c r="H187" i="1"/>
  <c r="M186" i="1"/>
  <c r="L186" i="1"/>
  <c r="K186" i="1"/>
  <c r="J186" i="1"/>
  <c r="I186" i="1"/>
  <c r="H186" i="1"/>
  <c r="M185" i="1"/>
  <c r="L185" i="1"/>
  <c r="K185" i="1"/>
  <c r="J185" i="1"/>
  <c r="I185" i="1"/>
  <c r="H185" i="1"/>
  <c r="K6" i="3"/>
  <c r="K3" i="3"/>
  <c r="I192" i="1" l="1" a="1"/>
  <c r="I192" i="1" s="1"/>
  <c r="I191" i="1" a="1"/>
  <c r="I191" i="1" s="1"/>
  <c r="H192" i="1" a="1"/>
  <c r="H192" i="1" s="1"/>
  <c r="J192" i="1" a="1"/>
  <c r="J192" i="1" s="1"/>
  <c r="K192" i="1" a="1"/>
  <c r="K192" i="1" s="1"/>
  <c r="J191" i="1" a="1"/>
  <c r="J191" i="1" s="1"/>
  <c r="K191" i="1" a="1"/>
  <c r="K191" i="1" s="1"/>
  <c r="H191" i="1" a="1"/>
  <c r="H191" i="1" s="1"/>
  <c r="J193" i="1" l="1"/>
  <c r="H193" i="1"/>
  <c r="K193" i="1"/>
  <c r="I193" i="1"/>
  <c r="Q96" i="3"/>
  <c r="R96" i="3"/>
  <c r="G127" i="1" l="1"/>
  <c r="H127" i="1"/>
  <c r="I127" i="1"/>
  <c r="J127" i="1"/>
  <c r="G128" i="1"/>
  <c r="H128" i="1"/>
  <c r="I128" i="1"/>
  <c r="J128" i="1"/>
  <c r="G129" i="1"/>
  <c r="H129" i="1"/>
  <c r="I129" i="1"/>
  <c r="J129" i="1"/>
  <c r="G130" i="1"/>
  <c r="H130" i="1"/>
  <c r="I130" i="1"/>
  <c r="J130" i="1"/>
  <c r="G131" i="1"/>
  <c r="H131" i="1"/>
  <c r="I131" i="1"/>
  <c r="J131" i="1"/>
  <c r="G132" i="1"/>
  <c r="H132" i="1"/>
  <c r="I132" i="1"/>
  <c r="J132" i="1"/>
  <c r="Y94" i="3"/>
  <c r="Y95" i="3"/>
  <c r="Y96" i="3"/>
  <c r="Y97" i="3"/>
  <c r="Y98" i="3"/>
  <c r="Y93" i="3"/>
  <c r="R94" i="3"/>
  <c r="R95" i="3"/>
  <c r="R97" i="3"/>
  <c r="R98" i="3"/>
  <c r="R93" i="3"/>
  <c r="X94" i="3"/>
  <c r="X95" i="3"/>
  <c r="X96" i="3"/>
  <c r="X97" i="3"/>
  <c r="X98" i="3"/>
  <c r="X93" i="3"/>
  <c r="Q94" i="3"/>
  <c r="Q95" i="3"/>
  <c r="Q97" i="3"/>
  <c r="Q98" i="3"/>
  <c r="Q93" i="3"/>
  <c r="I217" i="1" s="1"/>
  <c r="W93" i="3"/>
  <c r="P93" i="3"/>
  <c r="V93" i="3"/>
  <c r="O93" i="3"/>
  <c r="U93" i="3"/>
  <c r="T93" i="3"/>
  <c r="F104" i="3"/>
  <c r="G104" i="3"/>
  <c r="H104" i="3"/>
  <c r="I104" i="3"/>
  <c r="F75" i="3" l="1" a="1"/>
  <c r="F75" i="3" s="1"/>
  <c r="I75" i="3" a="1"/>
  <c r="I75" i="3" s="1"/>
  <c r="G75" i="3" a="1"/>
  <c r="G75" i="3" s="1"/>
  <c r="F76" i="3" a="1"/>
  <c r="F76" i="3" s="1"/>
  <c r="G76" i="3" a="1"/>
  <c r="G76" i="3" s="1"/>
  <c r="Y99" i="3" a="1"/>
  <c r="Y99" i="3" s="1"/>
  <c r="Q100" i="3" a="1"/>
  <c r="Q100" i="3" s="1"/>
  <c r="I76" i="3" a="1"/>
  <c r="I76" i="3" s="1"/>
  <c r="X100" i="3" a="1"/>
  <c r="X100" i="3" s="1"/>
  <c r="R99" i="3" a="1"/>
  <c r="R99" i="3" s="1"/>
  <c r="Y100" i="3" a="1"/>
  <c r="Y100" i="3" s="1"/>
  <c r="X99" i="3" a="1"/>
  <c r="X99" i="3" s="1"/>
  <c r="R100" i="3" a="1"/>
  <c r="R100" i="3" s="1"/>
  <c r="Q99" i="3" a="1"/>
  <c r="Q99" i="3" s="1"/>
  <c r="W98" i="3"/>
  <c r="P98" i="3"/>
  <c r="V98" i="3"/>
  <c r="O98" i="3"/>
  <c r="I222" i="1" s="1"/>
  <c r="U98" i="3"/>
  <c r="T98" i="3"/>
  <c r="W97" i="3"/>
  <c r="P97" i="3"/>
  <c r="V97" i="3"/>
  <c r="O97" i="3"/>
  <c r="I221" i="1" s="1"/>
  <c r="U97" i="3"/>
  <c r="T97" i="3"/>
  <c r="W96" i="3"/>
  <c r="P96" i="3"/>
  <c r="V96" i="3"/>
  <c r="O96" i="3"/>
  <c r="I220" i="1" s="1"/>
  <c r="U96" i="3"/>
  <c r="T96" i="3"/>
  <c r="W95" i="3"/>
  <c r="P95" i="3"/>
  <c r="V95" i="3"/>
  <c r="O95" i="3"/>
  <c r="I219" i="1" s="1"/>
  <c r="U95" i="3"/>
  <c r="T95" i="3"/>
  <c r="S95" i="3"/>
  <c r="W94" i="3"/>
  <c r="P94" i="3"/>
  <c r="V94" i="3"/>
  <c r="O94" i="3"/>
  <c r="I218" i="1" s="1"/>
  <c r="U94" i="3"/>
  <c r="T94" i="3"/>
  <c r="S94" i="3"/>
  <c r="I223" i="1" l="1" a="1"/>
  <c r="I223" i="1" s="1"/>
  <c r="I224" i="1" a="1"/>
  <c r="I224" i="1" s="1"/>
  <c r="X101" i="3"/>
  <c r="I77" i="3"/>
  <c r="Q101" i="3"/>
  <c r="G77" i="3"/>
  <c r="F77" i="3"/>
  <c r="U100" i="3" a="1"/>
  <c r="U100" i="3" s="1"/>
  <c r="O99" i="3" a="1"/>
  <c r="O99" i="3" s="1"/>
  <c r="Y101" i="3"/>
  <c r="V99" i="3" a="1"/>
  <c r="V99" i="3" s="1"/>
  <c r="W99" i="3" a="1"/>
  <c r="W99" i="3" s="1"/>
  <c r="R101" i="3"/>
  <c r="T99" i="3" a="1"/>
  <c r="T99" i="3" s="1"/>
  <c r="U99" i="3" a="1"/>
  <c r="U99" i="3" s="1"/>
  <c r="P99" i="3" a="1"/>
  <c r="P99" i="3" s="1"/>
  <c r="P100" i="3" a="1"/>
  <c r="P100" i="3" s="1"/>
  <c r="T100" i="3" a="1"/>
  <c r="T100" i="3" s="1"/>
  <c r="W100" i="3" a="1"/>
  <c r="W100" i="3" s="1"/>
  <c r="V100" i="3" a="1"/>
  <c r="V100" i="3" s="1"/>
  <c r="O100" i="3" a="1"/>
  <c r="O100" i="3" s="1"/>
  <c r="I109" i="3"/>
  <c r="H109" i="3"/>
  <c r="G109" i="3"/>
  <c r="F109" i="3"/>
  <c r="I225" i="1" l="1"/>
  <c r="U101" i="3"/>
  <c r="V101" i="3"/>
  <c r="W101" i="3"/>
  <c r="O101" i="3"/>
  <c r="T101" i="3"/>
  <c r="P101" i="3"/>
  <c r="L211" i="1"/>
  <c r="K211" i="1"/>
  <c r="J211" i="1"/>
  <c r="I211" i="1"/>
  <c r="L210" i="1"/>
  <c r="K210" i="1"/>
  <c r="J210" i="1"/>
  <c r="I210" i="1"/>
  <c r="L209" i="1"/>
  <c r="K209" i="1"/>
  <c r="J209" i="1"/>
  <c r="I209" i="1"/>
  <c r="L208" i="1"/>
  <c r="K208" i="1"/>
  <c r="J208" i="1"/>
  <c r="I208" i="1"/>
  <c r="L207" i="1"/>
  <c r="K207" i="1"/>
  <c r="J207" i="1"/>
  <c r="I207" i="1"/>
  <c r="L206" i="1"/>
  <c r="K206" i="1"/>
  <c r="J206" i="1"/>
  <c r="I206" i="1"/>
  <c r="M7" i="3" l="1"/>
  <c r="I108" i="3"/>
  <c r="H108" i="3"/>
  <c r="G108" i="3"/>
  <c r="F108" i="3"/>
  <c r="I107" i="3"/>
  <c r="H107" i="3"/>
  <c r="G107" i="3"/>
  <c r="F107" i="3"/>
  <c r="I106" i="3"/>
  <c r="H106" i="3"/>
  <c r="G106" i="3"/>
  <c r="F106" i="3"/>
  <c r="I105" i="3"/>
  <c r="H105" i="3"/>
  <c r="G105" i="3"/>
  <c r="F105" i="3"/>
  <c r="J52" i="3"/>
  <c r="I52" i="3"/>
  <c r="H52" i="3"/>
  <c r="G52" i="3"/>
  <c r="J51" i="3"/>
  <c r="I51" i="3"/>
  <c r="H51" i="3"/>
  <c r="G51" i="3"/>
  <c r="J50" i="3"/>
  <c r="I50" i="3"/>
  <c r="H50" i="3"/>
  <c r="G50" i="3"/>
  <c r="J49" i="3"/>
  <c r="I49" i="3"/>
  <c r="H49" i="3"/>
  <c r="G49" i="3"/>
  <c r="J48" i="3"/>
  <c r="I48" i="3"/>
  <c r="H48" i="3"/>
  <c r="G48" i="3"/>
  <c r="J47" i="3"/>
  <c r="I47" i="3"/>
  <c r="H47" i="3"/>
  <c r="G47" i="3"/>
  <c r="U30" i="3"/>
  <c r="T30" i="3"/>
  <c r="S30" i="3"/>
  <c r="R30" i="3"/>
  <c r="Q30" i="3"/>
  <c r="P30" i="3"/>
  <c r="O30" i="3"/>
  <c r="N30" i="3"/>
  <c r="M30" i="3"/>
  <c r="L30" i="3"/>
  <c r="U29" i="3"/>
  <c r="T29" i="3"/>
  <c r="S29" i="3"/>
  <c r="R29" i="3"/>
  <c r="Q29" i="3"/>
  <c r="P29" i="3"/>
  <c r="O29" i="3"/>
  <c r="N29" i="3"/>
  <c r="M29" i="3"/>
  <c r="L29" i="3"/>
  <c r="U28" i="3"/>
  <c r="T28" i="3"/>
  <c r="S28" i="3"/>
  <c r="R28" i="3"/>
  <c r="Q28" i="3"/>
  <c r="P28" i="3"/>
  <c r="O28" i="3"/>
  <c r="N28" i="3"/>
  <c r="M28" i="3"/>
  <c r="L28" i="3"/>
  <c r="U27" i="3"/>
  <c r="T27" i="3"/>
  <c r="S27" i="3"/>
  <c r="R27" i="3"/>
  <c r="Q27" i="3"/>
  <c r="P27" i="3"/>
  <c r="O27" i="3"/>
  <c r="N27" i="3"/>
  <c r="M27" i="3"/>
  <c r="L27" i="3"/>
  <c r="U26" i="3"/>
  <c r="T26" i="3"/>
  <c r="S26" i="3"/>
  <c r="R26" i="3"/>
  <c r="Q26" i="3"/>
  <c r="P26" i="3"/>
  <c r="O26" i="3"/>
  <c r="N26" i="3"/>
  <c r="M26" i="3"/>
  <c r="L26" i="3"/>
  <c r="U25" i="3"/>
  <c r="T25" i="3"/>
  <c r="S25" i="3"/>
  <c r="R25" i="3"/>
  <c r="Q25" i="3"/>
  <c r="P25" i="3"/>
  <c r="O25" i="3"/>
  <c r="N25" i="3"/>
  <c r="M25" i="3"/>
  <c r="L25" i="3"/>
  <c r="U41" i="3"/>
  <c r="T41" i="3"/>
  <c r="S41" i="3"/>
  <c r="R41" i="3"/>
  <c r="Q41" i="3"/>
  <c r="P41" i="3"/>
  <c r="O41" i="3"/>
  <c r="N41" i="3"/>
  <c r="M41" i="3"/>
  <c r="L41" i="3"/>
  <c r="U40" i="3"/>
  <c r="T40" i="3"/>
  <c r="S40" i="3"/>
  <c r="R40" i="3"/>
  <c r="Q40" i="3"/>
  <c r="P40" i="3"/>
  <c r="O40" i="3"/>
  <c r="N40" i="3"/>
  <c r="M40" i="3"/>
  <c r="L40" i="3"/>
  <c r="U39" i="3"/>
  <c r="T39" i="3"/>
  <c r="S39" i="3"/>
  <c r="R39" i="3"/>
  <c r="Q39" i="3"/>
  <c r="P39" i="3"/>
  <c r="O39" i="3"/>
  <c r="N39" i="3"/>
  <c r="M39" i="3"/>
  <c r="L39" i="3"/>
  <c r="U38" i="3"/>
  <c r="T38" i="3"/>
  <c r="S38" i="3"/>
  <c r="R38" i="3"/>
  <c r="Q38" i="3"/>
  <c r="P38" i="3"/>
  <c r="O38" i="3"/>
  <c r="N38" i="3"/>
  <c r="M38" i="3"/>
  <c r="L38" i="3"/>
  <c r="U37" i="3"/>
  <c r="T37" i="3"/>
  <c r="S37" i="3"/>
  <c r="R37" i="3"/>
  <c r="Q37" i="3"/>
  <c r="P37" i="3"/>
  <c r="O37" i="3"/>
  <c r="N37" i="3"/>
  <c r="M37" i="3"/>
  <c r="L37" i="3"/>
  <c r="U36" i="3"/>
  <c r="T36" i="3"/>
  <c r="S36" i="3"/>
  <c r="R36" i="3"/>
  <c r="Q36" i="3"/>
  <c r="P36" i="3"/>
  <c r="O36" i="3"/>
  <c r="N36" i="3"/>
  <c r="M36" i="3"/>
  <c r="L36" i="3"/>
  <c r="O8" i="3"/>
  <c r="N8" i="3"/>
  <c r="M8" i="3"/>
  <c r="L8" i="3"/>
  <c r="K8" i="3"/>
  <c r="J8" i="3"/>
  <c r="I8" i="3"/>
  <c r="O7" i="3"/>
  <c r="N7" i="3"/>
  <c r="L7" i="3"/>
  <c r="K7" i="3"/>
  <c r="J7" i="3"/>
  <c r="I7" i="3"/>
  <c r="O6" i="3"/>
  <c r="N6" i="3"/>
  <c r="M6" i="3"/>
  <c r="L6" i="3"/>
  <c r="J6" i="3"/>
  <c r="I6" i="3"/>
  <c r="O5" i="3"/>
  <c r="N5" i="3"/>
  <c r="M5" i="3"/>
  <c r="L5" i="3"/>
  <c r="K5" i="3"/>
  <c r="J5" i="3"/>
  <c r="I5" i="3"/>
  <c r="O4" i="3"/>
  <c r="N4" i="3"/>
  <c r="M4" i="3"/>
  <c r="L4" i="3"/>
  <c r="K4" i="3"/>
  <c r="J4" i="3"/>
  <c r="I4" i="3"/>
  <c r="O3" i="3"/>
  <c r="N3" i="3"/>
  <c r="M3" i="3"/>
  <c r="L3" i="3"/>
  <c r="J3" i="3"/>
  <c r="I3" i="3"/>
  <c r="M19" i="3"/>
  <c r="L19" i="3"/>
  <c r="K19" i="3"/>
  <c r="J19" i="3"/>
  <c r="I19" i="3"/>
  <c r="H19" i="3"/>
  <c r="M18" i="3"/>
  <c r="L18" i="3"/>
  <c r="K18" i="3"/>
  <c r="J18" i="3"/>
  <c r="I18" i="3"/>
  <c r="H18" i="3"/>
  <c r="M17" i="3"/>
  <c r="L17" i="3"/>
  <c r="K17" i="3"/>
  <c r="J17" i="3"/>
  <c r="I17" i="3"/>
  <c r="H17" i="3"/>
  <c r="M16" i="3"/>
  <c r="L16" i="3"/>
  <c r="K16" i="3"/>
  <c r="J16" i="3"/>
  <c r="I16" i="3"/>
  <c r="H16" i="3"/>
  <c r="M15" i="3"/>
  <c r="L15" i="3"/>
  <c r="K15" i="3"/>
  <c r="J15" i="3"/>
  <c r="I15" i="3"/>
  <c r="H15" i="3"/>
  <c r="M14" i="3"/>
  <c r="L14" i="3"/>
  <c r="K14" i="3"/>
  <c r="J14" i="3"/>
  <c r="I14" i="3"/>
  <c r="H14" i="3"/>
  <c r="G53" i="3" l="1" a="1"/>
  <c r="G53" i="3" s="1"/>
  <c r="G54" i="3" a="1"/>
  <c r="G54" i="3" s="1"/>
  <c r="H54" i="3" a="1"/>
  <c r="H54" i="3" s="1"/>
  <c r="H53" i="3" a="1"/>
  <c r="H53" i="3" s="1"/>
  <c r="I54" i="3" a="1"/>
  <c r="I54" i="3" s="1"/>
  <c r="I53" i="3" a="1"/>
  <c r="I53" i="3" s="1"/>
  <c r="J54" i="3" a="1"/>
  <c r="J54" i="3" s="1"/>
  <c r="J53" i="3" a="1"/>
  <c r="J53" i="3" s="1"/>
  <c r="H20" i="3" a="1"/>
  <c r="H20" i="3" s="1"/>
  <c r="F111" i="3" a="1"/>
  <c r="F111" i="3" s="1"/>
  <c r="F110" i="3" a="1"/>
  <c r="F110" i="3" s="1"/>
  <c r="G110" i="3" a="1"/>
  <c r="G110" i="3" s="1"/>
  <c r="G111" i="3" a="1"/>
  <c r="G111" i="3" s="1"/>
  <c r="H111" i="3" a="1"/>
  <c r="H111" i="3" s="1"/>
  <c r="H110" i="3" a="1"/>
  <c r="H110" i="3" s="1"/>
  <c r="I111" i="3" a="1"/>
  <c r="I111" i="3" s="1"/>
  <c r="I110" i="3" a="1"/>
  <c r="I110" i="3" s="1"/>
  <c r="K10" i="3" a="1"/>
  <c r="K10" i="3" s="1"/>
  <c r="U32" i="3" a="1"/>
  <c r="U32" i="3" s="1"/>
  <c r="L10" i="3" a="1"/>
  <c r="L10" i="3" s="1"/>
  <c r="M31" i="3" a="1"/>
  <c r="M31" i="3" s="1"/>
  <c r="N32" i="3" a="1"/>
  <c r="N32" i="3" s="1"/>
  <c r="P31" i="3" a="1"/>
  <c r="P31" i="3" s="1"/>
  <c r="R31" i="3" a="1"/>
  <c r="R31" i="3" s="1"/>
  <c r="T32" i="3" a="1"/>
  <c r="T32" i="3" s="1"/>
  <c r="O31" i="3" a="1"/>
  <c r="O31" i="3" s="1"/>
  <c r="Q31" i="3" a="1"/>
  <c r="Q31" i="3" s="1"/>
  <c r="S32" i="3" a="1"/>
  <c r="S32" i="3" s="1"/>
  <c r="U31" i="3" a="1"/>
  <c r="U31" i="3" s="1"/>
  <c r="R42" i="3" a="1"/>
  <c r="R42" i="3" s="1"/>
  <c r="T42" i="3" a="1"/>
  <c r="T42" i="3" s="1"/>
  <c r="N42" i="3" a="1"/>
  <c r="N42" i="3" s="1"/>
  <c r="S42" i="3" a="1"/>
  <c r="S42" i="3" s="1"/>
  <c r="U43" i="3" a="1"/>
  <c r="U43" i="3" s="1"/>
  <c r="M42" i="3" a="1"/>
  <c r="M42" i="3" s="1"/>
  <c r="S31" i="3" a="1"/>
  <c r="S31" i="3" s="1"/>
  <c r="U42" i="3" a="1"/>
  <c r="U42" i="3" s="1"/>
  <c r="O42" i="3" a="1"/>
  <c r="O42" i="3" s="1"/>
  <c r="Q43" i="3" a="1"/>
  <c r="Q43" i="3" s="1"/>
  <c r="O43" i="3" a="1"/>
  <c r="O43" i="3" s="1"/>
  <c r="L42" i="3" a="1"/>
  <c r="L42" i="3" s="1"/>
  <c r="N43" i="3" a="1"/>
  <c r="N43" i="3" s="1"/>
  <c r="P43" i="3" a="1"/>
  <c r="P43" i="3" s="1"/>
  <c r="Q42" i="3" a="1"/>
  <c r="Q42" i="3" s="1"/>
  <c r="O32" i="3" a="1"/>
  <c r="O32" i="3" s="1"/>
  <c r="R32" i="3" a="1"/>
  <c r="R32" i="3" s="1"/>
  <c r="P32" i="3" a="1"/>
  <c r="P32" i="3" s="1"/>
  <c r="T31" i="3" a="1"/>
  <c r="T31" i="3" s="1"/>
  <c r="L31" i="3" a="1"/>
  <c r="L31" i="3" s="1"/>
  <c r="M32" i="3" a="1"/>
  <c r="M32" i="3" s="1"/>
  <c r="K21" i="3" a="1"/>
  <c r="K21" i="3" s="1"/>
  <c r="I21" i="3" a="1"/>
  <c r="I21" i="3" s="1"/>
  <c r="J21" i="3" a="1"/>
  <c r="J21" i="3" s="1"/>
  <c r="H21" i="3" a="1"/>
  <c r="H21" i="3" s="1"/>
  <c r="M20" i="3" a="1"/>
  <c r="M20" i="3" s="1"/>
  <c r="N10" i="3" a="1"/>
  <c r="N10" i="3" s="1"/>
  <c r="M10" i="3" a="1"/>
  <c r="M10" i="3" s="1"/>
  <c r="O9" i="3" a="1"/>
  <c r="O9" i="3" s="1"/>
  <c r="M9" i="3" a="1"/>
  <c r="M9" i="3" s="1"/>
  <c r="I10" i="3" a="1"/>
  <c r="I10" i="3" s="1"/>
  <c r="L9" i="3" a="1"/>
  <c r="L9" i="3" s="1"/>
  <c r="J10" i="3" a="1"/>
  <c r="J10" i="3" s="1"/>
  <c r="O10" i="3" a="1"/>
  <c r="O10" i="3" s="1"/>
  <c r="L21" i="3" a="1"/>
  <c r="L21" i="3" s="1"/>
  <c r="I20" i="3" a="1"/>
  <c r="I20" i="3" s="1"/>
  <c r="P42" i="3" a="1"/>
  <c r="P42" i="3" s="1"/>
  <c r="L43" i="3" a="1"/>
  <c r="L43" i="3" s="1"/>
  <c r="R43" i="3" a="1"/>
  <c r="R43" i="3" s="1"/>
  <c r="N31" i="3" a="1"/>
  <c r="N31" i="3" s="1"/>
  <c r="N9" i="3" a="1"/>
  <c r="N9" i="3" s="1"/>
  <c r="J20" i="3" a="1"/>
  <c r="J20" i="3" s="1"/>
  <c r="S43" i="3" a="1"/>
  <c r="S43" i="3" s="1"/>
  <c r="Q32" i="3" a="1"/>
  <c r="Q32" i="3" s="1"/>
  <c r="M43" i="3" a="1"/>
  <c r="M43" i="3" s="1"/>
  <c r="I9" i="3" a="1"/>
  <c r="I9" i="3" s="1"/>
  <c r="K20" i="3" a="1"/>
  <c r="K20" i="3" s="1"/>
  <c r="T43" i="3" a="1"/>
  <c r="T43" i="3" s="1"/>
  <c r="L32" i="3" a="1"/>
  <c r="L32" i="3" s="1"/>
  <c r="J9" i="3" a="1"/>
  <c r="J9" i="3" s="1"/>
  <c r="L20" i="3" a="1"/>
  <c r="L20" i="3" s="1"/>
  <c r="K9" i="3" a="1"/>
  <c r="K9" i="3" s="1"/>
  <c r="M21" i="3" a="1"/>
  <c r="M21" i="3" s="1"/>
  <c r="L117" i="1"/>
  <c r="L118" i="1"/>
  <c r="L119" i="1"/>
  <c r="L120" i="1"/>
  <c r="L121" i="1"/>
  <c r="L116" i="1"/>
  <c r="J11" i="3" l="1"/>
  <c r="J55" i="3"/>
  <c r="I55" i="3"/>
  <c r="G55" i="3"/>
  <c r="H55" i="3"/>
  <c r="I112" i="3"/>
  <c r="F112" i="3"/>
  <c r="G112" i="3"/>
  <c r="N11" i="3"/>
  <c r="H112" i="3"/>
  <c r="H22" i="3"/>
  <c r="S33" i="3"/>
  <c r="K11" i="3"/>
  <c r="T33" i="3"/>
  <c r="P33" i="3"/>
  <c r="O11" i="3"/>
  <c r="Q33" i="3"/>
  <c r="M33" i="3"/>
  <c r="U33" i="3"/>
  <c r="L11" i="3"/>
  <c r="M11" i="3"/>
  <c r="N33" i="3"/>
  <c r="R44" i="3"/>
  <c r="N44" i="3"/>
  <c r="S44" i="3"/>
  <c r="U44" i="3"/>
  <c r="R33" i="3"/>
  <c r="L33" i="3"/>
  <c r="T44" i="3"/>
  <c r="K22" i="3"/>
  <c r="O33" i="3"/>
  <c r="M44" i="3"/>
  <c r="O44" i="3"/>
  <c r="L44" i="3"/>
  <c r="Q44" i="3"/>
  <c r="P44" i="3"/>
  <c r="M22" i="3"/>
  <c r="L22" i="3"/>
  <c r="J22" i="3"/>
  <c r="I22" i="3"/>
  <c r="I11" i="3"/>
  <c r="M117" i="1"/>
  <c r="M118" i="1"/>
  <c r="M119" i="1"/>
  <c r="M120" i="1"/>
  <c r="M121" i="1"/>
  <c r="K117" i="1"/>
  <c r="K118" i="1"/>
  <c r="K119" i="1"/>
  <c r="K120" i="1"/>
  <c r="K121" i="1"/>
  <c r="J117" i="1"/>
  <c r="J118" i="1"/>
  <c r="J119" i="1"/>
  <c r="J120" i="1"/>
  <c r="J121" i="1"/>
  <c r="M116" i="1"/>
  <c r="K116" i="1"/>
  <c r="J116" i="1"/>
  <c r="M107" i="1" l="1"/>
  <c r="M108" i="1"/>
  <c r="M109" i="1"/>
  <c r="M110" i="1"/>
  <c r="M111" i="1"/>
  <c r="L107" i="1"/>
  <c r="L108" i="1"/>
  <c r="L109" i="1"/>
  <c r="L110" i="1"/>
  <c r="L111" i="1"/>
  <c r="K107" i="1"/>
  <c r="K108" i="1"/>
  <c r="K109" i="1"/>
  <c r="K110" i="1"/>
  <c r="K111" i="1"/>
  <c r="J107" i="1"/>
  <c r="J108" i="1"/>
  <c r="J109" i="1"/>
  <c r="J110" i="1"/>
  <c r="J111" i="1"/>
  <c r="M106" i="1"/>
  <c r="L106" i="1"/>
  <c r="K106" i="1"/>
  <c r="J106" i="1"/>
  <c r="X37" i="1" l="1"/>
  <c r="X38" i="1"/>
  <c r="X39" i="1"/>
  <c r="X40" i="1"/>
  <c r="X41" i="1"/>
  <c r="X36" i="1"/>
  <c r="R37" i="1"/>
  <c r="R38" i="1"/>
  <c r="R39" i="1"/>
  <c r="R40" i="1"/>
  <c r="R41" i="1"/>
  <c r="R36" i="1"/>
  <c r="W37" i="1"/>
  <c r="W38" i="1"/>
  <c r="W39" i="1"/>
  <c r="W40" i="1"/>
  <c r="W41" i="1"/>
  <c r="W36" i="1"/>
  <c r="Q37" i="1"/>
  <c r="Q38" i="1"/>
  <c r="Q39" i="1"/>
  <c r="Q40" i="1"/>
  <c r="Q41" i="1"/>
  <c r="Q36" i="1"/>
  <c r="V37" i="1"/>
  <c r="V38" i="1"/>
  <c r="V39" i="1"/>
  <c r="V40" i="1"/>
  <c r="V41" i="1"/>
  <c r="V36" i="1"/>
  <c r="P37" i="1"/>
  <c r="P38" i="1"/>
  <c r="P39" i="1"/>
  <c r="P40" i="1"/>
  <c r="P41" i="1"/>
  <c r="P36" i="1"/>
  <c r="U36" i="1"/>
  <c r="O36" i="1"/>
  <c r="O37" i="1"/>
  <c r="O38" i="1"/>
  <c r="O39" i="1"/>
  <c r="O40" i="1"/>
  <c r="O41" i="1"/>
  <c r="U37" i="1"/>
  <c r="U38" i="1"/>
  <c r="U39" i="1"/>
  <c r="U40" i="1"/>
  <c r="U41" i="1"/>
  <c r="T37" i="1"/>
  <c r="T38" i="1"/>
  <c r="T39" i="1"/>
  <c r="T40" i="1"/>
  <c r="T41" i="1"/>
  <c r="T36" i="1"/>
  <c r="S37" i="1"/>
  <c r="S38" i="1"/>
  <c r="S39" i="1"/>
  <c r="S40" i="1"/>
  <c r="S41" i="1"/>
  <c r="S36" i="1"/>
  <c r="Q42" i="1" l="1" a="1"/>
  <c r="Q42" i="1" s="1"/>
  <c r="T42" i="1" a="1"/>
  <c r="T42" i="1" s="1"/>
  <c r="X43" i="1" a="1"/>
  <c r="X43" i="1" s="1"/>
  <c r="O43" i="1" a="1"/>
  <c r="O43" i="1" s="1"/>
  <c r="U42" i="1" a="1"/>
  <c r="U42" i="1" s="1"/>
  <c r="X42" i="1" a="1"/>
  <c r="X42" i="1" s="1"/>
  <c r="V42" i="1" a="1"/>
  <c r="V42" i="1" s="1"/>
  <c r="S42" i="1" a="1"/>
  <c r="S42" i="1" s="1"/>
  <c r="P43" i="1" a="1"/>
  <c r="P43" i="1" s="1"/>
  <c r="R42" i="1" a="1"/>
  <c r="R42" i="1" s="1"/>
  <c r="T43" i="1" a="1"/>
  <c r="T43" i="1" s="1"/>
  <c r="W43" i="1" a="1"/>
  <c r="W43" i="1" s="1"/>
  <c r="Q43" i="1" a="1"/>
  <c r="Q43" i="1" s="1"/>
  <c r="P42" i="1" a="1"/>
  <c r="P42" i="1" s="1"/>
  <c r="O42" i="1" a="1"/>
  <c r="O42" i="1" s="1"/>
  <c r="U43" i="1" a="1"/>
  <c r="U43" i="1" s="1"/>
  <c r="V43" i="1" a="1"/>
  <c r="V43" i="1" s="1"/>
  <c r="S43" i="1" a="1"/>
  <c r="S43" i="1" s="1"/>
  <c r="R43" i="1" a="1"/>
  <c r="R43" i="1" s="1"/>
  <c r="W42" i="1" a="1"/>
  <c r="W42" i="1" s="1"/>
  <c r="Z5" i="1"/>
  <c r="Z6" i="1"/>
  <c r="Z7" i="1"/>
  <c r="Z8" i="1"/>
  <c r="Z9" i="1"/>
  <c r="Z10" i="1"/>
  <c r="Z11" i="1"/>
  <c r="Z12" i="1"/>
  <c r="Z24" i="1"/>
  <c r="Z25" i="1"/>
  <c r="Z26" i="1"/>
  <c r="Z27" i="1"/>
  <c r="Z28" i="1"/>
  <c r="Z4" i="1"/>
  <c r="P44" i="1" l="1"/>
  <c r="T44" i="1"/>
  <c r="X44" i="1"/>
  <c r="S44" i="1"/>
  <c r="V44" i="1"/>
  <c r="W44" i="1"/>
  <c r="O44" i="1"/>
  <c r="Q44" i="1"/>
  <c r="R44" i="1"/>
  <c r="U44" i="1"/>
  <c r="P29" i="1" l="1"/>
  <c r="P26" i="1"/>
  <c r="P27" i="1"/>
  <c r="P28" i="1"/>
  <c r="P30" i="1"/>
  <c r="L26" i="1"/>
  <c r="L27" i="1"/>
  <c r="L28" i="1"/>
  <c r="L29" i="1"/>
  <c r="L30" i="1"/>
  <c r="P25" i="1"/>
  <c r="L25" i="1"/>
  <c r="O30" i="1"/>
  <c r="K30" i="1"/>
  <c r="N30" i="1"/>
  <c r="M30" i="1"/>
  <c r="O29" i="1"/>
  <c r="K29" i="1"/>
  <c r="N29" i="1"/>
  <c r="M29" i="1"/>
  <c r="O28" i="1"/>
  <c r="K28" i="1"/>
  <c r="N28" i="1"/>
  <c r="M28" i="1"/>
  <c r="O27" i="1"/>
  <c r="K27" i="1"/>
  <c r="N27" i="1"/>
  <c r="M27" i="1"/>
  <c r="O26" i="1"/>
  <c r="K26" i="1"/>
  <c r="N26" i="1"/>
  <c r="M26" i="1"/>
  <c r="O25" i="1"/>
  <c r="K25" i="1"/>
  <c r="N25" i="1"/>
  <c r="M25" i="1"/>
  <c r="P31" i="1" l="1" a="1"/>
  <c r="P31" i="1" s="1"/>
  <c r="L31" i="1" a="1"/>
  <c r="L31" i="1" s="1"/>
  <c r="P32" i="1" a="1"/>
  <c r="P32" i="1" s="1"/>
  <c r="L32" i="1" a="1"/>
  <c r="L32" i="1" s="1"/>
  <c r="N31" i="1" a="1"/>
  <c r="N31" i="1" s="1"/>
  <c r="K31" i="1" a="1"/>
  <c r="K31" i="1" s="1"/>
  <c r="O31" i="1" a="1"/>
  <c r="O31" i="1" s="1"/>
  <c r="M32" i="1" a="1"/>
  <c r="M32" i="1" s="1"/>
  <c r="N32" i="1" a="1"/>
  <c r="N32" i="1" s="1"/>
  <c r="O32" i="1" a="1"/>
  <c r="O32" i="1" s="1"/>
  <c r="M31" i="1" a="1"/>
  <c r="M31" i="1" s="1"/>
  <c r="K32" i="1" a="1"/>
  <c r="K32" i="1" s="1"/>
  <c r="N33" i="1" l="1"/>
  <c r="L33" i="1"/>
  <c r="P33" i="1"/>
  <c r="O33" i="1"/>
  <c r="K33" i="1"/>
  <c r="M33" i="1"/>
  <c r="X47" i="1" l="1"/>
  <c r="W47" i="1"/>
  <c r="V47" i="1"/>
  <c r="T47" i="1"/>
  <c r="S47" i="1"/>
  <c r="U48" i="1"/>
  <c r="U49" i="1"/>
  <c r="U50" i="1"/>
  <c r="U51" i="1"/>
  <c r="U52" i="1"/>
  <c r="U47" i="1"/>
  <c r="O3" i="1" l="1"/>
  <c r="N3" i="1"/>
  <c r="M8" i="1"/>
  <c r="L7" i="1"/>
  <c r="P7" i="1"/>
  <c r="O6" i="1"/>
  <c r="R3" i="1"/>
  <c r="M3" i="1"/>
  <c r="Q3" i="1"/>
  <c r="L3" i="1"/>
  <c r="P3" i="1"/>
  <c r="T48" i="1"/>
  <c r="T49" i="1"/>
  <c r="T50" i="1"/>
  <c r="T51" i="1"/>
  <c r="T52" i="1"/>
  <c r="S48" i="1"/>
  <c r="S49" i="1"/>
  <c r="S50" i="1"/>
  <c r="S51" i="1"/>
  <c r="S52" i="1"/>
  <c r="S54" i="1" l="1" a="1"/>
  <c r="S54" i="1" s="1"/>
  <c r="T54" i="1" a="1"/>
  <c r="T54" i="1" s="1"/>
  <c r="T53" i="1" a="1"/>
  <c r="T53" i="1" s="1"/>
  <c r="S53" i="1" a="1"/>
  <c r="S53" i="1" s="1"/>
  <c r="S55" i="1" l="1"/>
  <c r="T55" i="1"/>
  <c r="P47" i="1" l="1"/>
  <c r="Q47" i="1" l="1"/>
  <c r="R47" i="1"/>
  <c r="O47" i="1"/>
  <c r="L8" i="1"/>
  <c r="P6" i="1"/>
  <c r="R5" i="1"/>
  <c r="P48" i="1"/>
  <c r="X49" i="1"/>
  <c r="X50" i="1"/>
  <c r="Q51" i="1"/>
  <c r="Q52" i="1"/>
  <c r="P4" i="1" l="1"/>
  <c r="N4" i="1"/>
  <c r="R48" i="1"/>
  <c r="Q48" i="1"/>
  <c r="O49" i="1"/>
  <c r="P8" i="1"/>
  <c r="R8" i="1"/>
  <c r="X48" i="1"/>
  <c r="Q8" i="1"/>
  <c r="W52" i="1"/>
  <c r="R51" i="1"/>
  <c r="V49" i="1"/>
  <c r="O52" i="1"/>
  <c r="V48" i="1"/>
  <c r="O51" i="1"/>
  <c r="W51" i="1"/>
  <c r="O48" i="1"/>
  <c r="N8" i="1"/>
  <c r="W48" i="1"/>
  <c r="P52" i="1"/>
  <c r="O8" i="1"/>
  <c r="X51" i="1"/>
  <c r="P51" i="1"/>
  <c r="Q7" i="1"/>
  <c r="Q6" i="1"/>
  <c r="Q50" i="1"/>
  <c r="Q49" i="1"/>
  <c r="V50" i="1"/>
  <c r="R52" i="1"/>
  <c r="O50" i="1"/>
  <c r="Q5" i="1"/>
  <c r="Q4" i="1"/>
  <c r="W50" i="1"/>
  <c r="R50" i="1"/>
  <c r="W49" i="1"/>
  <c r="R49" i="1"/>
  <c r="P50" i="1"/>
  <c r="L6" i="1"/>
  <c r="X52" i="1"/>
  <c r="P49" i="1"/>
  <c r="L5" i="1"/>
  <c r="L4" i="1"/>
  <c r="V52" i="1"/>
  <c r="V51" i="1"/>
  <c r="M6" i="1"/>
  <c r="N6" i="1"/>
  <c r="O4" i="1"/>
  <c r="M4" i="1"/>
  <c r="R6" i="1"/>
  <c r="R4" i="1"/>
  <c r="O5" i="1"/>
  <c r="O7" i="1"/>
  <c r="M5" i="1"/>
  <c r="R7" i="1"/>
  <c r="N5" i="1"/>
  <c r="N7" i="1"/>
  <c r="P5" i="1"/>
  <c r="M7" i="1"/>
  <c r="O9" i="1" l="1" a="1"/>
  <c r="O9" i="1" s="1"/>
  <c r="O10" i="1" a="1"/>
  <c r="O10" i="1" s="1"/>
  <c r="L9" i="1" a="1"/>
  <c r="L9" i="1" s="1"/>
  <c r="L10" i="1" a="1"/>
  <c r="L10" i="1" s="1"/>
  <c r="N9" i="1" a="1"/>
  <c r="N9" i="1" s="1"/>
  <c r="N10" i="1" a="1"/>
  <c r="N10" i="1" s="1"/>
  <c r="P9" i="1" a="1"/>
  <c r="P9" i="1" s="1"/>
  <c r="P10" i="1" a="1"/>
  <c r="P10" i="1" s="1"/>
  <c r="R9" i="1" a="1"/>
  <c r="R9" i="1" s="1"/>
  <c r="R10" i="1" a="1"/>
  <c r="R10" i="1" s="1"/>
  <c r="M10" i="1" a="1"/>
  <c r="M10" i="1" s="1"/>
  <c r="M9" i="1" a="1"/>
  <c r="M9" i="1" s="1"/>
  <c r="Q10" i="1" a="1"/>
  <c r="Q10" i="1" s="1"/>
  <c r="Q9" i="1" a="1"/>
  <c r="Q9" i="1" s="1"/>
  <c r="U53" i="1" a="1"/>
  <c r="U53" i="1" s="1"/>
  <c r="X53" i="1" a="1"/>
  <c r="X53" i="1" s="1"/>
  <c r="O53" i="1" a="1"/>
  <c r="O53" i="1" s="1"/>
  <c r="V54" i="1" a="1"/>
  <c r="V54" i="1" s="1"/>
  <c r="P54" i="1" a="1"/>
  <c r="P54" i="1" s="1"/>
  <c r="R54" i="1" a="1"/>
  <c r="R54" i="1" s="1"/>
  <c r="R53" i="1" a="1"/>
  <c r="R53" i="1" s="1"/>
  <c r="Q54" i="1" a="1"/>
  <c r="Q54" i="1" s="1"/>
  <c r="W53" i="1" a="1"/>
  <c r="W53" i="1" s="1"/>
  <c r="W54" i="1" a="1"/>
  <c r="W54" i="1" s="1"/>
  <c r="O54" i="1" a="1"/>
  <c r="O54" i="1" s="1"/>
  <c r="P53" i="1" a="1"/>
  <c r="P53" i="1" s="1"/>
  <c r="U54" i="1" a="1"/>
  <c r="U54" i="1" s="1"/>
  <c r="Q53" i="1" a="1"/>
  <c r="Q53" i="1" s="1"/>
  <c r="X54" i="1" a="1"/>
  <c r="X54" i="1" s="1"/>
  <c r="V53" i="1" a="1"/>
  <c r="V53" i="1" s="1"/>
  <c r="M11" i="1" l="1"/>
  <c r="O11" i="1"/>
  <c r="R11" i="1"/>
  <c r="P11" i="1"/>
  <c r="N11" i="1"/>
  <c r="L11" i="1"/>
  <c r="Q11" i="1"/>
  <c r="X55" i="1"/>
  <c r="Q55" i="1"/>
  <c r="V55" i="1"/>
  <c r="O55" i="1"/>
  <c r="W55" i="1"/>
  <c r="R55" i="1"/>
  <c r="U55" i="1"/>
  <c r="P55" i="1"/>
</calcChain>
</file>

<file path=xl/comments1.xml><?xml version="1.0" encoding="utf-8"?>
<comments xmlns="http://schemas.openxmlformats.org/spreadsheetml/2006/main">
  <authors>
    <author>作者</author>
  </authors>
  <commentList>
    <comment ref="C10" authorId="0" shapeId="0">
      <text>
        <r>
          <rPr>
            <b/>
            <sz val="9"/>
            <color indexed="81"/>
            <rFont val="宋体"/>
            <family val="3"/>
            <charset val="134"/>
          </rPr>
          <t xml:space="preserve">作者:
</t>
        </r>
        <r>
          <rPr>
            <sz val="9"/>
            <color indexed="81"/>
            <rFont val="宋体"/>
            <family val="3"/>
            <charset val="134"/>
          </rPr>
          <t xml:space="preserve">Li, J. Chem. Phys., Vol. 118, No. 13, 1 April 2003
Ma, Journal of Computational Chemistry 2006 27 39
Xu, J.Chem.Theory Comput.2015,11,4634−4643
Fang, J.Chem.Phys.128,224107 (2008) 
Xu, J. Chem. Phys. 142, 094119 (2015)
Kou, J. Chem. Phys. 136, 194105 (2012)
Shen, J. Chem. Phys. 134, 044134 (2011)
Shen, J. Chem. Phys. 132, 114115 2010 
Xu, J. Chem. Phys. 132, 134110 2010 </t>
        </r>
      </text>
    </comment>
    <comment ref="C21" authorId="0" shapeId="0">
      <text>
        <r>
          <rPr>
            <b/>
            <sz val="9"/>
            <color indexed="81"/>
            <rFont val="宋体"/>
            <family val="3"/>
            <charset val="134"/>
          </rPr>
          <t>作者:</t>
        </r>
        <r>
          <rPr>
            <sz val="9"/>
            <color indexed="81"/>
            <rFont val="宋体"/>
            <family val="3"/>
            <charset val="134"/>
          </rPr>
          <t xml:space="preserve">
10.1007/978-90-481-2596-8_11
Shen, J. Chem. Phys. 131, 174101 2009 
Kou, Chemical Physics 401 (2012) 113–118</t>
        </r>
      </text>
    </comment>
    <comment ref="C43" authorId="0" shapeId="0">
      <text>
        <r>
          <rPr>
            <b/>
            <sz val="9"/>
            <color indexed="81"/>
            <rFont val="宋体"/>
            <family val="3"/>
            <charset val="134"/>
          </rPr>
          <t>作者:</t>
        </r>
        <r>
          <rPr>
            <sz val="9"/>
            <color indexed="81"/>
            <rFont val="宋体"/>
            <family val="3"/>
            <charset val="134"/>
          </rPr>
          <t xml:space="preserve">
Fang, J.Chem.Phys.128,224107 (2008)
Xu, J.Chem.Theory Comput.2015,11,4634−4643</t>
        </r>
      </text>
    </comment>
    <comment ref="B76" authorId="0" shapeId="0">
      <text>
        <r>
          <rPr>
            <b/>
            <sz val="9"/>
            <color indexed="81"/>
            <rFont val="宋体"/>
            <family val="3"/>
            <charset val="134"/>
          </rPr>
          <t>作者:</t>
        </r>
        <r>
          <rPr>
            <sz val="9"/>
            <color indexed="81"/>
            <rFont val="宋体"/>
            <family val="3"/>
            <charset val="134"/>
          </rPr>
          <t xml:space="preserve">
J. Chem. Theory Comput. 2015, 11, 4634−4643</t>
        </r>
      </text>
    </comment>
    <comment ref="J109" authorId="0" shapeId="0">
      <text>
        <r>
          <rPr>
            <b/>
            <sz val="9"/>
            <color indexed="81"/>
            <rFont val="宋体"/>
            <family val="3"/>
            <charset val="134"/>
          </rPr>
          <t>作者:</t>
        </r>
        <r>
          <rPr>
            <sz val="9"/>
            <color indexed="81"/>
            <rFont val="宋体"/>
            <family val="3"/>
            <charset val="134"/>
          </rPr>
          <t xml:space="preserve">
M=5000</t>
        </r>
      </text>
    </comment>
    <comment ref="B111" authorId="0" shapeId="0">
      <text>
        <r>
          <rPr>
            <b/>
            <sz val="9"/>
            <color indexed="81"/>
            <rFont val="宋体"/>
            <family val="3"/>
            <charset val="134"/>
          </rPr>
          <t>作者:</t>
        </r>
        <r>
          <rPr>
            <sz val="9"/>
            <color indexed="81"/>
            <rFont val="宋体"/>
            <charset val="134"/>
          </rPr>
          <t xml:space="preserve">
J. Chem. Phys. 139,174111 (2013)
J. Chem. Phys. 120,5017（2004）
J. Chem. Phys. 147, 084101 (2017)
</t>
        </r>
        <r>
          <rPr>
            <sz val="9"/>
            <color indexed="81"/>
            <rFont val="宋体"/>
            <family val="3"/>
            <charset val="134"/>
          </rPr>
          <t>J. Chem. Theory Comput. 2015, 11, 5252−5261
J. Chem. Phys. 138, 224105 (2013)
PRL 106, 096402 (2011)
PHYSICAL REVIEW B 84, 245117 (2011)
J. Chem. Phys. 131, 121102 (2009)</t>
        </r>
      </text>
    </comment>
  </commentList>
</comments>
</file>

<file path=xl/comments2.xml><?xml version="1.0" encoding="utf-8"?>
<comments xmlns="http://schemas.openxmlformats.org/spreadsheetml/2006/main">
  <authors>
    <author>作者</author>
  </authors>
  <commentList>
    <comment ref="F10" authorId="0" shapeId="0">
      <text>
        <r>
          <rPr>
            <b/>
            <sz val="9"/>
            <color indexed="81"/>
            <rFont val="宋体"/>
            <family val="3"/>
            <charset val="134"/>
          </rPr>
          <t>作者:</t>
        </r>
        <r>
          <rPr>
            <sz val="9"/>
            <color indexed="81"/>
            <rFont val="宋体"/>
            <family val="3"/>
            <charset val="134"/>
          </rPr>
          <t xml:space="preserve">
Xu, J.Chem.Theory Comput.2015,11,4634−4643
Fang, J.Chem.Phys.128,224107 (2008) </t>
        </r>
      </text>
    </comment>
    <comment ref="F54" authorId="0" shapeId="0">
      <text>
        <r>
          <rPr>
            <b/>
            <sz val="9"/>
            <color indexed="81"/>
            <rFont val="宋体"/>
            <family val="3"/>
            <charset val="134"/>
          </rPr>
          <t>作者:</t>
        </r>
        <r>
          <rPr>
            <sz val="9"/>
            <color indexed="81"/>
            <rFont val="宋体"/>
            <family val="3"/>
            <charset val="134"/>
          </rPr>
          <t xml:space="preserve">
Fang, J.Chem.Phys.128,224107 (2008)
Xu, J.Chem.Theory Comput.2015,11,4634−4643</t>
        </r>
      </text>
    </comment>
    <comment ref="J222" authorId="0" shapeId="0">
      <text>
        <r>
          <rPr>
            <b/>
            <sz val="9"/>
            <color indexed="81"/>
            <rFont val="宋体"/>
            <family val="3"/>
            <charset val="134"/>
          </rPr>
          <t>作者:</t>
        </r>
        <r>
          <rPr>
            <sz val="9"/>
            <color indexed="81"/>
            <rFont val="宋体"/>
            <family val="3"/>
            <charset val="134"/>
          </rPr>
          <t xml:space="preserve">
M=5000</t>
        </r>
      </text>
    </comment>
  </commentList>
</comments>
</file>

<file path=xl/sharedStrings.xml><?xml version="1.0" encoding="utf-8"?>
<sst xmlns="http://schemas.openxmlformats.org/spreadsheetml/2006/main" count="1189" uniqueCount="326">
  <si>
    <t>HF</t>
  </si>
  <si>
    <t>MP2</t>
  </si>
  <si>
    <t>CCSD</t>
  </si>
  <si>
    <t>GVB-BCPT2</t>
  </si>
  <si>
    <t>CCSD</t>
    <phoneticPr fontId="1" type="noConversion"/>
  </si>
  <si>
    <t>GVB-BCCC2</t>
    <phoneticPr fontId="1" type="noConversion"/>
  </si>
  <si>
    <t>GVB-LCC2</t>
    <phoneticPr fontId="1" type="noConversion"/>
  </si>
  <si>
    <t>HF</t>
    <phoneticPr fontId="1" type="noConversion"/>
  </si>
  <si>
    <t>MP2</t>
    <phoneticPr fontId="1" type="noConversion"/>
  </si>
  <si>
    <t>GVB(2)</t>
    <phoneticPr fontId="1" type="noConversion"/>
  </si>
  <si>
    <t>GVB-BCPT2</t>
    <phoneticPr fontId="1" type="noConversion"/>
  </si>
  <si>
    <t>GVB-LCC2b</t>
    <phoneticPr fontId="1" type="noConversion"/>
  </si>
  <si>
    <t>GVB-BCCC2b</t>
    <phoneticPr fontId="1" type="noConversion"/>
  </si>
  <si>
    <t>GVB(2)</t>
    <phoneticPr fontId="1" type="noConversion"/>
  </si>
  <si>
    <t>CASCI(4,4)</t>
    <phoneticPr fontId="1" type="noConversion"/>
  </si>
  <si>
    <t>GVB-LCC2b</t>
    <phoneticPr fontId="1" type="noConversion"/>
  </si>
  <si>
    <t>CASCI(6o,8e)</t>
    <phoneticPr fontId="1" type="noConversion"/>
  </si>
  <si>
    <t>CASCI(4,4)</t>
    <phoneticPr fontId="1" type="noConversion"/>
  </si>
  <si>
    <t>GVB(3)</t>
    <phoneticPr fontId="1" type="noConversion"/>
  </si>
  <si>
    <t>GVB(3)</t>
    <phoneticPr fontId="1" type="noConversion"/>
  </si>
  <si>
    <t>GVB-LCC2b</t>
    <phoneticPr fontId="1" type="noConversion"/>
  </si>
  <si>
    <t>GVB-BCCC2b</t>
    <phoneticPr fontId="1" type="noConversion"/>
  </si>
  <si>
    <t>GVB-BCCC2</t>
    <phoneticPr fontId="1" type="noConversion"/>
  </si>
  <si>
    <t>GVB-LCC3</t>
    <phoneticPr fontId="1" type="noConversion"/>
  </si>
  <si>
    <t>GVB-BCCC3</t>
    <phoneticPr fontId="1" type="noConversion"/>
  </si>
  <si>
    <t>GVB-BCCC2b</t>
    <phoneticPr fontId="1" type="noConversion"/>
  </si>
  <si>
    <t>GVB-BCCC2</t>
    <phoneticPr fontId="1" type="noConversion"/>
  </si>
  <si>
    <t>GVB-BCCC3</t>
    <phoneticPr fontId="1" type="noConversion"/>
  </si>
  <si>
    <t>GVB-LCC3</t>
    <phoneticPr fontId="1" type="noConversion"/>
  </si>
  <si>
    <t>R/Å</t>
    <phoneticPr fontId="1" type="noConversion"/>
  </si>
  <si>
    <t>NPE</t>
    <phoneticPr fontId="1" type="noConversion"/>
  </si>
  <si>
    <t>MAE</t>
    <phoneticPr fontId="1" type="noConversion"/>
  </si>
  <si>
    <t>MinAE</t>
    <phoneticPr fontId="1" type="noConversion"/>
  </si>
  <si>
    <t>CASCI(6o,6e)</t>
    <phoneticPr fontId="1" type="noConversion"/>
  </si>
  <si>
    <t>R/Re</t>
    <phoneticPr fontId="1" type="noConversion"/>
  </si>
  <si>
    <t>R/Re</t>
    <phoneticPr fontId="1" type="noConversion"/>
  </si>
  <si>
    <t>R/Re</t>
    <phoneticPr fontId="1" type="noConversion"/>
  </si>
  <si>
    <t>GVB(38)</t>
    <phoneticPr fontId="1" type="noConversion"/>
  </si>
  <si>
    <t>GVB(10)</t>
    <phoneticPr fontId="1" type="noConversion"/>
  </si>
  <si>
    <t>H30 
STO-6G</t>
    <phoneticPr fontId="1" type="noConversion"/>
  </si>
  <si>
    <t>GVB(15)</t>
    <phoneticPr fontId="1" type="noConversion"/>
  </si>
  <si>
    <t>DMRG-CI(30,30)</t>
    <phoneticPr fontId="1" type="noConversion"/>
  </si>
  <si>
    <t>CASCI(6,6)</t>
    <phoneticPr fontId="1" type="noConversion"/>
  </si>
  <si>
    <t>GVB(15)</t>
    <phoneticPr fontId="1" type="noConversion"/>
  </si>
  <si>
    <t>GVB(10)</t>
    <phoneticPr fontId="1" type="noConversion"/>
  </si>
  <si>
    <t>GVB-LCC2b</t>
    <phoneticPr fontId="1" type="noConversion"/>
  </si>
  <si>
    <t>GVB-BCCC2b</t>
    <phoneticPr fontId="1" type="noConversion"/>
  </si>
  <si>
    <t>MinAE</t>
    <phoneticPr fontId="1" type="noConversion"/>
  </si>
  <si>
    <t>CASCI(4,4)</t>
    <phoneticPr fontId="1" type="noConversion"/>
  </si>
  <si>
    <t>GVB(2)</t>
    <phoneticPr fontId="1" type="noConversion"/>
  </si>
  <si>
    <t>NPE</t>
    <phoneticPr fontId="1" type="noConversion"/>
  </si>
  <si>
    <t>GVB-LCC2</t>
    <phoneticPr fontId="1" type="noConversion"/>
  </si>
  <si>
    <t>GVB-BCCC2</t>
    <phoneticPr fontId="1" type="noConversion"/>
  </si>
  <si>
    <t>B4</t>
    <phoneticPr fontId="1" type="noConversion"/>
  </si>
  <si>
    <t>Bonds</t>
    <phoneticPr fontId="1" type="noConversion"/>
  </si>
  <si>
    <t>B10</t>
    <phoneticPr fontId="1" type="noConversion"/>
  </si>
  <si>
    <t>B7</t>
    <phoneticPr fontId="1" type="noConversion"/>
  </si>
  <si>
    <t>B13</t>
    <phoneticPr fontId="1" type="noConversion"/>
  </si>
  <si>
    <t>B16</t>
  </si>
  <si>
    <t>B19</t>
  </si>
  <si>
    <t>B22</t>
  </si>
  <si>
    <t>B25</t>
  </si>
  <si>
    <t>B28</t>
  </si>
  <si>
    <t>B31</t>
  </si>
  <si>
    <t>B34</t>
  </si>
  <si>
    <t>B37</t>
  </si>
  <si>
    <t>u</t>
    <phoneticPr fontId="1" type="noConversion"/>
  </si>
  <si>
    <t>big t3</t>
    <phoneticPr fontId="1" type="noConversion"/>
  </si>
  <si>
    <t>4,1-5,1-6,1</t>
    <phoneticPr fontId="1" type="noConversion"/>
  </si>
  <si>
    <t>4,5-5,1-6,4</t>
    <phoneticPr fontId="1" type="noConversion"/>
  </si>
  <si>
    <t>4,2-5,1-6,2</t>
    <phoneticPr fontId="1" type="noConversion"/>
  </si>
  <si>
    <t>4,1-5, 3-6,3</t>
    <phoneticPr fontId="1" type="noConversion"/>
  </si>
  <si>
    <t>1,4-2,13-3,9</t>
    <phoneticPr fontId="1" type="noConversion"/>
  </si>
  <si>
    <t>1,5-2,7-3,12</t>
    <phoneticPr fontId="1" type="noConversion"/>
  </si>
  <si>
    <t>1,4-2,13-3, 10</t>
    <phoneticPr fontId="1" type="noConversion"/>
  </si>
  <si>
    <t>1,12-2,5-3,8</t>
    <phoneticPr fontId="1" type="noConversion"/>
  </si>
  <si>
    <t>1,9-2,12-3,3</t>
    <phoneticPr fontId="1" type="noConversion"/>
  </si>
  <si>
    <t>H10</t>
    <phoneticPr fontId="1" type="noConversion"/>
  </si>
  <si>
    <t>H10-H10-H10</t>
    <phoneticPr fontId="1" type="noConversion"/>
  </si>
  <si>
    <t>Re/Å</t>
    <phoneticPr fontId="1" type="noConversion"/>
  </si>
  <si>
    <t>GVB(40)</t>
    <phoneticPr fontId="1" type="noConversion"/>
  </si>
  <si>
    <t>GVB(12)</t>
    <phoneticPr fontId="1" type="noConversion"/>
  </si>
  <si>
    <t>DMRG-CI(24,24)</t>
    <phoneticPr fontId="1" type="noConversion"/>
  </si>
  <si>
    <t>GVB-BCCC3b</t>
    <phoneticPr fontId="1" type="noConversion"/>
  </si>
  <si>
    <t>size-consistency</t>
  </si>
  <si>
    <t>diis</t>
    <phoneticPr fontId="1" type="noConversion"/>
  </si>
  <si>
    <t>no-diis</t>
    <phoneticPr fontId="1" type="noConversion"/>
  </si>
  <si>
    <t>system</t>
    <phoneticPr fontId="1" type="noConversion"/>
  </si>
  <si>
    <t>C2H4 6-31G</t>
    <phoneticPr fontId="1" type="noConversion"/>
  </si>
  <si>
    <t>E/a.u</t>
    <phoneticPr fontId="1" type="noConversion"/>
  </si>
  <si>
    <t>C2H4 STO-6G</t>
    <phoneticPr fontId="1" type="noConversion"/>
  </si>
  <si>
    <t>H4</t>
    <phoneticPr fontId="1" type="noConversion"/>
  </si>
  <si>
    <t>R/Å</t>
    <phoneticPr fontId="1" type="noConversion"/>
  </si>
  <si>
    <t>R/(Re,Å)</t>
    <phoneticPr fontId="1" type="noConversion"/>
  </si>
  <si>
    <t>N2 STO-6G</t>
    <phoneticPr fontId="1" type="noConversion"/>
  </si>
  <si>
    <t>cycles</t>
    <phoneticPr fontId="1" type="noConversion"/>
  </si>
  <si>
    <t>H2O STO-6G</t>
    <phoneticPr fontId="1" type="noConversion"/>
  </si>
  <si>
    <t>H2O cc-pVDZ</t>
    <phoneticPr fontId="1" type="noConversion"/>
  </si>
  <si>
    <t>N2 cc-pVDZ</t>
    <phoneticPr fontId="1" type="noConversion"/>
  </si>
  <si>
    <t>ΔE/mH</t>
    <phoneticPr fontId="1" type="noConversion"/>
  </si>
  <si>
    <t>H2O STO-6G Re=0.97551Å</t>
    <phoneticPr fontId="1" type="noConversion"/>
  </si>
  <si>
    <t>N2 STO-6G</t>
    <phoneticPr fontId="1" type="noConversion"/>
  </si>
  <si>
    <t>C13H28 6-31G b3lyp/cc-pVDZ opt</t>
    <phoneticPr fontId="1" type="noConversion"/>
  </si>
  <si>
    <t>GVB(22)</t>
    <phoneticPr fontId="1" type="noConversion"/>
  </si>
  <si>
    <t>GVB(6)</t>
    <phoneticPr fontId="1" type="noConversion"/>
  </si>
  <si>
    <t>CASCI(12,12)</t>
    <phoneticPr fontId="1" type="noConversion"/>
  </si>
  <si>
    <t>GVB(6)</t>
    <phoneticPr fontId="1" type="noConversion"/>
  </si>
  <si>
    <t>C7H16 6-31G b3lyp/cc-pVDZ opt</t>
    <phoneticPr fontId="1" type="noConversion"/>
  </si>
  <si>
    <t>BH3 STO-6G Re=1.20431Å</t>
    <phoneticPr fontId="1" type="noConversion"/>
  </si>
  <si>
    <t>C4H10 6-31G b3lyp/cc-pVDZ opt</t>
    <phoneticPr fontId="1" type="noConversion"/>
  </si>
  <si>
    <t>GVB(13)</t>
    <phoneticPr fontId="1" type="noConversion"/>
  </si>
  <si>
    <t>C7H16 STO-6G b3lyp/cc-pVDZ opt</t>
    <phoneticPr fontId="1" type="noConversion"/>
  </si>
  <si>
    <t>GVB(20)</t>
    <phoneticPr fontId="1" type="noConversion"/>
  </si>
  <si>
    <t>H40 STO-6G</t>
    <phoneticPr fontId="1" type="noConversion"/>
  </si>
  <si>
    <t>GVB-BCCC3b</t>
    <phoneticPr fontId="1" type="noConversion"/>
  </si>
  <si>
    <t>C4H10 cc-pVDZ b3lyp/cc-pVDZ opt</t>
    <phoneticPr fontId="1" type="noConversion"/>
  </si>
  <si>
    <t>GVB-LCC3b</t>
    <phoneticPr fontId="1" type="noConversion"/>
  </si>
  <si>
    <t>C7H16 cc-pVDZ b3lyp/cc-pVDZ opt</t>
    <phoneticPr fontId="1" type="noConversion"/>
  </si>
  <si>
    <t>xE/a.u</t>
    <phoneticPr fontId="1" type="noConversion"/>
  </si>
  <si>
    <t>GVB(7)</t>
    <phoneticPr fontId="1" type="noConversion"/>
  </si>
  <si>
    <t>C8H18 6-31G b3lyp/cc-pVDZ opt</t>
    <phoneticPr fontId="1" type="noConversion"/>
  </si>
  <si>
    <t>C2H4 STO-6G  Re=1.33329Å</t>
    <phoneticPr fontId="1" type="noConversion"/>
  </si>
  <si>
    <t xml:space="preserve">B4 </t>
  </si>
  <si>
    <t xml:space="preserve">B7 </t>
  </si>
  <si>
    <t>B10</t>
  </si>
  <si>
    <t>B13</t>
  </si>
  <si>
    <t>B40</t>
  </si>
  <si>
    <t>GVB-BCCC3b</t>
    <phoneticPr fontId="1" type="noConversion"/>
  </si>
  <si>
    <t>GVB-LCC3b</t>
    <phoneticPr fontId="1" type="noConversion"/>
  </si>
  <si>
    <t>GVB-BCCC3b</t>
    <phoneticPr fontId="1" type="noConversion"/>
  </si>
  <si>
    <t>DMRG-CI(26,26)</t>
    <phoneticPr fontId="1" type="noConversion"/>
  </si>
  <si>
    <t>GVB(13)</t>
    <phoneticPr fontId="1" type="noConversion"/>
  </si>
  <si>
    <t>C14H30 6-31G b3lyp/cc-pVDZ opt</t>
    <phoneticPr fontId="1" type="noConversion"/>
  </si>
  <si>
    <t>HF</t>
    <phoneticPr fontId="1" type="noConversion"/>
  </si>
  <si>
    <t>MP2</t>
    <phoneticPr fontId="1" type="noConversion"/>
  </si>
  <si>
    <t>CCSD</t>
    <phoneticPr fontId="1" type="noConversion"/>
  </si>
  <si>
    <t>GVB(6)</t>
    <phoneticPr fontId="1" type="noConversion"/>
  </si>
  <si>
    <t>CCSD</t>
    <phoneticPr fontId="1" type="noConversion"/>
  </si>
  <si>
    <t>H12 STO-6G</t>
    <phoneticPr fontId="1" type="noConversion"/>
  </si>
  <si>
    <t>GVB(12)-LCC2b</t>
    <phoneticPr fontId="1" type="noConversion"/>
  </si>
  <si>
    <t>GVB(6)-BCPT2</t>
    <phoneticPr fontId="1" type="noConversion"/>
  </si>
  <si>
    <t>GVB(6)-BCCC2b</t>
    <phoneticPr fontId="1" type="noConversion"/>
  </si>
  <si>
    <t>R/Re</t>
    <phoneticPr fontId="1" type="noConversion"/>
  </si>
  <si>
    <t>H2O cc-pVDZ Re=0.97551Å</t>
    <phoneticPr fontId="1" type="noConversion"/>
  </si>
  <si>
    <t>C12H14  6-31G (b3lyp/cc-pVDZ opt)</t>
    <phoneticPr fontId="1" type="noConversion"/>
  </si>
  <si>
    <t>GVB(12)</t>
    <phoneticPr fontId="1" type="noConversion"/>
  </si>
  <si>
    <t>GVB(12)-BCPT2</t>
    <phoneticPr fontId="1" type="noConversion"/>
  </si>
  <si>
    <t>GVB(12)-BCCC2b</t>
    <phoneticPr fontId="1" type="noConversion"/>
  </si>
  <si>
    <t>DMRG(1000)-CI(24,24)</t>
    <phoneticPr fontId="1" type="noConversion"/>
  </si>
  <si>
    <t>B3</t>
    <phoneticPr fontId="1" type="noConversion"/>
  </si>
  <si>
    <t>B11</t>
  </si>
  <si>
    <t>B15</t>
  </si>
  <si>
    <t>B23</t>
  </si>
  <si>
    <t>C5H8  6-31G (b3lyp/cc-pVDZ opt)</t>
    <phoneticPr fontId="1" type="noConversion"/>
  </si>
  <si>
    <t>GVB(6)-LCC2b</t>
    <phoneticPr fontId="1" type="noConversion"/>
  </si>
  <si>
    <t>B5</t>
    <phoneticPr fontId="1" type="noConversion"/>
  </si>
  <si>
    <t>B8</t>
    <phoneticPr fontId="1" type="noConversion"/>
  </si>
  <si>
    <t>B10</t>
    <phoneticPr fontId="1" type="noConversion"/>
  </si>
  <si>
    <t>CASCI(12,12)</t>
    <phoneticPr fontId="1" type="noConversion"/>
  </si>
  <si>
    <t>GV-LCC3b</t>
    <phoneticPr fontId="1" type="noConversion"/>
  </si>
  <si>
    <t>DMRG-CI(14,14)</t>
    <phoneticPr fontId="1" type="noConversion"/>
  </si>
  <si>
    <t>CASCI(14,14)</t>
    <phoneticPr fontId="1" type="noConversion"/>
  </si>
  <si>
    <t>DMRG-CI(20,20)</t>
    <phoneticPr fontId="1" type="noConversion"/>
  </si>
  <si>
    <t>C8H18 cc-pVDZ (b3lyp/cc-pVDZ opt)</t>
    <phoneticPr fontId="1" type="noConversion"/>
  </si>
  <si>
    <t>CASCI(14,14)</t>
    <phoneticPr fontId="1" type="noConversion"/>
  </si>
  <si>
    <t>H6-H6</t>
  </si>
  <si>
    <t>H10-H10-H10</t>
  </si>
  <si>
    <t>Eref</t>
  </si>
  <si>
    <t>E</t>
  </si>
  <si>
    <t>ΔE/mh</t>
  </si>
  <si>
    <t>H2O 1.5Re</t>
    <phoneticPr fontId="1" type="noConversion"/>
  </si>
  <si>
    <t xml:space="preserve">single block excitation </t>
    <phoneticPr fontId="1" type="noConversion"/>
  </si>
  <si>
    <t xml:space="preserve"> 1_1</t>
    <phoneticPr fontId="1" type="noConversion"/>
  </si>
  <si>
    <t>2_1</t>
    <phoneticPr fontId="1" type="noConversion"/>
  </si>
  <si>
    <t>1_2</t>
    <phoneticPr fontId="1" type="noConversion"/>
  </si>
  <si>
    <t>N2 2.0Å</t>
    <phoneticPr fontId="1" type="noConversion"/>
  </si>
  <si>
    <t xml:space="preserve"> 1_2-2_2</t>
    <phoneticPr fontId="1" type="noConversion"/>
  </si>
  <si>
    <t>3_3-2_3</t>
    <phoneticPr fontId="1" type="noConversion"/>
  </si>
  <si>
    <t>3_5-4_4</t>
    <phoneticPr fontId="1" type="noConversion"/>
  </si>
  <si>
    <t>3_8-4_13</t>
    <phoneticPr fontId="1" type="noConversion"/>
  </si>
  <si>
    <t>1_1</t>
    <phoneticPr fontId="1" type="noConversion"/>
  </si>
  <si>
    <t>3_1</t>
    <phoneticPr fontId="1" type="noConversion"/>
  </si>
  <si>
    <t>2_3-3_3</t>
    <phoneticPr fontId="1" type="noConversion"/>
  </si>
  <si>
    <t xml:space="preserve"> 1_5-3_4</t>
    <phoneticPr fontId="1" type="noConversion"/>
  </si>
  <si>
    <t>2_5-3_4</t>
    <phoneticPr fontId="1" type="noConversion"/>
  </si>
  <si>
    <t>1_4-2_5</t>
    <phoneticPr fontId="1" type="noConversion"/>
  </si>
  <si>
    <t>1_5-3_4</t>
    <phoneticPr fontId="1" type="noConversion"/>
  </si>
  <si>
    <t>1_2-2_2</t>
    <phoneticPr fontId="1" type="noConversion"/>
  </si>
  <si>
    <t>2_2-3_2</t>
    <phoneticPr fontId="1" type="noConversion"/>
  </si>
  <si>
    <t>1_1-2_1-3_1</t>
    <phoneticPr fontId="1" type="noConversion"/>
  </si>
  <si>
    <t>1_3-2_3-3_1</t>
    <phoneticPr fontId="1" type="noConversion"/>
  </si>
  <si>
    <t>1_5-2_1-3_4</t>
    <phoneticPr fontId="1" type="noConversion"/>
  </si>
  <si>
    <t>1_15-2_1-3_6</t>
    <phoneticPr fontId="1" type="noConversion"/>
  </si>
  <si>
    <t>block state</t>
    <phoneticPr fontId="1" type="noConversion"/>
  </si>
  <si>
    <t>amplitude</t>
    <phoneticPr fontId="1" type="noConversion"/>
  </si>
  <si>
    <t xml:space="preserve">double block excitation </t>
    <phoneticPr fontId="1" type="noConversion"/>
  </si>
  <si>
    <t xml:space="preserve">triple block excitation </t>
    <phoneticPr fontId="1" type="noConversion"/>
  </si>
  <si>
    <t>GVB(12)</t>
    <phoneticPr fontId="1" type="noConversion"/>
  </si>
  <si>
    <t>DMRG-CI(24,24)</t>
    <phoneticPr fontId="1" type="noConversion"/>
  </si>
  <si>
    <t>C8H8 cc-pVDZ</t>
    <phoneticPr fontId="1" type="noConversion"/>
  </si>
  <si>
    <t>GVB(6)</t>
    <phoneticPr fontId="1" type="noConversion"/>
  </si>
  <si>
    <t>GVB-LCC3b</t>
    <phoneticPr fontId="1" type="noConversion"/>
  </si>
  <si>
    <t>GVB(6)</t>
    <phoneticPr fontId="1" type="noConversion"/>
  </si>
  <si>
    <t>inf</t>
  </si>
  <si>
    <t>GVB(8)</t>
    <phoneticPr fontId="1" type="noConversion"/>
  </si>
  <si>
    <t>4*CASCI</t>
    <phoneticPr fontId="1" type="noConversion"/>
  </si>
  <si>
    <t>CASCI</t>
    <phoneticPr fontId="1" type="noConversion"/>
  </si>
  <si>
    <t>GVB-BCCC2b</t>
    <phoneticPr fontId="1" type="noConversion"/>
  </si>
  <si>
    <t>GVB-BCCC2b</t>
    <phoneticPr fontId="1" type="noConversion"/>
  </si>
  <si>
    <t>GVB(30)</t>
    <phoneticPr fontId="1" type="noConversion"/>
  </si>
  <si>
    <t>H60 STO-6G</t>
    <phoneticPr fontId="1" type="noConversion"/>
  </si>
  <si>
    <t>GVB-LBCCC3b</t>
    <phoneticPr fontId="1" type="noConversion"/>
  </si>
  <si>
    <t>GVB(30)</t>
    <phoneticPr fontId="1" type="noConversion"/>
  </si>
  <si>
    <t>GVB-LBCCC2b</t>
    <phoneticPr fontId="1" type="noConversion"/>
  </si>
  <si>
    <t>GVB-LBCCC2b</t>
    <phoneticPr fontId="1" type="noConversion"/>
  </si>
  <si>
    <t>GVB-LBCCC2</t>
    <phoneticPr fontId="1" type="noConversion"/>
  </si>
  <si>
    <t>GVB-LBCCC2</t>
    <phoneticPr fontId="1" type="noConversion"/>
  </si>
  <si>
    <t>GVB-LBCCC2</t>
    <phoneticPr fontId="1" type="noConversion"/>
  </si>
  <si>
    <t>GVB-LBCCC3</t>
    <phoneticPr fontId="1" type="noConversion"/>
  </si>
  <si>
    <t>GVB-LBCCC2b</t>
    <phoneticPr fontId="1" type="noConversion"/>
  </si>
  <si>
    <t>GVB-LBCCC3b</t>
    <phoneticPr fontId="1" type="noConversion"/>
  </si>
  <si>
    <t>GVB-LBCCC2b</t>
    <phoneticPr fontId="1" type="noConversion"/>
  </si>
  <si>
    <t>GVB-LBCCC2b</t>
    <phoneticPr fontId="1" type="noConversion"/>
  </si>
  <si>
    <t>GVB-LBCCC3b</t>
    <phoneticPr fontId="1" type="noConversion"/>
  </si>
  <si>
    <t>GVB-LBCCC3</t>
    <phoneticPr fontId="1" type="noConversion"/>
  </si>
  <si>
    <t>C6H12 cc-pVDZ b3lyp/cc-pVDZ opt</t>
    <phoneticPr fontId="1" type="noConversion"/>
  </si>
  <si>
    <t>GVB-LBCCC3b</t>
    <phoneticPr fontId="1" type="noConversion"/>
  </si>
  <si>
    <t>GVB-BCCC3b</t>
    <phoneticPr fontId="1" type="noConversion"/>
  </si>
  <si>
    <t>C6H12 12/18 cc-pVDZ b3lyp/cc-pVDZ opt</t>
    <phoneticPr fontId="1" type="noConversion"/>
  </si>
  <si>
    <t>C6H12 2+2 cc-pVDZ b3lyp/cc-pVDZ opt</t>
    <phoneticPr fontId="1" type="noConversion"/>
  </si>
  <si>
    <t>GVB(4)</t>
    <phoneticPr fontId="1" type="noConversion"/>
  </si>
  <si>
    <t>GVB(4)</t>
    <phoneticPr fontId="1" type="noConversion"/>
  </si>
  <si>
    <t>GVB(6)</t>
    <phoneticPr fontId="1" type="noConversion"/>
  </si>
  <si>
    <t>C6H12 2+2/18 cc-pVDZ b3lyp/cc-pVDZ opt</t>
    <phoneticPr fontId="1" type="noConversion"/>
  </si>
  <si>
    <t>C6H12 6/18 cc-pVDZ b3lyp/cc-pVDZ opt</t>
    <phoneticPr fontId="1" type="noConversion"/>
  </si>
  <si>
    <t>C2 cc-pVTZ</t>
    <phoneticPr fontId="1" type="noConversion"/>
  </si>
  <si>
    <t>CASCI(8,8)</t>
    <phoneticPr fontId="1" type="noConversion"/>
  </si>
  <si>
    <t>GVB(4)</t>
    <phoneticPr fontId="1" type="noConversion"/>
  </si>
  <si>
    <t>GVB(4)</t>
    <phoneticPr fontId="1" type="noConversion"/>
  </si>
  <si>
    <t>Cr2 cc-pVTZ</t>
    <phoneticPr fontId="1" type="noConversion"/>
  </si>
  <si>
    <t>C13H28 cc-pVDZ b3lyp/cc-pVDZ opt</t>
    <phoneticPr fontId="1" type="noConversion"/>
  </si>
  <si>
    <t>C13H28 12/40 cc-pVDZ b3lyp/cc-pVDZ opt</t>
    <phoneticPr fontId="1" type="noConversion"/>
  </si>
  <si>
    <t>GVB-BCCC2</t>
    <phoneticPr fontId="1" type="noConversion"/>
  </si>
  <si>
    <t>GVB-BCCC3b</t>
    <phoneticPr fontId="1" type="noConversion"/>
  </si>
  <si>
    <t>brefore</t>
    <phoneticPr fontId="1" type="noConversion"/>
  </si>
  <si>
    <t>after</t>
    <phoneticPr fontId="1" type="noConversion"/>
  </si>
  <si>
    <t>N2</t>
    <phoneticPr fontId="1" type="noConversion"/>
  </si>
  <si>
    <t>H12</t>
    <phoneticPr fontId="1" type="noConversion"/>
  </si>
  <si>
    <t>R/Å</t>
    <phoneticPr fontId="1" type="noConversion"/>
  </si>
  <si>
    <t>1-1</t>
    <phoneticPr fontId="1" type="noConversion"/>
  </si>
  <si>
    <t>3-3</t>
    <phoneticPr fontId="1" type="noConversion"/>
  </si>
  <si>
    <t>5-5</t>
    <phoneticPr fontId="1" type="noConversion"/>
  </si>
  <si>
    <t>7-7</t>
    <phoneticPr fontId="1" type="noConversion"/>
  </si>
  <si>
    <t>GVB(3)</t>
    <phoneticPr fontId="1" type="noConversion"/>
  </si>
  <si>
    <t>CASCI(6,6)</t>
    <phoneticPr fontId="1" type="noConversion"/>
  </si>
  <si>
    <t>CASCI(12,12)</t>
    <phoneticPr fontId="1" type="noConversion"/>
  </si>
  <si>
    <t>CASCI(8,8)</t>
    <phoneticPr fontId="1" type="noConversion"/>
  </si>
  <si>
    <t>GVB-LBCCC3</t>
    <phoneticPr fontId="1" type="noConversion"/>
  </si>
  <si>
    <t>GVB-LBCCC2</t>
    <phoneticPr fontId="1" type="noConversion"/>
  </si>
  <si>
    <t>GVB-BCCC2</t>
    <phoneticPr fontId="1" type="noConversion"/>
  </si>
  <si>
    <t>GVB-BCCC2</t>
    <phoneticPr fontId="1" type="noConversion"/>
  </si>
  <si>
    <t>GVB-BCCC3b</t>
    <phoneticPr fontId="1" type="noConversion"/>
  </si>
  <si>
    <t>GVB-BCCC3</t>
    <phoneticPr fontId="1" type="noConversion"/>
  </si>
  <si>
    <t>DMRG(24,24)</t>
    <phoneticPr fontId="1" type="noConversion"/>
  </si>
  <si>
    <t>DMRG(60,60)</t>
    <phoneticPr fontId="1" type="noConversion"/>
  </si>
  <si>
    <t>DMRG(40,40)</t>
    <phoneticPr fontId="1" type="noConversion"/>
  </si>
  <si>
    <t>C3H6 C-C cc-pVDZ b3lyp/cc-pVDZ opt</t>
    <phoneticPr fontId="1" type="noConversion"/>
  </si>
  <si>
    <t>C3H6 C-H cc-pVDZ b3lyp/cc-pVDZ opt</t>
    <phoneticPr fontId="1" type="noConversion"/>
  </si>
  <si>
    <t>GVB(6)</t>
    <phoneticPr fontId="1" type="noConversion"/>
  </si>
  <si>
    <t>GVB(6)</t>
    <phoneticPr fontId="1" type="noConversion"/>
  </si>
  <si>
    <t>CASCI(12,12)</t>
    <phoneticPr fontId="1" type="noConversion"/>
  </si>
  <si>
    <t>CASCI(6,6)</t>
    <phoneticPr fontId="1" type="noConversion"/>
  </si>
  <si>
    <t>GVB(3)</t>
    <phoneticPr fontId="1" type="noConversion"/>
  </si>
  <si>
    <t>C4H10 C-H cc-pVDZ b3lyp/cc-pVDZ opt</t>
    <phoneticPr fontId="1" type="noConversion"/>
  </si>
  <si>
    <t>GVB(8)</t>
    <phoneticPr fontId="1" type="noConversion"/>
  </si>
  <si>
    <t>CASCI(16,16)</t>
    <phoneticPr fontId="1" type="noConversion"/>
  </si>
  <si>
    <t>System</t>
    <phoneticPr fontId="1" type="noConversion"/>
  </si>
  <si>
    <t>anthracene</t>
  </si>
  <si>
    <t>phenanthrene</t>
  </si>
  <si>
    <t>naphthalene</t>
  </si>
  <si>
    <t>tetracene</t>
  </si>
  <si>
    <t>pyrene</t>
  </si>
  <si>
    <t>chrysene</t>
  </si>
  <si>
    <t>tetraphene</t>
  </si>
  <si>
    <t>GVB</t>
    <phoneticPr fontId="1" type="noConversion"/>
  </si>
  <si>
    <t>np</t>
    <phoneticPr fontId="1" type="noConversion"/>
  </si>
  <si>
    <t>GVB(9)</t>
    <phoneticPr fontId="1" type="noConversion"/>
  </si>
  <si>
    <t>DMRG(18,18)</t>
    <phoneticPr fontId="1" type="noConversion"/>
  </si>
  <si>
    <t>C6H6 3/15 cc-pVDZ b3lyp/cc-pVDZ opt</t>
    <phoneticPr fontId="1" type="noConversion"/>
  </si>
  <si>
    <t>benzene</t>
    <phoneticPr fontId="1" type="noConversion"/>
  </si>
  <si>
    <t>GVB(9)</t>
    <phoneticPr fontId="1" type="noConversion"/>
  </si>
  <si>
    <t>DMRG(18,18)</t>
    <phoneticPr fontId="1" type="noConversion"/>
  </si>
  <si>
    <t>GVB(4)</t>
    <phoneticPr fontId="1" type="noConversion"/>
  </si>
  <si>
    <t>DMRG(8,8)</t>
    <phoneticPr fontId="1" type="noConversion"/>
  </si>
  <si>
    <t>CH4 cc-pVDZ b3lyp/cc-pVDZ opt</t>
    <phoneticPr fontId="1" type="noConversion"/>
  </si>
  <si>
    <t>GVB</t>
    <phoneticPr fontId="1" type="noConversion"/>
  </si>
  <si>
    <t>DMRG</t>
    <phoneticPr fontId="1" type="noConversion"/>
  </si>
  <si>
    <t>polyacene 6-31G b3lyp/6-31G opt</t>
    <phoneticPr fontId="1" type="noConversion"/>
  </si>
  <si>
    <t>benzene 9/15 6-31G b3lyp/6-31G opt</t>
    <phoneticPr fontId="1" type="noConversion"/>
  </si>
  <si>
    <t>benzene 6/15 6-31G b3lyp/6-31G opt</t>
    <phoneticPr fontId="1" type="noConversion"/>
  </si>
  <si>
    <t>GVB(6)</t>
    <phoneticPr fontId="1" type="noConversion"/>
  </si>
  <si>
    <t>mH2Kcal</t>
    <phoneticPr fontId="1" type="noConversion"/>
  </si>
  <si>
    <t>System</t>
    <phoneticPr fontId="1" type="noConversion"/>
  </si>
  <si>
    <t>GVB(6)</t>
    <phoneticPr fontId="1" type="noConversion"/>
  </si>
  <si>
    <t>DMRG
(16,16)</t>
    <phoneticPr fontId="1" type="noConversion"/>
  </si>
  <si>
    <t>DMRG(16,16)</t>
    <phoneticPr fontId="1" type="noConversion"/>
  </si>
  <si>
    <t>H2O*4 cc-pVDZ Re=0.97551Å</t>
    <phoneticPr fontId="1" type="noConversion"/>
  </si>
  <si>
    <t>C5H8 s/d bond  cc-pVDZ (b3lyp/cc-pVDZ opt)</t>
    <phoneticPr fontId="1" type="noConversion"/>
  </si>
  <si>
    <t>C14H20 s/d bond  6-31G Re=1.33680Å (b3lyp/cc-pVDZ opt)</t>
    <phoneticPr fontId="1" type="noConversion"/>
  </si>
  <si>
    <t>%</t>
    <phoneticPr fontId="1" type="noConversion"/>
  </si>
  <si>
    <t>%</t>
    <phoneticPr fontId="1" type="noConversion"/>
  </si>
  <si>
    <t>GVB-BCCC3</t>
    <phoneticPr fontId="1" type="noConversion"/>
  </si>
  <si>
    <t>C6H6 3/15 cc-pVDZ b3lyp/cc-pVDZ opt</t>
    <phoneticPr fontId="1" type="noConversion"/>
  </si>
  <si>
    <t>benzene 6-31G b3lyp/6-31G opt</t>
    <phoneticPr fontId="1" type="noConversion"/>
  </si>
  <si>
    <t>polyacene np/na 6-31G b3lyp/6-31G opt</t>
    <phoneticPr fontId="1" type="noConversion"/>
  </si>
  <si>
    <t>C2H4 6-31G  Re=1.33329Å (b3lpy/cc-pVDZ opt)</t>
    <phoneticPr fontId="1" type="noConversion"/>
  </si>
  <si>
    <t>BH3 6-31G Re=1.20431Å (b3lyp/cc-pVDZ opt)</t>
    <phoneticPr fontId="1" type="noConversion"/>
  </si>
  <si>
    <t>%</t>
    <phoneticPr fontId="1" type="noConversion"/>
  </si>
  <si>
    <t>np</t>
    <phoneticPr fontId="1" type="noConversion"/>
  </si>
  <si>
    <t>%</t>
    <phoneticPr fontId="1" type="noConversion"/>
  </si>
  <si>
    <t>R/Å</t>
    <phoneticPr fontId="1" type="noConversion"/>
  </si>
  <si>
    <t>GVB(9)</t>
    <phoneticPr fontId="1" type="noConversion"/>
  </si>
  <si>
    <t>DMRG(18,18)</t>
    <phoneticPr fontId="1" type="noConversion"/>
  </si>
  <si>
    <t>A/Ae</t>
    <phoneticPr fontId="1" type="noConversion"/>
  </si>
  <si>
    <t>benzene 9/15 cc-pVDZ b3lyp/6-31G opt</t>
    <phoneticPr fontId="1" type="noConversion"/>
  </si>
  <si>
    <t>GVB(15)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</si>
</sst>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76" formatCode="0.0000000_ "/>
    <numFmt numFmtId="177" formatCode="0.0000_ "/>
    <numFmt numFmtId="178" formatCode="0.0000000000_ "/>
    <numFmt numFmtId="179" formatCode="0.0E+00"/>
    <numFmt numFmtId="180" formatCode="0_ "/>
    <numFmt numFmtId="181" formatCode="0.00000000_ "/>
    <numFmt numFmtId="182" formatCode="0.000000_ "/>
    <numFmt numFmtId="183" formatCode="0.000_ "/>
    <numFmt numFmtId="184" formatCode="0.00_ "/>
    <numFmt numFmtId="185" formatCode="0.00;[Red]0.00"/>
    <numFmt numFmtId="186" formatCode="0.0_ "/>
    <numFmt numFmtId="187" formatCode="0.00000_ "/>
  </numFmts>
  <fonts count="20" x14ac:knownFonts="1">
    <font>
      <sz val="11"/>
      <color theme="1"/>
      <name val="等线"/>
      <family val="2"/>
      <scheme val="minor"/>
    </font>
    <font>
      <sz val="9"/>
      <name val="等线"/>
      <family val="3"/>
      <charset val="134"/>
      <scheme val="minor"/>
    </font>
    <font>
      <b/>
      <sz val="9"/>
      <color indexed="81"/>
      <name val="宋体"/>
      <family val="3"/>
      <charset val="134"/>
    </font>
    <font>
      <sz val="9"/>
      <color indexed="81"/>
      <name val="宋体"/>
      <family val="3"/>
      <charset val="134"/>
    </font>
    <font>
      <sz val="11"/>
      <name val="等线"/>
      <family val="3"/>
      <charset val="134"/>
      <scheme val="minor"/>
    </font>
    <font>
      <sz val="11"/>
      <name val="等线"/>
      <family val="2"/>
      <scheme val="minor"/>
    </font>
    <font>
      <sz val="11"/>
      <color theme="1"/>
      <name val="等线"/>
      <family val="3"/>
      <charset val="134"/>
      <scheme val="minor"/>
    </font>
    <font>
      <sz val="11"/>
      <color rgb="FFFF0000"/>
      <name val="等线"/>
      <family val="2"/>
      <scheme val="minor"/>
    </font>
    <font>
      <sz val="11"/>
      <color rgb="FF00B0F0"/>
      <name val="等线"/>
      <family val="3"/>
      <charset val="134"/>
      <scheme val="minor"/>
    </font>
    <font>
      <sz val="11"/>
      <color rgb="FF00B0F0"/>
      <name val="等线"/>
      <family val="2"/>
      <scheme val="minor"/>
    </font>
    <font>
      <sz val="12"/>
      <color rgb="FF00B0F0"/>
      <name val="等线"/>
      <family val="3"/>
      <charset val="134"/>
      <scheme val="minor"/>
    </font>
    <font>
      <sz val="12"/>
      <color rgb="FF00B0F0"/>
      <name val="等线"/>
      <family val="2"/>
      <scheme val="minor"/>
    </font>
    <font>
      <sz val="9"/>
      <color indexed="81"/>
      <name val="宋体"/>
      <charset val="134"/>
    </font>
    <font>
      <sz val="11"/>
      <color rgb="FFFF0066"/>
      <name val="等线"/>
      <family val="2"/>
      <scheme val="minor"/>
    </font>
    <font>
      <sz val="10"/>
      <color rgb="FF333333"/>
      <name val="Arial"/>
      <family val="2"/>
    </font>
    <font>
      <sz val="11"/>
      <color theme="4"/>
      <name val="等线"/>
      <family val="2"/>
      <scheme val="minor"/>
    </font>
    <font>
      <sz val="11"/>
      <color theme="3"/>
      <name val="等线"/>
      <family val="2"/>
      <scheme val="minor"/>
    </font>
    <font>
      <sz val="11"/>
      <color rgb="FFFF0000"/>
      <name val="等线"/>
      <family val="3"/>
      <charset val="134"/>
      <scheme val="minor"/>
    </font>
    <font>
      <sz val="11"/>
      <color rgb="FF242021"/>
      <name val="等线"/>
      <family val="3"/>
      <charset val="134"/>
      <scheme val="minor"/>
    </font>
    <font>
      <sz val="11"/>
      <color rgb="FF00B050"/>
      <name val="等线"/>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9">
    <xf numFmtId="0" fontId="0" fillId="0" borderId="0" xfId="0"/>
    <xf numFmtId="0" fontId="0" fillId="0" borderId="0" xfId="0"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0" fontId="0" fillId="2" borderId="0" xfId="0" applyFill="1" applyAlignment="1">
      <alignment horizontal="center" vertical="center"/>
    </xf>
    <xf numFmtId="176" fontId="4" fillId="0" borderId="0" xfId="0" applyNumberFormat="1" applyFont="1" applyAlignment="1">
      <alignment horizontal="center" vertical="center"/>
    </xf>
    <xf numFmtId="176" fontId="5" fillId="0" borderId="0" xfId="0" applyNumberFormat="1"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0" fillId="2" borderId="0" xfId="0" applyNumberFormat="1" applyFill="1" applyAlignment="1">
      <alignment horizontal="center" vertical="center"/>
    </xf>
    <xf numFmtId="177" fontId="0" fillId="2" borderId="0" xfId="0" applyNumberFormat="1" applyFill="1" applyAlignment="1">
      <alignment horizontal="center" vertical="center"/>
    </xf>
    <xf numFmtId="179" fontId="0" fillId="0" borderId="0" xfId="0" applyNumberFormat="1" applyAlignment="1">
      <alignment horizontal="center" vertical="center"/>
    </xf>
    <xf numFmtId="0" fontId="0" fillId="2" borderId="0" xfId="0" applyFill="1" applyAlignment="1">
      <alignment horizontal="center" vertical="center"/>
    </xf>
    <xf numFmtId="177" fontId="0" fillId="0" borderId="0" xfId="0" applyNumberFormat="1" applyFill="1" applyAlignment="1">
      <alignment horizontal="center" vertical="center"/>
    </xf>
    <xf numFmtId="179" fontId="6" fillId="0" borderId="0" xfId="0" applyNumberFormat="1" applyFont="1" applyAlignment="1">
      <alignment horizontal="center" vertical="center"/>
    </xf>
    <xf numFmtId="178" fontId="0" fillId="0" borderId="0" xfId="0" applyNumberFormat="1" applyFill="1" applyAlignment="1">
      <alignment horizontal="center" vertical="center"/>
    </xf>
    <xf numFmtId="176" fontId="0" fillId="0" borderId="0" xfId="0" applyNumberFormat="1" applyFill="1" applyAlignment="1">
      <alignment horizontal="center" vertical="center"/>
    </xf>
    <xf numFmtId="176" fontId="6" fillId="0" borderId="0" xfId="0" applyNumberFormat="1" applyFont="1" applyFill="1" applyAlignment="1">
      <alignment horizontal="center" vertical="center"/>
    </xf>
    <xf numFmtId="0" fontId="0" fillId="0" borderId="0" xfId="0"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ont="1" applyAlignment="1">
      <alignment horizontal="center" vertical="center"/>
    </xf>
    <xf numFmtId="179" fontId="0" fillId="0" borderId="0" xfId="0" applyNumberForma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176" fontId="7" fillId="0" borderId="0" xfId="0" applyNumberFormat="1" applyFont="1"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5" borderId="0" xfId="0" applyFill="1" applyAlignment="1">
      <alignment horizontal="left" vertical="center"/>
    </xf>
    <xf numFmtId="181" fontId="0" fillId="0" borderId="0" xfId="0" applyNumberFormat="1" applyAlignment="1">
      <alignment horizontal="center" vertical="center"/>
    </xf>
    <xf numFmtId="181" fontId="4" fillId="0" borderId="0" xfId="0" applyNumberFormat="1" applyFont="1" applyAlignment="1">
      <alignment horizontal="center" vertical="center"/>
    </xf>
    <xf numFmtId="181" fontId="4" fillId="0" borderId="0" xfId="0" applyNumberFormat="1" applyFont="1" applyFill="1" applyAlignment="1">
      <alignment horizontal="center" vertical="center"/>
    </xf>
    <xf numFmtId="181" fontId="0" fillId="0" borderId="0" xfId="0" applyNumberFormat="1" applyFill="1" applyAlignment="1">
      <alignment horizontal="center" vertical="center"/>
    </xf>
    <xf numFmtId="182" fontId="0" fillId="0" borderId="0" xfId="0" applyNumberFormat="1" applyAlignment="1">
      <alignment horizontal="center" vertical="center"/>
    </xf>
    <xf numFmtId="182" fontId="7" fillId="0" borderId="0" xfId="0" applyNumberFormat="1" applyFont="1" applyAlignment="1">
      <alignment horizontal="center" vertical="center"/>
    </xf>
    <xf numFmtId="182" fontId="0" fillId="0" borderId="0" xfId="0" applyNumberFormat="1" applyFill="1" applyAlignment="1">
      <alignment horizontal="center" vertical="center"/>
    </xf>
    <xf numFmtId="182" fontId="6" fillId="0" borderId="0" xfId="0" applyNumberFormat="1" applyFont="1" applyFill="1" applyAlignment="1">
      <alignment horizontal="center" vertical="center"/>
    </xf>
    <xf numFmtId="182" fontId="6" fillId="0" borderId="0" xfId="0" applyNumberFormat="1" applyFont="1" applyAlignment="1">
      <alignment horizontal="center" vertical="center"/>
    </xf>
    <xf numFmtId="182" fontId="7" fillId="0" borderId="0" xfId="0" applyNumberFormat="1" applyFont="1" applyFill="1" applyAlignment="1">
      <alignment horizontal="center" vertical="center"/>
    </xf>
    <xf numFmtId="176" fontId="7" fillId="0" borderId="0" xfId="0" applyNumberFormat="1" applyFont="1" applyFill="1" applyAlignment="1">
      <alignment horizontal="center" vertical="center"/>
    </xf>
    <xf numFmtId="0" fontId="8" fillId="0" borderId="0" xfId="0" applyFont="1" applyFill="1" applyAlignment="1">
      <alignment vertical="center"/>
    </xf>
    <xf numFmtId="0" fontId="9" fillId="0" borderId="0" xfId="0" applyFont="1" applyFill="1" applyAlignment="1">
      <alignment vertical="center"/>
    </xf>
    <xf numFmtId="180" fontId="10" fillId="0" borderId="0" xfId="0" applyNumberFormat="1" applyFont="1" applyFill="1" applyAlignment="1">
      <alignment vertical="center"/>
    </xf>
    <xf numFmtId="0" fontId="9" fillId="0" borderId="0" xfId="0" applyFont="1" applyFill="1" applyAlignment="1">
      <alignment vertical="center" wrapText="1"/>
    </xf>
    <xf numFmtId="0" fontId="11" fillId="0" borderId="0" xfId="0" applyFont="1" applyFill="1" applyAlignment="1">
      <alignment horizontal="left" vertical="center"/>
    </xf>
    <xf numFmtId="0" fontId="9" fillId="0" borderId="0" xfId="0" applyFont="1" applyAlignment="1">
      <alignment horizontal="left" vertical="center"/>
    </xf>
    <xf numFmtId="0" fontId="7"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79" fontId="0" fillId="0" borderId="0" xfId="0" applyNumberFormat="1" applyFont="1" applyAlignment="1">
      <alignment horizontal="center" vertical="center"/>
    </xf>
    <xf numFmtId="0" fontId="0" fillId="0" borderId="0" xfId="0" applyFill="1" applyAlignment="1">
      <alignment vertical="center"/>
    </xf>
    <xf numFmtId="176" fontId="5" fillId="0" borderId="0" xfId="0" applyNumberFormat="1" applyFont="1" applyFill="1" applyAlignment="1">
      <alignment horizontal="center" vertical="center"/>
    </xf>
    <xf numFmtId="0" fontId="7" fillId="0" borderId="0" xfId="0" applyFont="1" applyFill="1" applyAlignment="1">
      <alignment horizontal="center" vertical="center"/>
    </xf>
    <xf numFmtId="0" fontId="0" fillId="0" borderId="0" xfId="0" applyAlignment="1">
      <alignment horizontal="center" vertical="center"/>
    </xf>
    <xf numFmtId="178" fontId="0" fillId="2" borderId="0" xfId="0" applyNumberForma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178" fontId="0" fillId="0" borderId="0" xfId="0" applyNumberFormat="1" applyFill="1" applyAlignment="1">
      <alignment horizontal="center" vertical="center" wrapText="1"/>
    </xf>
    <xf numFmtId="0" fontId="0" fillId="0" borderId="0" xfId="0" applyFill="1" applyAlignment="1">
      <alignment vertical="center" wrapText="1"/>
    </xf>
    <xf numFmtId="176" fontId="0" fillId="0" borderId="0" xfId="0" applyNumberFormat="1" applyAlignment="1">
      <alignment horizontal="center" vertical="center" wrapText="1"/>
    </xf>
    <xf numFmtId="177" fontId="0" fillId="0" borderId="0" xfId="0" applyNumberFormat="1" applyAlignment="1">
      <alignment horizontal="center" vertical="center" wrapText="1"/>
    </xf>
    <xf numFmtId="182" fontId="0" fillId="0" borderId="0" xfId="0" applyNumberFormat="1" applyAlignment="1">
      <alignment horizontal="center" vertical="center" wrapText="1"/>
    </xf>
    <xf numFmtId="182" fontId="0" fillId="0" borderId="0" xfId="0" applyNumberFormat="1" applyFill="1" applyAlignment="1">
      <alignment horizontal="center" vertical="center" wrapText="1"/>
    </xf>
    <xf numFmtId="179" fontId="0" fillId="0" borderId="0" xfId="0" applyNumberFormat="1" applyAlignment="1">
      <alignment horizontal="center" vertical="center" wrapText="1"/>
    </xf>
    <xf numFmtId="177" fontId="0" fillId="2" borderId="0" xfId="0" applyNumberFormat="1" applyFill="1" applyAlignment="1">
      <alignment horizontal="center" vertical="center" wrapText="1"/>
    </xf>
    <xf numFmtId="177" fontId="0" fillId="0" borderId="0" xfId="0" applyNumberFormat="1" applyFill="1" applyAlignment="1">
      <alignment horizontal="center" vertical="center" wrapText="1"/>
    </xf>
    <xf numFmtId="179" fontId="0" fillId="0" borderId="0" xfId="0" applyNumberFormat="1" applyFill="1" applyAlignment="1">
      <alignment horizontal="center" vertical="center" wrapText="1"/>
    </xf>
    <xf numFmtId="0" fontId="0" fillId="3" borderId="0" xfId="0" applyFill="1" applyAlignment="1">
      <alignment horizontal="center" vertical="center" wrapText="1"/>
    </xf>
    <xf numFmtId="176" fontId="0" fillId="0" borderId="0" xfId="0" applyNumberFormat="1" applyFill="1" applyAlignment="1">
      <alignment horizontal="center" vertical="center" wrapText="1"/>
    </xf>
    <xf numFmtId="179" fontId="0" fillId="0" borderId="0" xfId="0" applyNumberFormat="1" applyFont="1" applyAlignment="1">
      <alignment horizontal="center" vertical="center" wrapText="1"/>
    </xf>
    <xf numFmtId="0" fontId="0" fillId="5" borderId="0" xfId="0" applyFill="1" applyAlignment="1">
      <alignment horizontal="center" vertical="center" wrapText="1"/>
    </xf>
    <xf numFmtId="178" fontId="0" fillId="5" borderId="0" xfId="0" applyNumberFormat="1" applyFill="1" applyAlignment="1">
      <alignment horizontal="center" vertical="center" wrapText="1"/>
    </xf>
    <xf numFmtId="181" fontId="0" fillId="0" borderId="0" xfId="0" applyNumberFormat="1" applyFill="1" applyAlignment="1">
      <alignment horizontal="center" vertical="center" wrapText="1"/>
    </xf>
    <xf numFmtId="181" fontId="0" fillId="0" borderId="0" xfId="0" applyNumberFormat="1" applyAlignment="1">
      <alignment horizontal="center" vertical="center" wrapText="1"/>
    </xf>
    <xf numFmtId="182" fontId="7" fillId="0" borderId="0" xfId="0" applyNumberFormat="1" applyFont="1" applyAlignment="1">
      <alignment horizontal="center" vertical="center" wrapText="1"/>
    </xf>
    <xf numFmtId="0" fontId="8" fillId="0" borderId="0" xfId="0" applyFont="1" applyFill="1" applyAlignment="1">
      <alignment vertical="center" wrapText="1"/>
    </xf>
    <xf numFmtId="176" fontId="7" fillId="0" borderId="0" xfId="0" applyNumberFormat="1" applyFont="1" applyAlignment="1">
      <alignment horizontal="center" vertical="center" wrapText="1"/>
    </xf>
    <xf numFmtId="181" fontId="4" fillId="0" borderId="0" xfId="0" applyNumberFormat="1" applyFont="1" applyAlignment="1">
      <alignment horizontal="center" vertical="center" wrapText="1"/>
    </xf>
    <xf numFmtId="182" fontId="6" fillId="0" borderId="0" xfId="0" applyNumberFormat="1" applyFont="1" applyAlignment="1">
      <alignment horizontal="center" vertical="center" wrapText="1"/>
    </xf>
    <xf numFmtId="182" fontId="7" fillId="0" borderId="0" xfId="0" applyNumberFormat="1" applyFont="1" applyFill="1" applyAlignment="1">
      <alignment horizontal="center" vertical="center" wrapText="1"/>
    </xf>
    <xf numFmtId="181" fontId="4" fillId="0" borderId="0" xfId="0" applyNumberFormat="1" applyFont="1" applyFill="1" applyAlignment="1">
      <alignment horizontal="center" vertical="center" wrapText="1"/>
    </xf>
    <xf numFmtId="182" fontId="6" fillId="0" borderId="0" xfId="0" applyNumberFormat="1" applyFont="1" applyFill="1" applyAlignment="1">
      <alignment horizontal="center" vertical="center" wrapText="1"/>
    </xf>
    <xf numFmtId="0" fontId="8" fillId="0" borderId="0" xfId="0" applyFont="1" applyFill="1" applyAlignment="1">
      <alignment horizontal="left" vertical="center"/>
    </xf>
    <xf numFmtId="0" fontId="9" fillId="0" borderId="0" xfId="0" applyFont="1" applyFill="1" applyAlignment="1">
      <alignment horizontal="left" vertical="center"/>
    </xf>
    <xf numFmtId="180" fontId="10" fillId="0" borderId="0" xfId="0" applyNumberFormat="1" applyFont="1" applyFill="1" applyAlignment="1">
      <alignment horizontal="left" vertical="center"/>
    </xf>
    <xf numFmtId="183" fontId="0" fillId="0" borderId="0" xfId="0" applyNumberFormat="1" applyAlignment="1">
      <alignment horizontal="center" vertical="center" wrapText="1"/>
    </xf>
    <xf numFmtId="183" fontId="0" fillId="0" borderId="0" xfId="0" applyNumberFormat="1" applyFill="1" applyAlignment="1">
      <alignment horizontal="center" vertical="center" wrapText="1"/>
    </xf>
    <xf numFmtId="182" fontId="13" fillId="0" borderId="0" xfId="0" applyNumberFormat="1" applyFont="1" applyAlignment="1">
      <alignment horizontal="center" vertical="center" wrapText="1"/>
    </xf>
    <xf numFmtId="182" fontId="5" fillId="0" borderId="0" xfId="0" applyNumberFormat="1" applyFont="1" applyAlignment="1">
      <alignment horizontal="center" vertical="center" wrapText="1"/>
    </xf>
    <xf numFmtId="182" fontId="0" fillId="0" borderId="0" xfId="0" applyNumberFormat="1" applyFont="1" applyAlignment="1">
      <alignment horizontal="center" vertical="center" wrapText="1"/>
    </xf>
    <xf numFmtId="182" fontId="4" fillId="0" borderId="0" xfId="0" applyNumberFormat="1" applyFont="1" applyAlignment="1">
      <alignment horizontal="center" vertical="center" wrapText="1"/>
    </xf>
    <xf numFmtId="0" fontId="14" fillId="0" borderId="0" xfId="0" applyFont="1" applyAlignment="1">
      <alignment horizontal="center" vertical="center"/>
    </xf>
    <xf numFmtId="177" fontId="0" fillId="5" borderId="0" xfId="0" applyNumberFormat="1" applyFill="1" applyAlignment="1">
      <alignment horizontal="center" vertical="center" wrapText="1"/>
    </xf>
    <xf numFmtId="0" fontId="5" fillId="5" borderId="0" xfId="0" applyFont="1" applyFill="1" applyAlignment="1">
      <alignment horizontal="center" vertical="center" wrapText="1"/>
    </xf>
    <xf numFmtId="0" fontId="4" fillId="5" borderId="0" xfId="0" applyFont="1" applyFill="1" applyAlignment="1">
      <alignment horizontal="center" vertical="center" wrapText="1"/>
    </xf>
    <xf numFmtId="0" fontId="15" fillId="0" borderId="0" xfId="0" applyFont="1" applyAlignment="1">
      <alignment horizontal="left" vertical="center"/>
    </xf>
    <xf numFmtId="182" fontId="16" fillId="0" borderId="0" xfId="0" applyNumberFormat="1" applyFont="1" applyAlignment="1">
      <alignment horizontal="center" vertical="center" wrapText="1"/>
    </xf>
    <xf numFmtId="184" fontId="0" fillId="0" borderId="0" xfId="0" applyNumberFormat="1" applyAlignment="1">
      <alignment horizontal="center" vertical="center" wrapText="1"/>
    </xf>
    <xf numFmtId="184" fontId="0" fillId="0" borderId="0" xfId="0" applyNumberFormat="1" applyFill="1" applyAlignment="1">
      <alignment horizontal="center" vertical="center" wrapText="1"/>
    </xf>
    <xf numFmtId="185" fontId="0" fillId="0" borderId="0" xfId="0" applyNumberFormat="1" applyAlignment="1">
      <alignment horizontal="center" vertical="center" wrapText="1"/>
    </xf>
    <xf numFmtId="185" fontId="0" fillId="0" borderId="0" xfId="0" applyNumberFormat="1" applyFont="1" applyAlignment="1">
      <alignment horizontal="center" vertical="center" wrapText="1"/>
    </xf>
    <xf numFmtId="185" fontId="5" fillId="0" borderId="0" xfId="0" applyNumberFormat="1" applyFont="1" applyAlignment="1">
      <alignment horizontal="center" vertical="center" wrapText="1"/>
    </xf>
    <xf numFmtId="184" fontId="5" fillId="0" borderId="0" xfId="0" applyNumberFormat="1" applyFont="1" applyAlignment="1">
      <alignment horizontal="center" vertical="center" wrapText="1"/>
    </xf>
    <xf numFmtId="0" fontId="6" fillId="0" borderId="0" xfId="0" applyFont="1" applyAlignment="1">
      <alignment horizontal="center" vertical="center" wrapText="1"/>
    </xf>
    <xf numFmtId="186" fontId="0" fillId="0" borderId="0" xfId="0" applyNumberFormat="1" applyFill="1" applyAlignment="1">
      <alignment horizontal="center" vertical="center"/>
    </xf>
    <xf numFmtId="177" fontId="0" fillId="6" borderId="0" xfId="0" applyNumberFormat="1" applyFill="1" applyAlignment="1">
      <alignment horizontal="center" vertical="center"/>
    </xf>
    <xf numFmtId="49" fontId="0" fillId="2" borderId="0" xfId="0" applyNumberFormat="1" applyFill="1" applyAlignment="1">
      <alignment horizontal="center" vertical="center" wrapText="1"/>
    </xf>
    <xf numFmtId="182" fontId="17" fillId="0" borderId="0" xfId="0" applyNumberFormat="1" applyFont="1" applyAlignment="1">
      <alignment horizontal="center" vertical="center" wrapText="1"/>
    </xf>
    <xf numFmtId="0" fontId="18"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182" fontId="0" fillId="2" borderId="0" xfId="0" applyNumberFormat="1" applyFill="1" applyAlignment="1">
      <alignment horizontal="center" vertical="center" wrapText="1"/>
    </xf>
    <xf numFmtId="0" fontId="6" fillId="0" borderId="0" xfId="0" applyNumberFormat="1" applyFont="1" applyFill="1" applyAlignment="1">
      <alignment horizontal="center" vertical="center" wrapText="1"/>
    </xf>
    <xf numFmtId="0" fontId="0" fillId="0" borderId="0" xfId="0" applyNumberFormat="1" applyAlignment="1">
      <alignment horizontal="center" vertical="center" wrapText="1"/>
    </xf>
    <xf numFmtId="0" fontId="0" fillId="0" borderId="0" xfId="0" applyNumberFormat="1" applyFill="1" applyAlignment="1">
      <alignment horizontal="center" vertical="center" wrapText="1"/>
    </xf>
    <xf numFmtId="177" fontId="0" fillId="6" borderId="0" xfId="0" applyNumberFormat="1" applyFill="1" applyAlignment="1">
      <alignment horizontal="center" vertical="center"/>
    </xf>
    <xf numFmtId="0" fontId="0" fillId="0" borderId="0" xfId="0" applyAlignment="1">
      <alignment horizontal="center" vertical="center"/>
    </xf>
    <xf numFmtId="187" fontId="0" fillId="0" borderId="0" xfId="0" applyNumberFormat="1" applyAlignment="1">
      <alignment horizontal="center" vertical="center" wrapText="1"/>
    </xf>
    <xf numFmtId="187" fontId="6" fillId="0" borderId="0" xfId="0" applyNumberFormat="1" applyFont="1" applyFill="1" applyAlignment="1">
      <alignment horizontal="center" vertical="center" wrapText="1"/>
    </xf>
    <xf numFmtId="0" fontId="0" fillId="7" borderId="0" xfId="0" applyFill="1" applyAlignment="1">
      <alignment horizontal="center" vertical="center" wrapText="1"/>
    </xf>
    <xf numFmtId="0" fontId="7" fillId="0" borderId="0" xfId="0" applyFont="1" applyAlignment="1">
      <alignment horizontal="center" vertical="center" wrapText="1"/>
    </xf>
    <xf numFmtId="177" fontId="0" fillId="5" borderId="0" xfId="0" applyNumberFormat="1" applyFill="1" applyAlignment="1">
      <alignment vertical="center" wrapText="1"/>
    </xf>
    <xf numFmtId="184" fontId="5" fillId="0" borderId="0" xfId="0" applyNumberFormat="1" applyFont="1" applyFill="1" applyAlignment="1">
      <alignment horizontal="center" vertical="center" wrapText="1"/>
    </xf>
    <xf numFmtId="182" fontId="19" fillId="0" borderId="0" xfId="0" applyNumberFormat="1" applyFont="1" applyFill="1" applyAlignment="1">
      <alignment horizontal="center" vertical="center" wrapText="1"/>
    </xf>
    <xf numFmtId="182" fontId="19" fillId="0" borderId="0" xfId="0" applyNumberFormat="1"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87" fontId="0" fillId="0" borderId="0" xfId="0" applyNumberFormat="1" applyFill="1" applyAlignment="1">
      <alignment horizontal="center" vertical="center" wrapText="1"/>
    </xf>
    <xf numFmtId="187" fontId="6" fillId="0" borderId="0" xfId="0" applyNumberFormat="1" applyFont="1" applyAlignment="1">
      <alignment horizontal="center" vertical="center" wrapText="1"/>
    </xf>
    <xf numFmtId="187" fontId="0" fillId="8" borderId="0" xfId="0" applyNumberFormat="1" applyFill="1" applyAlignment="1">
      <alignment horizontal="center" vertical="center" wrapText="1"/>
    </xf>
    <xf numFmtId="0" fontId="0" fillId="8" borderId="0" xfId="0" applyFill="1" applyAlignment="1">
      <alignment horizontal="center" vertical="center" wrapText="1"/>
    </xf>
    <xf numFmtId="184" fontId="0" fillId="8" borderId="0" xfId="0" applyNumberFormat="1" applyFill="1" applyAlignment="1">
      <alignment horizontal="center" vertical="center" wrapText="1"/>
    </xf>
    <xf numFmtId="184" fontId="0" fillId="9" borderId="0" xfId="0" applyNumberFormat="1" applyFill="1" applyAlignment="1">
      <alignment horizontal="center" vertical="center" wrapText="1"/>
    </xf>
    <xf numFmtId="0" fontId="0" fillId="9" borderId="0" xfId="0" applyFill="1" applyAlignment="1">
      <alignment horizontal="center" vertical="center" wrapText="1"/>
    </xf>
    <xf numFmtId="187" fontId="5" fillId="0" borderId="0" xfId="0" applyNumberFormat="1" applyFont="1" applyAlignment="1">
      <alignment horizontal="center" vertical="center" wrapText="1"/>
    </xf>
    <xf numFmtId="182" fontId="0" fillId="8" borderId="0" xfId="0" applyNumberFormat="1" applyFill="1" applyAlignment="1">
      <alignment horizontal="center" vertical="center" wrapText="1"/>
    </xf>
    <xf numFmtId="182" fontId="5" fillId="8" borderId="0" xfId="0" applyNumberFormat="1" applyFont="1" applyFill="1" applyAlignment="1">
      <alignment horizontal="center" vertical="center" wrapText="1"/>
    </xf>
    <xf numFmtId="178" fontId="5" fillId="2" borderId="0" xfId="0" applyNumberFormat="1" applyFont="1" applyFill="1" applyAlignment="1">
      <alignment horizontal="center" vertical="center" wrapText="1"/>
    </xf>
    <xf numFmtId="177" fontId="4" fillId="0" borderId="0" xfId="0" applyNumberFormat="1" applyFont="1" applyAlignment="1">
      <alignment horizontal="center" vertical="center" wrapText="1"/>
    </xf>
    <xf numFmtId="177" fontId="4" fillId="0" borderId="0" xfId="0" applyNumberFormat="1" applyFont="1" applyFill="1" applyAlignment="1">
      <alignment horizontal="center" vertical="center" wrapText="1"/>
    </xf>
    <xf numFmtId="0" fontId="4" fillId="0" borderId="0" xfId="0" applyFont="1" applyAlignment="1">
      <alignment horizontal="center" vertical="center" wrapText="1"/>
    </xf>
    <xf numFmtId="184" fontId="4" fillId="0" borderId="0" xfId="0" applyNumberFormat="1" applyFont="1" applyAlignment="1">
      <alignment horizontal="center" vertical="center" wrapText="1"/>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177" fontId="0" fillId="5" borderId="0" xfId="0" applyNumberFormat="1" applyFill="1" applyAlignment="1">
      <alignment horizontal="center" vertical="center" wrapText="1"/>
    </xf>
    <xf numFmtId="177" fontId="0" fillId="6" borderId="0" xfId="0" applyNumberFormat="1" applyFill="1" applyAlignment="1">
      <alignment horizontal="center" vertical="center"/>
    </xf>
    <xf numFmtId="179" fontId="0" fillId="0" borderId="0" xfId="0" applyNumberFormat="1"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121276149856757"/>
          <c:y val="3.4352895467114543E-2"/>
          <c:w val="0.81133485749421963"/>
          <c:h val="0.78279601093292572"/>
        </c:manualLayout>
      </c:layout>
      <c:scatterChart>
        <c:scatterStyle val="smoothMarker"/>
        <c:varyColors val="0"/>
        <c:ser>
          <c:idx val="0"/>
          <c:order val="0"/>
          <c:tx>
            <c:strRef>
              <c:f>example!$M$169</c:f>
              <c:strCache>
                <c:ptCount val="1"/>
                <c:pt idx="0">
                  <c:v>DMRG(18,18)</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example!$G$170:$G$180</c:f>
              <c:numCache>
                <c:formatCode>General</c:formatCode>
                <c:ptCount val="11"/>
                <c:pt idx="0">
                  <c:v>-3</c:v>
                </c:pt>
                <c:pt idx="1">
                  <c:v>-2</c:v>
                </c:pt>
                <c:pt idx="2">
                  <c:v>-1.5</c:v>
                </c:pt>
                <c:pt idx="3">
                  <c:v>-1</c:v>
                </c:pt>
                <c:pt idx="4">
                  <c:v>-0.5</c:v>
                </c:pt>
                <c:pt idx="5">
                  <c:v>0</c:v>
                </c:pt>
                <c:pt idx="6">
                  <c:v>0.5</c:v>
                </c:pt>
                <c:pt idx="7">
                  <c:v>1</c:v>
                </c:pt>
                <c:pt idx="8">
                  <c:v>1.5</c:v>
                </c:pt>
                <c:pt idx="9">
                  <c:v>2</c:v>
                </c:pt>
                <c:pt idx="10">
                  <c:v>3</c:v>
                </c:pt>
              </c:numCache>
            </c:numRef>
          </c:xVal>
          <c:yVal>
            <c:numRef>
              <c:f>example!$M$170:$M$180</c:f>
              <c:numCache>
                <c:formatCode>0.00_ </c:formatCode>
                <c:ptCount val="11"/>
                <c:pt idx="0">
                  <c:v>8.1784320964405133</c:v>
                </c:pt>
                <c:pt idx="1">
                  <c:v>3.2669357924244196</c:v>
                </c:pt>
                <c:pt idx="2">
                  <c:v>1.6596991953596483</c:v>
                </c:pt>
                <c:pt idx="3">
                  <c:v>0.58969653165704439</c:v>
                </c:pt>
                <c:pt idx="4">
                  <c:v>4.111315374653287E-2</c:v>
                </c:pt>
                <c:pt idx="5">
                  <c:v>0</c:v>
                </c:pt>
                <c:pt idx="6">
                  <c:v>4.1113280499216101E-2</c:v>
                </c:pt>
                <c:pt idx="7">
                  <c:v>0.58936278732987002</c:v>
                </c:pt>
                <c:pt idx="8">
                  <c:v>1.6593329259229912</c:v>
                </c:pt>
                <c:pt idx="9">
                  <c:v>3.2669412166259901</c:v>
                </c:pt>
                <c:pt idx="10">
                  <c:v>8.1785166264263207</c:v>
                </c:pt>
              </c:numCache>
            </c:numRef>
          </c:yVal>
          <c:smooth val="1"/>
          <c:extLst>
            <c:ext xmlns:c16="http://schemas.microsoft.com/office/drawing/2014/chart" uri="{C3380CC4-5D6E-409C-BE32-E72D297353CC}">
              <c16:uniqueId val="{00000000-AB9E-4C14-AD29-CDD7DFF5CCD8}"/>
            </c:ext>
          </c:extLst>
        </c:ser>
        <c:ser>
          <c:idx val="1"/>
          <c:order val="1"/>
          <c:tx>
            <c:strRef>
              <c:f>example!$A$169</c:f>
              <c:strCache>
                <c:ptCount val="1"/>
                <c:pt idx="0">
                  <c:v>GVB(9)</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example!$G$170:$G$180</c:f>
              <c:numCache>
                <c:formatCode>General</c:formatCode>
                <c:ptCount val="11"/>
                <c:pt idx="0">
                  <c:v>-3</c:v>
                </c:pt>
                <c:pt idx="1">
                  <c:v>-2</c:v>
                </c:pt>
                <c:pt idx="2">
                  <c:v>-1.5</c:v>
                </c:pt>
                <c:pt idx="3">
                  <c:v>-1</c:v>
                </c:pt>
                <c:pt idx="4">
                  <c:v>-0.5</c:v>
                </c:pt>
                <c:pt idx="5">
                  <c:v>0</c:v>
                </c:pt>
                <c:pt idx="6">
                  <c:v>0.5</c:v>
                </c:pt>
                <c:pt idx="7">
                  <c:v>1</c:v>
                </c:pt>
                <c:pt idx="8">
                  <c:v>1.5</c:v>
                </c:pt>
                <c:pt idx="9">
                  <c:v>2</c:v>
                </c:pt>
                <c:pt idx="10">
                  <c:v>3</c:v>
                </c:pt>
              </c:numCache>
            </c:numRef>
          </c:xVal>
          <c:yVal>
            <c:numRef>
              <c:f>example!$A$170:$A$180</c:f>
              <c:numCache>
                <c:formatCode>0.00_ </c:formatCode>
                <c:ptCount val="11"/>
                <c:pt idx="0">
                  <c:v>-0.43124018324178282</c:v>
                </c:pt>
                <c:pt idx="1">
                  <c:v>-2.6120923905535185</c:v>
                </c:pt>
                <c:pt idx="2">
                  <c:v>-2.7830181451680946</c:v>
                </c:pt>
                <c:pt idx="3">
                  <c:v>-2.3836470613007537</c:v>
                </c:pt>
                <c:pt idx="4">
                  <c:v>-1.4451653191420053</c:v>
                </c:pt>
                <c:pt idx="5">
                  <c:v>0</c:v>
                </c:pt>
                <c:pt idx="6">
                  <c:v>-1.4451421640288922</c:v>
                </c:pt>
                <c:pt idx="7">
                  <c:v>-2.3836656355893733</c:v>
                </c:pt>
                <c:pt idx="8">
                  <c:v>-2.7830610668511873</c:v>
                </c:pt>
                <c:pt idx="9">
                  <c:v>-2.6120825386401298</c:v>
                </c:pt>
                <c:pt idx="10">
                  <c:v>-0.43118351908520908</c:v>
                </c:pt>
              </c:numCache>
            </c:numRef>
          </c:yVal>
          <c:smooth val="1"/>
          <c:extLst>
            <c:ext xmlns:c16="http://schemas.microsoft.com/office/drawing/2014/chart" uri="{C3380CC4-5D6E-409C-BE32-E72D297353CC}">
              <c16:uniqueId val="{00000001-AB9E-4C14-AD29-CDD7DFF5CCD8}"/>
            </c:ext>
          </c:extLst>
        </c:ser>
        <c:ser>
          <c:idx val="2"/>
          <c:order val="2"/>
          <c:tx>
            <c:strRef>
              <c:f>example!$C$169</c:f>
              <c:strCache>
                <c:ptCount val="1"/>
                <c:pt idx="0">
                  <c:v>GVB-BCCC2b</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example!$G$170:$G$180</c:f>
              <c:numCache>
                <c:formatCode>General</c:formatCode>
                <c:ptCount val="11"/>
                <c:pt idx="0">
                  <c:v>-3</c:v>
                </c:pt>
                <c:pt idx="1">
                  <c:v>-2</c:v>
                </c:pt>
                <c:pt idx="2">
                  <c:v>-1.5</c:v>
                </c:pt>
                <c:pt idx="3">
                  <c:v>-1</c:v>
                </c:pt>
                <c:pt idx="4">
                  <c:v>-0.5</c:v>
                </c:pt>
                <c:pt idx="5">
                  <c:v>0</c:v>
                </c:pt>
                <c:pt idx="6">
                  <c:v>0.5</c:v>
                </c:pt>
                <c:pt idx="7">
                  <c:v>1</c:v>
                </c:pt>
                <c:pt idx="8">
                  <c:v>1.5</c:v>
                </c:pt>
                <c:pt idx="9">
                  <c:v>2</c:v>
                </c:pt>
                <c:pt idx="10">
                  <c:v>3</c:v>
                </c:pt>
              </c:numCache>
            </c:numRef>
          </c:xVal>
          <c:yVal>
            <c:numRef>
              <c:f>example!$C$170:$C$180</c:f>
              <c:numCache>
                <c:formatCode>0.00_ </c:formatCode>
                <c:ptCount val="11"/>
                <c:pt idx="0">
                  <c:v>3.3346666038514838</c:v>
                </c:pt>
                <c:pt idx="1">
                  <c:v>-5.8632536409234888E-2</c:v>
                </c:pt>
                <c:pt idx="2">
                  <c:v>-0.8594279720901582</c:v>
                </c:pt>
                <c:pt idx="3">
                  <c:v>-1.1002836243480687</c:v>
                </c:pt>
                <c:pt idx="4">
                  <c:v>-0.80545672241053889</c:v>
                </c:pt>
                <c:pt idx="5">
                  <c:v>0</c:v>
                </c:pt>
                <c:pt idx="6">
                  <c:v>-0.80546148333192236</c:v>
                </c:pt>
                <c:pt idx="7">
                  <c:v>-1.1002821409296886</c:v>
                </c:pt>
                <c:pt idx="8">
                  <c:v>-0.85946884559470926</c:v>
                </c:pt>
                <c:pt idx="9">
                  <c:v>-5.8630929341445322E-2</c:v>
                </c:pt>
                <c:pt idx="10">
                  <c:v>3.3347549591394592</c:v>
                </c:pt>
              </c:numCache>
            </c:numRef>
          </c:yVal>
          <c:smooth val="1"/>
          <c:extLst>
            <c:ext xmlns:c16="http://schemas.microsoft.com/office/drawing/2014/chart" uri="{C3380CC4-5D6E-409C-BE32-E72D297353CC}">
              <c16:uniqueId val="{00000002-AB9E-4C14-AD29-CDD7DFF5CCD8}"/>
            </c:ext>
          </c:extLst>
        </c:ser>
        <c:ser>
          <c:idx val="3"/>
          <c:order val="3"/>
          <c:tx>
            <c:strRef>
              <c:f>example!$E$169</c:f>
              <c:strCache>
                <c:ptCount val="1"/>
                <c:pt idx="0">
                  <c:v>GVB-BCCC3b</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example!$G$170:$G$180</c:f>
              <c:numCache>
                <c:formatCode>General</c:formatCode>
                <c:ptCount val="11"/>
                <c:pt idx="0">
                  <c:v>-3</c:v>
                </c:pt>
                <c:pt idx="1">
                  <c:v>-2</c:v>
                </c:pt>
                <c:pt idx="2">
                  <c:v>-1.5</c:v>
                </c:pt>
                <c:pt idx="3">
                  <c:v>-1</c:v>
                </c:pt>
                <c:pt idx="4">
                  <c:v>-0.5</c:v>
                </c:pt>
                <c:pt idx="5">
                  <c:v>0</c:v>
                </c:pt>
                <c:pt idx="6">
                  <c:v>0.5</c:v>
                </c:pt>
                <c:pt idx="7">
                  <c:v>1</c:v>
                </c:pt>
                <c:pt idx="8">
                  <c:v>1.5</c:v>
                </c:pt>
                <c:pt idx="9">
                  <c:v>2</c:v>
                </c:pt>
                <c:pt idx="10">
                  <c:v>3</c:v>
                </c:pt>
              </c:numCache>
            </c:numRef>
          </c:xVal>
          <c:yVal>
            <c:numRef>
              <c:f>example!$E$170:$E$180</c:f>
              <c:numCache>
                <c:formatCode>0.00_ </c:formatCode>
                <c:ptCount val="11"/>
                <c:pt idx="0">
                  <c:v>7.2577332102047132</c:v>
                </c:pt>
                <c:pt idx="1">
                  <c:v>2.6711452287657846</c:v>
                </c:pt>
                <c:pt idx="2">
                  <c:v>1.2248680616605025</c:v>
                </c:pt>
                <c:pt idx="3">
                  <c:v>0.3103679608053852</c:v>
                </c:pt>
                <c:pt idx="4">
                  <c:v>6.7487024943423532E-3</c:v>
                </c:pt>
                <c:pt idx="5">
                  <c:v>0</c:v>
                </c:pt>
                <c:pt idx="6">
                  <c:v>6.7487024943423532E-3</c:v>
                </c:pt>
                <c:pt idx="7">
                  <c:v>0.3103679608053852</c:v>
                </c:pt>
                <c:pt idx="8">
                  <c:v>1.2248680616605025</c:v>
                </c:pt>
                <c:pt idx="9">
                  <c:v>2.6711452287657846</c:v>
                </c:pt>
                <c:pt idx="10">
                  <c:v>7.2577332102047132</c:v>
                </c:pt>
              </c:numCache>
            </c:numRef>
          </c:yVal>
          <c:smooth val="1"/>
          <c:extLst>
            <c:ext xmlns:c16="http://schemas.microsoft.com/office/drawing/2014/chart" uri="{C3380CC4-5D6E-409C-BE32-E72D297353CC}">
              <c16:uniqueId val="{00000003-AB9E-4C14-AD29-CDD7DFF5CCD8}"/>
            </c:ext>
          </c:extLst>
        </c:ser>
        <c:dLbls>
          <c:showLegendKey val="0"/>
          <c:showVal val="0"/>
          <c:showCatName val="0"/>
          <c:showSerName val="0"/>
          <c:showPercent val="0"/>
          <c:showBubbleSize val="0"/>
        </c:dLbls>
        <c:axId val="684315951"/>
        <c:axId val="684313455"/>
      </c:scatterChart>
      <c:valAx>
        <c:axId val="6843159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altLang="zh-CN" sz="1800"/>
                  <a:t>Deformation</a:t>
                </a:r>
                <a:r>
                  <a:rPr lang="en-US" altLang="zh-CN" sz="1800" baseline="0"/>
                  <a:t> Angle (Degrees)</a:t>
                </a:r>
                <a:endParaRPr lang="zh-CN" altLang="en-US" sz="1800"/>
              </a:p>
            </c:rich>
          </c:tx>
          <c:layout>
            <c:manualLayout>
              <c:xMode val="edge"/>
              <c:yMode val="edge"/>
              <c:x val="0.33322615077793233"/>
              <c:y val="0.9077156308133422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CN"/>
          </a:p>
        </c:txPr>
        <c:crossAx val="684313455"/>
        <c:crossesAt val="-1"/>
        <c:crossBetween val="midCat"/>
      </c:valAx>
      <c:valAx>
        <c:axId val="684313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altLang="zh-CN" sz="1800"/>
                  <a:t>Relative</a:t>
                </a:r>
                <a:r>
                  <a:rPr lang="en-US" altLang="zh-CN" sz="1800" baseline="0"/>
                  <a:t> Energy (kcal/mol)</a:t>
                </a:r>
                <a:endParaRPr lang="zh-CN" altLang="en-US" sz="1800"/>
              </a:p>
            </c:rich>
          </c:tx>
          <c:layout>
            <c:manualLayout>
              <c:xMode val="edge"/>
              <c:yMode val="edge"/>
              <c:x val="1.4669280884696519E-2"/>
              <c:y val="0.14170704627804701"/>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zh-CN"/>
            </a:p>
          </c:txPr>
        </c:title>
        <c:numFmt formatCode="0.0_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CN"/>
          </a:p>
        </c:txPr>
        <c:crossAx val="684315951"/>
        <c:crossesAt val="-4"/>
        <c:crossBetween val="midCat"/>
      </c:valAx>
      <c:spPr>
        <a:noFill/>
        <a:ln>
          <a:noFill/>
        </a:ln>
        <a:effectLst/>
      </c:spPr>
    </c:plotArea>
    <c:legend>
      <c:legendPos val="r"/>
      <c:layout>
        <c:manualLayout>
          <c:xMode val="edge"/>
          <c:yMode val="edge"/>
          <c:x val="0.5142384876148014"/>
          <c:y val="8.5422150855195292E-2"/>
          <c:w val="0.21080932712768408"/>
          <c:h val="0.2863029817182103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862854</xdr:colOff>
      <xdr:row>158</xdr:row>
      <xdr:rowOff>23533</xdr:rowOff>
    </xdr:from>
    <xdr:to>
      <xdr:col>21</xdr:col>
      <xdr:colOff>661149</xdr:colOff>
      <xdr:row>179</xdr:row>
      <xdr:rowOff>145677</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228"/>
  <sheetViews>
    <sheetView tabSelected="1" topLeftCell="A145" zoomScale="85" zoomScaleNormal="85" workbookViewId="0">
      <selection activeCell="F172" sqref="F172"/>
    </sheetView>
  </sheetViews>
  <sheetFormatPr defaultColWidth="9" defaultRowHeight="14.25" x14ac:dyDescent="0.2"/>
  <cols>
    <col min="1" max="1" width="12" style="57" customWidth="1"/>
    <col min="2" max="2" width="12.5" style="57" customWidth="1"/>
    <col min="3" max="3" width="12.375" style="57" customWidth="1"/>
    <col min="4" max="4" width="12.5" style="57" customWidth="1"/>
    <col min="5" max="5" width="12.75" style="57" customWidth="1"/>
    <col min="6" max="6" width="13.375" style="57" customWidth="1"/>
    <col min="7" max="7" width="13.25" style="57" customWidth="1"/>
    <col min="8" max="8" width="12.25" style="58" customWidth="1"/>
    <col min="9" max="9" width="11.875" style="57" customWidth="1"/>
    <col min="10" max="10" width="12.375" style="57" customWidth="1"/>
    <col min="11" max="11" width="11.75" style="57" customWidth="1"/>
    <col min="12" max="12" width="12.75" style="57" customWidth="1"/>
    <col min="13" max="13" width="11.625" style="57" customWidth="1"/>
    <col min="14" max="14" width="12.5" style="57" customWidth="1"/>
    <col min="15" max="15" width="11.75" style="57" customWidth="1"/>
    <col min="16" max="16" width="11" style="141" customWidth="1"/>
    <col min="17" max="17" width="11" style="57" customWidth="1"/>
    <col min="18" max="18" width="12.125" style="57" customWidth="1"/>
    <col min="19" max="19" width="11.25" style="57" customWidth="1"/>
    <col min="20" max="20" width="12.125" style="57" customWidth="1"/>
    <col min="21" max="21" width="12" style="57" customWidth="1"/>
    <col min="22" max="22" width="13.25" style="57" customWidth="1"/>
    <col min="23" max="23" width="13" style="57" customWidth="1"/>
    <col min="24" max="24" width="12.5" style="57" customWidth="1"/>
    <col min="25" max="25" width="11.5" style="57" customWidth="1"/>
    <col min="26" max="26" width="14.375" style="57" customWidth="1"/>
    <col min="27" max="27" width="12" style="57" customWidth="1"/>
    <col min="28" max="16384" width="9" style="57"/>
  </cols>
  <sheetData>
    <row r="2" spans="1:24" ht="28.5" x14ac:dyDescent="0.2">
      <c r="A2" s="55" t="s">
        <v>16</v>
      </c>
      <c r="B2" s="55" t="s">
        <v>9</v>
      </c>
      <c r="C2" s="55" t="s">
        <v>10</v>
      </c>
      <c r="D2" s="56" t="s">
        <v>214</v>
      </c>
      <c r="E2" s="56" t="s">
        <v>12</v>
      </c>
      <c r="F2" s="55" t="s">
        <v>217</v>
      </c>
      <c r="G2" s="55" t="s">
        <v>5</v>
      </c>
      <c r="H2" s="56" t="s">
        <v>36</v>
      </c>
      <c r="I2" s="56" t="s">
        <v>214</v>
      </c>
      <c r="J2" s="55" t="s">
        <v>215</v>
      </c>
      <c r="K2" s="55" t="s">
        <v>16</v>
      </c>
      <c r="L2" s="55" t="s">
        <v>13</v>
      </c>
      <c r="M2" s="55" t="s">
        <v>10</v>
      </c>
      <c r="N2" s="56" t="s">
        <v>12</v>
      </c>
      <c r="O2" s="55" t="s">
        <v>5</v>
      </c>
      <c r="P2" s="138" t="s">
        <v>14</v>
      </c>
      <c r="Q2" s="59"/>
      <c r="R2" s="60"/>
      <c r="S2" s="60"/>
      <c r="T2" s="60"/>
      <c r="U2" s="60"/>
      <c r="V2" s="60"/>
      <c r="W2" s="60"/>
      <c r="X2" s="60"/>
    </row>
    <row r="3" spans="1:24" x14ac:dyDescent="0.2">
      <c r="A3" s="63">
        <v>-75.888058757155605</v>
      </c>
      <c r="B3" s="63">
        <v>-75.878270486000005</v>
      </c>
      <c r="C3" s="83">
        <v>-75.887558871699994</v>
      </c>
      <c r="D3" s="63">
        <v>-75.887672218880496</v>
      </c>
      <c r="E3" s="63">
        <v>-75.887645124673199</v>
      </c>
      <c r="F3" s="63">
        <v>-75.887714632296095</v>
      </c>
      <c r="G3" s="63">
        <v>-75.887687054273897</v>
      </c>
      <c r="H3" s="56">
        <v>0.75</v>
      </c>
      <c r="I3" s="99">
        <f t="shared" ref="I3:I8" si="0">(D3-P3)*1000</f>
        <v>1.4835197902129948E-2</v>
      </c>
      <c r="J3" s="99">
        <f t="shared" ref="J3:J8" si="1">(F3-P3)*1000</f>
        <v>-2.7578217697055152E-2</v>
      </c>
      <c r="K3" s="99">
        <f t="shared" ref="K3:K8" si="2">(A3-P3)*1000</f>
        <v>-0.37170307720657547</v>
      </c>
      <c r="L3" s="99">
        <f t="shared" ref="L3:L8" si="3">(B3-P3)*1000</f>
        <v>9.4165680783930839</v>
      </c>
      <c r="M3" s="99">
        <f t="shared" ref="M3:M8" si="4">(C3-P3)*1000</f>
        <v>0.12818237840406255</v>
      </c>
      <c r="N3" s="99">
        <f t="shared" ref="N3:N8" si="5">(E3-P3)*1000</f>
        <v>4.1929405199425673E-2</v>
      </c>
      <c r="O3" s="99">
        <f t="shared" ref="O3:O8" si="6">(G3-P3)*1000</f>
        <v>-1.9549872831703397E-7</v>
      </c>
      <c r="P3" s="92">
        <v>-75.887687054078398</v>
      </c>
      <c r="Q3" s="64"/>
      <c r="R3" s="60"/>
      <c r="S3" s="60"/>
      <c r="T3" s="60"/>
      <c r="U3" s="60"/>
      <c r="V3" s="60"/>
      <c r="W3" s="60"/>
      <c r="X3" s="60"/>
    </row>
    <row r="4" spans="1:24" x14ac:dyDescent="0.2">
      <c r="A4" s="63">
        <v>-76.076951593812694</v>
      </c>
      <c r="B4" s="80">
        <v>-76.066875161499993</v>
      </c>
      <c r="C4" s="83">
        <v>-76.0751859704</v>
      </c>
      <c r="D4" s="63">
        <v>-76.075226204486498</v>
      </c>
      <c r="E4" s="63">
        <v>-76.075196323545697</v>
      </c>
      <c r="F4" s="63">
        <v>-76.075283952867593</v>
      </c>
      <c r="G4" s="63">
        <v>-76.075253236994698</v>
      </c>
      <c r="H4" s="56">
        <v>1</v>
      </c>
      <c r="I4" s="99">
        <f t="shared" si="0"/>
        <v>2.703228909695099E-2</v>
      </c>
      <c r="J4" s="99">
        <f t="shared" si="1"/>
        <v>-3.0716091998783668E-2</v>
      </c>
      <c r="K4" s="99">
        <f t="shared" si="2"/>
        <v>-1.6983570370996404</v>
      </c>
      <c r="L4" s="99">
        <f t="shared" si="3"/>
        <v>8.3780752756013044</v>
      </c>
      <c r="M4" s="99">
        <f t="shared" si="4"/>
        <v>6.7266375594954297E-2</v>
      </c>
      <c r="N4" s="99">
        <f t="shared" si="5"/>
        <v>5.6913229897759265E-2</v>
      </c>
      <c r="O4" s="99">
        <f t="shared" si="6"/>
        <v>-2.1910295799898449E-7</v>
      </c>
      <c r="P4" s="92">
        <v>-76.075253236775595</v>
      </c>
      <c r="Q4" s="64"/>
      <c r="R4" s="60"/>
      <c r="S4" s="60"/>
      <c r="T4" s="60"/>
      <c r="U4" s="60"/>
      <c r="V4" s="60"/>
      <c r="W4" s="60"/>
      <c r="X4" s="60"/>
    </row>
    <row r="5" spans="1:24" x14ac:dyDescent="0.2">
      <c r="A5" s="63">
        <v>-75.922126237799603</v>
      </c>
      <c r="B5" s="80">
        <v>-75.911411902300003</v>
      </c>
      <c r="C5" s="83">
        <v>-75.918781534600001</v>
      </c>
      <c r="D5" s="63">
        <v>-75.918980596373203</v>
      </c>
      <c r="E5" s="63">
        <v>-75.918908706175898</v>
      </c>
      <c r="F5" s="63">
        <v>-75.919140445559705</v>
      </c>
      <c r="G5" s="63">
        <v>-75.919063966016594</v>
      </c>
      <c r="H5" s="56">
        <v>1.5</v>
      </c>
      <c r="I5" s="99">
        <f t="shared" si="0"/>
        <v>8.3369393593102359E-2</v>
      </c>
      <c r="J5" s="99">
        <f t="shared" si="1"/>
        <v>-7.6479792909367461E-2</v>
      </c>
      <c r="K5" s="99">
        <f t="shared" si="2"/>
        <v>-3.0622720328068453</v>
      </c>
      <c r="L5" s="99">
        <f t="shared" si="3"/>
        <v>7.6520634667929244</v>
      </c>
      <c r="M5" s="99">
        <f t="shared" si="4"/>
        <v>0.28243116679504965</v>
      </c>
      <c r="N5" s="99">
        <f t="shared" si="5"/>
        <v>0.1552595908975718</v>
      </c>
      <c r="O5" s="99">
        <f t="shared" si="6"/>
        <v>-2.4979840418382082E-7</v>
      </c>
      <c r="P5" s="92">
        <v>-75.919063965766796</v>
      </c>
      <c r="Q5" s="64"/>
      <c r="R5" s="60"/>
      <c r="S5" s="60"/>
      <c r="T5" s="60"/>
      <c r="U5" s="60"/>
      <c r="V5" s="60"/>
      <c r="W5" s="60"/>
      <c r="X5" s="60"/>
    </row>
    <row r="6" spans="1:24" x14ac:dyDescent="0.2">
      <c r="A6" s="80">
        <v>-75.818071011645799</v>
      </c>
      <c r="B6" s="63">
        <v>-75.807524627999996</v>
      </c>
      <c r="C6" s="83">
        <v>-75.820512612900004</v>
      </c>
      <c r="D6" s="63">
        <v>-75.817333245109197</v>
      </c>
      <c r="E6" s="63">
        <v>-75.816767020170204</v>
      </c>
      <c r="F6" s="63">
        <v>-75.817338043535301</v>
      </c>
      <c r="G6" s="63">
        <v>-75.816772640777103</v>
      </c>
      <c r="H6" s="56">
        <v>2</v>
      </c>
      <c r="I6" s="99">
        <f t="shared" si="0"/>
        <v>-0.56060381520239844</v>
      </c>
      <c r="J6" s="99">
        <f t="shared" si="1"/>
        <v>-0.56540224130685601</v>
      </c>
      <c r="K6" s="99">
        <f t="shared" si="2"/>
        <v>-1.2983703518045786</v>
      </c>
      <c r="L6" s="99">
        <f t="shared" si="3"/>
        <v>9.2480132939982695</v>
      </c>
      <c r="M6" s="99">
        <f t="shared" si="4"/>
        <v>-3.7399716060093624</v>
      </c>
      <c r="N6" s="99">
        <f t="shared" si="5"/>
        <v>5.6211237904335576E-3</v>
      </c>
      <c r="O6" s="99">
        <f t="shared" si="6"/>
        <v>5.1689141855604248E-7</v>
      </c>
      <c r="P6" s="92">
        <v>-75.816772641293994</v>
      </c>
      <c r="Q6" s="64"/>
      <c r="R6" s="72"/>
      <c r="S6" s="95" t="s">
        <v>168</v>
      </c>
      <c r="T6" s="96" t="s">
        <v>167</v>
      </c>
      <c r="U6" s="96" t="s">
        <v>169</v>
      </c>
      <c r="V6" s="60"/>
      <c r="W6" s="60"/>
      <c r="X6" s="60"/>
    </row>
    <row r="7" spans="1:24" x14ac:dyDescent="0.2">
      <c r="A7" s="63">
        <v>-75.787214993536693</v>
      </c>
      <c r="B7" s="80">
        <v>-75.767561307700007</v>
      </c>
      <c r="C7" s="83">
        <v>-76.110050905400001</v>
      </c>
      <c r="D7" s="63">
        <v>-75.795653553947801</v>
      </c>
      <c r="E7" s="80">
        <v>-75.787137360053507</v>
      </c>
      <c r="F7" s="63">
        <v>-75.795666081107797</v>
      </c>
      <c r="G7" s="63">
        <v>-75.787141708391104</v>
      </c>
      <c r="H7" s="56">
        <v>3</v>
      </c>
      <c r="I7" s="99">
        <f t="shared" si="0"/>
        <v>-8.5118457189992114</v>
      </c>
      <c r="J7" s="99">
        <f t="shared" si="1"/>
        <v>-8.5243728789947681</v>
      </c>
      <c r="K7" s="99">
        <f t="shared" si="2"/>
        <v>-7.3285307891524099E-2</v>
      </c>
      <c r="L7" s="99">
        <f t="shared" si="3"/>
        <v>19.580400528795394</v>
      </c>
      <c r="M7" s="99">
        <f t="shared" si="4"/>
        <v>-322.90919717119948</v>
      </c>
      <c r="N7" s="99">
        <f t="shared" si="5"/>
        <v>4.3481752953766772E-3</v>
      </c>
      <c r="O7" s="99">
        <f t="shared" si="6"/>
        <v>-1.6230217170232208E-7</v>
      </c>
      <c r="P7" s="92">
        <v>-75.787141708228802</v>
      </c>
      <c r="Q7" s="64"/>
      <c r="R7" s="72" t="s">
        <v>165</v>
      </c>
      <c r="S7" s="62">
        <v>-6.0510388543161504</v>
      </c>
      <c r="T7" s="62">
        <v>-6.0510389151404604</v>
      </c>
      <c r="U7" s="62">
        <v>6.0824310033069651E-5</v>
      </c>
      <c r="V7" s="60"/>
      <c r="W7" s="60"/>
      <c r="X7" s="60"/>
    </row>
    <row r="8" spans="1:24" ht="28.5" x14ac:dyDescent="0.2">
      <c r="A8" s="63">
        <v>-75.786146846560499</v>
      </c>
      <c r="B8" s="80">
        <v>-75.765566746000005</v>
      </c>
      <c r="C8" s="83">
        <v>-86.212104665400005</v>
      </c>
      <c r="D8" s="63">
        <v>-75.796383849020103</v>
      </c>
      <c r="E8" s="63">
        <v>-75.7861437845648</v>
      </c>
      <c r="F8" s="63">
        <v>-75.796384492547503</v>
      </c>
      <c r="G8" s="63">
        <v>-75.786144072565705</v>
      </c>
      <c r="H8" s="56">
        <v>4</v>
      </c>
      <c r="I8" s="99">
        <f t="shared" si="0"/>
        <v>-10.239782302605249</v>
      </c>
      <c r="J8" s="99">
        <f t="shared" si="1"/>
        <v>-10.240425830005506</v>
      </c>
      <c r="K8" s="99">
        <f t="shared" si="2"/>
        <v>-2.7798430011216624E-3</v>
      </c>
      <c r="L8" s="99">
        <f t="shared" si="3"/>
        <v>20.577320717492853</v>
      </c>
      <c r="M8" s="99">
        <f t="shared" si="4"/>
        <v>-10425.960598682508</v>
      </c>
      <c r="N8" s="99">
        <f t="shared" si="5"/>
        <v>2.8215269765041739E-4</v>
      </c>
      <c r="O8" s="99">
        <f t="shared" si="6"/>
        <v>-5.8482072518017958E-6</v>
      </c>
      <c r="P8" s="92">
        <v>-75.786144066717497</v>
      </c>
      <c r="Q8" s="64"/>
      <c r="R8" s="72" t="s">
        <v>166</v>
      </c>
      <c r="S8" s="62">
        <v>-15.0680550546</v>
      </c>
      <c r="T8" s="62">
        <v>-15.06805521105462</v>
      </c>
      <c r="U8" s="62">
        <v>1.5645461992619403E-4</v>
      </c>
      <c r="V8" s="60"/>
      <c r="W8" s="60"/>
      <c r="X8" s="60"/>
    </row>
    <row r="9" spans="1:24" x14ac:dyDescent="0.2">
      <c r="C9" s="58"/>
      <c r="H9" s="66" t="s">
        <v>31</v>
      </c>
      <c r="I9" s="99">
        <f t="array" ref="I9">MAX(ABS(I3:I8))</f>
        <v>10.239782302605249</v>
      </c>
      <c r="J9" s="99">
        <f t="array" ref="J9">MAX(ABS(J3:J8))</f>
        <v>10.240425830005506</v>
      </c>
      <c r="K9" s="99">
        <f t="array" ref="K9">MAX(ABS(K3:K8))</f>
        <v>3.0622720328068453</v>
      </c>
      <c r="L9" s="99">
        <f t="array" ref="L9">MAX(ABS(L3:L8))</f>
        <v>20.577320717492853</v>
      </c>
      <c r="M9" s="99">
        <f t="array" ref="M9">MAX(ABS(M3:M8))</f>
        <v>10425.960598682508</v>
      </c>
      <c r="N9" s="99">
        <f t="array" ref="N9">MAX(ABS(N3:N8))</f>
        <v>0.1552595908975718</v>
      </c>
      <c r="O9" s="99">
        <f t="array" ref="O9">MAX(ABS(O3:O8))</f>
        <v>5.8482072518017958E-6</v>
      </c>
      <c r="P9" s="139"/>
      <c r="Q9" s="58"/>
      <c r="R9" s="60"/>
      <c r="S9" s="60"/>
      <c r="T9" s="60"/>
      <c r="U9" s="60"/>
      <c r="V9" s="60"/>
      <c r="W9" s="60"/>
      <c r="X9" s="60"/>
    </row>
    <row r="10" spans="1:24" ht="12.75" customHeight="1" x14ac:dyDescent="0.2">
      <c r="C10" s="45" t="s">
        <v>143</v>
      </c>
      <c r="H10" s="66" t="s">
        <v>32</v>
      </c>
      <c r="I10" s="99">
        <f t="array" ref="I10">MIN(ABS(I3:I8))</f>
        <v>1.4835197902129948E-2</v>
      </c>
      <c r="J10" s="99">
        <f t="array" ref="J10">MIN(ABS(J3:J8))</f>
        <v>2.7578217697055152E-2</v>
      </c>
      <c r="K10" s="99">
        <f t="array" ref="K10">MIN(ABS(K3:K8))</f>
        <v>2.7798430011216624E-3</v>
      </c>
      <c r="L10" s="99">
        <f t="array" ref="L10">MIN(ABS(L3:L8))</f>
        <v>7.6520634667929244</v>
      </c>
      <c r="M10" s="99">
        <f t="array" ref="M10">MIN(ABS(M3:M8))</f>
        <v>6.7266375594954297E-2</v>
      </c>
      <c r="N10" s="99">
        <f t="array" ref="N10">MIN(ABS(N3:N8))</f>
        <v>2.8215269765041739E-4</v>
      </c>
      <c r="O10" s="99">
        <f t="array" ref="O10">MIN(ABS(O3:O8))</f>
        <v>1.6230217170232208E-7</v>
      </c>
      <c r="P10" s="139"/>
      <c r="Q10" s="58"/>
      <c r="R10" s="94"/>
      <c r="S10" s="145" t="s">
        <v>171</v>
      </c>
      <c r="T10" s="145"/>
      <c r="U10" s="145" t="s">
        <v>195</v>
      </c>
      <c r="V10" s="145"/>
      <c r="W10" s="145" t="s">
        <v>196</v>
      </c>
      <c r="X10" s="145"/>
    </row>
    <row r="11" spans="1:24" x14ac:dyDescent="0.2">
      <c r="C11" s="58"/>
      <c r="H11" s="66" t="s">
        <v>30</v>
      </c>
      <c r="I11" s="99">
        <f t="shared" ref="I11:O11" si="7">I9-I10</f>
        <v>10.224947104703119</v>
      </c>
      <c r="J11" s="99">
        <f t="shared" si="7"/>
        <v>10.212847612308451</v>
      </c>
      <c r="K11" s="99">
        <f t="shared" si="7"/>
        <v>3.0594921898057237</v>
      </c>
      <c r="L11" s="99">
        <f t="shared" si="7"/>
        <v>12.925257250699929</v>
      </c>
      <c r="M11" s="99">
        <f t="shared" si="7"/>
        <v>10425.893332306914</v>
      </c>
      <c r="N11" s="99">
        <f t="shared" si="7"/>
        <v>0.15497743819992138</v>
      </c>
      <c r="O11" s="99">
        <f t="shared" si="7"/>
        <v>5.6859050800994737E-6</v>
      </c>
      <c r="P11" s="139"/>
      <c r="Q11" s="58"/>
      <c r="R11" s="94"/>
      <c r="S11" s="72" t="s">
        <v>193</v>
      </c>
      <c r="T11" s="94" t="s">
        <v>194</v>
      </c>
      <c r="U11" s="72" t="s">
        <v>193</v>
      </c>
      <c r="V11" s="94" t="s">
        <v>194</v>
      </c>
      <c r="W11" s="72" t="s">
        <v>193</v>
      </c>
      <c r="X11" s="94" t="s">
        <v>194</v>
      </c>
    </row>
    <row r="12" spans="1:24" x14ac:dyDescent="0.2">
      <c r="A12" s="58"/>
      <c r="B12" s="58"/>
      <c r="C12" s="58"/>
      <c r="D12" s="58"/>
      <c r="E12" s="58"/>
      <c r="F12" s="58"/>
      <c r="G12" s="58"/>
      <c r="I12" s="58"/>
      <c r="J12" s="58"/>
      <c r="K12" s="67"/>
      <c r="L12" s="67"/>
      <c r="M12" s="67"/>
      <c r="N12" s="68"/>
      <c r="O12" s="67"/>
      <c r="P12" s="140"/>
      <c r="Q12" s="58"/>
      <c r="R12" s="122" t="s">
        <v>170</v>
      </c>
      <c r="S12" s="67" t="s">
        <v>172</v>
      </c>
      <c r="T12" s="67">
        <v>9.9488052151276794E-3</v>
      </c>
      <c r="U12" s="67" t="s">
        <v>176</v>
      </c>
      <c r="V12" s="67">
        <v>-6.9739469905854307E-2</v>
      </c>
      <c r="W12" s="67"/>
      <c r="X12" s="64"/>
    </row>
    <row r="13" spans="1:24" x14ac:dyDescent="0.2">
      <c r="A13" s="55" t="s">
        <v>9</v>
      </c>
      <c r="B13" s="55" t="s">
        <v>10</v>
      </c>
      <c r="C13" s="56" t="s">
        <v>213</v>
      </c>
      <c r="D13" s="56" t="s">
        <v>12</v>
      </c>
      <c r="E13" s="56" t="s">
        <v>216</v>
      </c>
      <c r="F13" s="56" t="s">
        <v>5</v>
      </c>
      <c r="G13" s="56" t="s">
        <v>34</v>
      </c>
      <c r="H13" s="56" t="s">
        <v>11</v>
      </c>
      <c r="I13" s="56" t="s">
        <v>6</v>
      </c>
      <c r="J13" s="55" t="s">
        <v>49</v>
      </c>
      <c r="K13" s="55" t="s">
        <v>10</v>
      </c>
      <c r="L13" s="56" t="s">
        <v>12</v>
      </c>
      <c r="M13" s="56" t="s">
        <v>5</v>
      </c>
      <c r="N13" s="55" t="s">
        <v>48</v>
      </c>
      <c r="Q13" s="58"/>
      <c r="R13" s="122"/>
      <c r="S13" s="68" t="s">
        <v>173</v>
      </c>
      <c r="T13" s="67">
        <v>9.9483263227700697E-3</v>
      </c>
      <c r="U13" s="67" t="s">
        <v>177</v>
      </c>
      <c r="V13" s="67">
        <v>3.6579416862917498E-2</v>
      </c>
      <c r="W13" s="67"/>
      <c r="X13" s="64"/>
    </row>
    <row r="14" spans="1:24" x14ac:dyDescent="0.2">
      <c r="A14" s="63">
        <v>-77.886081974000007</v>
      </c>
      <c r="B14" s="63">
        <v>-77.897518200700006</v>
      </c>
      <c r="C14" s="63">
        <v>-77.897558281508196</v>
      </c>
      <c r="D14" s="63">
        <v>-77.897508776784903</v>
      </c>
      <c r="E14" s="63">
        <v>-77.897686119457603</v>
      </c>
      <c r="F14" s="63">
        <v>-77.897633601718098</v>
      </c>
      <c r="G14" s="56">
        <v>0.8</v>
      </c>
      <c r="H14" s="99">
        <f t="shared" ref="H14:H19" si="8">(C14-N14)*1000</f>
        <v>7.5320041105442215E-2</v>
      </c>
      <c r="I14" s="99">
        <f t="shared" ref="I14:I19" si="9">(E14-N14)*1000</f>
        <v>-5.2517908301297211E-2</v>
      </c>
      <c r="J14" s="99">
        <f t="shared" ref="J14:J19" si="10">(A14-N14)*1000</f>
        <v>11.551627549295063</v>
      </c>
      <c r="K14" s="99">
        <f t="shared" ref="K14:K19" si="11">(B14-N14)*1000</f>
        <v>0.11540084929606564</v>
      </c>
      <c r="L14" s="99">
        <f t="shared" ref="L14:L19" si="12">(D14-N14)*1000</f>
        <v>0.12482476439856782</v>
      </c>
      <c r="M14" s="99">
        <f t="shared" ref="M14:M19" si="13">(F14-N14)*1000</f>
        <v>-1.687965323071694E-7</v>
      </c>
      <c r="N14" s="63">
        <v>-77.897633601549302</v>
      </c>
      <c r="O14" s="67"/>
      <c r="P14" s="140"/>
      <c r="Q14" s="58"/>
      <c r="R14" s="122"/>
      <c r="S14" s="68" t="s">
        <v>174</v>
      </c>
      <c r="T14" s="67">
        <v>-1.5749285660694901E-3</v>
      </c>
      <c r="U14" s="67" t="s">
        <v>178</v>
      </c>
      <c r="V14" s="67">
        <v>-3.6579416982709799E-2</v>
      </c>
      <c r="W14" s="67"/>
      <c r="X14" s="64"/>
    </row>
    <row r="15" spans="1:24" x14ac:dyDescent="0.2">
      <c r="A15" s="63">
        <v>-78.043830526799994</v>
      </c>
      <c r="B15" s="63">
        <v>-78.058666184900005</v>
      </c>
      <c r="C15" s="63">
        <v>-78.058586297974003</v>
      </c>
      <c r="D15" s="63">
        <v>-78.058461209156405</v>
      </c>
      <c r="E15" s="63">
        <v>-78.0590167948219</v>
      </c>
      <c r="F15" s="63">
        <v>-78.058871620300906</v>
      </c>
      <c r="G15" s="56">
        <v>1</v>
      </c>
      <c r="H15" s="99">
        <f t="shared" si="8"/>
        <v>0.28532187440077905</v>
      </c>
      <c r="I15" s="99">
        <f t="shared" si="9"/>
        <v>-0.14517497349686437</v>
      </c>
      <c r="J15" s="99">
        <f t="shared" si="10"/>
        <v>15.041093048409948</v>
      </c>
      <c r="K15" s="99">
        <f t="shared" si="11"/>
        <v>0.20543494839841969</v>
      </c>
      <c r="L15" s="99">
        <f t="shared" si="12"/>
        <v>0.41041069199820868</v>
      </c>
      <c r="M15" s="99">
        <f t="shared" si="13"/>
        <v>-4.525020358414622E-7</v>
      </c>
      <c r="N15" s="63">
        <v>-78.058871619848404</v>
      </c>
      <c r="O15" s="67"/>
      <c r="P15" s="140"/>
      <c r="Q15" s="58"/>
      <c r="R15" s="122"/>
      <c r="S15" s="68"/>
      <c r="T15" s="67"/>
      <c r="U15" s="67" t="s">
        <v>179</v>
      </c>
      <c r="V15" s="67">
        <v>-1.09756597309056E-2</v>
      </c>
      <c r="W15" s="67"/>
      <c r="X15" s="70"/>
    </row>
    <row r="16" spans="1:24" x14ac:dyDescent="0.2">
      <c r="A16" s="63">
        <v>-77.895786721999997</v>
      </c>
      <c r="B16" s="63">
        <v>-77.917789225800007</v>
      </c>
      <c r="C16" s="63">
        <v>-77.914294364022993</v>
      </c>
      <c r="D16" s="63">
        <v>-77.913647961115799</v>
      </c>
      <c r="E16" s="63">
        <v>-77.915604697079999</v>
      </c>
      <c r="F16" s="63">
        <v>-77.914781211512405</v>
      </c>
      <c r="G16" s="56">
        <v>1.5</v>
      </c>
      <c r="H16" s="99">
        <f t="shared" si="8"/>
        <v>0.48684598020543035</v>
      </c>
      <c r="I16" s="99">
        <f t="shared" si="9"/>
        <v>-0.82348707680068856</v>
      </c>
      <c r="J16" s="99">
        <f t="shared" si="10"/>
        <v>18.994488003201582</v>
      </c>
      <c r="K16" s="99">
        <f t="shared" si="11"/>
        <v>-3.0080157968086496</v>
      </c>
      <c r="L16" s="99">
        <f t="shared" si="12"/>
        <v>1.1332488873989632</v>
      </c>
      <c r="M16" s="99">
        <f t="shared" si="13"/>
        <v>-1.509206981609168E-6</v>
      </c>
      <c r="N16" s="63">
        <v>-77.914781210003198</v>
      </c>
      <c r="O16" s="67"/>
      <c r="P16" s="140"/>
      <c r="Q16" s="58"/>
      <c r="R16" s="122" t="s">
        <v>175</v>
      </c>
      <c r="S16" s="57" t="s">
        <v>180</v>
      </c>
      <c r="T16" s="62">
        <v>-5.0976783303815602E-3</v>
      </c>
      <c r="U16" s="57" t="s">
        <v>182</v>
      </c>
      <c r="V16" s="62">
        <v>0.29083356811693101</v>
      </c>
      <c r="W16" s="67" t="s">
        <v>189</v>
      </c>
      <c r="X16" s="67">
        <v>-4.9618737777348898E-3</v>
      </c>
    </row>
    <row r="17" spans="1:24" x14ac:dyDescent="0.2">
      <c r="A17" s="63">
        <v>-77.793711184499998</v>
      </c>
      <c r="B17" s="63">
        <v>-77.888534435599993</v>
      </c>
      <c r="C17" s="63">
        <v>-77.829825854805193</v>
      </c>
      <c r="D17" s="63">
        <v>-77.823746046059995</v>
      </c>
      <c r="E17" s="63">
        <v>-77.830159254868306</v>
      </c>
      <c r="F17" s="63">
        <v>-77.8239363765245</v>
      </c>
      <c r="G17" s="56">
        <v>2</v>
      </c>
      <c r="H17" s="99">
        <f t="shared" si="8"/>
        <v>-5.8894776074964739</v>
      </c>
      <c r="I17" s="99">
        <f t="shared" si="9"/>
        <v>-6.2228776706092503</v>
      </c>
      <c r="J17" s="99">
        <f t="shared" si="10"/>
        <v>30.225192697699299</v>
      </c>
      <c r="K17" s="99">
        <f t="shared" si="11"/>
        <v>-64.598058402296488</v>
      </c>
      <c r="L17" s="99">
        <f t="shared" si="12"/>
        <v>0.19033113770206</v>
      </c>
      <c r="M17" s="99">
        <f t="shared" si="13"/>
        <v>6.7319660956854932E-7</v>
      </c>
      <c r="N17" s="63">
        <v>-77.823936377197697</v>
      </c>
      <c r="O17" s="67"/>
      <c r="P17" s="140"/>
      <c r="Q17" s="58"/>
      <c r="R17" s="122"/>
      <c r="S17" s="68" t="s">
        <v>173</v>
      </c>
      <c r="T17" s="67">
        <v>2.71508698839131E-2</v>
      </c>
      <c r="U17" s="57" t="s">
        <v>183</v>
      </c>
      <c r="V17" s="62">
        <v>-0.29083476457264101</v>
      </c>
      <c r="W17" s="57" t="s">
        <v>190</v>
      </c>
      <c r="X17" s="62">
        <v>-7.39126590926597E-3</v>
      </c>
    </row>
    <row r="18" spans="1:24" x14ac:dyDescent="0.2">
      <c r="A18" s="63">
        <v>-77.762833436099996</v>
      </c>
      <c r="B18" s="63">
        <v>-83.853833897100003</v>
      </c>
      <c r="C18" s="63">
        <v>-77.826665584492702</v>
      </c>
      <c r="D18" s="64">
        <v>-77.805653816642703</v>
      </c>
      <c r="E18" s="63">
        <v>-77.826692330732001</v>
      </c>
      <c r="F18" s="90">
        <v>-77.805658532554006</v>
      </c>
      <c r="G18" s="56">
        <v>3</v>
      </c>
      <c r="H18" s="99">
        <f t="shared" si="8"/>
        <v>-21.007155841800795</v>
      </c>
      <c r="I18" s="99">
        <f t="shared" si="9"/>
        <v>-21.033902081100564</v>
      </c>
      <c r="J18" s="99">
        <f t="shared" si="10"/>
        <v>42.824992550904994</v>
      </c>
      <c r="K18" s="99">
        <f t="shared" si="11"/>
        <v>-6048.1754684491025</v>
      </c>
      <c r="L18" s="99">
        <f t="shared" si="12"/>
        <v>4.6120081975686844E-3</v>
      </c>
      <c r="M18" s="99">
        <f t="shared" si="13"/>
        <v>-1.0390310478669562E-4</v>
      </c>
      <c r="N18" s="63">
        <v>-77.805658428650901</v>
      </c>
      <c r="O18" s="67"/>
      <c r="P18" s="140"/>
      <c r="Q18" s="58"/>
      <c r="R18" s="122"/>
      <c r="S18" s="57" t="s">
        <v>181</v>
      </c>
      <c r="T18" s="62">
        <v>2.7150868110894899E-2</v>
      </c>
      <c r="U18" s="57" t="s">
        <v>184</v>
      </c>
      <c r="V18" s="62">
        <v>-0.29083476457264101</v>
      </c>
      <c r="W18" s="57" t="s">
        <v>191</v>
      </c>
      <c r="X18" s="62">
        <v>7.3912685583761399E-3</v>
      </c>
    </row>
    <row r="19" spans="1:24" x14ac:dyDescent="0.2">
      <c r="A19" s="63">
        <v>-77.762249205100005</v>
      </c>
      <c r="B19" s="65">
        <v>-1327.0024665607</v>
      </c>
      <c r="C19" s="63">
        <v>-77.826892340376403</v>
      </c>
      <c r="D19" s="63">
        <v>-77.805347067136594</v>
      </c>
      <c r="E19" s="63">
        <v>-77.826892445293296</v>
      </c>
      <c r="F19" s="90">
        <v>-77.805345609783203</v>
      </c>
      <c r="G19" s="56">
        <v>4</v>
      </c>
      <c r="H19" s="99">
        <f t="shared" si="8"/>
        <v>-21.546742214610504</v>
      </c>
      <c r="I19" s="99">
        <f t="shared" si="9"/>
        <v>-21.546847131503455</v>
      </c>
      <c r="J19" s="99">
        <f t="shared" si="10"/>
        <v>43.096393061787808</v>
      </c>
      <c r="K19" s="99">
        <f t="shared" si="11"/>
        <v>-1249197.1209625383</v>
      </c>
      <c r="L19" s="99">
        <f t="shared" si="12"/>
        <v>-1.4689748013552162E-3</v>
      </c>
      <c r="M19" s="99">
        <f t="shared" si="13"/>
        <v>-1.1621409612416755E-5</v>
      </c>
      <c r="N19" s="63">
        <v>-77.805345598161793</v>
      </c>
      <c r="O19" s="67"/>
      <c r="P19" s="140"/>
      <c r="Q19" s="58"/>
      <c r="R19" s="122"/>
      <c r="U19" s="57" t="s">
        <v>185</v>
      </c>
      <c r="V19" s="62">
        <v>-0.193733094425275</v>
      </c>
      <c r="W19" s="57" t="s">
        <v>192</v>
      </c>
      <c r="X19" s="62">
        <v>2.0130523214275899E-4</v>
      </c>
    </row>
    <row r="20" spans="1:24" x14ac:dyDescent="0.2">
      <c r="G20" s="56" t="s">
        <v>31</v>
      </c>
      <c r="H20" s="99">
        <f t="array" ref="H20">MAX(ABS(H14:H19))</f>
        <v>21.546742214610504</v>
      </c>
      <c r="I20" s="99">
        <f t="array" ref="I20">MAX(ABS(I14:I19))</f>
        <v>21.546847131503455</v>
      </c>
      <c r="J20" s="99">
        <f t="array" ref="J20">MAX(ABS(J14:J19))</f>
        <v>43.096393061787808</v>
      </c>
      <c r="K20" s="99">
        <f t="array" ref="K20">MAX(ABS(K14:K19))</f>
        <v>1249197.1209625383</v>
      </c>
      <c r="L20" s="99">
        <f t="array" ref="L20">MAX(ABS(L14:L19))</f>
        <v>1.1332488873989632</v>
      </c>
      <c r="M20" s="99">
        <f t="array" ref="M20">MAX(ABS(M14:M19))</f>
        <v>1.0390310478669562E-4</v>
      </c>
      <c r="O20" s="67"/>
      <c r="P20" s="140"/>
      <c r="Q20" s="58"/>
      <c r="R20" s="122"/>
      <c r="U20" s="57" t="s">
        <v>186</v>
      </c>
      <c r="V20" s="62">
        <v>-0.193732976351565</v>
      </c>
    </row>
    <row r="21" spans="1:24" x14ac:dyDescent="0.2">
      <c r="C21" s="46" t="s">
        <v>315</v>
      </c>
      <c r="D21" s="62"/>
      <c r="G21" s="56" t="s">
        <v>47</v>
      </c>
      <c r="H21" s="99">
        <f t="array" ref="H21">MIN(ABS(H14:H19))</f>
        <v>7.5320041105442215E-2</v>
      </c>
      <c r="I21" s="99">
        <f t="array" ref="I21">MIN(ABS(I14:I19))</f>
        <v>5.2517908301297211E-2</v>
      </c>
      <c r="J21" s="99">
        <f t="array" ref="J21">MIN(ABS(J14:J19))</f>
        <v>11.551627549295063</v>
      </c>
      <c r="K21" s="99">
        <f t="array" ref="K21">MIN(ABS(K14:K19))</f>
        <v>0.11540084929606564</v>
      </c>
      <c r="L21" s="99">
        <f t="array" ref="L21">MIN(ABS(L14:L19))</f>
        <v>1.4689748013552162E-3</v>
      </c>
      <c r="M21" s="99">
        <f t="array" ref="M21">MIN(ABS(M14:M19))</f>
        <v>1.687965323071694E-7</v>
      </c>
      <c r="O21" s="67"/>
      <c r="P21" s="140"/>
      <c r="Q21" s="58"/>
      <c r="R21" s="122"/>
      <c r="U21" s="57" t="s">
        <v>187</v>
      </c>
      <c r="V21" s="62">
        <v>-6.7997942457004898E-2</v>
      </c>
    </row>
    <row r="22" spans="1:24" x14ac:dyDescent="0.2">
      <c r="G22" s="56" t="s">
        <v>50</v>
      </c>
      <c r="H22" s="99">
        <f t="shared" ref="H22:M22" si="14">H20-H21</f>
        <v>21.471422173505061</v>
      </c>
      <c r="I22" s="99">
        <f t="shared" si="14"/>
        <v>21.494329223202158</v>
      </c>
      <c r="J22" s="99">
        <f t="shared" si="14"/>
        <v>31.544765512492745</v>
      </c>
      <c r="K22" s="99">
        <f t="shared" si="14"/>
        <v>1249197.0055616889</v>
      </c>
      <c r="L22" s="99">
        <f t="shared" si="14"/>
        <v>1.131779912597608</v>
      </c>
      <c r="M22" s="99">
        <f t="shared" si="14"/>
        <v>1.0373430825438845E-4</v>
      </c>
      <c r="O22" s="67"/>
      <c r="P22" s="140"/>
      <c r="Q22" s="58"/>
      <c r="R22" s="122"/>
      <c r="U22" s="57" t="s">
        <v>188</v>
      </c>
      <c r="V22" s="62">
        <v>-3.2968895791399999E-2</v>
      </c>
    </row>
    <row r="23" spans="1:24" x14ac:dyDescent="0.2">
      <c r="O23" s="67"/>
      <c r="P23" s="140"/>
      <c r="Q23" s="58"/>
      <c r="R23" s="60"/>
      <c r="S23" s="60"/>
      <c r="T23" s="60"/>
      <c r="U23" s="60"/>
      <c r="V23" s="60"/>
      <c r="W23" s="60"/>
      <c r="X23" s="60"/>
    </row>
    <row r="24" spans="1:24" x14ac:dyDescent="0.2">
      <c r="A24" s="55" t="s">
        <v>18</v>
      </c>
      <c r="B24" s="55" t="s">
        <v>10</v>
      </c>
      <c r="C24" s="56" t="s">
        <v>213</v>
      </c>
      <c r="D24" s="56" t="s">
        <v>12</v>
      </c>
      <c r="E24" s="56" t="s">
        <v>217</v>
      </c>
      <c r="F24" s="56" t="s">
        <v>5</v>
      </c>
      <c r="G24" s="56" t="s">
        <v>211</v>
      </c>
      <c r="H24" s="56" t="s">
        <v>83</v>
      </c>
      <c r="I24" s="56" t="s">
        <v>218</v>
      </c>
      <c r="J24" s="56" t="s">
        <v>24</v>
      </c>
      <c r="K24" s="56" t="s">
        <v>142</v>
      </c>
      <c r="L24" s="56" t="s">
        <v>11</v>
      </c>
      <c r="M24" s="56" t="s">
        <v>6</v>
      </c>
      <c r="N24" s="56" t="s">
        <v>116</v>
      </c>
      <c r="O24" s="56" t="s">
        <v>23</v>
      </c>
      <c r="P24" s="138" t="s">
        <v>18</v>
      </c>
      <c r="Q24" s="55" t="s">
        <v>10</v>
      </c>
      <c r="R24" s="56" t="s">
        <v>12</v>
      </c>
      <c r="S24" s="56" t="s">
        <v>5</v>
      </c>
      <c r="T24" s="56" t="s">
        <v>83</v>
      </c>
      <c r="U24" s="56" t="s">
        <v>24</v>
      </c>
      <c r="V24" s="55" t="s">
        <v>42</v>
      </c>
      <c r="W24" s="69" t="s">
        <v>66</v>
      </c>
      <c r="X24" s="69" t="s">
        <v>67</v>
      </c>
    </row>
    <row r="25" spans="1:24" x14ac:dyDescent="0.2">
      <c r="A25" s="63">
        <v>-26.084671886900001</v>
      </c>
      <c r="B25" s="63">
        <v>-26.0866846785487</v>
      </c>
      <c r="C25" s="63">
        <v>-26.087047971208801</v>
      </c>
      <c r="D25" s="63">
        <v>-26.087046187714101</v>
      </c>
      <c r="E25" s="63">
        <v>-26.0870485918309</v>
      </c>
      <c r="F25" s="63">
        <v>-26.0870468110964</v>
      </c>
      <c r="G25" s="63">
        <v>-26.0887715049533</v>
      </c>
      <c r="H25" s="63">
        <v>-26.088766246917199</v>
      </c>
      <c r="I25" s="80">
        <v>-26.088771837807801</v>
      </c>
      <c r="J25" s="63">
        <v>-26.088766570080001</v>
      </c>
      <c r="K25" s="56">
        <v>0.7</v>
      </c>
      <c r="L25" s="99">
        <f t="shared" ref="L25:L30" si="15">(C25-V25)*1000</f>
        <v>1.7185987647998502</v>
      </c>
      <c r="M25" s="99">
        <f t="shared" ref="M25:M30" si="16">(E25-V25)*1000</f>
        <v>1.7179781427003604</v>
      </c>
      <c r="N25" s="99">
        <f t="shared" ref="N25:N30" si="17">(G25-V25)*1000</f>
        <v>-4.9349796995556972E-3</v>
      </c>
      <c r="O25" s="99">
        <f t="shared" ref="O25:O30" si="18">(I25-V25)*1000</f>
        <v>-5.2678342008505297E-3</v>
      </c>
      <c r="P25" s="142">
        <f t="shared" ref="P25:P30" si="19">(A25-V25)*1000</f>
        <v>4.0946830735997253</v>
      </c>
      <c r="Q25" s="99">
        <f t="shared" ref="Q25:Q30" si="20">(B25-V25)*1000</f>
        <v>2.0818914249005616</v>
      </c>
      <c r="R25" s="99">
        <f t="shared" ref="R25:R30" si="21">(D25-V25)*1000</f>
        <v>1.7203822594993312</v>
      </c>
      <c r="S25" s="99">
        <f t="shared" ref="S25:S30" si="22">(F25-V25)*1000</f>
        <v>1.7197588772006611</v>
      </c>
      <c r="T25" s="99">
        <f t="shared" ref="T25:T30" si="23">(H25-V25)*1000</f>
        <v>3.2305640118579504E-4</v>
      </c>
      <c r="U25" s="99">
        <f t="shared" ref="U25:U30" si="24">(J25-V25)*1000</f>
        <v>-1.064002219663962E-7</v>
      </c>
      <c r="V25" s="63">
        <v>-26.0887665699736</v>
      </c>
      <c r="W25" s="57" t="s">
        <v>72</v>
      </c>
      <c r="X25" s="57">
        <v>4.5105388287594798E-2</v>
      </c>
    </row>
    <row r="26" spans="1:24" x14ac:dyDescent="0.2">
      <c r="A26" s="63">
        <v>-26.416950074900001</v>
      </c>
      <c r="B26" s="63">
        <v>-26.421863396599999</v>
      </c>
      <c r="C26" s="63">
        <v>-26.4211603146701</v>
      </c>
      <c r="D26" s="63">
        <v>-26.421151033958001</v>
      </c>
      <c r="E26" s="63">
        <v>-26.4211638124168</v>
      </c>
      <c r="F26" s="63">
        <v>-26.421154520609502</v>
      </c>
      <c r="G26" s="63">
        <v>-26.422335440810301</v>
      </c>
      <c r="H26" s="63">
        <v>-26.422320035357899</v>
      </c>
      <c r="I26" s="63">
        <v>-26.4223395376941</v>
      </c>
      <c r="J26" s="63">
        <v>-26.422324044874401</v>
      </c>
      <c r="K26" s="56">
        <v>1</v>
      </c>
      <c r="L26" s="99">
        <f t="shared" si="15"/>
        <v>1.1637301049987059</v>
      </c>
      <c r="M26" s="99">
        <f t="shared" si="16"/>
        <v>1.1602323582984297</v>
      </c>
      <c r="N26" s="99">
        <f t="shared" si="17"/>
        <v>-1.1396035201727273E-2</v>
      </c>
      <c r="O26" s="99">
        <f t="shared" si="18"/>
        <v>-1.5492919001047767E-2</v>
      </c>
      <c r="P26" s="142">
        <f t="shared" si="19"/>
        <v>5.3739698750980835</v>
      </c>
      <c r="Q26" s="99">
        <f t="shared" si="20"/>
        <v>0.46064817509972045</v>
      </c>
      <c r="R26" s="99">
        <f t="shared" si="21"/>
        <v>1.1730108170979747</v>
      </c>
      <c r="S26" s="99">
        <f t="shared" si="22"/>
        <v>1.1695241655971245</v>
      </c>
      <c r="T26" s="99">
        <f t="shared" si="23"/>
        <v>4.0094172000237904E-3</v>
      </c>
      <c r="U26" s="99">
        <f t="shared" si="24"/>
        <v>-9.9301900036152801E-8</v>
      </c>
      <c r="V26" s="63">
        <v>-26.422324044775099</v>
      </c>
      <c r="W26" s="57" t="s">
        <v>73</v>
      </c>
      <c r="X26" s="57">
        <v>3.1796445585725301E-2</v>
      </c>
    </row>
    <row r="27" spans="1:24" x14ac:dyDescent="0.2">
      <c r="A27" s="63">
        <v>-26.2236771436</v>
      </c>
      <c r="B27" s="63">
        <v>-26.236301983400001</v>
      </c>
      <c r="C27" s="63">
        <v>-26.236395183494601</v>
      </c>
      <c r="D27" s="63">
        <v>-26.236220712060899</v>
      </c>
      <c r="E27" s="63">
        <v>-26.236435090304798</v>
      </c>
      <c r="F27" s="63">
        <v>-26.236258404392899</v>
      </c>
      <c r="G27" s="63">
        <v>-26.239885383094499</v>
      </c>
      <c r="H27" s="63">
        <v>-26.239535657006599</v>
      </c>
      <c r="I27" s="63">
        <v>-26.239944765593599</v>
      </c>
      <c r="J27" s="63">
        <v>-26.239589683952701</v>
      </c>
      <c r="K27" s="56">
        <v>1.5</v>
      </c>
      <c r="L27" s="99">
        <f t="shared" si="15"/>
        <v>3.1945004019995338</v>
      </c>
      <c r="M27" s="99">
        <f t="shared" si="16"/>
        <v>3.1545935918018131</v>
      </c>
      <c r="N27" s="99">
        <f t="shared" si="17"/>
        <v>-0.29569919789906862</v>
      </c>
      <c r="O27" s="99">
        <f t="shared" si="18"/>
        <v>-0.35508169699838277</v>
      </c>
      <c r="P27" s="142">
        <f t="shared" si="19"/>
        <v>15.912540296600497</v>
      </c>
      <c r="Q27" s="99">
        <f t="shared" si="20"/>
        <v>3.2877004965996548</v>
      </c>
      <c r="R27" s="99">
        <f t="shared" si="21"/>
        <v>3.3689718357017284</v>
      </c>
      <c r="S27" s="99">
        <f t="shared" si="22"/>
        <v>3.3312795037012677</v>
      </c>
      <c r="T27" s="99">
        <f t="shared" si="23"/>
        <v>5.4026890001779293E-2</v>
      </c>
      <c r="U27" s="99">
        <f t="shared" si="24"/>
        <v>-5.610090170193871E-8</v>
      </c>
      <c r="V27" s="63">
        <v>-26.2395896838966</v>
      </c>
      <c r="W27" s="57" t="s">
        <v>74</v>
      </c>
      <c r="X27" s="57">
        <v>2.01628692758298E-2</v>
      </c>
    </row>
    <row r="28" spans="1:24" x14ac:dyDescent="0.2">
      <c r="A28" s="63">
        <v>-26.027672746899999</v>
      </c>
      <c r="B28" s="63">
        <v>-26.052099355500001</v>
      </c>
      <c r="C28" s="63">
        <v>-26.067049058224899</v>
      </c>
      <c r="D28" s="90">
        <v>-26.062220462914102</v>
      </c>
      <c r="E28" s="64">
        <v>-26.067188072225701</v>
      </c>
      <c r="F28" s="90">
        <v>-26.0623436097557</v>
      </c>
      <c r="G28" s="64">
        <v>-26.116913135053402</v>
      </c>
      <c r="H28" s="63">
        <v>-26.082169852469299</v>
      </c>
      <c r="I28" s="63">
        <v>-26.116941633345</v>
      </c>
      <c r="J28" s="63">
        <v>-26.082244576616901</v>
      </c>
      <c r="K28" s="56">
        <v>2</v>
      </c>
      <c r="L28" s="99">
        <f t="shared" si="15"/>
        <v>15.195517732799146</v>
      </c>
      <c r="M28" s="99">
        <f t="shared" si="16"/>
        <v>15.05650373199785</v>
      </c>
      <c r="N28" s="99">
        <f t="shared" si="17"/>
        <v>-34.668559095702989</v>
      </c>
      <c r="O28" s="99">
        <f t="shared" si="18"/>
        <v>-34.697057387301555</v>
      </c>
      <c r="P28" s="142">
        <f t="shared" si="19"/>
        <v>54.571829057699972</v>
      </c>
      <c r="Q28" s="99">
        <f t="shared" si="20"/>
        <v>30.145220457697519</v>
      </c>
      <c r="R28" s="99">
        <f t="shared" si="21"/>
        <v>20.024113043596969</v>
      </c>
      <c r="S28" s="99">
        <f t="shared" si="22"/>
        <v>19.900966201998216</v>
      </c>
      <c r="T28" s="99">
        <f t="shared" si="23"/>
        <v>7.4723488399541793E-2</v>
      </c>
      <c r="U28" s="99">
        <f t="shared" si="24"/>
        <v>-6.5920247038775415E-7</v>
      </c>
      <c r="V28" s="63">
        <v>-26.082244575957699</v>
      </c>
      <c r="W28" s="57" t="s">
        <v>75</v>
      </c>
      <c r="X28" s="57">
        <v>1.6986861364837302E-2</v>
      </c>
    </row>
    <row r="29" spans="1:24" x14ac:dyDescent="0.2">
      <c r="A29" s="63">
        <v>-25.894851517300001</v>
      </c>
      <c r="B29" s="63">
        <v>-26.104221324600001</v>
      </c>
      <c r="C29" s="63">
        <v>-25.959273697930399</v>
      </c>
      <c r="D29" s="90">
        <v>-25.9767990517058</v>
      </c>
      <c r="E29" s="64">
        <v>-25.959981844783002</v>
      </c>
      <c r="F29" s="90">
        <v>-25.977005494356899</v>
      </c>
      <c r="G29" s="64">
        <v>-25.981916072496901</v>
      </c>
      <c r="H29" s="63">
        <v>-26.032923627759502</v>
      </c>
      <c r="I29" s="63">
        <v>-25.9836938699051</v>
      </c>
      <c r="J29" s="63">
        <v>-26.033098292902999</v>
      </c>
      <c r="K29" s="56">
        <v>3</v>
      </c>
      <c r="L29" s="99">
        <f t="shared" si="15"/>
        <v>73.824595047401687</v>
      </c>
      <c r="M29" s="99">
        <f t="shared" si="16"/>
        <v>73.116448194799233</v>
      </c>
      <c r="N29" s="99">
        <f t="shared" si="17"/>
        <v>51.182220480900043</v>
      </c>
      <c r="O29" s="99">
        <f t="shared" si="18"/>
        <v>49.40442307270132</v>
      </c>
      <c r="P29" s="142">
        <f t="shared" si="19"/>
        <v>138.24677567779986</v>
      </c>
      <c r="Q29" s="99">
        <f t="shared" si="20"/>
        <v>-71.123031622200017</v>
      </c>
      <c r="R29" s="99">
        <f t="shared" si="21"/>
        <v>56.2992412720007</v>
      </c>
      <c r="S29" s="99">
        <f t="shared" si="22"/>
        <v>56.092798620902329</v>
      </c>
      <c r="T29" s="99">
        <f t="shared" si="23"/>
        <v>0.17466521829945236</v>
      </c>
      <c r="U29" s="99">
        <f t="shared" si="24"/>
        <v>7.4802386507144547E-8</v>
      </c>
      <c r="V29" s="63">
        <v>-26.033098292977801</v>
      </c>
      <c r="W29" s="57" t="s">
        <v>76</v>
      </c>
      <c r="X29" s="57">
        <v>2.2483542082248099E-2</v>
      </c>
    </row>
    <row r="30" spans="1:24" x14ac:dyDescent="0.2">
      <c r="A30" s="63">
        <v>-25.886688167700001</v>
      </c>
      <c r="B30" s="63">
        <v>-39.807120189999999</v>
      </c>
      <c r="C30" s="63">
        <v>-25.9604643759642</v>
      </c>
      <c r="D30" s="90">
        <v>-25.972790076150702</v>
      </c>
      <c r="E30" s="64">
        <v>-25.960470143294799</v>
      </c>
      <c r="F30" s="90">
        <v>-25.972795841599499</v>
      </c>
      <c r="G30" s="64">
        <v>-25.9917454727122</v>
      </c>
      <c r="H30" s="63">
        <v>-26.030752534634299</v>
      </c>
      <c r="I30" s="63">
        <v>-25.991768627700001</v>
      </c>
      <c r="J30" s="63">
        <v>-26.030757145674301</v>
      </c>
      <c r="K30" s="56">
        <v>4</v>
      </c>
      <c r="L30" s="99">
        <f t="shared" si="15"/>
        <v>70.292769800399668</v>
      </c>
      <c r="M30" s="99">
        <f t="shared" si="16"/>
        <v>70.287002469800797</v>
      </c>
      <c r="N30" s="99">
        <f t="shared" si="17"/>
        <v>39.011673052399942</v>
      </c>
      <c r="O30" s="99">
        <f t="shared" si="18"/>
        <v>38.98851806459902</v>
      </c>
      <c r="P30" s="142">
        <f t="shared" si="19"/>
        <v>144.06897806459895</v>
      </c>
      <c r="Q30" s="99">
        <f t="shared" si="20"/>
        <v>-13776.363044235399</v>
      </c>
      <c r="R30" s="99">
        <f t="shared" si="21"/>
        <v>57.967069613898303</v>
      </c>
      <c r="S30" s="99">
        <f t="shared" si="22"/>
        <v>57.961304165100813</v>
      </c>
      <c r="T30" s="99">
        <f t="shared" si="23"/>
        <v>4.6111303007023707E-3</v>
      </c>
      <c r="U30" s="99">
        <f t="shared" si="24"/>
        <v>9.0299323574072332E-8</v>
      </c>
      <c r="V30" s="63">
        <v>-26.0307571457646</v>
      </c>
    </row>
    <row r="31" spans="1:24" x14ac:dyDescent="0.2">
      <c r="H31" s="57"/>
      <c r="K31" s="56" t="s">
        <v>31</v>
      </c>
      <c r="L31" s="99">
        <f t="array" ref="L31">MAX(ABS(L25:L30))</f>
        <v>73.824595047401687</v>
      </c>
      <c r="M31" s="99">
        <f t="array" ref="M31">MAX(ABS(M25:M30))</f>
        <v>73.116448194799233</v>
      </c>
      <c r="N31" s="99">
        <f t="array" ref="N31">MAX(ABS(N25:N30))</f>
        <v>51.182220480900043</v>
      </c>
      <c r="O31" s="99">
        <f t="array" ref="O31">MAX(ABS(O25:O30))</f>
        <v>49.40442307270132</v>
      </c>
      <c r="P31" s="142">
        <f t="array" ref="P31">MAX(ABS(P25:P30))</f>
        <v>144.06897806459895</v>
      </c>
      <c r="Q31" s="99">
        <f t="array" ref="Q31">MAX(ABS(Q25:Q30))</f>
        <v>13776.363044235399</v>
      </c>
      <c r="R31" s="99">
        <f t="array" ref="R31">MAX(ABS(R25:R30))</f>
        <v>57.967069613898303</v>
      </c>
      <c r="S31" s="99">
        <f t="array" ref="S31">MAX(ABS(S25:S30))</f>
        <v>57.961304165100813</v>
      </c>
      <c r="T31" s="99">
        <f t="array" ref="T31">MAX(ABS(T25:T30))</f>
        <v>0.17466521829945236</v>
      </c>
      <c r="U31" s="99">
        <f t="array" ref="U31">MAX(ABS(U25:U30))</f>
        <v>6.5920247038775415E-7</v>
      </c>
    </row>
    <row r="32" spans="1:24" ht="15.75" x14ac:dyDescent="0.2">
      <c r="C32" s="86" t="s">
        <v>316</v>
      </c>
      <c r="H32" s="57"/>
      <c r="K32" s="56" t="s">
        <v>32</v>
      </c>
      <c r="L32" s="99">
        <f t="array" ref="L32">MIN(ABS(L25:L30))</f>
        <v>1.1637301049987059</v>
      </c>
      <c r="M32" s="99">
        <f t="array" ref="M32">MIN(ABS(M25:M30))</f>
        <v>1.1602323582984297</v>
      </c>
      <c r="N32" s="99">
        <f t="array" ref="N32">MIN(ABS(N25:N30))</f>
        <v>4.9349796995556972E-3</v>
      </c>
      <c r="O32" s="99">
        <f t="array" ref="O32">MIN(ABS(O25:O30))</f>
        <v>5.2678342008505297E-3</v>
      </c>
      <c r="P32" s="142">
        <f t="array" ref="P32">MIN(ABS(P25:P30))</f>
        <v>4.0946830735997253</v>
      </c>
      <c r="Q32" s="99">
        <f t="array" ref="Q32">MIN(ABS(Q25:Q30))</f>
        <v>0.46064817509972045</v>
      </c>
      <c r="R32" s="99">
        <f t="array" ref="R32">MIN(ABS(R25:R30))</f>
        <v>1.1730108170979747</v>
      </c>
      <c r="S32" s="99">
        <f t="array" ref="S32">MIN(ABS(S25:S30))</f>
        <v>1.1695241655971245</v>
      </c>
      <c r="T32" s="99">
        <f t="array" ref="T32">MIN(ABS(T25:T30))</f>
        <v>3.2305640118579504E-4</v>
      </c>
      <c r="U32" s="99">
        <f t="array" ref="U32">MIN(ABS(U25:U30))</f>
        <v>5.610090170193871E-8</v>
      </c>
    </row>
    <row r="33" spans="1:24" x14ac:dyDescent="0.2">
      <c r="H33" s="57"/>
      <c r="K33" s="66" t="s">
        <v>30</v>
      </c>
      <c r="L33" s="99">
        <f t="shared" ref="L33:U33" si="25">L31-L32</f>
        <v>72.660864942402981</v>
      </c>
      <c r="M33" s="99">
        <f t="shared" si="25"/>
        <v>71.956215836500803</v>
      </c>
      <c r="N33" s="99">
        <f t="shared" si="25"/>
        <v>51.177285501200487</v>
      </c>
      <c r="O33" s="99">
        <f t="shared" si="25"/>
        <v>49.39915523850047</v>
      </c>
      <c r="P33" s="142">
        <f t="shared" si="25"/>
        <v>139.97429499099923</v>
      </c>
      <c r="Q33" s="99">
        <f t="shared" si="25"/>
        <v>13775.902396060299</v>
      </c>
      <c r="R33" s="99">
        <f t="shared" si="25"/>
        <v>56.794058796800329</v>
      </c>
      <c r="S33" s="99">
        <f t="shared" si="25"/>
        <v>56.791779999503689</v>
      </c>
      <c r="T33" s="99">
        <f t="shared" si="25"/>
        <v>0.17434216189826657</v>
      </c>
      <c r="U33" s="99">
        <f t="shared" si="25"/>
        <v>6.0310156868581544E-7</v>
      </c>
    </row>
    <row r="35" spans="1:24" x14ac:dyDescent="0.2">
      <c r="A35" s="56" t="s">
        <v>18</v>
      </c>
      <c r="B35" s="56" t="s">
        <v>10</v>
      </c>
      <c r="C35" s="56" t="s">
        <v>219</v>
      </c>
      <c r="D35" s="56" t="s">
        <v>12</v>
      </c>
      <c r="E35" s="56" t="s">
        <v>217</v>
      </c>
      <c r="F35" s="56" t="s">
        <v>5</v>
      </c>
      <c r="G35" s="56" t="s">
        <v>220</v>
      </c>
      <c r="H35" s="56" t="s">
        <v>83</v>
      </c>
      <c r="I35" s="56" t="s">
        <v>218</v>
      </c>
      <c r="J35" s="56" t="s">
        <v>24</v>
      </c>
      <c r="K35" s="56" t="s">
        <v>29</v>
      </c>
      <c r="L35" s="56" t="s">
        <v>11</v>
      </c>
      <c r="M35" s="56" t="s">
        <v>6</v>
      </c>
      <c r="N35" s="56" t="s">
        <v>116</v>
      </c>
      <c r="O35" s="56" t="s">
        <v>23</v>
      </c>
      <c r="P35" s="143" t="s">
        <v>19</v>
      </c>
      <c r="Q35" s="56" t="s">
        <v>10</v>
      </c>
      <c r="R35" s="56" t="s">
        <v>12</v>
      </c>
      <c r="S35" s="56" t="s">
        <v>5</v>
      </c>
      <c r="T35" s="56" t="s">
        <v>83</v>
      </c>
      <c r="U35" s="56" t="s">
        <v>24</v>
      </c>
      <c r="V35" s="56" t="s">
        <v>42</v>
      </c>
      <c r="W35" s="69" t="s">
        <v>66</v>
      </c>
      <c r="X35" s="69" t="s">
        <v>67</v>
      </c>
    </row>
    <row r="36" spans="1:24" x14ac:dyDescent="0.2">
      <c r="A36" s="63">
        <v>-108.82996480840001</v>
      </c>
      <c r="B36" s="91">
        <v>-108.880196316</v>
      </c>
      <c r="C36" s="64">
        <v>-108.875570928963</v>
      </c>
      <c r="D36" s="63">
        <v>-108.874833179367</v>
      </c>
      <c r="E36" s="63">
        <v>-108.877344393274</v>
      </c>
      <c r="F36" s="63">
        <v>-108.87638227300999</v>
      </c>
      <c r="G36" s="63">
        <v>-108.87607199589399</v>
      </c>
      <c r="H36" s="63">
        <v>-108.87530628143899</v>
      </c>
      <c r="I36" s="63">
        <v>-108.87782200827201</v>
      </c>
      <c r="J36" s="63">
        <v>-108.876855101475</v>
      </c>
      <c r="K36" s="66">
        <v>0.9</v>
      </c>
      <c r="L36" s="99">
        <f t="shared" ref="L36:L41" si="26">(C36-V36)*1000</f>
        <v>1.2841741110065641</v>
      </c>
      <c r="M36" s="99">
        <f t="shared" ref="M36:M41" si="27">(E36-V36)*1000</f>
        <v>-0.48929019999377488</v>
      </c>
      <c r="N36" s="99">
        <f t="shared" ref="N36:N41" si="28">(G36-V36)*1000</f>
        <v>0.78310718001262103</v>
      </c>
      <c r="O36" s="99">
        <f t="shared" ref="O36:O41" si="29">(I36-V36)*1000</f>
        <v>-0.96690519799835783</v>
      </c>
      <c r="P36" s="142">
        <f t="shared" ref="P36:P41" si="30">(A36-V36)*1000</f>
        <v>46.890294674000188</v>
      </c>
      <c r="Q36" s="99">
        <f t="shared" ref="Q36:Q41" si="31">(B36-V36)*1000</f>
        <v>-3.3412129259886569</v>
      </c>
      <c r="R36" s="99">
        <f t="shared" ref="R36:R41" si="32">(D36-V36)*1000</f>
        <v>2.0219237070051577</v>
      </c>
      <c r="S36" s="99">
        <f t="shared" ref="S36:S41" si="33">(F36-V36)*1000</f>
        <v>0.47283006401244165</v>
      </c>
      <c r="T36" s="99">
        <f t="shared" ref="T36:T41" si="34">(H36-V36)*1000</f>
        <v>1.548821635012132</v>
      </c>
      <c r="U36" s="99">
        <f t="shared" ref="U36:U41" si="35">(J36-V36)*1000</f>
        <v>1.5990053725545295E-6</v>
      </c>
      <c r="V36" s="63">
        <v>-108.87685510307401</v>
      </c>
      <c r="W36" s="57" t="s">
        <v>69</v>
      </c>
      <c r="X36" s="57">
        <v>7.3912685583761399E-3</v>
      </c>
    </row>
    <row r="37" spans="1:24" x14ac:dyDescent="0.2">
      <c r="A37" s="63">
        <v>-109.02928780409999</v>
      </c>
      <c r="B37" s="91">
        <v>-109.0915359033</v>
      </c>
      <c r="C37" s="64">
        <v>-109.084310708849</v>
      </c>
      <c r="D37" s="63">
        <v>-109.082822384952</v>
      </c>
      <c r="E37" s="63">
        <v>-109.088954477958</v>
      </c>
      <c r="F37" s="63">
        <v>-109.08656479894</v>
      </c>
      <c r="G37" s="90">
        <v>-109.085398973143</v>
      </c>
      <c r="H37" s="92">
        <v>-109.083814805489</v>
      </c>
      <c r="I37" s="63">
        <v>-109.090033873716</v>
      </c>
      <c r="J37" s="63">
        <v>-109.08761279999899</v>
      </c>
      <c r="K37" s="66">
        <v>1.0943000000000001</v>
      </c>
      <c r="L37" s="99">
        <f t="shared" si="26"/>
        <v>3.3020928400020466</v>
      </c>
      <c r="M37" s="99">
        <f t="shared" si="27"/>
        <v>-1.3416762689928419</v>
      </c>
      <c r="N37" s="99">
        <f t="shared" si="28"/>
        <v>2.2138285460044926</v>
      </c>
      <c r="O37" s="99">
        <f t="shared" si="29"/>
        <v>-2.4210720269906005</v>
      </c>
      <c r="P37" s="142">
        <f t="shared" si="30"/>
        <v>58.324997589011218</v>
      </c>
      <c r="Q37" s="99">
        <f t="shared" si="31"/>
        <v>-3.92310161099374</v>
      </c>
      <c r="R37" s="99">
        <f t="shared" si="32"/>
        <v>4.7904167370091955</v>
      </c>
      <c r="S37" s="99">
        <f t="shared" si="33"/>
        <v>1.0480027490018529</v>
      </c>
      <c r="T37" s="99">
        <f t="shared" si="34"/>
        <v>3.797996200006537</v>
      </c>
      <c r="U37" s="99">
        <f t="shared" si="35"/>
        <v>1.6900116861506831E-6</v>
      </c>
      <c r="V37" s="63">
        <v>-109.087612801689</v>
      </c>
      <c r="W37" s="57" t="s">
        <v>71</v>
      </c>
      <c r="X37" s="57">
        <v>5.5062835608434002E-3</v>
      </c>
    </row>
    <row r="38" spans="1:24" ht="14.25" customHeight="1" x14ac:dyDescent="0.2">
      <c r="A38" s="63">
        <v>-108.82267332959999</v>
      </c>
      <c r="B38" s="91">
        <v>-108.89383556350001</v>
      </c>
      <c r="C38" s="64">
        <v>-108.886019555095</v>
      </c>
      <c r="D38" s="63">
        <v>-108.87838190580899</v>
      </c>
      <c r="E38" s="63">
        <v>-108.89900885387399</v>
      </c>
      <c r="F38" s="63">
        <v>-108.886352202151</v>
      </c>
      <c r="G38" s="90">
        <v>-108.887163575721</v>
      </c>
      <c r="H38" s="90">
        <v>-108.879304621434</v>
      </c>
      <c r="I38" s="63">
        <v>-108.900756797361</v>
      </c>
      <c r="J38" s="63">
        <v>-108.88799281111299</v>
      </c>
      <c r="K38" s="66">
        <v>1.5874999999999999</v>
      </c>
      <c r="L38" s="99">
        <f t="shared" si="26"/>
        <v>1.9732515659995897</v>
      </c>
      <c r="M38" s="99">
        <f t="shared" si="27"/>
        <v>-11.016047212990543</v>
      </c>
      <c r="N38" s="99">
        <f t="shared" si="28"/>
        <v>0.8292309399990927</v>
      </c>
      <c r="O38" s="99">
        <f t="shared" si="29"/>
        <v>-12.763990699994565</v>
      </c>
      <c r="P38" s="142">
        <f t="shared" si="30"/>
        <v>65.319477061009934</v>
      </c>
      <c r="Q38" s="99">
        <f t="shared" si="31"/>
        <v>-5.8427568390015949</v>
      </c>
      <c r="R38" s="99">
        <f t="shared" si="32"/>
        <v>9.6109008520102179</v>
      </c>
      <c r="S38" s="99">
        <f t="shared" si="33"/>
        <v>1.6406045100012534</v>
      </c>
      <c r="T38" s="99">
        <f t="shared" si="34"/>
        <v>8.6881852270010995</v>
      </c>
      <c r="U38" s="99">
        <f t="shared" si="35"/>
        <v>-4.4519907760331989E-6</v>
      </c>
      <c r="V38" s="63">
        <v>-108.887992806661</v>
      </c>
      <c r="W38" s="57" t="s">
        <v>68</v>
      </c>
      <c r="X38" s="57">
        <v>-4.9618737777348898E-3</v>
      </c>
    </row>
    <row r="39" spans="1:24" x14ac:dyDescent="0.2">
      <c r="A39" s="63">
        <v>-108.71085524270001</v>
      </c>
      <c r="B39" s="91">
        <v>-108.9997485391</v>
      </c>
      <c r="C39" s="64">
        <v>-108.86038767045</v>
      </c>
      <c r="D39" s="63">
        <v>-108.783414366274</v>
      </c>
      <c r="E39" s="63">
        <v>-108.861095459171</v>
      </c>
      <c r="F39" s="63">
        <v>-108.783803400626</v>
      </c>
      <c r="G39" s="90">
        <v>-108.861049279272</v>
      </c>
      <c r="H39" s="90">
        <v>-108.78353666373501</v>
      </c>
      <c r="I39" s="63">
        <v>-108.861798004272</v>
      </c>
      <c r="J39" s="63">
        <v>-108.783951010412</v>
      </c>
      <c r="K39" s="66">
        <v>2.0638000000000001</v>
      </c>
      <c r="L39" s="99">
        <f t="shared" si="26"/>
        <v>-76.436660694994885</v>
      </c>
      <c r="M39" s="99">
        <f t="shared" si="27"/>
        <v>-77.144449415996519</v>
      </c>
      <c r="N39" s="99">
        <f t="shared" si="28"/>
        <v>-77.098269516994833</v>
      </c>
      <c r="O39" s="99">
        <f t="shared" si="29"/>
        <v>-77.846994517003054</v>
      </c>
      <c r="P39" s="142">
        <f t="shared" si="30"/>
        <v>73.095767054994099</v>
      </c>
      <c r="Q39" s="99">
        <f t="shared" si="31"/>
        <v>-215.79752934499652</v>
      </c>
      <c r="R39" s="99">
        <f t="shared" si="32"/>
        <v>0.53664348099857762</v>
      </c>
      <c r="S39" s="99">
        <f t="shared" si="33"/>
        <v>0.14760912900158019</v>
      </c>
      <c r="T39" s="99">
        <f t="shared" si="34"/>
        <v>0.41434601999412735</v>
      </c>
      <c r="U39" s="99">
        <f t="shared" si="35"/>
        <v>-6.5699623519321904E-7</v>
      </c>
      <c r="V39" s="63">
        <v>-108.783951009755</v>
      </c>
      <c r="W39" s="57" t="s">
        <v>70</v>
      </c>
      <c r="X39" s="57">
        <v>4.48081630061884E-3</v>
      </c>
    </row>
    <row r="40" spans="1:24" x14ac:dyDescent="0.2">
      <c r="A40" s="63">
        <v>-108.6727224789</v>
      </c>
      <c r="B40" s="91">
        <v>-127.46994155580001</v>
      </c>
      <c r="C40" s="64">
        <v>-112.40126549633599</v>
      </c>
      <c r="D40" s="63">
        <v>-108.776647974056</v>
      </c>
      <c r="E40" s="63">
        <v>-112.52004191524701</v>
      </c>
      <c r="F40" s="63">
        <v>-108.776691358189</v>
      </c>
      <c r="G40" s="90">
        <v>-112.433688231798</v>
      </c>
      <c r="H40" s="90">
        <v>-108.776659063796</v>
      </c>
      <c r="I40" s="63">
        <v>-112.561761218425</v>
      </c>
      <c r="J40" s="90">
        <v>-108.776698490602</v>
      </c>
      <c r="K40" s="66">
        <v>3.0726</v>
      </c>
      <c r="L40" s="99">
        <f t="shared" si="26"/>
        <v>-3624.5673760119957</v>
      </c>
      <c r="M40" s="99">
        <f t="shared" si="27"/>
        <v>-3743.343794923007</v>
      </c>
      <c r="N40" s="99">
        <f t="shared" si="28"/>
        <v>-3656.9901114740019</v>
      </c>
      <c r="O40" s="99">
        <f t="shared" si="29"/>
        <v>-3785.0630981010054</v>
      </c>
      <c r="P40" s="142">
        <f t="shared" si="30"/>
        <v>103.97564142400029</v>
      </c>
      <c r="Q40" s="99">
        <f t="shared" si="31"/>
        <v>-18693.243435476004</v>
      </c>
      <c r="R40" s="99">
        <f t="shared" si="32"/>
        <v>5.0146267994932714E-2</v>
      </c>
      <c r="S40" s="99">
        <f t="shared" si="33"/>
        <v>6.7621350012814219E-3</v>
      </c>
      <c r="T40" s="99">
        <f t="shared" si="34"/>
        <v>3.9056527995739998E-2</v>
      </c>
      <c r="U40" s="99">
        <f t="shared" si="35"/>
        <v>-3.7027800203759398E-4</v>
      </c>
      <c r="V40" s="63">
        <v>-108.776698120324</v>
      </c>
    </row>
    <row r="41" spans="1:24" x14ac:dyDescent="0.2">
      <c r="A41" s="63">
        <v>-108.6706896723</v>
      </c>
      <c r="B41" s="71">
        <v>-1444.1842196140999</v>
      </c>
      <c r="C41" s="64">
        <v>-226.481265374982</v>
      </c>
      <c r="D41" s="63">
        <v>-108.77652411501499</v>
      </c>
      <c r="E41" s="63">
        <v>-230.02756376495401</v>
      </c>
      <c r="F41" s="63">
        <v>-108.77651758639701</v>
      </c>
      <c r="G41" s="63">
        <v>-227.503266726318</v>
      </c>
      <c r="H41" s="63">
        <v>-108.776524412725</v>
      </c>
      <c r="I41" s="63">
        <v>-231.31927910456901</v>
      </c>
      <c r="J41" s="63">
        <v>-108.77652569061</v>
      </c>
      <c r="K41" s="66">
        <v>4</v>
      </c>
      <c r="L41" s="99">
        <f t="shared" si="26"/>
        <v>-117704.739698124</v>
      </c>
      <c r="M41" s="99">
        <f t="shared" si="27"/>
        <v>-121251.03808809601</v>
      </c>
      <c r="N41" s="99">
        <f t="shared" si="28"/>
        <v>-118726.74104946</v>
      </c>
      <c r="O41" s="99">
        <f t="shared" si="29"/>
        <v>-122542.75342771101</v>
      </c>
      <c r="P41" s="142">
        <f t="shared" si="30"/>
        <v>105.83600455800024</v>
      </c>
      <c r="Q41" s="99">
        <f t="shared" si="31"/>
        <v>-1335407.6939372418</v>
      </c>
      <c r="R41" s="99">
        <f t="shared" si="32"/>
        <v>1.5618430069253009E-3</v>
      </c>
      <c r="S41" s="99">
        <f t="shared" si="33"/>
        <v>8.0904609944809636E-3</v>
      </c>
      <c r="T41" s="99">
        <f t="shared" si="34"/>
        <v>1.2641330044971255E-3</v>
      </c>
      <c r="U41" s="99">
        <f t="shared" si="35"/>
        <v>-1.3752000427302846E-5</v>
      </c>
      <c r="V41" s="63">
        <v>-108.776525676858</v>
      </c>
    </row>
    <row r="42" spans="1:24" x14ac:dyDescent="0.2">
      <c r="A42" s="61"/>
      <c r="B42" s="61"/>
      <c r="C42" s="70"/>
      <c r="D42" s="61"/>
      <c r="E42" s="61"/>
      <c r="F42" s="61"/>
      <c r="G42" s="61"/>
      <c r="H42" s="61"/>
      <c r="I42" s="61"/>
      <c r="J42" s="61"/>
      <c r="K42" s="66" t="s">
        <v>31</v>
      </c>
      <c r="L42" s="99">
        <f t="array" ref="L42">MAX(ABS(L36:L41))</f>
        <v>117704.739698124</v>
      </c>
      <c r="M42" s="99">
        <f t="array" ref="M42">MAX(ABS(M36:M41))</f>
        <v>121251.03808809601</v>
      </c>
      <c r="N42" s="99">
        <f t="array" ref="N42">MAX(ABS(N36:N41))</f>
        <v>118726.74104946</v>
      </c>
      <c r="O42" s="99">
        <f t="array" ref="O42">MAX(ABS(O36:O41))</f>
        <v>122542.75342771101</v>
      </c>
      <c r="P42" s="142">
        <f t="array" ref="P42">MAX(ABS(P36:P41))</f>
        <v>105.83600455800024</v>
      </c>
      <c r="Q42" s="99">
        <f t="array" ref="Q42">MAX(ABS(Q36:Q41))</f>
        <v>1335407.6939372418</v>
      </c>
      <c r="R42" s="99">
        <f t="array" ref="R42">MAX(ABS(R36:R41))</f>
        <v>9.6109008520102179</v>
      </c>
      <c r="S42" s="99">
        <f t="array" ref="S42">MAX(ABS(S36:S41))</f>
        <v>1.6406045100012534</v>
      </c>
      <c r="T42" s="99">
        <f t="array" ref="T42">MAX(ABS(T36:T41))</f>
        <v>8.6881852270010995</v>
      </c>
      <c r="U42" s="99">
        <f t="array" ref="U42">MAX(ABS(U36:U41))</f>
        <v>3.7027800203759398E-4</v>
      </c>
    </row>
    <row r="43" spans="1:24" x14ac:dyDescent="0.2">
      <c r="A43" s="61"/>
      <c r="B43" s="61"/>
      <c r="C43" s="44" t="s">
        <v>98</v>
      </c>
      <c r="D43" s="61"/>
      <c r="E43" s="61"/>
      <c r="F43" s="61"/>
      <c r="G43" s="61"/>
      <c r="H43" s="61"/>
      <c r="I43" s="61"/>
      <c r="J43" s="61"/>
      <c r="K43" s="66" t="s">
        <v>32</v>
      </c>
      <c r="L43" s="99">
        <f t="array" ref="L43">MIN(ABS(L36:L41))</f>
        <v>1.2841741110065641</v>
      </c>
      <c r="M43" s="99">
        <f t="array" ref="M43">MIN(ABS(M36:M41))</f>
        <v>0.48929019999377488</v>
      </c>
      <c r="N43" s="99">
        <f t="array" ref="N43">MIN(ABS(N36:N41))</f>
        <v>0.78310718001262103</v>
      </c>
      <c r="O43" s="99">
        <f t="array" ref="O43">MIN(ABS(O36:O41))</f>
        <v>0.96690519799835783</v>
      </c>
      <c r="P43" s="142">
        <f t="array" ref="P43">MIN(ABS(P36:P41))</f>
        <v>46.890294674000188</v>
      </c>
      <c r="Q43" s="99">
        <f t="array" ref="Q43">MIN(ABS(Q36:Q41))</f>
        <v>3.3412129259886569</v>
      </c>
      <c r="R43" s="99">
        <f t="array" ref="R43">MIN(ABS(R36:R41))</f>
        <v>1.5618430069253009E-3</v>
      </c>
      <c r="S43" s="99">
        <f t="array" ref="S43">MIN(ABS(S36:S41))</f>
        <v>6.7621350012814219E-3</v>
      </c>
      <c r="T43" s="99">
        <f t="array" ref="T43">MIN(ABS(T36:T41))</f>
        <v>1.2641330044971255E-3</v>
      </c>
      <c r="U43" s="99">
        <f t="array" ref="U43">MIN(ABS(U36:U41))</f>
        <v>6.5699623519321904E-7</v>
      </c>
    </row>
    <row r="44" spans="1:24" x14ac:dyDescent="0.2">
      <c r="A44" s="61"/>
      <c r="B44" s="61"/>
      <c r="C44" s="70"/>
      <c r="D44" s="61"/>
      <c r="E44" s="61"/>
      <c r="F44" s="61"/>
      <c r="G44" s="61"/>
      <c r="H44" s="61"/>
      <c r="I44" s="61"/>
      <c r="J44" s="61"/>
      <c r="K44" s="66" t="s">
        <v>30</v>
      </c>
      <c r="L44" s="99">
        <f t="shared" ref="L44:U44" si="36">L42-L43</f>
        <v>117703.455524013</v>
      </c>
      <c r="M44" s="99">
        <f t="shared" si="36"/>
        <v>121250.54879789602</v>
      </c>
      <c r="N44" s="99">
        <f t="shared" si="36"/>
        <v>118725.95794227999</v>
      </c>
      <c r="O44" s="99">
        <f t="shared" si="36"/>
        <v>122541.78652251301</v>
      </c>
      <c r="P44" s="142">
        <f t="shared" si="36"/>
        <v>58.945709884000053</v>
      </c>
      <c r="Q44" s="99">
        <f t="shared" si="36"/>
        <v>1335404.3527243158</v>
      </c>
      <c r="R44" s="99">
        <f t="shared" si="36"/>
        <v>9.6093390090032926</v>
      </c>
      <c r="S44" s="99">
        <f t="shared" si="36"/>
        <v>1.633842374999972</v>
      </c>
      <c r="T44" s="99">
        <f t="shared" si="36"/>
        <v>8.6869210939966024</v>
      </c>
      <c r="U44" s="99">
        <f t="shared" si="36"/>
        <v>3.6962100580240076E-4</v>
      </c>
    </row>
    <row r="45" spans="1:24" x14ac:dyDescent="0.2">
      <c r="A45" s="58"/>
      <c r="B45" s="58"/>
      <c r="C45" s="59"/>
      <c r="H45" s="57"/>
    </row>
    <row r="46" spans="1:24" ht="28.5" x14ac:dyDescent="0.2">
      <c r="A46" s="55" t="s">
        <v>37</v>
      </c>
      <c r="B46" s="55" t="s">
        <v>38</v>
      </c>
      <c r="C46" s="55" t="s">
        <v>10</v>
      </c>
      <c r="D46" s="56" t="s">
        <v>221</v>
      </c>
      <c r="E46" s="56" t="s">
        <v>12</v>
      </c>
      <c r="F46" s="56" t="s">
        <v>34</v>
      </c>
      <c r="G46" s="55" t="s">
        <v>44</v>
      </c>
      <c r="H46" s="55" t="s">
        <v>10</v>
      </c>
      <c r="I46" s="56" t="s">
        <v>11</v>
      </c>
      <c r="J46" s="56" t="s">
        <v>12</v>
      </c>
      <c r="K46" s="55" t="s">
        <v>162</v>
      </c>
    </row>
    <row r="47" spans="1:24" x14ac:dyDescent="0.2">
      <c r="A47" s="63">
        <v>-541.32108399619995</v>
      </c>
      <c r="B47" s="63">
        <v>-540.91373727730002</v>
      </c>
      <c r="C47" s="63">
        <v>-540.97209908620005</v>
      </c>
      <c r="D47" s="64">
        <v>-540.97213425392295</v>
      </c>
      <c r="E47" s="63">
        <v>-540.97187319676095</v>
      </c>
      <c r="F47" s="56">
        <v>0.8</v>
      </c>
      <c r="G47" s="87">
        <f t="shared" ref="G47:G52" si="37">(B47-K47)*1000</f>
        <v>58.846203244002027</v>
      </c>
      <c r="H47" s="87">
        <f t="shared" ref="H47:H52" si="38">(C47-K47)*1000</f>
        <v>0.48439434397096193</v>
      </c>
      <c r="I47" s="87">
        <f t="shared" ref="I47:I52" si="39">(D47-K47)*1000</f>
        <v>0.44922662107182987</v>
      </c>
      <c r="J47" s="87">
        <f t="shared" ref="J47:J52" si="40">(E47-K47)*1000</f>
        <v>0.71028378306436935</v>
      </c>
      <c r="K47" s="63">
        <v>-540.97258348054402</v>
      </c>
    </row>
    <row r="48" spans="1:24" x14ac:dyDescent="0.2">
      <c r="A48" s="63">
        <v>-542.08841278650004</v>
      </c>
      <c r="B48" s="63">
        <v>-541.68185537809995</v>
      </c>
      <c r="C48" s="63">
        <v>-541.75862228970004</v>
      </c>
      <c r="D48" s="64">
        <v>-541.75787746109199</v>
      </c>
      <c r="E48" s="63">
        <v>-541.75719491913503</v>
      </c>
      <c r="F48" s="56">
        <v>1</v>
      </c>
      <c r="G48" s="87">
        <f t="shared" si="37"/>
        <v>77.568695891045536</v>
      </c>
      <c r="H48" s="87">
        <f t="shared" si="38"/>
        <v>0.80178429095667525</v>
      </c>
      <c r="I48" s="87">
        <f t="shared" si="39"/>
        <v>1.546612899005595</v>
      </c>
      <c r="J48" s="87">
        <f t="shared" si="40"/>
        <v>2.2291548559678631</v>
      </c>
      <c r="K48" s="63">
        <v>-541.759424073991</v>
      </c>
    </row>
    <row r="49" spans="1:14" x14ac:dyDescent="0.2">
      <c r="A49" s="63">
        <v>-541.32366786370005</v>
      </c>
      <c r="B49" s="63">
        <v>-540.93568894830003</v>
      </c>
      <c r="C49" s="63">
        <v>-541.05278268960001</v>
      </c>
      <c r="D49" s="64">
        <v>-541.03591858473703</v>
      </c>
      <c r="E49" s="63">
        <v>-541.03192272571903</v>
      </c>
      <c r="F49" s="56">
        <v>1.5</v>
      </c>
      <c r="G49" s="87">
        <f t="shared" si="37"/>
        <v>103.517683602945</v>
      </c>
      <c r="H49" s="87">
        <f t="shared" si="38"/>
        <v>-13.576057697036958</v>
      </c>
      <c r="I49" s="87">
        <f t="shared" si="39"/>
        <v>3.2880471659382238</v>
      </c>
      <c r="J49" s="87">
        <f t="shared" si="40"/>
        <v>7.2839061839431452</v>
      </c>
      <c r="K49" s="63">
        <v>-541.03920663190297</v>
      </c>
    </row>
    <row r="50" spans="1:14" x14ac:dyDescent="0.2">
      <c r="A50" s="63">
        <v>-540.79922424970005</v>
      </c>
      <c r="B50" s="63">
        <v>-540.42552029659998</v>
      </c>
      <c r="C50" s="63">
        <v>-540.88105113009999</v>
      </c>
      <c r="D50" s="64">
        <v>-540.61635752075301</v>
      </c>
      <c r="E50" s="63">
        <v>-540.58297093059105</v>
      </c>
      <c r="F50" s="56">
        <v>2</v>
      </c>
      <c r="G50" s="87">
        <f t="shared" si="37"/>
        <v>167.55012356804855</v>
      </c>
      <c r="H50" s="87">
        <f t="shared" si="38"/>
        <v>-287.98070993195779</v>
      </c>
      <c r="I50" s="87">
        <f t="shared" si="39"/>
        <v>-23.28710058498018</v>
      </c>
      <c r="J50" s="87">
        <f t="shared" si="40"/>
        <v>10.099489576987253</v>
      </c>
      <c r="K50" s="63">
        <v>-540.59307042016803</v>
      </c>
    </row>
    <row r="51" spans="1:14" x14ac:dyDescent="0.2">
      <c r="A51" s="63">
        <v>-540.66837318540001</v>
      </c>
      <c r="B51" s="63">
        <v>-540.30076399699999</v>
      </c>
      <c r="C51" s="63">
        <v>-561.95186965948596</v>
      </c>
      <c r="D51" s="64">
        <v>-540.625275119761</v>
      </c>
      <c r="E51" s="90">
        <v>-540.49720214699903</v>
      </c>
      <c r="F51" s="56">
        <v>3</v>
      </c>
      <c r="G51" s="87">
        <f t="shared" si="37"/>
        <v>223.13461716203165</v>
      </c>
      <c r="H51" s="65">
        <f t="shared" si="38"/>
        <v>-21427.971045323942</v>
      </c>
      <c r="I51" s="87">
        <f t="shared" si="39"/>
        <v>-101.37650559897793</v>
      </c>
      <c r="J51" s="87">
        <f t="shared" si="40"/>
        <v>26.696467162992121</v>
      </c>
      <c r="K51" s="63">
        <v>-540.52389861416202</v>
      </c>
    </row>
    <row r="52" spans="1:14" x14ac:dyDescent="0.2">
      <c r="A52" s="63">
        <v>-540.66655756550006</v>
      </c>
      <c r="B52" s="63">
        <v>-540.29904978529999</v>
      </c>
      <c r="C52" s="65">
        <v>-8163.2871212194004</v>
      </c>
      <c r="D52" s="64">
        <v>-540.61729017856203</v>
      </c>
      <c r="E52" s="76">
        <v>-540.49495048489803</v>
      </c>
      <c r="F52" s="56">
        <v>4</v>
      </c>
      <c r="G52" s="87">
        <f t="shared" si="37"/>
        <v>222.18489547401532</v>
      </c>
      <c r="H52" s="65">
        <f t="shared" si="38"/>
        <v>-7622765.8865386266</v>
      </c>
      <c r="I52" s="87">
        <f t="shared" si="39"/>
        <v>-96.055497788029243</v>
      </c>
      <c r="J52" s="87">
        <f t="shared" si="40"/>
        <v>26.284195875973637</v>
      </c>
      <c r="K52" s="63">
        <v>-540.521234680774</v>
      </c>
    </row>
    <row r="53" spans="1:14" x14ac:dyDescent="0.2">
      <c r="A53" s="61"/>
      <c r="B53" s="61"/>
      <c r="C53" s="61"/>
      <c r="D53" s="70"/>
      <c r="E53" s="61"/>
      <c r="F53" s="56" t="s">
        <v>31</v>
      </c>
      <c r="G53" s="87">
        <f t="array" ref="G53">MAX(ABS(G47:G52))</f>
        <v>223.13461716203165</v>
      </c>
      <c r="H53" s="65">
        <f t="array" ref="H53">MAX(ABS(H47:H52))</f>
        <v>7622765.8865386266</v>
      </c>
      <c r="I53" s="87">
        <f t="array" ref="I53">MAX(ABS(I47:I52))</f>
        <v>101.37650559897793</v>
      </c>
      <c r="J53" s="87">
        <f t="array" ref="J53">MAX(ABS(J47:J52))</f>
        <v>26.696467162992121</v>
      </c>
      <c r="K53" s="62"/>
    </row>
    <row r="54" spans="1:14" x14ac:dyDescent="0.2">
      <c r="A54" s="61"/>
      <c r="B54" s="85" t="s">
        <v>308</v>
      </c>
      <c r="D54" s="70"/>
      <c r="E54" s="61"/>
      <c r="F54" s="56" t="s">
        <v>32</v>
      </c>
      <c r="G54" s="87">
        <f t="array" ref="G54">MIN(ABS(G47:G52))</f>
        <v>58.846203244002027</v>
      </c>
      <c r="H54" s="87">
        <f t="array" ref="H54">MIN(ABS(H47:H52))</f>
        <v>0.48439434397096193</v>
      </c>
      <c r="I54" s="87">
        <f t="array" ref="I54">MIN(ABS(I47:I52))</f>
        <v>0.44922662107182987</v>
      </c>
      <c r="J54" s="87">
        <f t="array" ref="J54">MIN(ABS(J47:J52))</f>
        <v>0.71028378306436935</v>
      </c>
      <c r="K54" s="62"/>
    </row>
    <row r="55" spans="1:14" x14ac:dyDescent="0.2">
      <c r="A55" s="61"/>
      <c r="B55" s="61"/>
      <c r="C55" s="61"/>
      <c r="D55" s="70"/>
      <c r="E55" s="61"/>
      <c r="F55" s="66" t="s">
        <v>30</v>
      </c>
      <c r="G55" s="87">
        <f>G53-G54</f>
        <v>164.28841391802962</v>
      </c>
      <c r="H55" s="65">
        <f>H53-H54</f>
        <v>7622765.4021442831</v>
      </c>
      <c r="I55" s="87">
        <f>I53-I54</f>
        <v>100.9272789779061</v>
      </c>
      <c r="J55" s="87">
        <f>J53-J54</f>
        <v>25.986183379927752</v>
      </c>
      <c r="K55" s="62"/>
    </row>
    <row r="56" spans="1:14" x14ac:dyDescent="0.2">
      <c r="A56" s="61"/>
      <c r="B56" s="61"/>
      <c r="C56" s="61"/>
      <c r="D56" s="70"/>
      <c r="E56" s="70"/>
      <c r="F56" s="67"/>
      <c r="G56" s="87"/>
      <c r="H56" s="65"/>
      <c r="I56" s="87"/>
      <c r="J56" s="87"/>
      <c r="K56" s="62"/>
    </row>
    <row r="57" spans="1:14" x14ac:dyDescent="0.2">
      <c r="A57" s="55" t="s">
        <v>18</v>
      </c>
      <c r="B57" s="55" t="s">
        <v>10</v>
      </c>
      <c r="C57" s="56" t="s">
        <v>213</v>
      </c>
      <c r="D57" s="56" t="s">
        <v>12</v>
      </c>
      <c r="E57" s="56" t="s">
        <v>211</v>
      </c>
      <c r="F57" s="56" t="s">
        <v>83</v>
      </c>
      <c r="G57" s="56" t="s">
        <v>34</v>
      </c>
      <c r="H57" s="55" t="s">
        <v>18</v>
      </c>
      <c r="I57" s="55" t="s">
        <v>10</v>
      </c>
      <c r="J57" s="56" t="s">
        <v>11</v>
      </c>
      <c r="K57" s="56" t="s">
        <v>12</v>
      </c>
      <c r="L57" s="56" t="s">
        <v>116</v>
      </c>
      <c r="M57" s="56" t="s">
        <v>83</v>
      </c>
      <c r="N57" s="55" t="s">
        <v>42</v>
      </c>
    </row>
    <row r="58" spans="1:14" x14ac:dyDescent="0.2">
      <c r="A58" s="63">
        <v>-157.05409899369999</v>
      </c>
      <c r="B58" s="63">
        <v>-157.05797133499999</v>
      </c>
      <c r="C58" s="63">
        <v>-157.05795382442301</v>
      </c>
      <c r="D58" s="63">
        <v>-157.057949446669</v>
      </c>
      <c r="E58" s="63">
        <v>-157.05815547013501</v>
      </c>
      <c r="F58" s="63">
        <v>-157.05815060702</v>
      </c>
      <c r="G58" s="56">
        <v>0.8</v>
      </c>
      <c r="H58" s="100">
        <f>(A58-N58)*1000</f>
        <v>4.0530744959994536</v>
      </c>
      <c r="I58" s="99">
        <f>(B58-N58)*1000</f>
        <v>0.18073319600375726</v>
      </c>
      <c r="J58" s="99">
        <f>(C58-N58)*1000</f>
        <v>0.19824377298505169</v>
      </c>
      <c r="K58" s="99">
        <f>(D58-N58)*1000</f>
        <v>0.20262152699501712</v>
      </c>
      <c r="L58" s="99">
        <f>(E58-N58)*1000</f>
        <v>-3.4019390113826375E-3</v>
      </c>
      <c r="M58" s="99">
        <f>(F58-N58)*627.51</f>
        <v>9.1690255048888498E-4</v>
      </c>
      <c r="N58" s="63">
        <v>-157.05815206819599</v>
      </c>
    </row>
    <row r="59" spans="1:14" x14ac:dyDescent="0.2">
      <c r="A59" s="63">
        <v>-157.35441007840001</v>
      </c>
      <c r="B59" s="63">
        <v>-157.36020776379999</v>
      </c>
      <c r="C59" s="63">
        <v>-157.360109445283</v>
      </c>
      <c r="D59" s="63">
        <v>-157.360093752068</v>
      </c>
      <c r="E59" s="63">
        <v>-157.360380383343</v>
      </c>
      <c r="F59" s="63">
        <v>-157.360363114216</v>
      </c>
      <c r="G59" s="56">
        <v>1</v>
      </c>
      <c r="H59" s="100">
        <f t="shared" ref="H59:H63" si="41">(A59-N59)*1000</f>
        <v>5.9619209060031153</v>
      </c>
      <c r="I59" s="99">
        <f t="shared" ref="I59:I63" si="42">(B59-N59)*1000</f>
        <v>0.16423550601984971</v>
      </c>
      <c r="J59" s="99">
        <f t="shared" ref="J59:J63" si="43">(C59-N59)*1000</f>
        <v>0.26255402300989772</v>
      </c>
      <c r="K59" s="99">
        <f t="shared" ref="K59:K62" si="44">(D59-N59)*1000</f>
        <v>0.27824723801472828</v>
      </c>
      <c r="L59" s="99">
        <f t="shared" ref="L59:L63" si="45">(E59-N59)*1000</f>
        <v>-8.3840369882182131E-3</v>
      </c>
      <c r="M59" s="99">
        <f t="shared" ref="M59:M63" si="46">(F59-N59)*627.51</f>
        <v>5.5754828329847329E-3</v>
      </c>
      <c r="N59" s="63">
        <v>-157.36037199930601</v>
      </c>
    </row>
    <row r="60" spans="1:14" x14ac:dyDescent="0.2">
      <c r="A60" s="63">
        <v>-157.0823277044</v>
      </c>
      <c r="B60" s="63">
        <v>-157.09313898420001</v>
      </c>
      <c r="C60" s="63">
        <v>-157.093683243268</v>
      </c>
      <c r="D60" s="63">
        <v>-157.09348891027699</v>
      </c>
      <c r="E60" s="63">
        <v>-157.09418978711199</v>
      </c>
      <c r="F60" s="63">
        <v>-157.09397253267699</v>
      </c>
      <c r="G60" s="56">
        <v>1.5</v>
      </c>
      <c r="H60" s="100">
        <f t="shared" si="41"/>
        <v>11.675221383995904</v>
      </c>
      <c r="I60" s="99">
        <f t="shared" si="42"/>
        <v>0.86394158398661602</v>
      </c>
      <c r="J60" s="99">
        <f t="shared" si="43"/>
        <v>0.31968251599323594</v>
      </c>
      <c r="K60" s="99">
        <f t="shared" si="44"/>
        <v>0.51401550700802545</v>
      </c>
      <c r="L60" s="99">
        <f t="shared" si="45"/>
        <v>-0.18686132798961808</v>
      </c>
      <c r="M60" s="99">
        <f t="shared" si="46"/>
        <v>1.9071978580281552E-2</v>
      </c>
      <c r="N60" s="63">
        <v>-157.094002925784</v>
      </c>
    </row>
    <row r="61" spans="1:14" x14ac:dyDescent="0.2">
      <c r="A61" s="63">
        <v>-156.9154467706</v>
      </c>
      <c r="B61" s="63">
        <v>-156.95094273859999</v>
      </c>
      <c r="C61" s="63">
        <v>-156.93993712237</v>
      </c>
      <c r="D61" s="63">
        <v>-156.93661251153699</v>
      </c>
      <c r="E61" s="63">
        <v>-156.941076794846</v>
      </c>
      <c r="F61" s="63">
        <v>-156.93743858450401</v>
      </c>
      <c r="G61" s="56">
        <v>2</v>
      </c>
      <c r="H61" s="100">
        <f t="shared" si="41"/>
        <v>22.021205966012758</v>
      </c>
      <c r="I61" s="99">
        <f t="shared" si="42"/>
        <v>-13.474762033979459</v>
      </c>
      <c r="J61" s="99">
        <f t="shared" si="43"/>
        <v>-2.4691458039853842</v>
      </c>
      <c r="K61" s="99">
        <f t="shared" si="44"/>
        <v>0.85546502901934218</v>
      </c>
      <c r="L61" s="99">
        <f t="shared" si="45"/>
        <v>-3.6088182799858259</v>
      </c>
      <c r="M61" s="99">
        <f>(F61-N61)*627.51</f>
        <v>1.8443812828009526E-2</v>
      </c>
      <c r="N61" s="63">
        <v>-156.93746797656601</v>
      </c>
    </row>
    <row r="62" spans="1:14" x14ac:dyDescent="0.2">
      <c r="A62" s="63">
        <v>-156.8795286479</v>
      </c>
      <c r="B62" s="63">
        <v>-160.9661094141</v>
      </c>
      <c r="C62" s="63">
        <v>-156.902518917024</v>
      </c>
      <c r="D62" s="63">
        <v>-156.91379471728999</v>
      </c>
      <c r="E62" s="63">
        <v>-156.90943729373899</v>
      </c>
      <c r="F62" s="63">
        <v>-156.913832450098</v>
      </c>
      <c r="G62" s="56">
        <v>3</v>
      </c>
      <c r="H62" s="100">
        <f t="shared" si="41"/>
        <v>34.306984333994706</v>
      </c>
      <c r="I62" s="99">
        <f t="shared" si="42"/>
        <v>-4052.2737818660062</v>
      </c>
      <c r="J62" s="99">
        <f t="shared" si="43"/>
        <v>11.316715210000439</v>
      </c>
      <c r="K62" s="99">
        <f t="shared" si="44"/>
        <v>4.0914944008818566E-2</v>
      </c>
      <c r="L62" s="99">
        <f t="shared" si="45"/>
        <v>4.3983384950081472</v>
      </c>
      <c r="M62" s="99">
        <f t="shared" si="46"/>
        <v>1.9968221602672995E-3</v>
      </c>
      <c r="N62" s="63">
        <v>-156.913835632234</v>
      </c>
    </row>
    <row r="63" spans="1:14" x14ac:dyDescent="0.2">
      <c r="A63" s="63">
        <v>-156.87920653130001</v>
      </c>
      <c r="B63" s="63">
        <v>-2688.0183062325</v>
      </c>
      <c r="C63" s="63">
        <v>-156.902389616889</v>
      </c>
      <c r="D63" s="63">
        <v>-156.91372905145201</v>
      </c>
      <c r="E63" s="63">
        <v>-156.909651377838</v>
      </c>
      <c r="F63" s="63">
        <v>-156.91372904884699</v>
      </c>
      <c r="G63" s="56">
        <v>4</v>
      </c>
      <c r="H63" s="100">
        <f t="shared" si="41"/>
        <v>34.522050702975093</v>
      </c>
      <c r="I63" s="99">
        <f t="shared" si="42"/>
        <v>-2531104.5776504972</v>
      </c>
      <c r="J63" s="99">
        <f t="shared" si="43"/>
        <v>11.338965113992572</v>
      </c>
      <c r="K63" s="99">
        <f>(D63-N63)*1000</f>
        <v>-4.6944902010181977E-4</v>
      </c>
      <c r="L63" s="99">
        <f t="shared" si="45"/>
        <v>4.0772041649859148</v>
      </c>
      <c r="M63" s="99">
        <f t="shared" si="46"/>
        <v>-2.9294927837867133E-4</v>
      </c>
      <c r="N63" s="63">
        <v>-156.91372858200299</v>
      </c>
    </row>
    <row r="64" spans="1:14" x14ac:dyDescent="0.2">
      <c r="G64" s="56" t="s">
        <v>31</v>
      </c>
      <c r="H64" s="100">
        <f t="array" ref="H64">MAX(ABS(H58:H63))</f>
        <v>34.522050702975093</v>
      </c>
      <c r="I64" s="100">
        <f t="array" ref="I64">MAX(ABS(I58:I63))</f>
        <v>2531104.5776504972</v>
      </c>
      <c r="J64" s="100">
        <f t="array" ref="J64">MAX(ABS(J58:J63))</f>
        <v>11.338965113992572</v>
      </c>
      <c r="K64" s="100">
        <f t="array" ref="K64">MAX(ABS(K58:K63))</f>
        <v>0.85546502901934218</v>
      </c>
      <c r="L64" s="100">
        <f t="array" ref="L64">MAX(ABS(L58:L63))</f>
        <v>4.3983384950081472</v>
      </c>
      <c r="M64" s="100">
        <f t="array" ref="M64">MAX(ABS(M58:M63))</f>
        <v>1.9071978580281552E-2</v>
      </c>
    </row>
    <row r="65" spans="1:18" x14ac:dyDescent="0.2">
      <c r="B65" s="84" t="s">
        <v>115</v>
      </c>
      <c r="G65" s="56" t="s">
        <v>32</v>
      </c>
      <c r="H65" s="100">
        <f t="array" ref="H65">MIN(ABS(H58:H63))</f>
        <v>4.0530744959994536</v>
      </c>
      <c r="I65" s="100">
        <f t="array" ref="I65">MIN(ABS(I58:I63))</f>
        <v>0.16423550601984971</v>
      </c>
      <c r="J65" s="100">
        <f t="array" ref="J65">MIN(ABS(J58:J63))</f>
        <v>0.19824377298505169</v>
      </c>
      <c r="K65" s="100">
        <f t="array" ref="K65">MIN(ABS(K58:K63))</f>
        <v>4.6944902010181977E-4</v>
      </c>
      <c r="L65" s="100">
        <f t="array" ref="L65">MIN(ABS(L58:L63))</f>
        <v>3.4019390113826375E-3</v>
      </c>
      <c r="M65" s="100">
        <f t="array" ref="M65">MIN(ABS(M58:M63))</f>
        <v>2.9294927837867133E-4</v>
      </c>
    </row>
    <row r="66" spans="1:18" x14ac:dyDescent="0.2">
      <c r="G66" s="66" t="s">
        <v>30</v>
      </c>
      <c r="H66" s="100">
        <f>H64-H65</f>
        <v>30.46897620697564</v>
      </c>
      <c r="I66" s="100">
        <f t="shared" ref="I66:M66" si="47">I64-I65</f>
        <v>2531104.413414991</v>
      </c>
      <c r="J66" s="100">
        <f t="shared" si="47"/>
        <v>11.14072134100752</v>
      </c>
      <c r="K66" s="100">
        <f t="shared" si="47"/>
        <v>0.85499557999924036</v>
      </c>
      <c r="L66" s="100">
        <f t="shared" si="47"/>
        <v>4.3949365559967646</v>
      </c>
      <c r="M66" s="100">
        <f t="shared" si="47"/>
        <v>1.877902930190288E-2</v>
      </c>
    </row>
    <row r="67" spans="1:18" x14ac:dyDescent="0.2">
      <c r="H67" s="57"/>
    </row>
    <row r="68" spans="1:18" ht="28.5" x14ac:dyDescent="0.2">
      <c r="A68" s="55" t="s">
        <v>81</v>
      </c>
      <c r="B68" s="55" t="s">
        <v>10</v>
      </c>
      <c r="C68" s="56" t="s">
        <v>213</v>
      </c>
      <c r="D68" s="56" t="s">
        <v>12</v>
      </c>
      <c r="E68" s="56" t="s">
        <v>34</v>
      </c>
      <c r="F68" s="55" t="s">
        <v>81</v>
      </c>
      <c r="G68" s="55" t="s">
        <v>10</v>
      </c>
      <c r="H68" s="56" t="s">
        <v>11</v>
      </c>
      <c r="I68" s="56" t="s">
        <v>12</v>
      </c>
      <c r="J68" s="55" t="s">
        <v>82</v>
      </c>
      <c r="K68" s="72" t="s">
        <v>54</v>
      </c>
      <c r="L68" s="72" t="s">
        <v>79</v>
      </c>
    </row>
    <row r="69" spans="1:18" x14ac:dyDescent="0.2">
      <c r="A69" s="63">
        <v>-507.60182034019999</v>
      </c>
      <c r="B69" s="63">
        <v>-507.6251301941</v>
      </c>
      <c r="C69" s="64"/>
      <c r="D69" s="63">
        <v>-507.62390916645199</v>
      </c>
      <c r="E69" s="56">
        <v>0.8</v>
      </c>
      <c r="F69" s="101">
        <f>(A69-J69)*1000*0.62751</f>
        <v>15.650761104268451</v>
      </c>
      <c r="G69" s="101">
        <f>(B69-J69)*1000*0.62751</f>
        <v>1.0235946834778757</v>
      </c>
      <c r="H69" s="101"/>
      <c r="I69" s="101">
        <f>(D69-J69)*1000*0.62751</f>
        <v>1.7898017428746522</v>
      </c>
      <c r="J69" s="63">
        <v>-507.62676139469198</v>
      </c>
      <c r="K69" s="57" t="s">
        <v>53</v>
      </c>
      <c r="L69" s="79">
        <v>1.5304627</v>
      </c>
    </row>
    <row r="70" spans="1:18" x14ac:dyDescent="0.2">
      <c r="A70" s="63">
        <v>-508.8245506211</v>
      </c>
      <c r="B70" s="63">
        <v>-508.85831033030001</v>
      </c>
      <c r="C70" s="64"/>
      <c r="D70" s="63">
        <v>-508.85642836884898</v>
      </c>
      <c r="E70" s="56">
        <v>1</v>
      </c>
      <c r="F70" s="101">
        <f t="shared" ref="F70:F74" si="48">(A70-J70)*1000*0.62751</f>
        <v>22.47761191797612</v>
      </c>
      <c r="G70" s="101">
        <f t="shared" ref="G70:G74" si="49">(B70-J70)*1000*0.62751</f>
        <v>1.2930567978763601</v>
      </c>
      <c r="H70" s="101"/>
      <c r="I70" s="101">
        <f t="shared" ref="I70:I74" si="50">(D70-J70)*1000*0.62751</f>
        <v>2.4740064280143765</v>
      </c>
      <c r="J70" s="63">
        <v>-508.86037094574499</v>
      </c>
      <c r="K70" s="57" t="s">
        <v>56</v>
      </c>
      <c r="L70" s="79">
        <v>1.5323749799999999</v>
      </c>
    </row>
    <row r="71" spans="1:18" x14ac:dyDescent="0.2">
      <c r="A71" s="63">
        <v>-507.73212237489997</v>
      </c>
      <c r="B71" s="63">
        <v>-507.79272048590002</v>
      </c>
      <c r="C71" s="64"/>
      <c r="D71" s="63">
        <v>-507.793969320271</v>
      </c>
      <c r="E71" s="56">
        <v>1.5</v>
      </c>
      <c r="F71" s="101">
        <f t="shared" si="48"/>
        <v>43.03438627820092</v>
      </c>
      <c r="G71" s="101">
        <f t="shared" si="49"/>
        <v>5.0084656445613698</v>
      </c>
      <c r="H71" s="101"/>
      <c r="I71" s="101">
        <f t="shared" si="50"/>
        <v>4.2248095884256198</v>
      </c>
      <c r="J71" s="63">
        <v>-507.80070197726201</v>
      </c>
      <c r="K71" s="57" t="s">
        <v>55</v>
      </c>
      <c r="L71" s="79">
        <v>1.5320638900000001</v>
      </c>
    </row>
    <row r="72" spans="1:18" x14ac:dyDescent="0.2">
      <c r="A72" s="63">
        <v>-507.05683817260001</v>
      </c>
      <c r="B72" s="63">
        <v>-507.24476433149999</v>
      </c>
      <c r="C72" s="64"/>
      <c r="D72" s="63">
        <v>-507.17072355983498</v>
      </c>
      <c r="E72" s="56">
        <v>2</v>
      </c>
      <c r="F72" s="101">
        <f t="shared" si="48"/>
        <v>76.747116123566727</v>
      </c>
      <c r="G72" s="101">
        <f t="shared" si="49"/>
        <v>-41.178427847762165</v>
      </c>
      <c r="H72" s="101"/>
      <c r="I72" s="101">
        <f>(D72-J72)*1000*0.62751</f>
        <v>5.2828967797489579</v>
      </c>
      <c r="J72" s="63">
        <v>-507.179142384682</v>
      </c>
      <c r="K72" s="57" t="s">
        <v>57</v>
      </c>
      <c r="L72" s="79">
        <v>1.5322759100000001</v>
      </c>
    </row>
    <row r="73" spans="1:18" x14ac:dyDescent="0.2">
      <c r="A73" s="63">
        <v>-506.90954850790001</v>
      </c>
      <c r="B73" s="63">
        <v>-528.87404045079995</v>
      </c>
      <c r="C73" s="64"/>
      <c r="D73" s="63">
        <v>-507.09658820790003</v>
      </c>
      <c r="E73" s="56">
        <v>3</v>
      </c>
      <c r="F73" s="101">
        <f t="shared" si="48"/>
        <v>118.40420143566458</v>
      </c>
      <c r="G73" s="101">
        <f t="shared" si="49"/>
        <v>-13664.534137653476</v>
      </c>
      <c r="H73" s="101"/>
      <c r="I73" s="101">
        <f t="shared" si="50"/>
        <v>1.0349192886558405</v>
      </c>
      <c r="J73" s="63">
        <v>-507.09823745538398</v>
      </c>
      <c r="K73" s="57" t="s">
        <v>58</v>
      </c>
      <c r="L73" s="79">
        <v>1.53227202</v>
      </c>
    </row>
    <row r="74" spans="1:18" x14ac:dyDescent="0.2">
      <c r="A74" s="63">
        <v>-506.9081475122</v>
      </c>
      <c r="B74" s="65">
        <v>-14387.626161254901</v>
      </c>
      <c r="C74" s="64"/>
      <c r="D74" s="91">
        <v>-507.09667668077799</v>
      </c>
      <c r="E74" s="56">
        <v>4</v>
      </c>
      <c r="F74" s="101">
        <f t="shared" si="48"/>
        <v>119.13544216699499</v>
      </c>
      <c r="G74" s="101">
        <f t="shared" si="49"/>
        <v>-8710170.2253615148</v>
      </c>
      <c r="H74" s="101"/>
      <c r="I74" s="101">
        <f t="shared" si="50"/>
        <v>0.83150359262287854</v>
      </c>
      <c r="J74" s="63">
        <v>-507.098001764988</v>
      </c>
      <c r="K74" s="57" t="s">
        <v>59</v>
      </c>
      <c r="L74" s="79">
        <v>1.5322755299999999</v>
      </c>
    </row>
    <row r="75" spans="1:18" x14ac:dyDescent="0.2">
      <c r="C75" s="58"/>
      <c r="E75" s="56" t="s">
        <v>31</v>
      </c>
      <c r="F75" s="101">
        <f t="array" ref="F75">MAX(ABS(F69:F74))</f>
        <v>119.13544216699499</v>
      </c>
      <c r="G75" s="65">
        <f t="array" ref="G75">MAX(ABS(G69:G74))</f>
        <v>8710170.2253615148</v>
      </c>
      <c r="H75" s="101"/>
      <c r="I75" s="101">
        <f t="array" ref="I75">MAX(ABS(I69:I74))</f>
        <v>5.2828967797489579</v>
      </c>
      <c r="K75" s="57" t="s">
        <v>60</v>
      </c>
      <c r="L75" s="79">
        <v>1.5322755299999999</v>
      </c>
      <c r="Q75" s="59"/>
      <c r="R75" s="59"/>
    </row>
    <row r="76" spans="1:18" x14ac:dyDescent="0.2">
      <c r="B76" s="84" t="s">
        <v>240</v>
      </c>
      <c r="C76" s="58"/>
      <c r="E76" s="56" t="s">
        <v>32</v>
      </c>
      <c r="F76" s="101">
        <f t="array" ref="F76">MIN(ABS(F69:F74))</f>
        <v>15.650761104268451</v>
      </c>
      <c r="G76" s="101">
        <f t="array" ref="G76">MIN(ABS(G69:G74))</f>
        <v>1.0235946834778757</v>
      </c>
      <c r="H76" s="101"/>
      <c r="I76" s="101">
        <f t="array" ref="I76">MIN(ABS(I69:I74))</f>
        <v>0.83150359262287854</v>
      </c>
      <c r="J76" s="62"/>
      <c r="K76" s="57" t="s">
        <v>61</v>
      </c>
      <c r="L76" s="79">
        <v>1.53227202</v>
      </c>
    </row>
    <row r="77" spans="1:18" x14ac:dyDescent="0.2">
      <c r="C77" s="58"/>
      <c r="E77" s="66" t="s">
        <v>30</v>
      </c>
      <c r="F77" s="101">
        <f>F75-F76</f>
        <v>103.48468106272654</v>
      </c>
      <c r="G77" s="65">
        <f>G75-G76</f>
        <v>8710169.2017668318</v>
      </c>
      <c r="H77" s="101"/>
      <c r="I77" s="101">
        <f>I75-I76</f>
        <v>4.4513931871260795</v>
      </c>
      <c r="J77" s="62"/>
      <c r="K77" s="57" t="s">
        <v>62</v>
      </c>
      <c r="L77" s="79">
        <v>1.5322759100000001</v>
      </c>
    </row>
    <row r="78" spans="1:18" x14ac:dyDescent="0.2">
      <c r="H78" s="57"/>
      <c r="K78" s="57" t="s">
        <v>63</v>
      </c>
      <c r="L78" s="79">
        <v>1.5320638900000001</v>
      </c>
    </row>
    <row r="79" spans="1:18" x14ac:dyDescent="0.2">
      <c r="A79" s="120" t="s">
        <v>301</v>
      </c>
      <c r="B79" s="120">
        <v>0.62751000000000001</v>
      </c>
      <c r="H79" s="57"/>
      <c r="K79" s="57" t="s">
        <v>64</v>
      </c>
      <c r="L79" s="79">
        <v>1.5323749799999999</v>
      </c>
    </row>
    <row r="80" spans="1:18" x14ac:dyDescent="0.2">
      <c r="H80" s="57"/>
      <c r="K80" s="57" t="s">
        <v>65</v>
      </c>
      <c r="L80" s="79">
        <v>1.5304627</v>
      </c>
    </row>
    <row r="81" spans="1:26" ht="28.5" x14ac:dyDescent="0.2">
      <c r="A81" s="55" t="s">
        <v>81</v>
      </c>
      <c r="B81" s="55" t="s">
        <v>10</v>
      </c>
      <c r="C81" s="56" t="s">
        <v>213</v>
      </c>
      <c r="D81" s="56" t="s">
        <v>12</v>
      </c>
      <c r="E81" s="56" t="s">
        <v>34</v>
      </c>
      <c r="F81" s="55" t="s">
        <v>81</v>
      </c>
      <c r="G81" s="55" t="s">
        <v>10</v>
      </c>
      <c r="H81" s="56" t="s">
        <v>11</v>
      </c>
      <c r="I81" s="56" t="s">
        <v>12</v>
      </c>
      <c r="J81" s="55" t="s">
        <v>82</v>
      </c>
      <c r="L81" s="79"/>
    </row>
    <row r="82" spans="1:26" x14ac:dyDescent="0.2">
      <c r="A82" s="63">
        <v>-507.59025670889997</v>
      </c>
      <c r="B82" s="63"/>
      <c r="C82" s="64"/>
      <c r="D82" s="63">
        <v>-507.61165045457301</v>
      </c>
      <c r="E82" s="56">
        <v>0.8</v>
      </c>
      <c r="F82" s="99">
        <f>(A82-J82)*627.51</f>
        <v>15.439387054055603</v>
      </c>
      <c r="G82" s="99"/>
      <c r="H82" s="99"/>
      <c r="I82" s="99">
        <f>(D82-J82)*627.51</f>
        <v>2.0145977067676806</v>
      </c>
      <c r="J82" s="63">
        <v>-507.61486091768398</v>
      </c>
      <c r="L82" s="79"/>
    </row>
    <row r="83" spans="1:26" x14ac:dyDescent="0.2">
      <c r="A83" s="63">
        <v>-508.8108402615</v>
      </c>
      <c r="B83" s="63"/>
      <c r="C83" s="64"/>
      <c r="D83" s="63">
        <v>-508.84149326627301</v>
      </c>
      <c r="E83" s="56">
        <v>1</v>
      </c>
      <c r="F83" s="99">
        <f t="shared" ref="F83:F87" si="51">(A83-J83)*627.51</f>
        <v>22.38435416605196</v>
      </c>
      <c r="G83" s="99"/>
      <c r="H83" s="99"/>
      <c r="I83" s="99">
        <f t="shared" ref="I83:I87" si="52">(D83-J83)*627.51</f>
        <v>3.1492871409462886</v>
      </c>
      <c r="J83" s="63">
        <v>-508.84651197058201</v>
      </c>
      <c r="L83" s="79"/>
    </row>
    <row r="84" spans="1:26" x14ac:dyDescent="0.2">
      <c r="A84" s="63">
        <v>-507.72033998159998</v>
      </c>
      <c r="B84" s="63"/>
      <c r="C84" s="64"/>
      <c r="D84" s="63">
        <v>-507.78222395532703</v>
      </c>
      <c r="E84" s="56">
        <v>1.5</v>
      </c>
      <c r="F84" s="99">
        <f t="shared" si="51"/>
        <v>43.965972560177242</v>
      </c>
      <c r="G84" s="99"/>
      <c r="H84" s="99"/>
      <c r="I84" s="99">
        <f t="shared" si="52"/>
        <v>5.1331602067166466</v>
      </c>
      <c r="J84" s="63">
        <v>-507.79040415995598</v>
      </c>
      <c r="L84" s="79"/>
    </row>
    <row r="85" spans="1:26" x14ac:dyDescent="0.2">
      <c r="A85" s="63">
        <v>-507.04917657530001</v>
      </c>
      <c r="B85" s="63"/>
      <c r="C85" s="64"/>
      <c r="D85" s="63">
        <v>-507.16443701590998</v>
      </c>
      <c r="E85" s="56">
        <v>2</v>
      </c>
      <c r="F85" s="99">
        <f t="shared" si="51"/>
        <v>77.628414049082451</v>
      </c>
      <c r="G85" s="99"/>
      <c r="H85" s="99"/>
      <c r="I85" s="99">
        <f t="shared" si="52"/>
        <v>5.3013349619185144</v>
      </c>
      <c r="J85" s="63">
        <v>-507.17288522384598</v>
      </c>
      <c r="L85" s="79"/>
    </row>
    <row r="86" spans="1:26" x14ac:dyDescent="0.2">
      <c r="A86" s="63">
        <v>-506.9028793288</v>
      </c>
      <c r="B86" s="63"/>
      <c r="C86" s="64"/>
      <c r="D86" s="63">
        <v>-507.09326239879999</v>
      </c>
      <c r="E86" s="56">
        <v>3</v>
      </c>
      <c r="F86" s="99">
        <f t="shared" si="51"/>
        <v>120.50897459665617</v>
      </c>
      <c r="G86" s="99"/>
      <c r="H86" s="99"/>
      <c r="I86" s="99">
        <f t="shared" si="52"/>
        <v>1.0416943409588264</v>
      </c>
      <c r="J86" s="63">
        <v>-507.09492244300799</v>
      </c>
      <c r="L86" s="79"/>
    </row>
    <row r="87" spans="1:26" x14ac:dyDescent="0.2">
      <c r="A87" s="63">
        <v>-506.90148989170001</v>
      </c>
      <c r="B87" s="65"/>
      <c r="C87" s="64"/>
      <c r="D87" s="91">
        <v>-507.09344835772799</v>
      </c>
      <c r="E87" s="56">
        <v>4</v>
      </c>
      <c r="F87" s="99">
        <f t="shared" si="51"/>
        <v>121.28573899283579</v>
      </c>
      <c r="G87" s="99"/>
      <c r="H87" s="99"/>
      <c r="I87" s="99">
        <f t="shared" si="52"/>
        <v>0.82988197561565524</v>
      </c>
      <c r="J87" s="63">
        <v>-507.09477085772897</v>
      </c>
      <c r="L87" s="79"/>
    </row>
    <row r="88" spans="1:26" x14ac:dyDescent="0.2">
      <c r="C88" s="58"/>
      <c r="E88" s="56" t="s">
        <v>31</v>
      </c>
      <c r="F88" s="99">
        <f t="array" ref="F88">MAX(ABS(F82:F87))</f>
        <v>121.28573899283579</v>
      </c>
      <c r="G88" s="99"/>
      <c r="H88" s="99"/>
      <c r="I88" s="99">
        <f t="array" ref="I88">MAX(ABS(I82:I87))</f>
        <v>5.3013349619185144</v>
      </c>
      <c r="L88" s="79"/>
    </row>
    <row r="89" spans="1:26" x14ac:dyDescent="0.2">
      <c r="B89" s="84" t="s">
        <v>241</v>
      </c>
      <c r="C89" s="58"/>
      <c r="E89" s="56" t="s">
        <v>32</v>
      </c>
      <c r="F89" s="99">
        <f t="array" ref="F89">MIN(ABS(F82:F87))</f>
        <v>15.439387054055603</v>
      </c>
      <c r="G89" s="99"/>
      <c r="H89" s="99"/>
      <c r="I89" s="99">
        <f t="array" ref="I89">MIN(ABS(I82:I87))</f>
        <v>0.82988197561565524</v>
      </c>
      <c r="J89" s="62"/>
      <c r="L89" s="79"/>
    </row>
    <row r="90" spans="1:26" x14ac:dyDescent="0.2">
      <c r="C90" s="58"/>
      <c r="E90" s="66" t="s">
        <v>30</v>
      </c>
      <c r="F90" s="99">
        <f>F88-F89</f>
        <v>105.84635193878019</v>
      </c>
      <c r="G90" s="99"/>
      <c r="H90" s="99"/>
      <c r="I90" s="99">
        <f>I88-I89</f>
        <v>4.4714529863028591</v>
      </c>
      <c r="J90" s="62"/>
      <c r="L90" s="79"/>
    </row>
    <row r="91" spans="1:26" x14ac:dyDescent="0.2">
      <c r="H91" s="57"/>
      <c r="L91" s="79"/>
    </row>
    <row r="92" spans="1:26" x14ac:dyDescent="0.2">
      <c r="A92" s="56" t="s">
        <v>133</v>
      </c>
      <c r="B92" s="56" t="s">
        <v>134</v>
      </c>
      <c r="C92" s="55" t="s">
        <v>135</v>
      </c>
      <c r="D92" s="55" t="s">
        <v>136</v>
      </c>
      <c r="E92" s="55" t="s">
        <v>10</v>
      </c>
      <c r="F92" s="56" t="s">
        <v>221</v>
      </c>
      <c r="G92" s="56" t="s">
        <v>12</v>
      </c>
      <c r="H92" s="55" t="s">
        <v>216</v>
      </c>
      <c r="I92" s="55" t="s">
        <v>5</v>
      </c>
      <c r="J92" s="56" t="s">
        <v>211</v>
      </c>
      <c r="K92" s="56" t="s">
        <v>83</v>
      </c>
      <c r="L92" s="56" t="s">
        <v>224</v>
      </c>
      <c r="M92" s="56" t="s">
        <v>24</v>
      </c>
      <c r="N92" s="56" t="s">
        <v>29</v>
      </c>
      <c r="O92" s="56" t="s">
        <v>11</v>
      </c>
      <c r="P92" s="138" t="s">
        <v>6</v>
      </c>
      <c r="Q92" s="56" t="s">
        <v>116</v>
      </c>
      <c r="R92" s="56" t="s">
        <v>23</v>
      </c>
      <c r="S92" s="55" t="s">
        <v>137</v>
      </c>
      <c r="T92" s="55" t="s">
        <v>136</v>
      </c>
      <c r="U92" s="55" t="s">
        <v>10</v>
      </c>
      <c r="V92" s="56" t="s">
        <v>12</v>
      </c>
      <c r="W92" s="55" t="s">
        <v>5</v>
      </c>
      <c r="X92" s="56" t="s">
        <v>83</v>
      </c>
      <c r="Y92" s="56" t="s">
        <v>24</v>
      </c>
      <c r="Z92" s="55" t="s">
        <v>105</v>
      </c>
    </row>
    <row r="93" spans="1:26" s="58" customFormat="1" x14ac:dyDescent="0.2">
      <c r="A93" s="64"/>
      <c r="B93" s="64"/>
      <c r="C93" s="64"/>
      <c r="D93" s="64">
        <v>-5.9941503353999996</v>
      </c>
      <c r="E93" s="64">
        <v>-6.0296623697999996</v>
      </c>
      <c r="F93" s="64">
        <v>-6.0291835274111598</v>
      </c>
      <c r="G93" s="64">
        <v>-6.0289270361544096</v>
      </c>
      <c r="H93" s="64">
        <v>-6.0310552191665696</v>
      </c>
      <c r="I93" s="64">
        <v>-6.0307403743217103</v>
      </c>
      <c r="J93" s="64">
        <v>-6.0532657620748598</v>
      </c>
      <c r="K93" s="64">
        <v>-6.0518992577043997</v>
      </c>
      <c r="L93" s="64">
        <v>-6.0555656322207803</v>
      </c>
      <c r="M93" s="64">
        <v>-6.0540153407874504</v>
      </c>
      <c r="N93" s="56">
        <v>0.7</v>
      </c>
      <c r="O93" s="99">
        <f t="shared" ref="O93:O98" si="53">(F93-Z93)*1000</f>
        <v>32.122037883310028</v>
      </c>
      <c r="P93" s="142">
        <f t="shared" ref="P93:P98" si="54">(H93-Z93)*1000</f>
        <v>30.250346127900229</v>
      </c>
      <c r="Q93" s="100">
        <f t="shared" ref="Q93:Q98" si="55">(J93-Z93)*1000</f>
        <v>8.0398032196100644</v>
      </c>
      <c r="R93" s="100">
        <f t="shared" ref="R93:R98" si="56">(L93-Z93)*1000</f>
        <v>5.7399330736895848</v>
      </c>
      <c r="S93" s="100"/>
      <c r="T93" s="99">
        <f t="shared" ref="T93:T98" si="57">(D93-Z93)*1000</f>
        <v>67.15522989447021</v>
      </c>
      <c r="U93" s="99">
        <f t="shared" ref="U93:U98" si="58">(E93-Z93)*1000</f>
        <v>31.643195494470255</v>
      </c>
      <c r="V93" s="99">
        <f t="shared" ref="V93:V98" si="59">(G93-Z93)*1000</f>
        <v>32.37852914006023</v>
      </c>
      <c r="W93" s="99">
        <f t="shared" ref="W93:W98" si="60">(I93-Z93)*1000</f>
        <v>30.565190972759559</v>
      </c>
      <c r="X93" s="100">
        <f t="shared" ref="X93:X98" si="61">(K93-Z93)*1000</f>
        <v>9.4063075900701065</v>
      </c>
      <c r="Y93" s="100">
        <f t="shared" ref="Y93:Y98" si="62">(M93-Z93)*1000</f>
        <v>7.2902245070194382</v>
      </c>
      <c r="Z93" s="64">
        <v>-6.0613055652944698</v>
      </c>
    </row>
    <row r="94" spans="1:26" x14ac:dyDescent="0.2">
      <c r="A94" s="63">
        <v>-6.2942935000000002</v>
      </c>
      <c r="B94" s="63">
        <v>-6.4245725</v>
      </c>
      <c r="C94" s="63">
        <v>-6.4920999000000004</v>
      </c>
      <c r="D94" s="63">
        <v>-6.4170622311000001</v>
      </c>
      <c r="E94" s="63">
        <v>-6.4597529083999996</v>
      </c>
      <c r="F94" s="63">
        <v>-6.4678065186135001</v>
      </c>
      <c r="G94" s="63">
        <v>-6.4666504913808804</v>
      </c>
      <c r="H94" s="63">
        <v>-6.4705494288812098</v>
      </c>
      <c r="I94" s="63">
        <v>-6.4691612929028404</v>
      </c>
      <c r="J94" s="63">
        <v>-6.4914802860950003</v>
      </c>
      <c r="K94" s="63">
        <v>-6.4869735923494503</v>
      </c>
      <c r="L94" s="63">
        <v>-6.4944101335265501</v>
      </c>
      <c r="M94" s="63">
        <v>-6.4894432681928702</v>
      </c>
      <c r="N94" s="56">
        <v>1</v>
      </c>
      <c r="O94" s="99">
        <f t="shared" si="53"/>
        <v>27.385890351250275</v>
      </c>
      <c r="P94" s="142">
        <f t="shared" si="54"/>
        <v>24.6429800835406</v>
      </c>
      <c r="Q94" s="100">
        <f t="shared" si="55"/>
        <v>3.7121228697500896</v>
      </c>
      <c r="R94" s="100">
        <f t="shared" si="56"/>
        <v>0.78227543820030832</v>
      </c>
      <c r="S94" s="99">
        <f>(C94-Z94)*1000</f>
        <v>3.0925089647499959</v>
      </c>
      <c r="T94" s="99">
        <f t="shared" si="57"/>
        <v>78.130177864750294</v>
      </c>
      <c r="U94" s="99">
        <f t="shared" si="58"/>
        <v>35.439500564750759</v>
      </c>
      <c r="V94" s="99">
        <f t="shared" si="59"/>
        <v>28.541917583869925</v>
      </c>
      <c r="W94" s="99">
        <f t="shared" si="60"/>
        <v>26.031116061909998</v>
      </c>
      <c r="X94" s="100">
        <f t="shared" si="61"/>
        <v>8.2188166153001063</v>
      </c>
      <c r="Y94" s="100">
        <f t="shared" si="62"/>
        <v>5.7491407718801568</v>
      </c>
      <c r="Z94" s="63">
        <v>-6.4951924089647504</v>
      </c>
    </row>
    <row r="95" spans="1:26" x14ac:dyDescent="0.2">
      <c r="A95" s="63">
        <v>-5.5623101999999998</v>
      </c>
      <c r="B95" s="63">
        <v>-5.8112490000000001</v>
      </c>
      <c r="C95" s="63">
        <v>-6.1377281000000004</v>
      </c>
      <c r="D95" s="63">
        <v>-5.9626741972000001</v>
      </c>
      <c r="E95" s="63">
        <v>-6.0038319784</v>
      </c>
      <c r="F95" s="63">
        <v>-6.0327599989937202</v>
      </c>
      <c r="G95" s="63">
        <v>-6.0263062552769897</v>
      </c>
      <c r="H95" s="63">
        <v>-6.0342705984857199</v>
      </c>
      <c r="I95" s="63">
        <v>-6.0275525327569204</v>
      </c>
      <c r="J95" s="90">
        <v>-6.0632361792139804</v>
      </c>
      <c r="K95" s="63">
        <v>-6.0399462831590904</v>
      </c>
      <c r="L95" s="90">
        <v>-6.0645401477180201</v>
      </c>
      <c r="M95" s="63">
        <v>-6.0410211148406896</v>
      </c>
      <c r="N95" s="56">
        <v>1.5</v>
      </c>
      <c r="O95" s="99">
        <f t="shared" si="53"/>
        <v>11.774908019430264</v>
      </c>
      <c r="P95" s="142">
        <f t="shared" si="54"/>
        <v>10.264308527430543</v>
      </c>
      <c r="Q95" s="100">
        <f t="shared" si="55"/>
        <v>-18.701272200829955</v>
      </c>
      <c r="R95" s="100">
        <f t="shared" si="56"/>
        <v>-20.005240704869642</v>
      </c>
      <c r="S95" s="99">
        <f>(C95-Z95)*1000</f>
        <v>-93.193192986849908</v>
      </c>
      <c r="T95" s="99">
        <f t="shared" si="57"/>
        <v>81.860709813150294</v>
      </c>
      <c r="U95" s="99">
        <f t="shared" si="58"/>
        <v>40.702928613150391</v>
      </c>
      <c r="V95" s="99">
        <f t="shared" si="59"/>
        <v>18.228651736160728</v>
      </c>
      <c r="W95" s="99">
        <f t="shared" si="60"/>
        <v>16.982374256230059</v>
      </c>
      <c r="X95" s="100">
        <f t="shared" si="61"/>
        <v>4.5886238540600033</v>
      </c>
      <c r="Y95" s="100">
        <f t="shared" si="62"/>
        <v>3.513792172460839</v>
      </c>
      <c r="Z95" s="63">
        <v>-6.0445349070131504</v>
      </c>
    </row>
    <row r="96" spans="1:26" x14ac:dyDescent="0.2">
      <c r="A96" s="63"/>
      <c r="B96" s="63"/>
      <c r="C96" s="63"/>
      <c r="D96" s="63">
        <v>-5.7102970088999996</v>
      </c>
      <c r="E96" s="63">
        <v>-5.7286051920999999</v>
      </c>
      <c r="F96" s="63">
        <v>-5.7498871236317797</v>
      </c>
      <c r="G96" s="63">
        <v>-5.7440231010374099</v>
      </c>
      <c r="H96" s="63">
        <v>-5.7499438103500999</v>
      </c>
      <c r="I96" s="63">
        <v>-5.7440846855947401</v>
      </c>
      <c r="J96" s="76">
        <v>-5.8811268493735804</v>
      </c>
      <c r="K96" s="63">
        <v>-5.7484943478415103</v>
      </c>
      <c r="L96" s="76">
        <v>-5.8820366366564301</v>
      </c>
      <c r="M96" s="63">
        <v>-5.7485394455183201</v>
      </c>
      <c r="N96" s="56">
        <v>2</v>
      </c>
      <c r="O96" s="99">
        <f t="shared" si="53"/>
        <v>-0.39572308779955989</v>
      </c>
      <c r="P96" s="142">
        <f t="shared" si="54"/>
        <v>-0.45240980611982451</v>
      </c>
      <c r="Q96" s="100">
        <f>(J96-Z96)*1000</f>
        <v>-131.63544882960031</v>
      </c>
      <c r="R96" s="100">
        <f>(L96-Z96)*1000</f>
        <v>-132.54523611244994</v>
      </c>
      <c r="S96" s="99"/>
      <c r="T96" s="99">
        <f t="shared" si="57"/>
        <v>39.194391643980531</v>
      </c>
      <c r="U96" s="99">
        <f t="shared" si="58"/>
        <v>20.886208443980259</v>
      </c>
      <c r="V96" s="99">
        <f t="shared" si="59"/>
        <v>5.46829950657024</v>
      </c>
      <c r="W96" s="99">
        <f t="shared" si="60"/>
        <v>5.4067149492400546</v>
      </c>
      <c r="X96" s="100">
        <f t="shared" si="61"/>
        <v>0.99705270246985833</v>
      </c>
      <c r="Y96" s="100">
        <f t="shared" si="62"/>
        <v>0.95195502566003398</v>
      </c>
      <c r="Z96" s="63">
        <v>-5.7494914005439801</v>
      </c>
    </row>
    <row r="97" spans="1:26" x14ac:dyDescent="0.2">
      <c r="A97" s="63"/>
      <c r="B97" s="63"/>
      <c r="C97" s="63"/>
      <c r="D97" s="63">
        <v>-5.6538021157999996</v>
      </c>
      <c r="E97" s="80">
        <v>-5.6546957257999999</v>
      </c>
      <c r="F97" s="63">
        <v>-5.6555310176305698</v>
      </c>
      <c r="G97" s="63">
        <v>-5.6552629605275904</v>
      </c>
      <c r="H97" s="80">
        <v>-5.6555310194600903</v>
      </c>
      <c r="I97" s="63">
        <v>-5.6552629636799097</v>
      </c>
      <c r="J97" s="63">
        <v>-5.6559165822102004</v>
      </c>
      <c r="K97" s="63">
        <v>-5.6553993750896199</v>
      </c>
      <c r="L97" s="63">
        <v>-5.65591658500996</v>
      </c>
      <c r="M97" s="63">
        <v>-5.6553993771436497</v>
      </c>
      <c r="N97" s="56">
        <v>3</v>
      </c>
      <c r="O97" s="99">
        <f t="shared" si="53"/>
        <v>-0.1052371305698685</v>
      </c>
      <c r="P97" s="142">
        <f t="shared" si="54"/>
        <v>-0.10523896009040357</v>
      </c>
      <c r="Q97" s="100">
        <f t="shared" si="55"/>
        <v>-0.49080171020055019</v>
      </c>
      <c r="R97" s="100">
        <f t="shared" si="56"/>
        <v>-0.49080450996008551</v>
      </c>
      <c r="S97" s="99"/>
      <c r="T97" s="99">
        <f t="shared" si="57"/>
        <v>1.6236647000003046</v>
      </c>
      <c r="U97" s="99">
        <f t="shared" si="58"/>
        <v>0.7300546999999824</v>
      </c>
      <c r="V97" s="99">
        <f t="shared" si="59"/>
        <v>0.16281997240952251</v>
      </c>
      <c r="W97" s="99">
        <f t="shared" si="60"/>
        <v>0.16281682009022802</v>
      </c>
      <c r="X97" s="100">
        <f t="shared" si="61"/>
        <v>2.6405410380014871E-2</v>
      </c>
      <c r="Y97" s="100">
        <f t="shared" si="62"/>
        <v>2.6403356350179763E-2</v>
      </c>
      <c r="Z97" s="63">
        <v>-5.6554257804999999</v>
      </c>
    </row>
    <row r="98" spans="1:26" x14ac:dyDescent="0.2">
      <c r="A98" s="63"/>
      <c r="B98" s="63"/>
      <c r="C98" s="63"/>
      <c r="D98" s="63">
        <v>-5.6524977627000004</v>
      </c>
      <c r="E98" s="63">
        <v>-5.6525215338999999</v>
      </c>
      <c r="F98" s="63">
        <v>-5.6525395392149198</v>
      </c>
      <c r="G98" s="63">
        <v>-5.6525330303532897</v>
      </c>
      <c r="H98" s="63">
        <v>-5.6525395392428903</v>
      </c>
      <c r="I98" s="63">
        <v>-5.6525330303799501</v>
      </c>
      <c r="J98" s="63">
        <v>-5.65257078718051</v>
      </c>
      <c r="K98" s="63">
        <v>-5.6525361756127896</v>
      </c>
      <c r="L98" s="63">
        <v>-5.6525707872089903</v>
      </c>
      <c r="M98" s="80">
        <v>-5.6525361756602903</v>
      </c>
      <c r="N98" s="56">
        <v>4</v>
      </c>
      <c r="O98" s="99">
        <f t="shared" si="53"/>
        <v>-1.3826983970233186E-2</v>
      </c>
      <c r="P98" s="142">
        <f t="shared" si="54"/>
        <v>-1.382701194074798E-2</v>
      </c>
      <c r="Q98" s="100">
        <f t="shared" si="55"/>
        <v>-4.5074949560408584E-2</v>
      </c>
      <c r="R98" s="100">
        <f t="shared" si="56"/>
        <v>-4.507497804073779E-2</v>
      </c>
      <c r="S98" s="99"/>
      <c r="T98" s="99">
        <f t="shared" si="57"/>
        <v>2.7949530949200607E-2</v>
      </c>
      <c r="U98" s="99">
        <f t="shared" si="58"/>
        <v>4.1783309496778998E-3</v>
      </c>
      <c r="V98" s="99">
        <f t="shared" si="59"/>
        <v>-7.3181223401164175E-3</v>
      </c>
      <c r="W98" s="99">
        <f t="shared" si="60"/>
        <v>-7.3181490005680416E-3</v>
      </c>
      <c r="X98" s="100">
        <f t="shared" si="61"/>
        <v>-1.046338184007567E-2</v>
      </c>
      <c r="Y98" s="100">
        <f t="shared" si="62"/>
        <v>-1.0463429340745733E-2</v>
      </c>
      <c r="Z98" s="63">
        <v>-5.6525257122309496</v>
      </c>
    </row>
    <row r="99" spans="1:26" x14ac:dyDescent="0.2">
      <c r="H99" s="57"/>
      <c r="N99" s="56" t="s">
        <v>31</v>
      </c>
      <c r="O99" s="99">
        <f t="array" ref="O99">MAX(ABS(O93:O98))</f>
        <v>32.122037883310028</v>
      </c>
      <c r="P99" s="142">
        <f t="array" ref="P99">MAX(ABS(P93:P98))</f>
        <v>30.250346127900229</v>
      </c>
      <c r="Q99" s="99">
        <f t="array" ref="Q99">MAX(ABS(Q93:Q98))</f>
        <v>131.63544882960031</v>
      </c>
      <c r="R99" s="99">
        <f t="array" ref="R99">MAX(ABS(R93:R98))</f>
        <v>132.54523611244994</v>
      </c>
      <c r="S99" s="99"/>
      <c r="T99" s="99">
        <f t="array" ref="T99">MAX(ABS(T93:T98))</f>
        <v>81.860709813150294</v>
      </c>
      <c r="U99" s="99">
        <f t="array" ref="U99">MAX(ABS(U93:U98))</f>
        <v>40.702928613150391</v>
      </c>
      <c r="V99" s="99">
        <f t="array" ref="V99">MAX(ABS(V93:V98))</f>
        <v>32.37852914006023</v>
      </c>
      <c r="W99" s="99">
        <f t="array" ref="W99">MAX(ABS(W93:W98))</f>
        <v>30.565190972759559</v>
      </c>
      <c r="X99" s="99">
        <f t="array" ref="X99">MAX(ABS(X93:X98))</f>
        <v>9.4063075900701065</v>
      </c>
      <c r="Y99" s="99">
        <f t="array" ref="Y99">MAX(ABS(Y93:Y98))</f>
        <v>7.2902245070194382</v>
      </c>
    </row>
    <row r="100" spans="1:26" x14ac:dyDescent="0.2">
      <c r="B100" s="77" t="s">
        <v>138</v>
      </c>
      <c r="H100" s="57"/>
      <c r="N100" s="56" t="s">
        <v>32</v>
      </c>
      <c r="O100" s="99">
        <f t="array" ref="O100">MIN(ABS(O93:O98))</f>
        <v>1.3826983970233186E-2</v>
      </c>
      <c r="P100" s="142">
        <f t="array" ref="P100">MIN(ABS(P93:P98))</f>
        <v>1.382701194074798E-2</v>
      </c>
      <c r="Q100" s="99">
        <f t="array" ref="Q100">MIN(ABS(Q93:Q98))</f>
        <v>4.5074949560408584E-2</v>
      </c>
      <c r="R100" s="99">
        <f t="array" ref="R100">MIN(ABS(R93:R98))</f>
        <v>4.507497804073779E-2</v>
      </c>
      <c r="S100" s="99"/>
      <c r="T100" s="99">
        <f t="array" ref="T100">MIN(ABS(T93:T98))</f>
        <v>2.7949530949200607E-2</v>
      </c>
      <c r="U100" s="99">
        <f t="array" ref="U100">MIN(ABS(U93:U98))</f>
        <v>4.1783309496778998E-3</v>
      </c>
      <c r="V100" s="99">
        <f t="array" ref="V100">MIN(ABS(V93:V98))</f>
        <v>7.3181223401164175E-3</v>
      </c>
      <c r="W100" s="99">
        <f t="array" ref="W100">MIN(ABS(W93:W98))</f>
        <v>7.3181490005680416E-3</v>
      </c>
      <c r="X100" s="99">
        <f t="array" ref="X100">MIN(ABS(X93:X98))</f>
        <v>1.046338184007567E-2</v>
      </c>
      <c r="Y100" s="99">
        <f t="array" ref="Y100">MIN(ABS(Y93:Y98))</f>
        <v>1.0463429340745733E-2</v>
      </c>
    </row>
    <row r="101" spans="1:26" x14ac:dyDescent="0.2">
      <c r="H101" s="57"/>
      <c r="N101" s="66" t="s">
        <v>30</v>
      </c>
      <c r="O101" s="99">
        <f>O99-O100</f>
        <v>32.108210899339795</v>
      </c>
      <c r="P101" s="142">
        <f t="shared" ref="P101:Y101" si="63">P99-P100</f>
        <v>30.236519115959481</v>
      </c>
      <c r="Q101" s="99">
        <f t="shared" si="63"/>
        <v>131.59037388003989</v>
      </c>
      <c r="R101" s="99">
        <f t="shared" si="63"/>
        <v>132.50016113440921</v>
      </c>
      <c r="S101" s="99"/>
      <c r="T101" s="99">
        <f t="shared" si="63"/>
        <v>81.832760282201093</v>
      </c>
      <c r="U101" s="99">
        <f t="shared" si="63"/>
        <v>40.698750282200713</v>
      </c>
      <c r="V101" s="99">
        <f t="shared" si="63"/>
        <v>32.371211017720114</v>
      </c>
      <c r="W101" s="99">
        <f t="shared" si="63"/>
        <v>30.557872823758991</v>
      </c>
      <c r="X101" s="99">
        <f t="shared" si="63"/>
        <v>9.3958442082300309</v>
      </c>
      <c r="Y101" s="99">
        <f t="shared" si="63"/>
        <v>7.2797610776786925</v>
      </c>
    </row>
    <row r="102" spans="1:26" x14ac:dyDescent="0.2">
      <c r="H102" s="57"/>
    </row>
    <row r="103" spans="1:26" x14ac:dyDescent="0.2">
      <c r="A103" s="55" t="s">
        <v>112</v>
      </c>
      <c r="B103" s="55" t="s">
        <v>10</v>
      </c>
      <c r="C103" s="56" t="s">
        <v>221</v>
      </c>
      <c r="D103" s="56" t="s">
        <v>12</v>
      </c>
      <c r="E103" s="56" t="s">
        <v>320</v>
      </c>
      <c r="F103" s="55" t="s">
        <v>112</v>
      </c>
      <c r="G103" s="55" t="s">
        <v>10</v>
      </c>
      <c r="H103" s="56" t="s">
        <v>11</v>
      </c>
      <c r="I103" s="56" t="s">
        <v>12</v>
      </c>
      <c r="J103" s="55" t="s">
        <v>265</v>
      </c>
    </row>
    <row r="104" spans="1:26" x14ac:dyDescent="0.2">
      <c r="A104" s="64">
        <v>-19.5936195156</v>
      </c>
      <c r="B104" s="64">
        <v>-19.7319174189</v>
      </c>
      <c r="C104" s="64">
        <v>-19.7077260604296</v>
      </c>
      <c r="D104" s="64">
        <v>-19.706931040562001</v>
      </c>
      <c r="E104" s="56">
        <v>0.7</v>
      </c>
      <c r="F104" s="99">
        <f t="shared" ref="F104:F109" si="64">(A104-J104)*1000</f>
        <v>280.84638996839931</v>
      </c>
      <c r="G104" s="99">
        <f t="shared" ref="G104:G109" si="65">(B104-J104)*1000</f>
        <v>142.54848666839948</v>
      </c>
      <c r="H104" s="99">
        <f t="shared" ref="H104:H109" si="66">(C104-J104)*1000</f>
        <v>166.73984513879958</v>
      </c>
      <c r="I104" s="99">
        <f t="shared" ref="I104:I109" si="67">(D104-J104)*1000</f>
        <v>167.5348650063988</v>
      </c>
      <c r="J104" s="64">
        <v>-19.8744659055684</v>
      </c>
    </row>
    <row r="105" spans="1:26" x14ac:dyDescent="0.2">
      <c r="A105" s="63">
        <v>-21.309677412700001</v>
      </c>
      <c r="B105" s="63">
        <v>-21.4732432508</v>
      </c>
      <c r="C105" s="80">
        <v>-21.485385914562301</v>
      </c>
      <c r="D105" s="63">
        <v>-21.481336954309899</v>
      </c>
      <c r="E105" s="56">
        <v>1</v>
      </c>
      <c r="F105" s="99">
        <f t="shared" si="64"/>
        <v>313.05288872630047</v>
      </c>
      <c r="G105" s="99">
        <f t="shared" si="65"/>
        <v>149.48705062630196</v>
      </c>
      <c r="H105" s="99">
        <f t="shared" si="66"/>
        <v>137.34438686400097</v>
      </c>
      <c r="I105" s="99">
        <f t="shared" si="67"/>
        <v>141.39334711640217</v>
      </c>
      <c r="J105" s="63">
        <v>-21.622730301426301</v>
      </c>
    </row>
    <row r="106" spans="1:26" x14ac:dyDescent="0.2">
      <c r="A106" s="63">
        <v>-19.844645743800001</v>
      </c>
      <c r="B106" s="80">
        <v>-19.999235234</v>
      </c>
      <c r="C106" s="63">
        <v>-20.101879984834301</v>
      </c>
      <c r="D106" s="63">
        <v>-20.076997323184202</v>
      </c>
      <c r="E106" s="56">
        <v>1.5</v>
      </c>
      <c r="F106" s="99">
        <f t="shared" si="64"/>
        <v>317.64240339379768</v>
      </c>
      <c r="G106" s="99">
        <f t="shared" si="65"/>
        <v>163.05291319379833</v>
      </c>
      <c r="H106" s="99">
        <f t="shared" si="66"/>
        <v>60.408162359497197</v>
      </c>
      <c r="I106" s="99">
        <f t="shared" si="67"/>
        <v>85.290824009597088</v>
      </c>
      <c r="J106" s="80">
        <v>-20.162288147193799</v>
      </c>
    </row>
    <row r="107" spans="1:26" x14ac:dyDescent="0.2">
      <c r="A107" s="63">
        <v>-19.017881438</v>
      </c>
      <c r="B107" s="63">
        <v>-19.0873088351</v>
      </c>
      <c r="C107" s="63">
        <v>-19.1669740032806</v>
      </c>
      <c r="D107" s="63">
        <v>-19.143690344963598</v>
      </c>
      <c r="E107" s="56">
        <v>2</v>
      </c>
      <c r="F107" s="99">
        <f t="shared" si="64"/>
        <v>151.18386569350051</v>
      </c>
      <c r="G107" s="99">
        <f t="shared" si="65"/>
        <v>81.756468593500387</v>
      </c>
      <c r="H107" s="99">
        <f t="shared" si="66"/>
        <v>2.0913004128999546</v>
      </c>
      <c r="I107" s="99">
        <f t="shared" si="67"/>
        <v>25.37495872990192</v>
      </c>
      <c r="J107" s="63">
        <v>-19.1690653036935</v>
      </c>
    </row>
    <row r="108" spans="1:26" x14ac:dyDescent="0.2">
      <c r="A108" s="63">
        <v>-18.845276032800001</v>
      </c>
      <c r="B108" s="63">
        <v>-18.848671716399998</v>
      </c>
      <c r="C108" s="63">
        <v>-18.851845118920799</v>
      </c>
      <c r="D108" s="63">
        <v>-18.850765322800001</v>
      </c>
      <c r="E108" s="56">
        <v>3</v>
      </c>
      <c r="F108" s="99">
        <f t="shared" si="64"/>
        <v>5.5851162364994877</v>
      </c>
      <c r="G108" s="99">
        <f t="shared" si="65"/>
        <v>2.1894326365021755</v>
      </c>
      <c r="H108" s="99">
        <f t="shared" si="66"/>
        <v>-0.98396988429882981</v>
      </c>
      <c r="I108" s="99">
        <f t="shared" si="67"/>
        <v>9.5826236499618744E-2</v>
      </c>
      <c r="J108" s="63">
        <v>-18.850861149036501</v>
      </c>
    </row>
    <row r="109" spans="1:26" x14ac:dyDescent="0.2">
      <c r="A109" s="63">
        <v>-18.841641726700001</v>
      </c>
      <c r="B109" s="63">
        <v>-18.8417320406</v>
      </c>
      <c r="C109" s="63">
        <v>-18.841800527413302</v>
      </c>
      <c r="D109" s="63">
        <v>-18.841774326700001</v>
      </c>
      <c r="E109" s="56">
        <v>4</v>
      </c>
      <c r="F109" s="99">
        <f t="shared" si="64"/>
        <v>-0.31489031540132828</v>
      </c>
      <c r="G109" s="99">
        <f t="shared" si="65"/>
        <v>-0.40520421540080065</v>
      </c>
      <c r="H109" s="99">
        <f t="shared" si="66"/>
        <v>-0.47369102870220559</v>
      </c>
      <c r="I109" s="99">
        <f t="shared" si="67"/>
        <v>-0.44749031540192163</v>
      </c>
      <c r="J109" s="76">
        <v>-18.841326836384599</v>
      </c>
    </row>
    <row r="110" spans="1:26" x14ac:dyDescent="0.2">
      <c r="E110" s="56" t="s">
        <v>31</v>
      </c>
      <c r="F110" s="99">
        <f t="array" ref="F110">MAX(ABS(F104:F109))</f>
        <v>317.64240339379768</v>
      </c>
      <c r="G110" s="99">
        <f t="array" ref="G110">MAX(ABS(G104:G109))</f>
        <v>163.05291319379833</v>
      </c>
      <c r="H110" s="99">
        <f t="array" ref="H110">MAX(ABS(H104:H109))</f>
        <v>166.73984513879958</v>
      </c>
      <c r="I110" s="99">
        <f t="array" ref="I110">MAX(ABS(I104:I109))</f>
        <v>167.5348650063988</v>
      </c>
      <c r="J110" s="62"/>
    </row>
    <row r="111" spans="1:26" x14ac:dyDescent="0.2">
      <c r="B111" s="44" t="s">
        <v>113</v>
      </c>
      <c r="E111" s="56" t="s">
        <v>32</v>
      </c>
      <c r="F111" s="99">
        <f t="array" ref="F111">MIN(ABS(F104:F109))</f>
        <v>0.31489031540132828</v>
      </c>
      <c r="G111" s="99">
        <f t="array" ref="G111">MIN(ABS(G104:G109))</f>
        <v>0.40520421540080065</v>
      </c>
      <c r="H111" s="99">
        <f t="array" ref="H111">MIN(ABS(H104:H109))</f>
        <v>0.47369102870220559</v>
      </c>
      <c r="I111" s="99">
        <f t="array" ref="I111">MIN(ABS(I104:I109))</f>
        <v>9.5826236499618744E-2</v>
      </c>
    </row>
    <row r="112" spans="1:26" x14ac:dyDescent="0.2">
      <c r="E112" s="66" t="s">
        <v>30</v>
      </c>
      <c r="F112" s="99">
        <f>F110-F111</f>
        <v>317.32751307839635</v>
      </c>
      <c r="G112" s="99">
        <f>G110-G111</f>
        <v>162.64770897839753</v>
      </c>
      <c r="H112" s="99">
        <f>H110-H111</f>
        <v>166.26615411009737</v>
      </c>
      <c r="I112" s="99">
        <f>I110-I111</f>
        <v>167.43903876989918</v>
      </c>
    </row>
    <row r="113" spans="1:26" x14ac:dyDescent="0.2">
      <c r="H113" s="57"/>
    </row>
    <row r="114" spans="1:26" ht="28.5" x14ac:dyDescent="0.2">
      <c r="A114" s="55" t="s">
        <v>237</v>
      </c>
      <c r="B114" s="55" t="s">
        <v>10</v>
      </c>
      <c r="C114" s="56" t="s">
        <v>213</v>
      </c>
      <c r="D114" s="56" t="s">
        <v>12</v>
      </c>
      <c r="E114" s="55" t="s">
        <v>216</v>
      </c>
      <c r="F114" s="55" t="s">
        <v>5</v>
      </c>
      <c r="G114" s="56" t="s">
        <v>211</v>
      </c>
      <c r="H114" s="56" t="s">
        <v>83</v>
      </c>
      <c r="I114" s="56" t="s">
        <v>224</v>
      </c>
      <c r="J114" s="56" t="s">
        <v>24</v>
      </c>
      <c r="K114" s="56" t="s">
        <v>29</v>
      </c>
      <c r="L114" s="55" t="s">
        <v>238</v>
      </c>
      <c r="M114" s="55" t="s">
        <v>10</v>
      </c>
      <c r="N114" s="56" t="s">
        <v>12</v>
      </c>
      <c r="O114" s="55" t="s">
        <v>5</v>
      </c>
      <c r="P114" s="56" t="s">
        <v>83</v>
      </c>
      <c r="Q114" s="56" t="s">
        <v>24</v>
      </c>
      <c r="R114" s="55" t="s">
        <v>236</v>
      </c>
      <c r="S114" s="108" t="s">
        <v>249</v>
      </c>
      <c r="T114" s="108" t="s">
        <v>250</v>
      </c>
      <c r="U114" s="108" t="s">
        <v>251</v>
      </c>
      <c r="Z114" s="58"/>
    </row>
    <row r="115" spans="1:26" x14ac:dyDescent="0.2">
      <c r="A115" s="64">
        <v>-75.413447547199993</v>
      </c>
      <c r="B115" s="64">
        <v>-75.484328426499999</v>
      </c>
      <c r="C115" s="64">
        <v>-75.473470889819396</v>
      </c>
      <c r="D115" s="64">
        <v>-75.470659606872204</v>
      </c>
      <c r="E115" s="64">
        <v>-75.475381685094405</v>
      </c>
      <c r="F115" s="64">
        <v>-75.472036768230097</v>
      </c>
      <c r="G115" s="64">
        <v>-75.480088336425098</v>
      </c>
      <c r="H115" s="64">
        <v>-75.476716560899106</v>
      </c>
      <c r="I115" s="64">
        <v>-75.481293585609606</v>
      </c>
      <c r="J115" s="64">
        <v>-75.477613488045506</v>
      </c>
      <c r="K115" s="56">
        <v>1</v>
      </c>
      <c r="L115" s="99">
        <f t="shared" ref="L115:L120" si="68">(A115-R115)*1000</f>
        <v>64.550920057399708</v>
      </c>
      <c r="M115" s="99">
        <f t="shared" ref="M115:M120" si="69">(B115-R115)*1000</f>
        <v>-6.3299592426062645</v>
      </c>
      <c r="N115" s="99">
        <f t="shared" ref="N115:N120" si="70">(D115-R115)*1000</f>
        <v>7.338860385189605</v>
      </c>
      <c r="O115" s="99">
        <f t="shared" ref="O115:O120" si="71">(F115-R115)*1000</f>
        <v>5.9616990272957082</v>
      </c>
      <c r="P115" s="100">
        <f t="shared" ref="P115:P120" si="72">(H115-R115)*1000</f>
        <v>1.2819063582867329</v>
      </c>
      <c r="Q115" s="100">
        <f t="shared" ref="Q115:Q120" si="73">(J115-R115)*1000</f>
        <v>0.38497921188707096</v>
      </c>
      <c r="R115" s="64">
        <v>-75.477998467257393</v>
      </c>
      <c r="S115" s="63">
        <v>-75.391935266999994</v>
      </c>
      <c r="T115" s="90">
        <v>-75.391935265900003</v>
      </c>
      <c r="U115" s="124">
        <v>-75.391935267999997</v>
      </c>
      <c r="Z115" s="100"/>
    </row>
    <row r="116" spans="1:26" x14ac:dyDescent="0.2">
      <c r="A116" s="63">
        <v>-75.545477716500002</v>
      </c>
      <c r="B116" s="63">
        <v>-75.647247190300007</v>
      </c>
      <c r="C116" s="63">
        <v>-75.629320796029106</v>
      </c>
      <c r="D116" s="63">
        <v>-75.621523226258802</v>
      </c>
      <c r="E116" s="63">
        <v>-75.634467469007006</v>
      </c>
      <c r="F116" s="63">
        <v>-75.624643537429705</v>
      </c>
      <c r="G116" s="63">
        <v>-75.638886085814207</v>
      </c>
      <c r="H116" s="63">
        <v>-75.629588110716298</v>
      </c>
      <c r="I116" s="63">
        <v>-75.642240488803495</v>
      </c>
      <c r="J116" s="63">
        <v>-75.631798274972596</v>
      </c>
      <c r="K116" s="56">
        <v>1.25</v>
      </c>
      <c r="L116" s="99">
        <f t="shared" si="68"/>
        <v>87.534353718794478</v>
      </c>
      <c r="M116" s="99">
        <f t="shared" si="69"/>
        <v>-14.235120081210084</v>
      </c>
      <c r="N116" s="99">
        <f t="shared" si="70"/>
        <v>11.488843959995165</v>
      </c>
      <c r="O116" s="99">
        <f t="shared" si="71"/>
        <v>8.368532789091887</v>
      </c>
      <c r="P116" s="100">
        <f t="shared" si="72"/>
        <v>3.4239595024985192</v>
      </c>
      <c r="Q116" s="100">
        <f t="shared" si="73"/>
        <v>1.2137952462012436</v>
      </c>
      <c r="R116" s="63">
        <v>-75.633012070218797</v>
      </c>
      <c r="S116" s="63">
        <v>-75.506127332099993</v>
      </c>
      <c r="T116" s="63">
        <v>-75.506127331399995</v>
      </c>
      <c r="U116" s="124">
        <v>-75.521142832999999</v>
      </c>
      <c r="Z116" s="100"/>
    </row>
    <row r="117" spans="1:26" x14ac:dyDescent="0.2">
      <c r="A117" s="63">
        <v>-75.483594290799999</v>
      </c>
      <c r="B117" s="63">
        <v>-75.594884069800003</v>
      </c>
      <c r="C117" s="63">
        <v>-75.579313255542104</v>
      </c>
      <c r="D117" s="63">
        <v>-75.565485349156404</v>
      </c>
      <c r="E117" s="63">
        <v>-75.588839680714301</v>
      </c>
      <c r="F117" s="63">
        <v>-75.570274498601094</v>
      </c>
      <c r="G117" s="90">
        <v>-75.591558835163895</v>
      </c>
      <c r="H117" s="63">
        <v>-75.574634231467897</v>
      </c>
      <c r="I117" s="90">
        <v>-75.599099933092205</v>
      </c>
      <c r="J117" s="80">
        <v>-75.578594856342505</v>
      </c>
      <c r="K117" s="56">
        <v>1.5</v>
      </c>
      <c r="L117" s="99">
        <f t="shared" si="68"/>
        <v>97.60667649429422</v>
      </c>
      <c r="M117" s="99">
        <f t="shared" si="69"/>
        <v>-13.683102505709144</v>
      </c>
      <c r="N117" s="99">
        <f t="shared" si="70"/>
        <v>15.715618137889464</v>
      </c>
      <c r="O117" s="99">
        <f t="shared" si="71"/>
        <v>10.926468693199354</v>
      </c>
      <c r="P117" s="100">
        <f t="shared" si="72"/>
        <v>6.5667358263965525</v>
      </c>
      <c r="Q117" s="100">
        <f t="shared" si="73"/>
        <v>2.6061109517883096</v>
      </c>
      <c r="R117" s="63">
        <v>-75.581200967294293</v>
      </c>
      <c r="S117" s="63">
        <v>-75.484713076700004</v>
      </c>
      <c r="T117" s="125">
        <v>-75.484713075800002</v>
      </c>
      <c r="U117" s="64">
        <v>-75.475977185800005</v>
      </c>
      <c r="Z117" s="100"/>
    </row>
    <row r="118" spans="1:26" x14ac:dyDescent="0.2">
      <c r="A118" s="63">
        <v>-75.448436159400003</v>
      </c>
      <c r="B118" s="63">
        <v>-75.469608437999995</v>
      </c>
      <c r="C118" s="63">
        <v>-75.470223824967903</v>
      </c>
      <c r="D118" s="63">
        <v>-75.4694587845905</v>
      </c>
      <c r="E118" s="63">
        <v>-75.473246603811205</v>
      </c>
      <c r="F118" s="63">
        <v>-75.472027770144905</v>
      </c>
      <c r="G118" s="90">
        <v>-75.472200484166194</v>
      </c>
      <c r="H118" s="63">
        <v>-75.471251622612897</v>
      </c>
      <c r="I118" s="90">
        <v>-75.476086101033303</v>
      </c>
      <c r="J118" s="63">
        <v>-75.474432597569304</v>
      </c>
      <c r="K118" s="56">
        <v>2</v>
      </c>
      <c r="L118" s="99">
        <f t="shared" si="68"/>
        <v>26.095477444997073</v>
      </c>
      <c r="M118" s="99">
        <f t="shared" si="69"/>
        <v>4.9231988450060271</v>
      </c>
      <c r="N118" s="99">
        <f t="shared" si="70"/>
        <v>5.0728522545000487</v>
      </c>
      <c r="O118" s="99">
        <f t="shared" si="71"/>
        <v>2.5038667000956139</v>
      </c>
      <c r="P118" s="100">
        <f t="shared" si="72"/>
        <v>3.2800142321036674</v>
      </c>
      <c r="Q118" s="100">
        <f t="shared" si="73"/>
        <v>9.9039275696100049E-2</v>
      </c>
      <c r="R118" s="63">
        <v>-75.474531636845001</v>
      </c>
      <c r="S118" s="63">
        <v>-75.396788532200006</v>
      </c>
      <c r="T118" s="125">
        <v>-75.396788529899993</v>
      </c>
      <c r="U118" s="64">
        <v>-75.383819479300001</v>
      </c>
      <c r="Z118" s="100"/>
    </row>
    <row r="119" spans="1:26" x14ac:dyDescent="0.2">
      <c r="A119" s="63">
        <v>-75.388832586800007</v>
      </c>
      <c r="B119" s="80">
        <v>-75.531890215399997</v>
      </c>
      <c r="C119" s="63">
        <v>-75.420548454461198</v>
      </c>
      <c r="D119" s="63">
        <v>-75.413003232032295</v>
      </c>
      <c r="E119" s="80">
        <v>-75.420586836271596</v>
      </c>
      <c r="F119" s="63">
        <v>-75.413019036358904</v>
      </c>
      <c r="G119" s="63">
        <v>-75.420548454461198</v>
      </c>
      <c r="H119" s="63">
        <v>-75.413321541713302</v>
      </c>
      <c r="I119" s="63">
        <v>-75.420586836271596</v>
      </c>
      <c r="J119" s="63">
        <v>-75.413340938072906</v>
      </c>
      <c r="K119" s="56">
        <v>3</v>
      </c>
      <c r="L119" s="99">
        <f t="shared" si="68"/>
        <v>24.552602134988888</v>
      </c>
      <c r="M119" s="99">
        <f t="shared" si="69"/>
        <v>-118.50502646500161</v>
      </c>
      <c r="N119" s="99">
        <f t="shared" si="70"/>
        <v>0.38195690270015348</v>
      </c>
      <c r="O119" s="99">
        <f t="shared" si="71"/>
        <v>0.36615257609184937</v>
      </c>
      <c r="P119" s="100">
        <f t="shared" si="72"/>
        <v>6.3647221693940992E-2</v>
      </c>
      <c r="Q119" s="100">
        <f t="shared" si="73"/>
        <v>4.4250862089256771E-2</v>
      </c>
      <c r="R119" s="63">
        <v>-75.413385188934996</v>
      </c>
      <c r="S119" s="63">
        <v>-75.339659623800003</v>
      </c>
      <c r="T119" s="125">
        <v>-75.383266996299994</v>
      </c>
      <c r="U119" s="64">
        <v>-75.196831919999994</v>
      </c>
      <c r="Z119" s="100"/>
    </row>
    <row r="120" spans="1:26" x14ac:dyDescent="0.2">
      <c r="A120" s="90">
        <v>-75.383351107799996</v>
      </c>
      <c r="B120" s="90">
        <v>-77.915702681599996</v>
      </c>
      <c r="C120" s="90">
        <v>-75.424916662381307</v>
      </c>
      <c r="D120" s="90">
        <v>-75.411354547988097</v>
      </c>
      <c r="E120" s="90">
        <v>-75.424923127944396</v>
      </c>
      <c r="F120" s="90">
        <v>-75.411355631322493</v>
      </c>
      <c r="G120" s="90">
        <v>-75.424916662381307</v>
      </c>
      <c r="H120" s="90">
        <v>-75.411388115826696</v>
      </c>
      <c r="I120" s="90">
        <v>-75.424923127944396</v>
      </c>
      <c r="J120" s="90">
        <v>-75.411389336952197</v>
      </c>
      <c r="K120" s="56">
        <v>4</v>
      </c>
      <c r="L120" s="99">
        <f t="shared" si="68"/>
        <v>28.048683064199054</v>
      </c>
      <c r="M120" s="99">
        <f t="shared" si="69"/>
        <v>-2504.3028907358007</v>
      </c>
      <c r="N120" s="99">
        <f t="shared" si="70"/>
        <v>4.5242876097972839E-2</v>
      </c>
      <c r="O120" s="99">
        <f t="shared" si="71"/>
        <v>4.4159541701560556E-2</v>
      </c>
      <c r="P120" s="100">
        <f t="shared" si="72"/>
        <v>1.1675037498548591E-2</v>
      </c>
      <c r="Q120" s="100">
        <f t="shared" si="73"/>
        <v>1.0453911997387877E-2</v>
      </c>
      <c r="R120" s="90">
        <v>-75.411399790864195</v>
      </c>
      <c r="S120" s="63"/>
      <c r="T120" s="125">
        <v>-75.383588880600001</v>
      </c>
      <c r="U120" s="64">
        <v>-75.193813147900002</v>
      </c>
      <c r="Z120" s="100"/>
    </row>
    <row r="121" spans="1:26" x14ac:dyDescent="0.2">
      <c r="H121" s="57"/>
      <c r="K121" s="56" t="s">
        <v>31</v>
      </c>
      <c r="L121" s="99">
        <f t="array" ref="L121">MAX(ABS(L115:L120))</f>
        <v>97.60667649429422</v>
      </c>
      <c r="M121" s="99">
        <f t="array" ref="M121">MAX(ABS(M115:M120))</f>
        <v>2504.3028907358007</v>
      </c>
      <c r="N121" s="99">
        <f t="array" ref="N121">MAX(ABS(N115:N120))</f>
        <v>15.715618137889464</v>
      </c>
      <c r="O121" s="99">
        <f t="array" ref="O121">MAX(ABS(O115:O120))</f>
        <v>10.926468693199354</v>
      </c>
      <c r="P121" s="99">
        <f t="array" ref="P121">MAX(ABS(P115:P120))</f>
        <v>6.5667358263965525</v>
      </c>
      <c r="Q121" s="99">
        <f t="array" ref="Q121">MAX(ABS(Q115:Q120))</f>
        <v>2.6061109517883096</v>
      </c>
      <c r="S121" s="99"/>
      <c r="T121" s="99"/>
      <c r="U121" s="99"/>
      <c r="Z121" s="99"/>
    </row>
    <row r="122" spans="1:26" x14ac:dyDescent="0.2">
      <c r="B122" s="77" t="s">
        <v>235</v>
      </c>
      <c r="H122" s="57"/>
      <c r="K122" s="56" t="s">
        <v>32</v>
      </c>
      <c r="L122" s="99">
        <f t="array" ref="L122">MIN(ABS(L115:L120))</f>
        <v>24.552602134988888</v>
      </c>
      <c r="M122" s="99">
        <f t="array" ref="M122">MIN(ABS(M115:M120))</f>
        <v>4.9231988450060271</v>
      </c>
      <c r="N122" s="99">
        <f t="array" ref="N122">MIN(ABS(N115:N120))</f>
        <v>4.5242876097972839E-2</v>
      </c>
      <c r="O122" s="99">
        <f t="array" ref="O122">MIN(ABS(O115:O120))</f>
        <v>4.4159541701560556E-2</v>
      </c>
      <c r="P122" s="99">
        <f t="array" ref="P122">MIN(ABS(P115:P120))</f>
        <v>1.1675037498548591E-2</v>
      </c>
      <c r="Q122" s="99">
        <f t="array" ref="Q122">MIN(ABS(Q115:Q120))</f>
        <v>1.0453911997387877E-2</v>
      </c>
      <c r="S122" s="99"/>
      <c r="T122" s="99"/>
      <c r="U122" s="99"/>
      <c r="Z122" s="99"/>
    </row>
    <row r="123" spans="1:26" x14ac:dyDescent="0.2">
      <c r="H123" s="57"/>
      <c r="K123" s="66" t="s">
        <v>30</v>
      </c>
      <c r="L123" s="99">
        <f t="shared" ref="L123:O123" si="74">L121-L122</f>
        <v>73.054074359305332</v>
      </c>
      <c r="M123" s="99">
        <f t="shared" si="74"/>
        <v>2499.3796918907947</v>
      </c>
      <c r="N123" s="99">
        <f t="shared" si="74"/>
        <v>15.670375261791492</v>
      </c>
      <c r="O123" s="99">
        <f t="shared" si="74"/>
        <v>10.882309151497793</v>
      </c>
      <c r="P123" s="99">
        <f>P121-P122</f>
        <v>6.5550607888980039</v>
      </c>
      <c r="Q123" s="99">
        <f>Q121-Q122</f>
        <v>2.5956570397909218</v>
      </c>
      <c r="S123" s="99"/>
      <c r="T123" s="99"/>
      <c r="U123" s="99"/>
      <c r="Z123" s="99"/>
    </row>
    <row r="124" spans="1:26" x14ac:dyDescent="0.2">
      <c r="H124" s="57"/>
    </row>
    <row r="125" spans="1:26" ht="28.5" x14ac:dyDescent="0.2">
      <c r="A125" s="55" t="s">
        <v>136</v>
      </c>
      <c r="B125" s="55" t="s">
        <v>10</v>
      </c>
      <c r="C125" s="56" t="s">
        <v>213</v>
      </c>
      <c r="D125" s="56" t="s">
        <v>12</v>
      </c>
      <c r="E125" s="55" t="s">
        <v>216</v>
      </c>
      <c r="F125" s="55" t="s">
        <v>5</v>
      </c>
      <c r="G125" s="56" t="s">
        <v>211</v>
      </c>
      <c r="H125" s="56" t="s">
        <v>83</v>
      </c>
      <c r="I125" s="56" t="s">
        <v>224</v>
      </c>
      <c r="J125" s="56" t="s">
        <v>24</v>
      </c>
      <c r="K125" s="56" t="s">
        <v>29</v>
      </c>
      <c r="L125" s="55" t="s">
        <v>136</v>
      </c>
      <c r="M125" s="55" t="s">
        <v>10</v>
      </c>
      <c r="N125" s="56" t="s">
        <v>12</v>
      </c>
      <c r="O125" s="55" t="s">
        <v>5</v>
      </c>
      <c r="P125" s="56" t="s">
        <v>83</v>
      </c>
      <c r="Q125" s="56" t="s">
        <v>24</v>
      </c>
      <c r="R125" s="55" t="s">
        <v>105</v>
      </c>
      <c r="S125" s="108" t="s">
        <v>249</v>
      </c>
      <c r="T125" s="108" t="s">
        <v>250</v>
      </c>
      <c r="U125" s="108" t="s">
        <v>251</v>
      </c>
      <c r="V125" s="108" t="s">
        <v>252</v>
      </c>
    </row>
    <row r="126" spans="1:26" x14ac:dyDescent="0.2">
      <c r="A126" s="64">
        <v>-2086.4047192531002</v>
      </c>
      <c r="B126" s="64">
        <v>-2086.6356786543001</v>
      </c>
      <c r="C126" s="64">
        <v>-2086.6037136054902</v>
      </c>
      <c r="D126" s="83">
        <v>-2086.56529160536</v>
      </c>
      <c r="E126" s="64">
        <v>-2086.7221669483702</v>
      </c>
      <c r="F126" s="83">
        <v>-2086.6077064194601</v>
      </c>
      <c r="G126" s="64">
        <v>-2086.6168264313601</v>
      </c>
      <c r="H126" s="64">
        <v>-2086.57215579284</v>
      </c>
      <c r="I126" s="64"/>
      <c r="J126" s="64">
        <v>-2086.6183168102398</v>
      </c>
      <c r="K126" s="56">
        <v>1.5</v>
      </c>
      <c r="L126" s="99">
        <f t="shared" ref="L126:L131" si="75">(A126-R126)*1000</f>
        <v>217.92220395991535</v>
      </c>
      <c r="M126" s="99">
        <f t="shared" ref="M126:M131" si="76">(B126-R126)*1000</f>
        <v>-13.037197240009846</v>
      </c>
      <c r="N126" s="99">
        <f t="shared" ref="N126:N131" si="77">(D126-R126)*1000</f>
        <v>57.349851700109866</v>
      </c>
      <c r="O126" s="99">
        <f t="shared" ref="O126:O131" si="78">(F126-R126)*1000</f>
        <v>14.93503760002568</v>
      </c>
      <c r="P126" s="100">
        <f>(H126-R126)*1000</f>
        <v>50.485664220104809</v>
      </c>
      <c r="Q126" s="100">
        <f t="shared" ref="Q126:Q131" si="79">(J126-R126)*1000</f>
        <v>4.3246468203506083</v>
      </c>
      <c r="R126" s="64">
        <v>-2086.6226414570601</v>
      </c>
      <c r="S126" s="64">
        <v>-2086.24619527</v>
      </c>
      <c r="T126" s="63">
        <v>-2086.24619527</v>
      </c>
      <c r="U126" s="63">
        <v>-2086.3816374799999</v>
      </c>
      <c r="V126" s="124">
        <v>-2086.3816374799999</v>
      </c>
    </row>
    <row r="127" spans="1:26" x14ac:dyDescent="0.2">
      <c r="A127" s="63">
        <v>-2086.4536409885</v>
      </c>
      <c r="B127" s="63">
        <v>-2086.6752464770998</v>
      </c>
      <c r="C127" s="63">
        <v>-2087.0802364316401</v>
      </c>
      <c r="D127" s="80">
        <v>-2086.6302244837798</v>
      </c>
      <c r="E127" s="63">
        <v>-2087.0859942534498</v>
      </c>
      <c r="F127" s="63">
        <v>-2086.6470083590398</v>
      </c>
      <c r="G127" s="63">
        <v>-2087.1086668205398</v>
      </c>
      <c r="H127" s="63">
        <v>-2086.6324450923398</v>
      </c>
      <c r="I127" s="63"/>
      <c r="J127" s="63">
        <v>-2086.65301093679</v>
      </c>
      <c r="K127" s="56">
        <v>1.7</v>
      </c>
      <c r="L127" s="99">
        <f t="shared" si="75"/>
        <v>197.80531505011822</v>
      </c>
      <c r="M127" s="99">
        <f t="shared" si="76"/>
        <v>-23.800173549716419</v>
      </c>
      <c r="N127" s="99">
        <f t="shared" si="77"/>
        <v>21.221819770289585</v>
      </c>
      <c r="O127" s="99">
        <f t="shared" si="78"/>
        <v>4.43794451030044</v>
      </c>
      <c r="P127" s="100">
        <f>(H127-R127)*1000</f>
        <v>19.001211210252222</v>
      </c>
      <c r="Q127" s="100">
        <f t="shared" si="79"/>
        <v>-1.5646332399228413</v>
      </c>
      <c r="R127" s="63">
        <v>-2086.6514463035501</v>
      </c>
      <c r="S127" s="63">
        <v>-2086.36452491</v>
      </c>
      <c r="T127" s="63">
        <v>-2086.5334191299999</v>
      </c>
      <c r="U127" s="63">
        <v>-2086.5334191299999</v>
      </c>
      <c r="V127" s="124">
        <v>-2086.5334191299999</v>
      </c>
    </row>
    <row r="128" spans="1:26" x14ac:dyDescent="0.2">
      <c r="A128" s="63">
        <v>-2086.4591998976998</v>
      </c>
      <c r="B128" s="63">
        <v>-2086.8602172152</v>
      </c>
      <c r="C128" s="63"/>
      <c r="D128" s="63">
        <v>-2086.70966688522</v>
      </c>
      <c r="E128" s="63">
        <v>-2086.3903209802402</v>
      </c>
      <c r="F128" s="63">
        <v>-2087.5665866383702</v>
      </c>
      <c r="G128" s="90">
        <v>-2086.2453242659499</v>
      </c>
      <c r="H128" s="63">
        <v>-2086.7108510261801</v>
      </c>
      <c r="I128" s="90"/>
      <c r="J128" s="63">
        <v>-2086.7097651214899</v>
      </c>
      <c r="K128" s="56">
        <v>2</v>
      </c>
      <c r="L128" s="99">
        <f t="shared" si="75"/>
        <v>206.14054173029217</v>
      </c>
      <c r="M128" s="99">
        <f t="shared" si="76"/>
        <v>-194.87677576989881</v>
      </c>
      <c r="N128" s="99">
        <f t="shared" si="77"/>
        <v>-44.326445789920399</v>
      </c>
      <c r="O128" s="99">
        <f t="shared" si="78"/>
        <v>-901.24619894004354</v>
      </c>
      <c r="P128" s="100">
        <f>(H128-R128)*1000</f>
        <v>-45.510586749969661</v>
      </c>
      <c r="Q128" s="100">
        <f t="shared" si="79"/>
        <v>-44.424682059798215</v>
      </c>
      <c r="R128" s="63">
        <v>-2086.6653404394301</v>
      </c>
      <c r="S128" s="63">
        <v>-2086.5657363599998</v>
      </c>
      <c r="T128" s="63">
        <v>-2086.5657363599998</v>
      </c>
      <c r="U128" s="63">
        <v>-2086.5657363700002</v>
      </c>
      <c r="V128" s="124">
        <v>-2086.6379154199999</v>
      </c>
    </row>
    <row r="129" spans="1:22" x14ac:dyDescent="0.2">
      <c r="A129" s="63">
        <v>-2086.4504896255999</v>
      </c>
      <c r="B129" s="63">
        <v>-2088.5894817584999</v>
      </c>
      <c r="C129" s="63"/>
      <c r="D129" s="63">
        <v>-2086.8074691279198</v>
      </c>
      <c r="E129" s="63">
        <v>-2086.2965877175002</v>
      </c>
      <c r="F129" s="92">
        <v>-2088.07486391876</v>
      </c>
      <c r="G129" s="90">
        <v>-2086.2897363202201</v>
      </c>
      <c r="H129" s="80">
        <v>-2086.81405289753</v>
      </c>
      <c r="I129" s="76"/>
      <c r="J129" s="63">
        <v>-2086.8155534580701</v>
      </c>
      <c r="K129" s="56">
        <v>2.5</v>
      </c>
      <c r="L129" s="99">
        <f t="shared" si="75"/>
        <v>248.70240803011257</v>
      </c>
      <c r="M129" s="99">
        <f t="shared" si="76"/>
        <v>-1890.2897248699446</v>
      </c>
      <c r="N129" s="99">
        <f t="shared" si="77"/>
        <v>-108.27709428986054</v>
      </c>
      <c r="O129" s="99">
        <f t="shared" si="78"/>
        <v>-1375.671885130032</v>
      </c>
      <c r="P129" s="100">
        <f>(H129-R129)*1000</f>
        <v>-114.86086390004857</v>
      </c>
      <c r="Q129" s="100">
        <f t="shared" si="79"/>
        <v>-116.36142444012876</v>
      </c>
      <c r="R129" s="63">
        <v>-2086.69919203363</v>
      </c>
      <c r="S129" s="63">
        <v>-2086.4179919799999</v>
      </c>
      <c r="T129" s="63">
        <v>-2086.6985685999998</v>
      </c>
      <c r="U129" s="63">
        <v>-2086.6985685999998</v>
      </c>
      <c r="V129" s="124">
        <v>-2086.6985685999998</v>
      </c>
    </row>
    <row r="130" spans="1:22" x14ac:dyDescent="0.2">
      <c r="A130" s="63">
        <v>-2086.4450832626999</v>
      </c>
      <c r="B130" s="80">
        <v>-2098.9756254517001</v>
      </c>
      <c r="C130" s="63"/>
      <c r="D130" s="63">
        <v>-2086.8435225332501</v>
      </c>
      <c r="E130" s="80">
        <v>-2086.2885071808801</v>
      </c>
      <c r="F130" s="63">
        <v>-2088.1711119909901</v>
      </c>
      <c r="G130" s="63">
        <v>-2086.29457026311</v>
      </c>
      <c r="H130" s="63">
        <v>-2086.8501747897799</v>
      </c>
      <c r="I130" s="63"/>
      <c r="J130" s="63">
        <v>-2086.85041449855</v>
      </c>
      <c r="K130" s="56">
        <v>3</v>
      </c>
      <c r="L130" s="99">
        <f t="shared" si="75"/>
        <v>265.99960516023202</v>
      </c>
      <c r="M130" s="99">
        <f t="shared" si="76"/>
        <v>-12264.542583840012</v>
      </c>
      <c r="N130" s="99">
        <f t="shared" si="77"/>
        <v>-132.43966538993845</v>
      </c>
      <c r="O130" s="99">
        <f t="shared" si="78"/>
        <v>-1460.0291231299707</v>
      </c>
      <c r="P130" s="100">
        <f>(H130-R130)*1000</f>
        <v>-139.09192191977127</v>
      </c>
      <c r="Q130" s="100">
        <f t="shared" si="79"/>
        <v>-139.33163068986687</v>
      </c>
      <c r="R130" s="80">
        <v>-2086.7110828678601</v>
      </c>
      <c r="S130" s="63">
        <v>-2086.4560461999999</v>
      </c>
      <c r="T130" s="63"/>
      <c r="U130" s="63">
        <v>-2086.63639792</v>
      </c>
      <c r="V130" s="124">
        <v>-2086.71293685</v>
      </c>
    </row>
    <row r="131" spans="1:22" x14ac:dyDescent="0.2">
      <c r="A131" s="63">
        <v>-2086.4309390742001</v>
      </c>
      <c r="B131" s="63">
        <v>-2421.7479876579</v>
      </c>
      <c r="C131" s="63">
        <v>-2086.2746545415098</v>
      </c>
      <c r="D131" s="63">
        <v>-2086.8751106704999</v>
      </c>
      <c r="E131" s="63">
        <v>-2086.2746711917298</v>
      </c>
      <c r="F131" s="63">
        <v>-2088.1958279473401</v>
      </c>
      <c r="H131" s="58">
        <v>-2087.24738083897</v>
      </c>
      <c r="I131" s="63"/>
      <c r="J131" s="80">
        <v>-2087.2405416207598</v>
      </c>
      <c r="K131" s="56">
        <v>4</v>
      </c>
      <c r="L131" s="99">
        <f t="shared" si="75"/>
        <v>278.7413648798065</v>
      </c>
      <c r="M131" s="99">
        <f t="shared" si="76"/>
        <v>-335038.30721882015</v>
      </c>
      <c r="N131" s="99">
        <f t="shared" si="77"/>
        <v>-165.43023142003221</v>
      </c>
      <c r="O131" s="99">
        <f t="shared" si="78"/>
        <v>-1486.1475082602738</v>
      </c>
      <c r="P131" s="100">
        <f>(H130-R131)*1000</f>
        <v>-140.49435070000982</v>
      </c>
      <c r="Q131" s="100">
        <f t="shared" si="79"/>
        <v>-530.86118167993845</v>
      </c>
      <c r="R131" s="63">
        <v>-2086.7096804390799</v>
      </c>
      <c r="S131" s="63">
        <v>-2086.4630926999998</v>
      </c>
      <c r="T131" s="63">
        <v>-2086.4946114499999</v>
      </c>
      <c r="U131" s="63">
        <v>-2086.63567014</v>
      </c>
      <c r="V131" s="124">
        <v>-2086.7137315599998</v>
      </c>
    </row>
    <row r="132" spans="1:22" x14ac:dyDescent="0.2">
      <c r="H132" s="57"/>
      <c r="K132" s="56" t="s">
        <v>31</v>
      </c>
      <c r="L132" s="99">
        <f t="array" ref="L132">MAX(ABS(L126:L131))</f>
        <v>278.7413648798065</v>
      </c>
      <c r="M132" s="99">
        <f t="array" ref="M132">MAX(ABS(M126:M131))</f>
        <v>335038.30721882015</v>
      </c>
      <c r="N132" s="99">
        <f t="array" ref="N132">MAX(ABS(N126:N131))</f>
        <v>165.43023142003221</v>
      </c>
      <c r="O132" s="99">
        <f t="array" ref="O132">MAX(ABS(O126:O131))</f>
        <v>1486.1475082602738</v>
      </c>
      <c r="P132" s="99">
        <f t="array" ref="P132">MAX(ABS(P126:P131))</f>
        <v>140.49435070000982</v>
      </c>
      <c r="Q132" s="99">
        <f t="array" ref="Q132">MAX(ABS(Q126:Q131))</f>
        <v>530.86118167993845</v>
      </c>
      <c r="S132" s="99"/>
      <c r="T132" s="99"/>
      <c r="U132" s="99"/>
      <c r="V132" s="99"/>
    </row>
    <row r="133" spans="1:22" x14ac:dyDescent="0.2">
      <c r="H133" s="57"/>
      <c r="K133" s="56" t="s">
        <v>32</v>
      </c>
      <c r="L133" s="99">
        <f t="array" ref="L133">MIN(ABS(L126:L131))</f>
        <v>197.80531505011822</v>
      </c>
      <c r="M133" s="99">
        <f t="array" ref="M133">MIN(ABS(M126:M131))</f>
        <v>13.037197240009846</v>
      </c>
      <c r="N133" s="99">
        <f t="array" ref="N133">MIN(ABS(N126:N131))</f>
        <v>21.221819770289585</v>
      </c>
      <c r="O133" s="99">
        <f t="array" ref="O133">MIN(ABS(O126:O131))</f>
        <v>4.43794451030044</v>
      </c>
      <c r="P133" s="99">
        <f t="array" ref="P133">MIN(ABS(P126:P131))</f>
        <v>19.001211210252222</v>
      </c>
      <c r="Q133" s="99">
        <f t="array" ref="Q133">MIN(ABS(Q126:Q131))</f>
        <v>1.5646332399228413</v>
      </c>
      <c r="S133" s="99"/>
      <c r="T133" s="99"/>
      <c r="U133" s="99"/>
      <c r="V133" s="99"/>
    </row>
    <row r="134" spans="1:22" x14ac:dyDescent="0.2">
      <c r="B134" s="77" t="s">
        <v>239</v>
      </c>
      <c r="H134" s="57"/>
      <c r="K134" s="66" t="s">
        <v>30</v>
      </c>
      <c r="L134" s="99">
        <f t="shared" ref="L134:O134" si="80">L132-L133</f>
        <v>80.936049829688272</v>
      </c>
      <c r="M134" s="99">
        <f t="shared" si="80"/>
        <v>335025.27002158016</v>
      </c>
      <c r="N134" s="99">
        <f t="shared" si="80"/>
        <v>144.20841164974263</v>
      </c>
      <c r="O134" s="99">
        <f t="shared" si="80"/>
        <v>1481.7095637499733</v>
      </c>
      <c r="P134" s="99">
        <f>P132-P133</f>
        <v>121.4931394897576</v>
      </c>
      <c r="Q134" s="99">
        <f>Q132-Q133</f>
        <v>529.29654844001561</v>
      </c>
      <c r="S134" s="99"/>
      <c r="T134" s="99"/>
      <c r="U134" s="99"/>
      <c r="V134" s="99"/>
    </row>
    <row r="135" spans="1:22" x14ac:dyDescent="0.2">
      <c r="H135" s="57"/>
    </row>
    <row r="136" spans="1:22" x14ac:dyDescent="0.2">
      <c r="A136" s="55" t="s">
        <v>19</v>
      </c>
      <c r="B136" s="55" t="s">
        <v>10</v>
      </c>
      <c r="C136" s="56" t="s">
        <v>213</v>
      </c>
      <c r="D136" s="56" t="s">
        <v>12</v>
      </c>
      <c r="E136" s="56" t="s">
        <v>258</v>
      </c>
      <c r="F136" s="56" t="s">
        <v>259</v>
      </c>
      <c r="G136" s="56" t="s">
        <v>226</v>
      </c>
      <c r="H136" s="56" t="s">
        <v>227</v>
      </c>
      <c r="I136" s="56" t="s">
        <v>257</v>
      </c>
      <c r="J136" s="56" t="s">
        <v>24</v>
      </c>
      <c r="K136" s="56" t="s">
        <v>34</v>
      </c>
      <c r="L136" s="55" t="s">
        <v>272</v>
      </c>
      <c r="M136" s="56" t="s">
        <v>12</v>
      </c>
      <c r="N136" s="56" t="s">
        <v>260</v>
      </c>
      <c r="O136" s="56" t="s">
        <v>261</v>
      </c>
      <c r="P136" s="143" t="s">
        <v>262</v>
      </c>
      <c r="Q136" s="55" t="s">
        <v>271</v>
      </c>
    </row>
    <row r="137" spans="1:22" x14ac:dyDescent="0.2">
      <c r="A137" s="80">
        <v>-230.76235509669999</v>
      </c>
      <c r="B137" s="63"/>
      <c r="C137" s="64">
        <v>-230.78136998641301</v>
      </c>
      <c r="D137" s="63">
        <v>-230.78065479431999</v>
      </c>
      <c r="E137" s="63">
        <v>-230.78145023399401</v>
      </c>
      <c r="F137" s="63">
        <v>-230.78074150949399</v>
      </c>
      <c r="G137" s="63">
        <v>-230.79067402252801</v>
      </c>
      <c r="H137" s="64">
        <v>-230.78888226724999</v>
      </c>
      <c r="I137" s="63">
        <v>-230.79067402252801</v>
      </c>
      <c r="J137" s="80">
        <v>-230.78888226724999</v>
      </c>
      <c r="K137" s="56">
        <v>1</v>
      </c>
      <c r="L137" s="99">
        <f>(A137-Q137)*1000</f>
        <v>26.527170207003792</v>
      </c>
      <c r="M137" s="99">
        <f>(D137-Q137)*1000</f>
        <v>8.227472587009288</v>
      </c>
      <c r="N137" s="99">
        <f t="shared" ref="N137" si="81">(F137-Q137)*1000</f>
        <v>8.140757413002575</v>
      </c>
      <c r="O137" s="99">
        <f t="shared" ref="O137" si="82">(H137-Q137)*1000</f>
        <v>-3.4299318940611556E-7</v>
      </c>
      <c r="P137" s="142">
        <f t="shared" ref="P137" si="83">(J137-Q137)*1000</f>
        <v>-3.4299318940611556E-7</v>
      </c>
      <c r="Q137" s="80">
        <v>-230.788882266907</v>
      </c>
    </row>
    <row r="138" spans="1:22" x14ac:dyDescent="0.2">
      <c r="B138" s="84" t="s">
        <v>288</v>
      </c>
      <c r="C138" s="58"/>
      <c r="K138" s="58"/>
      <c r="L138" s="100">
        <v>0</v>
      </c>
      <c r="M138" s="104">
        <f>(D137-A137)*1000</f>
        <v>-18.299697619994504</v>
      </c>
      <c r="N138" s="99">
        <f>(F137-A137)*1000</f>
        <v>-18.386412794001217</v>
      </c>
      <c r="O138" s="99">
        <f>(H137-A137)*1000</f>
        <v>-26.527170549996981</v>
      </c>
      <c r="P138" s="142">
        <f>(J137-A137)*1000</f>
        <v>-26.527170549996981</v>
      </c>
      <c r="Q138" s="99"/>
    </row>
    <row r="139" spans="1:22" x14ac:dyDescent="0.2">
      <c r="K139" s="56" t="s">
        <v>34</v>
      </c>
      <c r="L139" s="55" t="s">
        <v>272</v>
      </c>
      <c r="M139" s="56" t="s">
        <v>12</v>
      </c>
      <c r="N139" s="56" t="s">
        <v>260</v>
      </c>
      <c r="O139" s="56" t="s">
        <v>261</v>
      </c>
      <c r="P139" s="143" t="s">
        <v>262</v>
      </c>
      <c r="Q139" s="55" t="s">
        <v>271</v>
      </c>
    </row>
    <row r="140" spans="1:22" x14ac:dyDescent="0.2">
      <c r="A140" s="57">
        <v>-231.8996016541</v>
      </c>
      <c r="C140" s="57">
        <v>-231.90762988890401</v>
      </c>
      <c r="D140" s="57">
        <v>-231.907502218356</v>
      </c>
      <c r="E140" s="57">
        <v>-231.907758027288</v>
      </c>
      <c r="F140" s="57">
        <v>-231.90762366061799</v>
      </c>
      <c r="G140" s="57">
        <v>-231.90849072133301</v>
      </c>
      <c r="H140" s="57">
        <v>-231.908312936333</v>
      </c>
      <c r="I140" s="57">
        <v>-231.908617849991</v>
      </c>
      <c r="J140" s="57">
        <v>-231.90843244210001</v>
      </c>
      <c r="K140" s="56">
        <v>1</v>
      </c>
      <c r="L140" s="99">
        <f>(A140-Q140)*1000</f>
        <v>8.8307875660120771</v>
      </c>
      <c r="M140" s="99">
        <f>(C140-Q140)*1000</f>
        <v>0.80255276199636683</v>
      </c>
      <c r="N140" s="99">
        <f>(F140-Q140)*1000</f>
        <v>0.80878104802195594</v>
      </c>
      <c r="O140" s="99">
        <f>(H140-Q140)*1000</f>
        <v>0.11950533300364441</v>
      </c>
      <c r="P140" s="142">
        <f>(J140-Q140)*1000</f>
        <v>-4.3399950300226919E-7</v>
      </c>
      <c r="Q140" s="57">
        <v>-231.90843244166601</v>
      </c>
    </row>
    <row r="141" spans="1:22" x14ac:dyDescent="0.2">
      <c r="B141" s="84" t="s">
        <v>312</v>
      </c>
      <c r="H141" s="57"/>
      <c r="L141" s="99">
        <f>(A140-A140)*1000</f>
        <v>0</v>
      </c>
      <c r="M141" s="99">
        <f>(D140-A140)*1000</f>
        <v>-7.9005642560048273</v>
      </c>
      <c r="N141" s="99">
        <f>(F140-A140)*1000</f>
        <v>-8.0220065179901212</v>
      </c>
      <c r="O141" s="99">
        <f>(H140-A140)*1000</f>
        <v>-8.7112822330084327</v>
      </c>
      <c r="P141" s="142">
        <f>(J140-A140)*1000</f>
        <v>-8.8307880000115802</v>
      </c>
    </row>
    <row r="142" spans="1:22" x14ac:dyDescent="0.2">
      <c r="H142" s="57"/>
    </row>
    <row r="143" spans="1:22" x14ac:dyDescent="0.2">
      <c r="A143" s="55" t="s">
        <v>286</v>
      </c>
      <c r="B143" s="55" t="s">
        <v>10</v>
      </c>
      <c r="C143" s="56" t="s">
        <v>213</v>
      </c>
      <c r="D143" s="56" t="s">
        <v>12</v>
      </c>
      <c r="E143" s="56" t="s">
        <v>258</v>
      </c>
      <c r="F143" s="56" t="s">
        <v>259</v>
      </c>
      <c r="G143" s="56" t="s">
        <v>226</v>
      </c>
      <c r="H143" s="56" t="s">
        <v>227</v>
      </c>
      <c r="I143" s="56" t="s">
        <v>34</v>
      </c>
      <c r="J143" s="55" t="s">
        <v>286</v>
      </c>
      <c r="K143" s="56" t="s">
        <v>12</v>
      </c>
      <c r="L143" s="56" t="s">
        <v>260</v>
      </c>
      <c r="M143" s="56" t="s">
        <v>261</v>
      </c>
      <c r="N143" s="55" t="s">
        <v>287</v>
      </c>
    </row>
    <row r="144" spans="1:22" x14ac:dyDescent="0.2">
      <c r="A144" s="57">
        <v>-230.57468776970001</v>
      </c>
      <c r="C144" s="57">
        <v>-230.64870083225199</v>
      </c>
      <c r="D144" s="57">
        <v>-230.64703412463001</v>
      </c>
      <c r="E144" s="57">
        <v>-230.64915923993101</v>
      </c>
      <c r="F144" s="57">
        <v>-230.647470653743</v>
      </c>
      <c r="G144" s="57">
        <v>-230.679366192836</v>
      </c>
      <c r="H144" s="57">
        <v>-230.674780678025</v>
      </c>
      <c r="I144" s="56">
        <v>0.9</v>
      </c>
      <c r="J144" s="99">
        <f>(A144-N144)*1000</f>
        <v>105.50888464098307</v>
      </c>
      <c r="K144" s="99">
        <f>(D144-N144)*1000</f>
        <v>33.162529710978106</v>
      </c>
      <c r="L144" s="99">
        <f>(F144-N144)*1000</f>
        <v>32.726000597989469</v>
      </c>
      <c r="M144" s="99">
        <f>(H144-N144)*1000</f>
        <v>5.4159763159873364</v>
      </c>
      <c r="N144" s="57">
        <v>-230.68019665434099</v>
      </c>
    </row>
    <row r="145" spans="1:14" x14ac:dyDescent="0.2">
      <c r="A145" s="57">
        <v>-230.73019830410001</v>
      </c>
      <c r="C145" s="57">
        <v>-230.81767928599601</v>
      </c>
      <c r="D145" s="57">
        <v>-230.814655040562</v>
      </c>
      <c r="E145" s="57">
        <v>-230.81848178541799</v>
      </c>
      <c r="F145" s="57">
        <v>-230.815385960882</v>
      </c>
      <c r="G145" s="57">
        <v>-230.85174564586001</v>
      </c>
      <c r="H145" s="57">
        <v>-230.84299756176901</v>
      </c>
      <c r="I145" s="56">
        <v>1</v>
      </c>
      <c r="J145" s="99">
        <f>(A145-N145)*1000</f>
        <v>119.986135034992</v>
      </c>
      <c r="K145" s="99">
        <f>(D145-N145)*1000</f>
        <v>35.5293985730043</v>
      </c>
      <c r="L145" s="99">
        <f>(F145-N145)*1000</f>
        <v>34.79847825300908</v>
      </c>
      <c r="M145" s="99">
        <f>(H145-N145)*1000</f>
        <v>7.1868773659957697</v>
      </c>
      <c r="N145" s="57">
        <v>-230.85018443913501</v>
      </c>
    </row>
    <row r="146" spans="1:14" x14ac:dyDescent="0.2">
      <c r="A146" s="105">
        <v>-229.93627821070001</v>
      </c>
      <c r="C146" s="57">
        <v>-230.16467502226499</v>
      </c>
      <c r="D146" s="57">
        <v>-230.06089114132499</v>
      </c>
      <c r="E146" s="57">
        <v>-230.170095616141</v>
      </c>
      <c r="F146" s="57">
        <v>-230.062819137985</v>
      </c>
      <c r="G146" s="57">
        <v>-230.087632434808</v>
      </c>
      <c r="H146" s="57">
        <v>-230.08204418949401</v>
      </c>
      <c r="I146" s="56">
        <v>1.5</v>
      </c>
      <c r="J146" s="99"/>
      <c r="K146" s="99"/>
      <c r="L146" s="99"/>
      <c r="M146" s="99">
        <f>(H146-N146)*1000</f>
        <v>9.307892182988553</v>
      </c>
      <c r="N146" s="57">
        <v>-230.091352081677</v>
      </c>
    </row>
    <row r="147" spans="1:14" x14ac:dyDescent="0.2">
      <c r="A147" s="57">
        <v>-229.42078164669999</v>
      </c>
      <c r="C147" s="57">
        <v>-229.726265767961</v>
      </c>
      <c r="E147" s="57">
        <v>-229.738655612662</v>
      </c>
      <c r="H147" s="57"/>
      <c r="I147" s="56">
        <v>2</v>
      </c>
      <c r="J147" s="99"/>
      <c r="K147" s="99"/>
      <c r="L147" s="99"/>
      <c r="M147" s="99"/>
      <c r="N147" s="57">
        <v>-229.67487684748099</v>
      </c>
    </row>
    <row r="148" spans="1:14" x14ac:dyDescent="0.2">
      <c r="H148" s="57"/>
      <c r="I148" s="56">
        <v>3</v>
      </c>
      <c r="J148" s="99"/>
      <c r="K148" s="99"/>
      <c r="L148" s="99"/>
      <c r="M148" s="99"/>
    </row>
    <row r="149" spans="1:14" x14ac:dyDescent="0.2">
      <c r="H149" s="57"/>
      <c r="I149" s="56">
        <v>4</v>
      </c>
      <c r="J149" s="99"/>
      <c r="K149" s="99"/>
      <c r="L149" s="99"/>
      <c r="M149" s="99"/>
    </row>
    <row r="150" spans="1:14" x14ac:dyDescent="0.2">
      <c r="H150" s="57"/>
      <c r="I150" s="56" t="s">
        <v>31</v>
      </c>
      <c r="J150" s="99"/>
      <c r="K150" s="99"/>
      <c r="L150" s="99"/>
      <c r="M150" s="99"/>
    </row>
    <row r="151" spans="1:14" x14ac:dyDescent="0.2">
      <c r="B151" s="84" t="s">
        <v>298</v>
      </c>
      <c r="H151" s="57"/>
      <c r="I151" s="56" t="s">
        <v>32</v>
      </c>
      <c r="J151" s="99"/>
      <c r="K151" s="99"/>
      <c r="L151" s="99"/>
      <c r="M151" s="99"/>
    </row>
    <row r="152" spans="1:14" x14ac:dyDescent="0.2">
      <c r="H152" s="57"/>
      <c r="I152" s="66" t="s">
        <v>30</v>
      </c>
    </row>
    <row r="153" spans="1:14" x14ac:dyDescent="0.2">
      <c r="H153" s="57"/>
      <c r="I153" s="67"/>
    </row>
    <row r="154" spans="1:14" x14ac:dyDescent="0.2">
      <c r="A154" s="55" t="s">
        <v>321</v>
      </c>
      <c r="B154" s="55" t="s">
        <v>10</v>
      </c>
      <c r="C154" s="56" t="s">
        <v>12</v>
      </c>
      <c r="D154" s="56" t="s">
        <v>5</v>
      </c>
      <c r="E154" s="56" t="s">
        <v>83</v>
      </c>
      <c r="F154" s="56" t="s">
        <v>24</v>
      </c>
      <c r="G154" s="56" t="s">
        <v>323</v>
      </c>
      <c r="H154" s="55" t="s">
        <v>321</v>
      </c>
      <c r="I154" s="56" t="s">
        <v>12</v>
      </c>
      <c r="J154" s="56" t="s">
        <v>5</v>
      </c>
      <c r="K154" s="56" t="s">
        <v>261</v>
      </c>
      <c r="L154" s="56" t="s">
        <v>24</v>
      </c>
      <c r="M154" s="55" t="s">
        <v>322</v>
      </c>
    </row>
    <row r="155" spans="1:14" x14ac:dyDescent="0.2">
      <c r="A155" s="135">
        <v>-230.7355737407</v>
      </c>
      <c r="B155" s="135">
        <v>-230.83938156120001</v>
      </c>
      <c r="C155" s="135">
        <v>-230.81741253212701</v>
      </c>
      <c r="D155" s="135"/>
      <c r="E155" s="135"/>
      <c r="F155" s="128"/>
      <c r="G155" s="56">
        <v>-3</v>
      </c>
      <c r="H155" s="57"/>
      <c r="M155" s="118">
        <v>-230.84633940498199</v>
      </c>
    </row>
    <row r="156" spans="1:14" x14ac:dyDescent="0.2">
      <c r="A156" s="135">
        <v>-230.739049147</v>
      </c>
      <c r="B156" s="135">
        <v>-230.8469503499</v>
      </c>
      <c r="C156" s="135">
        <v>-230.82282009398301</v>
      </c>
      <c r="D156" s="135"/>
      <c r="E156" s="135"/>
      <c r="F156" s="128"/>
      <c r="G156" s="56">
        <v>-2</v>
      </c>
      <c r="H156" s="57"/>
      <c r="M156" s="118">
        <v>-230.854166365993</v>
      </c>
    </row>
    <row r="157" spans="1:14" x14ac:dyDescent="0.2">
      <c r="A157" s="135">
        <v>-230.73932153429999</v>
      </c>
      <c r="B157" s="135">
        <v>-230.8494800844</v>
      </c>
      <c r="C157" s="135">
        <v>-230.82409624167099</v>
      </c>
      <c r="D157" s="135"/>
      <c r="E157" s="135"/>
      <c r="F157" s="128"/>
      <c r="G157" s="56">
        <v>-1.5</v>
      </c>
      <c r="H157" s="57"/>
      <c r="M157" s="118">
        <v>-230.856727658398</v>
      </c>
    </row>
    <row r="158" spans="1:14" x14ac:dyDescent="0.2">
      <c r="A158" s="135">
        <v>-230.73868509650001</v>
      </c>
      <c r="B158" s="135">
        <v>-230.8512439438</v>
      </c>
      <c r="C158" s="135">
        <v>-230.82448006926299</v>
      </c>
      <c r="D158" s="135"/>
      <c r="E158" s="135"/>
      <c r="F158" s="128"/>
      <c r="G158" s="56">
        <v>-1</v>
      </c>
      <c r="H158" s="57"/>
      <c r="M158" s="118">
        <v>-230.85843281475201</v>
      </c>
    </row>
    <row r="159" spans="1:14" x14ac:dyDescent="0.2">
      <c r="A159" s="135">
        <v>-230.73718953189999</v>
      </c>
      <c r="B159" s="135">
        <v>-230.85228541960001</v>
      </c>
      <c r="C159" s="135">
        <v>-230.82401023308199</v>
      </c>
      <c r="D159" s="135"/>
      <c r="E159" s="135"/>
      <c r="F159" s="128"/>
      <c r="G159" s="56">
        <v>-0.5</v>
      </c>
      <c r="H159" s="57"/>
      <c r="M159" s="129">
        <v>-230.859307037279</v>
      </c>
    </row>
    <row r="160" spans="1:14" x14ac:dyDescent="0.2">
      <c r="A160" s="137">
        <v>-230.73488651630001</v>
      </c>
      <c r="B160" s="137">
        <v>-230.8526433502</v>
      </c>
      <c r="C160" s="137">
        <v>-230.82272665716701</v>
      </c>
      <c r="D160" s="137">
        <v>-230.823056630926</v>
      </c>
      <c r="E160" s="137">
        <v>-230.85250466835799</v>
      </c>
      <c r="F160" s="130"/>
      <c r="G160" s="131">
        <v>0</v>
      </c>
      <c r="H160" s="132">
        <f>(A160-$M$160)*627.51</f>
        <v>78.11623427327055</v>
      </c>
      <c r="I160" s="132">
        <f>(C160-M160)*627.51</f>
        <v>22.995667477818415</v>
      </c>
      <c r="J160" s="132">
        <f>(D160-M160)*627.51</f>
        <v>22.788605644312007</v>
      </c>
      <c r="K160" s="132">
        <f>(E160-M160)*627.51</f>
        <v>4.3096676753637659</v>
      </c>
      <c r="L160" s="132"/>
      <c r="M160" s="136">
        <v>-230.859372555205</v>
      </c>
    </row>
    <row r="161" spans="1:18" x14ac:dyDescent="0.2">
      <c r="A161" s="135">
        <v>-230.737189495</v>
      </c>
      <c r="B161" s="135">
        <v>-230.85228545070001</v>
      </c>
      <c r="C161" s="135">
        <v>-230.824010240669</v>
      </c>
      <c r="D161" s="135">
        <v>-230.82437020995201</v>
      </c>
      <c r="E161" s="135">
        <v>-230.85249391362501</v>
      </c>
      <c r="F161" s="128"/>
      <c r="G161" s="56">
        <v>0.5</v>
      </c>
      <c r="H161" s="100">
        <f t="shared" ref="H161:H165" si="84">(A161-M161)*627.51</f>
        <v>76.629978828742438</v>
      </c>
      <c r="I161" s="100">
        <f t="shared" ref="I161:I165" si="85">(C161-M161)*627.51</f>
        <v>22.149092713987276</v>
      </c>
      <c r="J161" s="100">
        <f t="shared" ref="J161:J165" si="86">(D161-M161)*627.51</f>
        <v>21.923208389205204</v>
      </c>
      <c r="K161" s="100">
        <f t="shared" ref="K161:K165" si="87">(E161-M161)*627.51</f>
        <v>4.2753030973588926</v>
      </c>
      <c r="L161" s="99"/>
      <c r="M161" s="118">
        <v>-230.859307037077</v>
      </c>
    </row>
    <row r="162" spans="1:18" x14ac:dyDescent="0.2">
      <c r="A162" s="135">
        <v>-230.73868512609999</v>
      </c>
      <c r="B162" s="135">
        <v>-230.8512440927</v>
      </c>
      <c r="C162" s="135">
        <v>-230.82448006689901</v>
      </c>
      <c r="D162" s="135">
        <v>-230.82486806821501</v>
      </c>
      <c r="E162" s="135">
        <v>-230.852010065944</v>
      </c>
      <c r="F162" s="128"/>
      <c r="G162" s="56">
        <v>1</v>
      </c>
      <c r="H162" s="100">
        <f t="shared" si="84"/>
        <v>75.143205850351308</v>
      </c>
      <c r="I162" s="100">
        <f t="shared" si="85"/>
        <v>21.306022549558854</v>
      </c>
      <c r="J162" s="100">
        <f t="shared" si="86"/>
        <v>21.062547843757489</v>
      </c>
      <c r="K162" s="100">
        <f t="shared" si="87"/>
        <v>4.0306728488392816</v>
      </c>
      <c r="L162" s="99"/>
      <c r="M162" s="118">
        <v>-230.858433346607</v>
      </c>
    </row>
    <row r="163" spans="1:18" ht="14.25" customHeight="1" x14ac:dyDescent="0.2">
      <c r="A163" s="135">
        <v>-230.73932160269999</v>
      </c>
      <c r="B163" s="135">
        <v>-230.84948002070001</v>
      </c>
      <c r="C163" s="135">
        <v>-230.82409630680701</v>
      </c>
      <c r="D163" s="135">
        <v>-230.82451003509701</v>
      </c>
      <c r="E163" s="135">
        <v>-230.85055271849001</v>
      </c>
      <c r="F163" s="128"/>
      <c r="G163" s="56">
        <v>1.5</v>
      </c>
      <c r="H163" s="100">
        <f t="shared" si="84"/>
        <v>73.673840280496364</v>
      </c>
      <c r="I163" s="100">
        <f t="shared" si="85"/>
        <v>20.476865706300714</v>
      </c>
      <c r="J163" s="100">
        <f t="shared" si="86"/>
        <v>20.217247067043459</v>
      </c>
      <c r="K163" s="100">
        <f t="shared" si="87"/>
        <v>3.8752028111012775</v>
      </c>
      <c r="L163" s="99"/>
      <c r="M163" s="118">
        <v>-230.85672824208501</v>
      </c>
    </row>
    <row r="164" spans="1:18" x14ac:dyDescent="0.2">
      <c r="A164" s="135">
        <v>-230.73904913129999</v>
      </c>
      <c r="B164" s="135">
        <v>-230.8469503817</v>
      </c>
      <c r="C164" s="135">
        <v>-230.82282009142199</v>
      </c>
      <c r="D164" s="135">
        <v>-230.82325711118401</v>
      </c>
      <c r="E164" s="135">
        <v>-230.848247931049</v>
      </c>
      <c r="F164" s="128"/>
      <c r="G164" s="56">
        <v>2</v>
      </c>
      <c r="H164" s="100">
        <f t="shared" si="84"/>
        <v>72.237210518004431</v>
      </c>
      <c r="I164" s="100">
        <f t="shared" si="85"/>
        <v>19.67009533185098</v>
      </c>
      <c r="J164" s="100">
        <f t="shared" si="86"/>
        <v>19.395861060987315</v>
      </c>
      <c r="K164" s="100">
        <f t="shared" si="87"/>
        <v>3.7138716875035609</v>
      </c>
      <c r="L164" s="99"/>
      <c r="M164" s="118">
        <v>-230.85416635734899</v>
      </c>
    </row>
    <row r="165" spans="1:18" x14ac:dyDescent="0.2">
      <c r="A165" s="135">
        <v>-230.7355736504</v>
      </c>
      <c r="B165" s="135">
        <v>-230.83938155120001</v>
      </c>
      <c r="C165" s="135">
        <v>-230.81741239132401</v>
      </c>
      <c r="D165" s="135">
        <v>-230.81788902042001</v>
      </c>
      <c r="E165" s="135">
        <v>-230.84093874397399</v>
      </c>
      <c r="F165" s="128"/>
      <c r="G165" s="56">
        <v>3</v>
      </c>
      <c r="H165" s="100">
        <f t="shared" si="84"/>
        <v>69.506534127759025</v>
      </c>
      <c r="I165" s="100">
        <f t="shared" si="85"/>
        <v>18.151905810531552</v>
      </c>
      <c r="J165" s="100">
        <f t="shared" si="86"/>
        <v>17.852816286501085</v>
      </c>
      <c r="K165" s="100">
        <f t="shared" si="87"/>
        <v>3.3888842591421593</v>
      </c>
      <c r="L165" s="99"/>
      <c r="M165" s="118">
        <v>-230.846339270275</v>
      </c>
    </row>
    <row r="166" spans="1:18" x14ac:dyDescent="0.2">
      <c r="F166" s="67"/>
      <c r="G166" s="56" t="s">
        <v>31</v>
      </c>
      <c r="H166" s="99">
        <f t="array" ref="H166">MAX(ABS(H160:H165))</f>
        <v>78.11623427327055</v>
      </c>
      <c r="I166" s="99">
        <f t="array" ref="I166">MAX(ABS(I160:I165))</f>
        <v>22.995667477818415</v>
      </c>
      <c r="J166" s="99">
        <f t="array" ref="J166">MAX(ABS(J160:J165))</f>
        <v>22.788605644312007</v>
      </c>
      <c r="K166" s="99">
        <f t="array" ref="K166">MAX(ABS(K160:K165))</f>
        <v>4.3096676753637659</v>
      </c>
      <c r="L166" s="99"/>
    </row>
    <row r="167" spans="1:18" x14ac:dyDescent="0.2">
      <c r="B167" s="84" t="s">
        <v>298</v>
      </c>
      <c r="F167" s="67"/>
      <c r="G167" s="56" t="s">
        <v>32</v>
      </c>
      <c r="H167" s="99">
        <f t="array" ref="H167">MIN(ABS(H160:H165))</f>
        <v>69.506534127759025</v>
      </c>
      <c r="I167" s="99">
        <f t="array" ref="I167">MIN(ABS(I160:I165))</f>
        <v>18.151905810531552</v>
      </c>
      <c r="J167" s="99">
        <f t="array" ref="J167">MIN(ABS(J160:J165))</f>
        <v>17.852816286501085</v>
      </c>
      <c r="K167" s="99">
        <f t="array" ref="K167">MIN(ABS(K160:K165))</f>
        <v>3.3888842591421593</v>
      </c>
      <c r="L167" s="99"/>
    </row>
    <row r="168" spans="1:18" x14ac:dyDescent="0.2">
      <c r="F168" s="67"/>
      <c r="G168" s="66" t="s">
        <v>30</v>
      </c>
      <c r="H168" s="99">
        <f>H166-H167</f>
        <v>8.6097001455115247</v>
      </c>
      <c r="I168" s="99">
        <f t="shared" ref="I168:K168" si="88">I166-I167</f>
        <v>4.8437616672868629</v>
      </c>
      <c r="J168" s="99">
        <f t="shared" si="88"/>
        <v>4.935789357810922</v>
      </c>
      <c r="K168" s="99">
        <f t="shared" si="88"/>
        <v>0.92078341622160664</v>
      </c>
      <c r="L168" s="99"/>
    </row>
    <row r="169" spans="1:18" x14ac:dyDescent="0.2">
      <c r="A169" s="55" t="s">
        <v>321</v>
      </c>
      <c r="B169" s="55" t="s">
        <v>10</v>
      </c>
      <c r="C169" s="56" t="s">
        <v>12</v>
      </c>
      <c r="D169" s="56" t="s">
        <v>5</v>
      </c>
      <c r="E169" s="56" t="s">
        <v>83</v>
      </c>
      <c r="F169" s="56" t="s">
        <v>24</v>
      </c>
      <c r="G169" s="56" t="s">
        <v>323</v>
      </c>
      <c r="H169" s="55" t="s">
        <v>321</v>
      </c>
      <c r="I169" s="56" t="s">
        <v>12</v>
      </c>
      <c r="J169" s="56" t="s">
        <v>5</v>
      </c>
      <c r="K169" s="56" t="s">
        <v>261</v>
      </c>
      <c r="L169" s="56" t="s">
        <v>24</v>
      </c>
      <c r="M169" s="55" t="s">
        <v>322</v>
      </c>
      <c r="R169" s="59"/>
    </row>
    <row r="170" spans="1:18" x14ac:dyDescent="0.2">
      <c r="A170" s="100">
        <f t="shared" ref="A170:A174" si="89">(A155-$A$160)*627.51</f>
        <v>-0.43124018324178282</v>
      </c>
      <c r="B170" s="100">
        <f t="shared" ref="B170:B174" si="90">(B155-$B$160)*627.51</f>
        <v>8.3219052153796689</v>
      </c>
      <c r="C170" s="100">
        <f t="shared" ref="C170:C174" si="91">(C155-$C$160)*627.51</f>
        <v>3.3346666038514838</v>
      </c>
      <c r="D170" s="100">
        <f>D180</f>
        <v>3.2427272686153978</v>
      </c>
      <c r="E170" s="100">
        <f>E180</f>
        <v>7.2577332102047132</v>
      </c>
      <c r="F170" s="100"/>
      <c r="G170" s="56">
        <v>-3</v>
      </c>
      <c r="H170" s="100"/>
      <c r="I170" s="100"/>
      <c r="J170" s="100"/>
      <c r="K170" s="100"/>
      <c r="L170" s="100"/>
      <c r="M170" s="100">
        <f t="shared" ref="M170:M174" si="92">(M155-$M$160)*627.51</f>
        <v>8.1784320964405133</v>
      </c>
      <c r="R170" s="59"/>
    </row>
    <row r="171" spans="1:18" x14ac:dyDescent="0.2">
      <c r="A171" s="100">
        <f t="shared" si="89"/>
        <v>-2.6120923905535185</v>
      </c>
      <c r="B171" s="100">
        <f t="shared" si="90"/>
        <v>3.5724146182524255</v>
      </c>
      <c r="C171" s="100">
        <f t="shared" si="91"/>
        <v>-5.8632536409234888E-2</v>
      </c>
      <c r="D171" s="100">
        <f>D179</f>
        <v>-0.1258033666987029</v>
      </c>
      <c r="E171" s="100">
        <f>E179</f>
        <v>2.6711452287657846</v>
      </c>
      <c r="F171" s="100"/>
      <c r="G171" s="56">
        <v>-2</v>
      </c>
      <c r="H171" s="100"/>
      <c r="I171" s="100"/>
      <c r="J171" s="100"/>
      <c r="K171" s="100"/>
      <c r="L171" s="100"/>
      <c r="M171" s="100">
        <f t="shared" si="92"/>
        <v>3.2669357924244196</v>
      </c>
      <c r="R171" s="59"/>
    </row>
    <row r="172" spans="1:18" x14ac:dyDescent="0.2">
      <c r="A172" s="100">
        <f t="shared" si="89"/>
        <v>-2.7830181451680946</v>
      </c>
      <c r="B172" s="100">
        <f t="shared" si="90"/>
        <v>1.9849809221566297</v>
      </c>
      <c r="C172" s="100">
        <f t="shared" si="91"/>
        <v>-0.8594279720901582</v>
      </c>
      <c r="D172" s="100">
        <f>D178</f>
        <v>-0.91202565134555813</v>
      </c>
      <c r="E172" s="100">
        <f>E178</f>
        <v>1.2248680616605025</v>
      </c>
      <c r="F172" s="100"/>
      <c r="G172" s="56">
        <v>-1.5</v>
      </c>
      <c r="H172" s="100"/>
      <c r="I172" s="100"/>
      <c r="J172" s="100"/>
      <c r="K172" s="100"/>
      <c r="L172" s="100"/>
      <c r="M172" s="100">
        <f t="shared" si="92"/>
        <v>1.6596991953596483</v>
      </c>
      <c r="R172" s="59"/>
    </row>
    <row r="173" spans="1:18" x14ac:dyDescent="0.2">
      <c r="A173" s="100">
        <f t="shared" si="89"/>
        <v>-2.3836470613007537</v>
      </c>
      <c r="B173" s="100">
        <f t="shared" si="90"/>
        <v>0.87814151006234364</v>
      </c>
      <c r="C173" s="100">
        <f t="shared" si="91"/>
        <v>-1.1002836243480687</v>
      </c>
      <c r="D173" s="100">
        <f>D177</f>
        <v>-1.1366950132246507</v>
      </c>
      <c r="E173" s="100">
        <f>E177</f>
        <v>0.3103679608053852</v>
      </c>
      <c r="F173" s="100"/>
      <c r="G173" s="56">
        <v>-1</v>
      </c>
      <c r="H173" s="100"/>
      <c r="I173" s="100"/>
      <c r="J173" s="100"/>
      <c r="K173" s="100"/>
      <c r="L173" s="100"/>
      <c r="M173" s="100">
        <f t="shared" si="92"/>
        <v>0.58969653165704439</v>
      </c>
      <c r="R173" s="59"/>
    </row>
    <row r="174" spans="1:18" x14ac:dyDescent="0.2">
      <c r="A174" s="100">
        <f t="shared" si="89"/>
        <v>-1.4451653191420053</v>
      </c>
      <c r="B174" s="100">
        <f t="shared" si="90"/>
        <v>0.22460503079924252</v>
      </c>
      <c r="C174" s="100">
        <f t="shared" si="91"/>
        <v>-0.80545672241053889</v>
      </c>
      <c r="D174" s="100">
        <f>D176</f>
        <v>-0.82428397460758707</v>
      </c>
      <c r="E174" s="100">
        <f>E176</f>
        <v>6.7487024943423532E-3</v>
      </c>
      <c r="F174" s="100"/>
      <c r="G174" s="56">
        <v>-0.5</v>
      </c>
      <c r="H174" s="100"/>
      <c r="I174" s="100"/>
      <c r="J174" s="100"/>
      <c r="K174" s="100"/>
      <c r="L174" s="100"/>
      <c r="M174" s="100">
        <f t="shared" si="92"/>
        <v>4.111315374653287E-2</v>
      </c>
      <c r="R174" s="59"/>
    </row>
    <row r="175" spans="1:18" x14ac:dyDescent="0.2">
      <c r="A175" s="133">
        <f>(A160-$A$160)*627.51</f>
        <v>0</v>
      </c>
      <c r="B175" s="133">
        <f>(B160-$B$160)*627.51</f>
        <v>0</v>
      </c>
      <c r="C175" s="133">
        <f>(C160-$C$160)*627.51</f>
        <v>0</v>
      </c>
      <c r="D175" s="133">
        <f>(D160-$D$160)*627.51</f>
        <v>0</v>
      </c>
      <c r="E175" s="133">
        <f>(E160-$E$160)*627.51</f>
        <v>0</v>
      </c>
      <c r="F175" s="133"/>
      <c r="G175" s="134">
        <v>0</v>
      </c>
      <c r="H175" s="134"/>
      <c r="I175" s="134"/>
      <c r="J175" s="134"/>
      <c r="K175" s="134"/>
      <c r="L175" s="134"/>
      <c r="M175" s="133">
        <f>(M160-$M$160)*627.51</f>
        <v>0</v>
      </c>
      <c r="R175" s="128"/>
    </row>
    <row r="176" spans="1:18" x14ac:dyDescent="0.2">
      <c r="A176" s="100">
        <f t="shared" ref="A176:A180" si="93">(A161-$A$160)*627.51</f>
        <v>-1.4451421640288922</v>
      </c>
      <c r="B176" s="100">
        <f t="shared" ref="B176:B180" si="94">(B161-$B$160)*627.51</f>
        <v>0.22458551523774248</v>
      </c>
      <c r="C176" s="100">
        <f t="shared" ref="C176:C180" si="95">(C161-$C$160)*627.51</f>
        <v>-0.80546148333192236</v>
      </c>
      <c r="D176" s="100">
        <f t="shared" ref="D176:D180" si="96">(D161-$D$160)*627.51</f>
        <v>-0.82428397460758707</v>
      </c>
      <c r="E176" s="100">
        <f t="shared" ref="E176:E180" si="97">(E161-$E$160)*627.51</f>
        <v>6.7487024943423532E-3</v>
      </c>
      <c r="F176" s="100"/>
      <c r="G176" s="56">
        <v>0.5</v>
      </c>
      <c r="I176" s="58"/>
      <c r="J176" s="58"/>
      <c r="K176" s="58"/>
      <c r="L176" s="58"/>
      <c r="M176" s="100">
        <f t="shared" ref="M176:M180" si="98">(M161-$M$160)*627.51</f>
        <v>4.1113280499216101E-2</v>
      </c>
      <c r="R176" s="128"/>
    </row>
    <row r="177" spans="1:18" x14ac:dyDescent="0.2">
      <c r="A177" s="100">
        <f t="shared" si="93"/>
        <v>-2.3836656355893733</v>
      </c>
      <c r="B177" s="100">
        <f t="shared" si="94"/>
        <v>0.87804807382341554</v>
      </c>
      <c r="C177" s="100">
        <f t="shared" si="95"/>
        <v>-1.1002821409296886</v>
      </c>
      <c r="D177" s="100">
        <f t="shared" si="96"/>
        <v>-1.1366950132246507</v>
      </c>
      <c r="E177" s="100">
        <f t="shared" si="97"/>
        <v>0.3103679608053852</v>
      </c>
      <c r="F177" s="100"/>
      <c r="G177" s="56">
        <v>1</v>
      </c>
      <c r="I177" s="58"/>
      <c r="J177" s="58"/>
      <c r="K177" s="58"/>
      <c r="L177" s="58"/>
      <c r="M177" s="100">
        <f t="shared" si="98"/>
        <v>0.58936278732987002</v>
      </c>
      <c r="R177" s="128"/>
    </row>
    <row r="178" spans="1:18" x14ac:dyDescent="0.2">
      <c r="A178" s="100">
        <f t="shared" si="93"/>
        <v>-2.7830610668511873</v>
      </c>
      <c r="B178" s="100">
        <f t="shared" si="94"/>
        <v>1.9850208945346757</v>
      </c>
      <c r="C178" s="100">
        <f t="shared" si="95"/>
        <v>-0.85946884559470926</v>
      </c>
      <c r="D178" s="100">
        <f t="shared" si="96"/>
        <v>-0.91202565134555813</v>
      </c>
      <c r="E178" s="100">
        <f t="shared" si="97"/>
        <v>1.2248680616605025</v>
      </c>
      <c r="F178" s="100"/>
      <c r="G178" s="56">
        <v>1.5</v>
      </c>
      <c r="I178" s="58"/>
      <c r="J178" s="58"/>
      <c r="K178" s="58"/>
      <c r="L178" s="58"/>
      <c r="M178" s="100">
        <f t="shared" si="98"/>
        <v>1.6593329259229912</v>
      </c>
      <c r="R178" s="128"/>
    </row>
    <row r="179" spans="1:18" x14ac:dyDescent="0.2">
      <c r="A179" s="100">
        <f t="shared" si="93"/>
        <v>-2.6120825386401298</v>
      </c>
      <c r="B179" s="100">
        <f t="shared" si="94"/>
        <v>3.5723946634350039</v>
      </c>
      <c r="C179" s="100">
        <f t="shared" si="95"/>
        <v>-5.8630929341445322E-2</v>
      </c>
      <c r="D179" s="100">
        <f t="shared" si="96"/>
        <v>-0.1258033666987029</v>
      </c>
      <c r="E179" s="100">
        <f t="shared" si="97"/>
        <v>2.6711452287657846</v>
      </c>
      <c r="F179" s="100"/>
      <c r="G179" s="56">
        <v>2</v>
      </c>
      <c r="I179" s="58"/>
      <c r="J179" s="58"/>
      <c r="K179" s="58"/>
      <c r="L179" s="58"/>
      <c r="M179" s="100">
        <f t="shared" si="98"/>
        <v>3.2669412166259901</v>
      </c>
      <c r="R179" s="128"/>
    </row>
    <row r="180" spans="1:18" x14ac:dyDescent="0.2">
      <c r="A180" s="100">
        <f t="shared" si="93"/>
        <v>-0.43118351908520908</v>
      </c>
      <c r="B180" s="100">
        <f t="shared" si="94"/>
        <v>8.3219114904846467</v>
      </c>
      <c r="C180" s="100">
        <f t="shared" si="95"/>
        <v>3.3347549591394592</v>
      </c>
      <c r="D180" s="100">
        <f t="shared" si="96"/>
        <v>3.2427272686153978</v>
      </c>
      <c r="E180" s="100">
        <f t="shared" si="97"/>
        <v>7.2577332102047132</v>
      </c>
      <c r="F180" s="100"/>
      <c r="G180" s="56">
        <v>3</v>
      </c>
      <c r="I180" s="58"/>
      <c r="J180" s="58"/>
      <c r="K180" s="58"/>
      <c r="L180" s="58"/>
      <c r="M180" s="100">
        <f t="shared" si="98"/>
        <v>8.1785166264263207</v>
      </c>
      <c r="R180" s="58"/>
    </row>
    <row r="181" spans="1:18" x14ac:dyDescent="0.2">
      <c r="A181" s="58"/>
      <c r="B181" s="58"/>
      <c r="C181" s="84"/>
      <c r="D181" s="58"/>
      <c r="E181" s="58"/>
      <c r="F181" s="58"/>
      <c r="G181" s="58"/>
      <c r="I181" s="58"/>
      <c r="J181" s="67"/>
      <c r="K181" s="58"/>
      <c r="L181" s="58"/>
      <c r="M181" s="58"/>
      <c r="N181" s="58"/>
      <c r="O181" s="58"/>
      <c r="P181" s="144"/>
      <c r="Q181" s="58"/>
      <c r="R181" s="58"/>
    </row>
    <row r="182" spans="1:18" x14ac:dyDescent="0.2">
      <c r="A182" s="58"/>
      <c r="B182" s="58"/>
      <c r="C182" s="58"/>
      <c r="D182" s="58"/>
      <c r="E182" s="58"/>
      <c r="F182" s="58"/>
      <c r="G182" s="58"/>
      <c r="I182" s="58"/>
      <c r="J182" s="67"/>
      <c r="K182" s="67"/>
      <c r="L182" s="58"/>
      <c r="M182" s="58"/>
      <c r="N182" s="58"/>
      <c r="O182" s="58"/>
      <c r="P182" s="144"/>
      <c r="Q182" s="58"/>
      <c r="R182" s="58"/>
    </row>
    <row r="183" spans="1:18" x14ac:dyDescent="0.2">
      <c r="H183" s="57"/>
    </row>
    <row r="184" spans="1:18" x14ac:dyDescent="0.2">
      <c r="A184" s="55" t="s">
        <v>300</v>
      </c>
      <c r="B184" s="55" t="s">
        <v>10</v>
      </c>
      <c r="C184" s="56" t="s">
        <v>213</v>
      </c>
      <c r="D184" s="56" t="s">
        <v>12</v>
      </c>
      <c r="E184" s="56" t="s">
        <v>258</v>
      </c>
      <c r="F184" s="56" t="s">
        <v>259</v>
      </c>
      <c r="G184" s="56" t="s">
        <v>211</v>
      </c>
      <c r="H184" s="56" t="s">
        <v>83</v>
      </c>
      <c r="I184" s="56" t="s">
        <v>311</v>
      </c>
      <c r="J184" s="56" t="s">
        <v>34</v>
      </c>
      <c r="K184" s="55" t="s">
        <v>303</v>
      </c>
      <c r="L184" s="56" t="s">
        <v>12</v>
      </c>
      <c r="M184" s="56" t="s">
        <v>259</v>
      </c>
      <c r="N184" s="56" t="s">
        <v>261</v>
      </c>
      <c r="O184" s="56" t="s">
        <v>311</v>
      </c>
      <c r="P184" s="55" t="s">
        <v>105</v>
      </c>
      <c r="Q184" s="57" t="s">
        <v>310</v>
      </c>
    </row>
    <row r="185" spans="1:18" x14ac:dyDescent="0.2">
      <c r="A185" s="105">
        <v>-230.40161005019999</v>
      </c>
      <c r="C185" s="105">
        <v>-230.40253496103699</v>
      </c>
      <c r="D185" s="57">
        <v>-230.40253486209301</v>
      </c>
      <c r="E185" s="105">
        <v>-230.40262505252301</v>
      </c>
      <c r="F185" s="57">
        <v>-230.40262488509001</v>
      </c>
      <c r="G185" s="105">
        <v>-230.40254221436399</v>
      </c>
      <c r="H185" s="57">
        <v>-230.40254210784201</v>
      </c>
      <c r="I185" s="57">
        <v>-230.40263210277701</v>
      </c>
      <c r="J185" s="56">
        <v>0.8</v>
      </c>
      <c r="K185" s="99">
        <f t="shared" ref="K185:K190" si="99">(A185-P185)*1000*0.62751</f>
        <v>0.64139706110988215</v>
      </c>
      <c r="L185" s="99">
        <f t="shared" ref="L185:L190" si="100">(D185-P185)*1000*0.62751</f>
        <v>6.1068350124340046E-2</v>
      </c>
      <c r="M185" s="99">
        <f t="shared" ref="M185:M190" si="101">(F185-P185)*1000*0.62751</f>
        <v>4.5780192768665982E-3</v>
      </c>
      <c r="N185" s="99">
        <f t="shared" ref="N185:N190" si="102">(H185-P185)*1000*0.62751</f>
        <v>5.6521570167179222E-2</v>
      </c>
      <c r="O185" s="99">
        <f t="shared" ref="O185:O190" si="103">(I185-P185)*627.51</f>
        <v>4.8848508008916269E-5</v>
      </c>
      <c r="P185" s="57">
        <v>-230.40263218062199</v>
      </c>
      <c r="Q185" s="99">
        <f t="shared" ref="Q185:Q190" si="104">1-L185/K185</f>
        <v>0.90478854078522508</v>
      </c>
      <c r="R185" s="99">
        <f t="shared" ref="R185:R190" si="105">1-N185/K185</f>
        <v>0.91187741011882162</v>
      </c>
    </row>
    <row r="186" spans="1:18" x14ac:dyDescent="0.2">
      <c r="A186" s="105">
        <v>-230.70656241859999</v>
      </c>
      <c r="C186" s="105">
        <v>-230.708352237735</v>
      </c>
      <c r="D186" s="105">
        <v>-230.70835170927299</v>
      </c>
      <c r="E186" s="57">
        <v>-230.708451507539</v>
      </c>
      <c r="F186" s="57">
        <v>-230.70845073862901</v>
      </c>
      <c r="G186" s="57">
        <v>-230.708370599473</v>
      </c>
      <c r="H186" s="57">
        <v>-230.70837001866599</v>
      </c>
      <c r="I186" s="57">
        <v>-230.708468968468</v>
      </c>
      <c r="J186" s="56">
        <v>1</v>
      </c>
      <c r="K186" s="99">
        <f t="shared" si="99"/>
        <v>1.1965938761056063</v>
      </c>
      <c r="L186" s="99">
        <f t="shared" si="100"/>
        <v>7.3796085889746621E-2</v>
      </c>
      <c r="M186" s="99">
        <f t="shared" si="101"/>
        <v>1.1654174692300501E-2</v>
      </c>
      <c r="N186" s="99">
        <f t="shared" si="102"/>
        <v>6.2306758688899039E-2</v>
      </c>
      <c r="O186" s="99">
        <f t="shared" si="103"/>
        <v>2.1476843024771595E-4</v>
      </c>
      <c r="P186" s="57">
        <v>-230.70846931072299</v>
      </c>
      <c r="Q186" s="99">
        <f t="shared" si="104"/>
        <v>0.93832821029477365</v>
      </c>
      <c r="R186" s="99">
        <f t="shared" si="105"/>
        <v>0.94792990342581351</v>
      </c>
    </row>
    <row r="187" spans="1:18" x14ac:dyDescent="0.2">
      <c r="A187" s="105">
        <v>-230.26680677050001</v>
      </c>
      <c r="C187" s="105">
        <v>-230.27359605869401</v>
      </c>
      <c r="D187" s="57">
        <v>-230.273574318041</v>
      </c>
      <c r="E187" s="105">
        <v>-230.273628466725</v>
      </c>
      <c r="F187" s="57">
        <v>-230.27360604976101</v>
      </c>
      <c r="G187" s="57">
        <v>-230.27383811037001</v>
      </c>
      <c r="H187" s="57">
        <v>-230.27381288135899</v>
      </c>
      <c r="I187" s="57">
        <v>-230.27384385982799</v>
      </c>
      <c r="J187" s="56">
        <v>1.5</v>
      </c>
      <c r="K187" s="99">
        <f t="shared" si="99"/>
        <v>4.4215013479083076</v>
      </c>
      <c r="L187" s="99">
        <f t="shared" si="100"/>
        <v>0.17479759046260313</v>
      </c>
      <c r="M187" s="99">
        <f t="shared" si="101"/>
        <v>0.15488561883646129</v>
      </c>
      <c r="N187" s="99">
        <f t="shared" si="102"/>
        <v>2.5096722789030822E-2</v>
      </c>
      <c r="O187" s="99">
        <f t="shared" si="103"/>
        <v>5.6574237075247428E-3</v>
      </c>
      <c r="P187" s="105">
        <v>-230.27385287549899</v>
      </c>
      <c r="Q187" s="99">
        <f t="shared" si="104"/>
        <v>0.96046646224697063</v>
      </c>
      <c r="R187" s="99">
        <f t="shared" si="105"/>
        <v>0.99432393641564687</v>
      </c>
    </row>
    <row r="188" spans="1:18" x14ac:dyDescent="0.2">
      <c r="A188" s="57">
        <v>-229.85093010119999</v>
      </c>
      <c r="C188" s="57">
        <v>-229.873942376017</v>
      </c>
      <c r="D188" s="57">
        <v>-229.873257482491</v>
      </c>
      <c r="E188" s="57">
        <v>-229.874020230545</v>
      </c>
      <c r="F188" s="57">
        <v>-229.873328755866</v>
      </c>
      <c r="G188" s="57">
        <v>-229.87625016034201</v>
      </c>
      <c r="H188" s="57">
        <v>-229.87523138190801</v>
      </c>
      <c r="I188" s="57">
        <v>-229.87530555093699</v>
      </c>
      <c r="J188" s="56">
        <v>2</v>
      </c>
      <c r="K188" s="99">
        <f t="shared" si="99"/>
        <v>15.352697755515134</v>
      </c>
      <c r="L188" s="99">
        <f t="shared" si="100"/>
        <v>1.3420427215956243</v>
      </c>
      <c r="M188" s="99">
        <f t="shared" si="101"/>
        <v>1.2973179660498533</v>
      </c>
      <c r="N188" s="99">
        <f t="shared" si="102"/>
        <v>0.10340109842782909</v>
      </c>
      <c r="O188" s="99">
        <f t="shared" si="103"/>
        <v>5.6859291054367135E-2</v>
      </c>
      <c r="P188" s="57">
        <v>-229.87539616190901</v>
      </c>
      <c r="Q188" s="99">
        <f t="shared" si="104"/>
        <v>0.9125858697300594</v>
      </c>
      <c r="R188" s="99">
        <f t="shared" si="105"/>
        <v>0.9932649557703509</v>
      </c>
    </row>
    <row r="189" spans="1:18" x14ac:dyDescent="0.2">
      <c r="A189" s="105">
        <v>-229.62479137099999</v>
      </c>
      <c r="C189" s="57">
        <v>-229.61948581882299</v>
      </c>
      <c r="D189" s="57">
        <v>-229.693436462606</v>
      </c>
      <c r="F189" s="57">
        <v>-229.69343785224501</v>
      </c>
      <c r="H189" s="57">
        <v>-229.70949001200199</v>
      </c>
      <c r="I189" s="57">
        <v>-229.70948999701201</v>
      </c>
      <c r="J189" s="56">
        <v>3</v>
      </c>
      <c r="K189" s="99">
        <f t="shared" si="99"/>
        <v>57.964523901972932</v>
      </c>
      <c r="L189" s="99">
        <f t="shared" si="100"/>
        <v>14.889042468282277</v>
      </c>
      <c r="M189" s="99">
        <f t="shared" si="101"/>
        <v>14.888170455907058</v>
      </c>
      <c r="N189" s="99">
        <f t="shared" si="102"/>
        <v>4.8152796868038132</v>
      </c>
      <c r="O189" s="99">
        <f t="shared" si="103"/>
        <v>4.8152890931655579</v>
      </c>
      <c r="P189" s="105">
        <v>-229.717163642202</v>
      </c>
      <c r="Q189" s="99">
        <f t="shared" si="104"/>
        <v>0.74313525815441916</v>
      </c>
      <c r="R189" s="99">
        <f t="shared" si="105"/>
        <v>0.91692712433992896</v>
      </c>
    </row>
    <row r="190" spans="1:18" x14ac:dyDescent="0.2">
      <c r="A190" s="57">
        <v>-229.61200144950001</v>
      </c>
      <c r="C190" s="57">
        <v>-229.64799674252001</v>
      </c>
      <c r="D190" s="57">
        <v>-229.68680367361301</v>
      </c>
      <c r="E190" s="105">
        <v>-229.64799892544701</v>
      </c>
      <c r="F190" s="57">
        <v>-229.68680378279299</v>
      </c>
      <c r="H190" s="105">
        <v>-229.705918976021</v>
      </c>
      <c r="I190" s="57">
        <v>-229.70591909247</v>
      </c>
      <c r="J190" s="56">
        <v>4</v>
      </c>
      <c r="K190" s="99">
        <f t="shared" si="99"/>
        <v>66.772591088620629</v>
      </c>
      <c r="L190" s="99">
        <f t="shared" si="100"/>
        <v>19.833447435471882</v>
      </c>
      <c r="M190" s="99">
        <f t="shared" si="101"/>
        <v>19.833378923943361</v>
      </c>
      <c r="N190" s="99">
        <f t="shared" si="102"/>
        <v>7.8384040214388291</v>
      </c>
      <c r="O190" s="99">
        <f t="shared" si="103"/>
        <v>7.8383309485258641</v>
      </c>
      <c r="P190" s="121">
        <v>-229.718410257469</v>
      </c>
      <c r="Q190" s="99">
        <f t="shared" si="104"/>
        <v>0.70297022906975526</v>
      </c>
      <c r="R190" s="99">
        <f t="shared" si="105"/>
        <v>0.88261045597233612</v>
      </c>
    </row>
    <row r="191" spans="1:18" x14ac:dyDescent="0.2">
      <c r="H191" s="57"/>
      <c r="J191" s="56" t="s">
        <v>31</v>
      </c>
      <c r="K191" s="99">
        <f t="array" ref="K191">MAX(ABS(K185:K190))</f>
        <v>66.772591088620629</v>
      </c>
      <c r="L191" s="99">
        <f t="array" ref="L191">MAX(ABS(L185:L190))</f>
        <v>19.833447435471882</v>
      </c>
      <c r="M191" s="99">
        <f t="array" ref="M191">MAX(ABS(M185:M190))</f>
        <v>19.833378923943361</v>
      </c>
      <c r="N191" s="99">
        <f t="array" ref="N191">MAX(ABS(N185:N190))</f>
        <v>7.8384040214388291</v>
      </c>
      <c r="P191" s="57"/>
    </row>
    <row r="192" spans="1:18" x14ac:dyDescent="0.2">
      <c r="B192" s="84" t="s">
        <v>299</v>
      </c>
      <c r="H192" s="57"/>
      <c r="J192" s="56" t="s">
        <v>32</v>
      </c>
      <c r="K192" s="99">
        <f t="array" ref="K192">MIN(ABS(K185:K191))</f>
        <v>0.64139706110988215</v>
      </c>
      <c r="L192" s="99">
        <f t="array" ref="L192">MIN(ABS(L185:L191))</f>
        <v>6.1068350124340046E-2</v>
      </c>
      <c r="M192" s="99">
        <f t="array" ref="M192">MIN(ABS(M185:M191))</f>
        <v>4.5780192768665982E-3</v>
      </c>
      <c r="N192" s="99">
        <f t="array" ref="N192">MIN(ABS(N185:N191))</f>
        <v>2.5096722789030822E-2</v>
      </c>
      <c r="P192" s="57"/>
    </row>
    <row r="193" spans="1:25" x14ac:dyDescent="0.2">
      <c r="A193" s="120" t="s">
        <v>301</v>
      </c>
      <c r="B193" s="120">
        <v>0.62751000000000001</v>
      </c>
      <c r="H193" s="57"/>
      <c r="J193" s="66" t="s">
        <v>30</v>
      </c>
      <c r="K193" s="99">
        <f>K191-K192</f>
        <v>66.131194027510745</v>
      </c>
      <c r="L193" s="99">
        <f t="shared" ref="L193:N193" si="106">L191-L192</f>
        <v>19.772379085347541</v>
      </c>
      <c r="M193" s="99">
        <f t="shared" si="106"/>
        <v>19.828800904666494</v>
      </c>
      <c r="N193" s="99">
        <f t="shared" si="106"/>
        <v>7.8133072986497982</v>
      </c>
      <c r="P193" s="57"/>
    </row>
    <row r="194" spans="1:25" x14ac:dyDescent="0.2">
      <c r="A194" s="55" t="s">
        <v>300</v>
      </c>
      <c r="B194" s="55" t="s">
        <v>10</v>
      </c>
      <c r="C194" s="56" t="s">
        <v>213</v>
      </c>
      <c r="D194" s="56" t="s">
        <v>12</v>
      </c>
      <c r="E194" s="56" t="s">
        <v>258</v>
      </c>
      <c r="F194" s="56" t="s">
        <v>259</v>
      </c>
      <c r="G194" s="56" t="s">
        <v>211</v>
      </c>
      <c r="H194" s="56" t="s">
        <v>83</v>
      </c>
      <c r="I194" s="56" t="s">
        <v>311</v>
      </c>
      <c r="J194" s="56" t="s">
        <v>34</v>
      </c>
      <c r="K194" s="55" t="s">
        <v>303</v>
      </c>
      <c r="L194" s="56" t="s">
        <v>12</v>
      </c>
      <c r="M194" s="56" t="s">
        <v>259</v>
      </c>
      <c r="N194" s="56" t="s">
        <v>261</v>
      </c>
      <c r="O194" s="56" t="s">
        <v>311</v>
      </c>
      <c r="P194" s="55" t="s">
        <v>105</v>
      </c>
      <c r="Q194" s="57" t="s">
        <v>317</v>
      </c>
    </row>
    <row r="195" spans="1:25" x14ac:dyDescent="0.2">
      <c r="A195" s="105">
        <v>-230.412476306</v>
      </c>
      <c r="B195" s="57">
        <v>-230.41369199170001</v>
      </c>
      <c r="C195" s="105">
        <v>-230.41367256722199</v>
      </c>
      <c r="D195" s="57">
        <v>-230.41367241165901</v>
      </c>
      <c r="E195" s="105">
        <v>-230.41367264197501</v>
      </c>
      <c r="F195" s="57">
        <v>-230.41367248725399</v>
      </c>
      <c r="G195" s="105">
        <v>-230.41368783409999</v>
      </c>
      <c r="H195" s="57">
        <v>-230.41368767045901</v>
      </c>
      <c r="I195" s="57">
        <v>-230.413687759298</v>
      </c>
      <c r="J195" s="56">
        <v>0.8</v>
      </c>
      <c r="K195" s="99">
        <f t="shared" ref="K195:K200" si="107">(A195-P195)*1000*0.62751</f>
        <v>0.76045275504826149</v>
      </c>
      <c r="L195" s="99">
        <f t="shared" ref="L195:L200" si="108">(D195-P195)*1000*0.62751</f>
        <v>9.8844929658471869E-3</v>
      </c>
      <c r="M195" s="99">
        <f t="shared" ref="M195:M200" si="109">(F195-P195)*1000*0.62751</f>
        <v>9.8370563582417959E-3</v>
      </c>
      <c r="N195" s="99">
        <f t="shared" ref="N195:N200" si="110">(H195-P195)*1000*0.62751</f>
        <v>3.0944337479866136E-4</v>
      </c>
      <c r="O195" s="99">
        <f t="shared" ref="O195:O200" si="111">(I195-P195)*627.51</f>
        <v>2.5369602161333659E-4</v>
      </c>
      <c r="P195" s="57">
        <v>-230.41368816358801</v>
      </c>
      <c r="Q195" s="99">
        <f t="shared" ref="Q195:Q200" si="112">1-(L195/K195)</f>
        <v>0.98700183160593602</v>
      </c>
      <c r="R195" s="99">
        <f t="shared" ref="R195:R200" si="113">1-(N195/K195)</f>
        <v>0.99959308007927594</v>
      </c>
    </row>
    <row r="196" spans="1:25" x14ac:dyDescent="0.2">
      <c r="A196" s="105">
        <v>-230.71713041800001</v>
      </c>
      <c r="B196" s="57">
        <v>-230.71936036080001</v>
      </c>
      <c r="C196" s="105">
        <v>-230.71931719998699</v>
      </c>
      <c r="D196" s="105">
        <v>-230.71931644146801</v>
      </c>
      <c r="E196" s="57">
        <v>-230.71931722717</v>
      </c>
      <c r="F196" s="57">
        <v>-230.719316469391</v>
      </c>
      <c r="G196" s="57">
        <v>-230.719344162353</v>
      </c>
      <c r="H196" s="57">
        <v>-230.719343357714</v>
      </c>
      <c r="I196" s="57">
        <v>-230.71934328613199</v>
      </c>
      <c r="J196" s="56">
        <v>1</v>
      </c>
      <c r="K196" s="99">
        <f t="shared" si="107"/>
        <v>1.3891726250717304</v>
      </c>
      <c r="L196" s="99">
        <f t="shared" si="108"/>
        <v>1.7421038667602032E-2</v>
      </c>
      <c r="M196" s="99">
        <f t="shared" si="109"/>
        <v>1.7403516709828468E-2</v>
      </c>
      <c r="N196" s="99">
        <f t="shared" si="110"/>
        <v>5.3082514903337599E-4</v>
      </c>
      <c r="O196" s="99">
        <f t="shared" si="111"/>
        <v>5.7574357479609265E-4</v>
      </c>
      <c r="P196" s="57">
        <v>-230.71934420363701</v>
      </c>
      <c r="Q196" s="99">
        <f t="shared" si="112"/>
        <v>0.98745941407627258</v>
      </c>
      <c r="R196" s="99">
        <f t="shared" si="113"/>
        <v>0.99961788395520246</v>
      </c>
    </row>
    <row r="197" spans="1:25" x14ac:dyDescent="0.2">
      <c r="A197" s="105">
        <v>-230.27685664059999</v>
      </c>
      <c r="B197" s="57">
        <v>-230.2837900076</v>
      </c>
      <c r="C197" s="105">
        <v>-230.284147431718</v>
      </c>
      <c r="D197" s="57">
        <v>-230.28412227663301</v>
      </c>
      <c r="E197" s="105">
        <v>-230.28415369742299</v>
      </c>
      <c r="F197" s="57">
        <v>-230.28412869626899</v>
      </c>
      <c r="G197" s="57">
        <v>-230.28442335904501</v>
      </c>
      <c r="H197" s="57">
        <v>-230.284394035399</v>
      </c>
      <c r="I197" s="57">
        <v>-230.28440086441799</v>
      </c>
      <c r="J197" s="56">
        <v>1.5</v>
      </c>
      <c r="K197" s="99">
        <f t="shared" si="107"/>
        <v>4.7411856968310317</v>
      </c>
      <c r="L197" s="104">
        <f t="shared" si="108"/>
        <v>0.18192642974710169</v>
      </c>
      <c r="M197" s="104">
        <f t="shared" si="109"/>
        <v>0.1778980439732058</v>
      </c>
      <c r="N197" s="104">
        <f t="shared" si="110"/>
        <v>1.1395086500609466E-2</v>
      </c>
      <c r="O197" s="99">
        <f t="shared" si="111"/>
        <v>7.1098087967959595E-3</v>
      </c>
      <c r="P197" s="105">
        <v>-230.28441219461001</v>
      </c>
      <c r="Q197" s="99">
        <f t="shared" si="112"/>
        <v>0.96162849519505222</v>
      </c>
      <c r="R197" s="99">
        <f t="shared" si="113"/>
        <v>0.99759657452180672</v>
      </c>
    </row>
    <row r="198" spans="1:25" x14ac:dyDescent="0.2">
      <c r="A198" s="57">
        <v>-229.86036605609999</v>
      </c>
      <c r="B198" s="57">
        <v>-229.87722124179999</v>
      </c>
      <c r="C198" s="57">
        <v>-229.883828810399</v>
      </c>
      <c r="D198" s="57">
        <v>-229.88311514397699</v>
      </c>
      <c r="E198" s="57">
        <v>-229.88402496947199</v>
      </c>
      <c r="F198" s="57">
        <v>-229.88329737891701</v>
      </c>
      <c r="G198" s="57">
        <v>-229.88627782448501</v>
      </c>
      <c r="H198" s="57">
        <v>-229.88519982547101</v>
      </c>
      <c r="I198" s="57">
        <v>-229.885385285468</v>
      </c>
      <c r="J198" s="56">
        <v>2</v>
      </c>
      <c r="K198" s="99">
        <f t="shared" si="107"/>
        <v>15.763957593020212</v>
      </c>
      <c r="L198" s="104">
        <f t="shared" si="108"/>
        <v>1.488677459322252</v>
      </c>
      <c r="M198" s="104">
        <f t="shared" si="109"/>
        <v>1.3743232121147546</v>
      </c>
      <c r="N198" s="104">
        <f t="shared" si="110"/>
        <v>0.18051897501514588</v>
      </c>
      <c r="O198" s="99">
        <f t="shared" si="111"/>
        <v>6.4140972298419002E-2</v>
      </c>
      <c r="P198" s="57">
        <v>-229.885487500528</v>
      </c>
      <c r="Q198" s="99">
        <f t="shared" si="112"/>
        <v>0.90556448464556949</v>
      </c>
      <c r="R198" s="99">
        <f t="shared" si="113"/>
        <v>0.98854862594307702</v>
      </c>
    </row>
    <row r="199" spans="1:25" x14ac:dyDescent="0.2">
      <c r="A199" s="105">
        <v>-229.63353045279999</v>
      </c>
      <c r="B199" s="57">
        <v>-229.67362374819999</v>
      </c>
      <c r="C199" s="57">
        <v>-229.63820092229801</v>
      </c>
      <c r="D199" s="57">
        <v>-229.70235693002499</v>
      </c>
      <c r="E199" s="57">
        <v>-229.638566755131</v>
      </c>
      <c r="F199" s="57">
        <v>-229.70236947464701</v>
      </c>
      <c r="G199" s="57">
        <v>-229.65010393874499</v>
      </c>
      <c r="H199" s="57">
        <v>-229.718369275138</v>
      </c>
      <c r="I199" s="57">
        <v>-229.718370456364</v>
      </c>
      <c r="J199" s="56">
        <v>3</v>
      </c>
      <c r="K199" s="99">
        <f t="shared" si="107"/>
        <v>58.079464485726824</v>
      </c>
      <c r="L199" s="104">
        <f t="shared" si="108"/>
        <v>14.890161762265674</v>
      </c>
      <c r="M199" s="104">
        <f t="shared" si="109"/>
        <v>14.882289886499503</v>
      </c>
      <c r="N199" s="104">
        <f t="shared" si="110"/>
        <v>4.8422550803996005</v>
      </c>
      <c r="O199" s="99">
        <f t="shared" si="111"/>
        <v>4.8415138492742127</v>
      </c>
      <c r="P199" s="105">
        <v>-229.72608589332799</v>
      </c>
      <c r="Q199" s="99">
        <f t="shared" si="112"/>
        <v>0.7436243275637473</v>
      </c>
      <c r="R199" s="99">
        <f t="shared" si="113"/>
        <v>0.91662707080245898</v>
      </c>
    </row>
    <row r="200" spans="1:25" x14ac:dyDescent="0.2">
      <c r="A200" s="57">
        <v>-229.6206406826</v>
      </c>
      <c r="B200" s="57">
        <v>-230.00240455790001</v>
      </c>
      <c r="C200" s="57">
        <v>-229.65815579780801</v>
      </c>
      <c r="D200" s="57">
        <v>-229.69548092848501</v>
      </c>
      <c r="E200" s="105">
        <v>-229.65815956717401</v>
      </c>
      <c r="F200" s="57">
        <v>-229.6954809426</v>
      </c>
      <c r="H200" s="105">
        <v>-229.714503413024</v>
      </c>
      <c r="I200" s="57">
        <v>-229.71450351162201</v>
      </c>
      <c r="J200" s="56">
        <v>4</v>
      </c>
      <c r="K200" s="99">
        <f t="shared" si="107"/>
        <v>66.698734224632005</v>
      </c>
      <c r="L200" s="104">
        <f t="shared" si="108"/>
        <v>19.735731529327065</v>
      </c>
      <c r="M200" s="104">
        <f t="shared" si="109"/>
        <v>19.735722672030761</v>
      </c>
      <c r="N200" s="104">
        <f t="shared" si="110"/>
        <v>7.7989322562632726</v>
      </c>
      <c r="O200" s="99">
        <f t="shared" si="111"/>
        <v>7.7988703850272847</v>
      </c>
      <c r="P200" s="121">
        <v>-229.726931792263</v>
      </c>
      <c r="Q200" s="99">
        <f t="shared" si="112"/>
        <v>0.70410635585887005</v>
      </c>
      <c r="R200" s="99">
        <f t="shared" si="113"/>
        <v>0.88307225996227212</v>
      </c>
    </row>
    <row r="201" spans="1:25" x14ac:dyDescent="0.2">
      <c r="H201" s="57"/>
      <c r="J201" s="56" t="s">
        <v>31</v>
      </c>
      <c r="K201" s="99">
        <f t="array" ref="K201">MAX(ABS(K195:K200))</f>
        <v>66.698734224632005</v>
      </c>
      <c r="L201" s="99">
        <f t="array" ref="L201">MAX(ABS(L195:L200))</f>
        <v>19.735731529327065</v>
      </c>
      <c r="M201" s="99">
        <f t="array" ref="M201">MAX(ABS(M195:M200))</f>
        <v>19.735722672030761</v>
      </c>
      <c r="N201" s="99">
        <f t="array" ref="N201">MAX(ABS(N195:N200))</f>
        <v>7.7989322562632726</v>
      </c>
    </row>
    <row r="202" spans="1:25" x14ac:dyDescent="0.2">
      <c r="B202" s="84" t="s">
        <v>313</v>
      </c>
      <c r="H202" s="57"/>
      <c r="J202" s="56" t="s">
        <v>32</v>
      </c>
      <c r="K202" s="99">
        <f t="array" ref="K202">MIN(ABS(K195:K201))</f>
        <v>0.76045275504826149</v>
      </c>
      <c r="L202" s="99">
        <f t="array" ref="L202">MIN(ABS(L195:L201))</f>
        <v>9.8844929658471869E-3</v>
      </c>
      <c r="M202" s="99">
        <f t="array" ref="M202">MIN(ABS(M195:M201))</f>
        <v>9.8370563582417959E-3</v>
      </c>
      <c r="N202" s="99">
        <f t="array" ref="N202">MIN(ABS(N195:N201))</f>
        <v>3.0944337479866136E-4</v>
      </c>
    </row>
    <row r="203" spans="1:25" x14ac:dyDescent="0.2">
      <c r="H203" s="57"/>
      <c r="J203" s="66" t="s">
        <v>30</v>
      </c>
      <c r="K203" s="99">
        <f>K201-K202</f>
        <v>65.938281469583742</v>
      </c>
      <c r="L203" s="99">
        <f t="shared" ref="L203" si="114">L201-L202</f>
        <v>19.72584703636122</v>
      </c>
      <c r="M203" s="99">
        <f t="shared" ref="M203" si="115">M201-M202</f>
        <v>19.725885615672517</v>
      </c>
      <c r="N203" s="99">
        <f t="shared" ref="N203" si="116">N201-N202</f>
        <v>7.7986228128884738</v>
      </c>
    </row>
    <row r="204" spans="1:25" x14ac:dyDescent="0.2">
      <c r="H204" s="57"/>
    </row>
    <row r="205" spans="1:25" ht="16.5" customHeight="1" x14ac:dyDescent="0.2">
      <c r="A205" s="55" t="s">
        <v>284</v>
      </c>
      <c r="B205" s="55" t="s">
        <v>318</v>
      </c>
      <c r="C205" s="55" t="s">
        <v>10</v>
      </c>
      <c r="D205" s="56" t="s">
        <v>213</v>
      </c>
      <c r="E205" s="56" t="s">
        <v>12</v>
      </c>
      <c r="F205" s="56" t="s">
        <v>258</v>
      </c>
      <c r="G205" s="56" t="s">
        <v>259</v>
      </c>
      <c r="H205" s="56" t="s">
        <v>226</v>
      </c>
      <c r="I205" s="56" t="s">
        <v>227</v>
      </c>
      <c r="J205" s="56" t="s">
        <v>311</v>
      </c>
      <c r="K205" s="56" t="s">
        <v>302</v>
      </c>
      <c r="L205" s="55" t="s">
        <v>295</v>
      </c>
      <c r="M205" s="56" t="s">
        <v>12</v>
      </c>
      <c r="N205" s="56" t="s">
        <v>259</v>
      </c>
      <c r="O205" s="56" t="s">
        <v>261</v>
      </c>
      <c r="P205" s="56" t="s">
        <v>311</v>
      </c>
      <c r="Q205" s="55" t="s">
        <v>296</v>
      </c>
      <c r="R205" s="57" t="s">
        <v>309</v>
      </c>
      <c r="T205" s="56" t="s">
        <v>276</v>
      </c>
      <c r="U205" s="55" t="s">
        <v>290</v>
      </c>
      <c r="V205" s="56" t="s">
        <v>12</v>
      </c>
      <c r="W205" s="56" t="s">
        <v>260</v>
      </c>
      <c r="X205" s="56" t="s">
        <v>261</v>
      </c>
      <c r="Y205" s="55" t="s">
        <v>291</v>
      </c>
    </row>
    <row r="206" spans="1:25" s="58" customFormat="1" x14ac:dyDescent="0.2">
      <c r="A206" s="83">
        <v>-230.66680183899999</v>
      </c>
      <c r="B206" s="113">
        <v>3</v>
      </c>
      <c r="D206" s="64">
        <v>-230.68738235752099</v>
      </c>
      <c r="E206" s="64">
        <v>-230.686503073756</v>
      </c>
      <c r="F206" s="83">
        <v>-230.68747607574701</v>
      </c>
      <c r="G206" s="83">
        <v>-230.686605770711</v>
      </c>
      <c r="H206" s="83">
        <v>-230.697377595977</v>
      </c>
      <c r="I206" s="83">
        <v>-230.69514799215801</v>
      </c>
      <c r="J206" s="58">
        <v>-230.695148214151</v>
      </c>
      <c r="K206" s="110" t="s">
        <v>289</v>
      </c>
      <c r="L206" s="99">
        <f t="shared" ref="L206:L213" si="117">(A206-Q206)*1000*0.62751</f>
        <v>17.787633977685193</v>
      </c>
      <c r="M206" s="99">
        <f t="shared" ref="M206:M213" si="118">(E206-Q206)*1000*0.62751</f>
        <v>5.4249121559393103</v>
      </c>
      <c r="N206" s="99">
        <f t="shared" ref="N206:N213" si="119">(G206-Q206)*1000*0.62751</f>
        <v>5.3604687897092225</v>
      </c>
      <c r="O206" s="99">
        <f t="shared" ref="O206:O213" si="120">(I206-Q206)*1000*0.62751</f>
        <v>1.3940949242368105E-4</v>
      </c>
      <c r="P206" s="100">
        <f>(J206-Q206)*627.51</f>
        <v>1.0667057807722813E-7</v>
      </c>
      <c r="Q206" s="119">
        <v>-230.69514821432099</v>
      </c>
      <c r="R206" s="100">
        <f t="shared" ref="R206:R213" si="121">1-M206/L206</f>
        <v>0.69501777680241617</v>
      </c>
      <c r="S206" s="100">
        <f t="shared" ref="S206:S213" si="122">1-O206/L206</f>
        <v>0.99999216256121537</v>
      </c>
      <c r="T206" s="112" t="s">
        <v>280</v>
      </c>
      <c r="U206" s="99">
        <f>(A211-$U$208)*1000</f>
        <v>16.777925600081289</v>
      </c>
      <c r="V206" s="99">
        <f>(E211-$V$208)*1000</f>
        <v>20.246988621011042</v>
      </c>
      <c r="W206" s="99">
        <f>(G211-$W$208)*1000</f>
        <v>20.040185113089137</v>
      </c>
      <c r="X206" s="99">
        <f>(I211-$X$208)*1000</f>
        <v>19.377567254991845</v>
      </c>
      <c r="Y206" s="99">
        <f>(Q211-$Y$208)*1000</f>
        <v>16.434353222962272</v>
      </c>
    </row>
    <row r="207" spans="1:25" s="58" customFormat="1" x14ac:dyDescent="0.2">
      <c r="A207" s="83">
        <v>-383.30194920439999</v>
      </c>
      <c r="B207" s="113">
        <v>5</v>
      </c>
      <c r="D207" s="83">
        <v>-383.330196300453</v>
      </c>
      <c r="E207" s="83">
        <v>-383.32929837226402</v>
      </c>
      <c r="F207" s="83">
        <v>-383.33044657227799</v>
      </c>
      <c r="G207" s="83">
        <v>-383.32954450326798</v>
      </c>
      <c r="H207" s="83">
        <v>-383.345354479305</v>
      </c>
      <c r="I207" s="83">
        <v>-383.34248011178801</v>
      </c>
      <c r="J207" s="58">
        <v>-383.34254145087402</v>
      </c>
      <c r="K207" s="111" t="s">
        <v>279</v>
      </c>
      <c r="L207" s="99">
        <f t="shared" si="117"/>
        <v>26.228961179660949</v>
      </c>
      <c r="M207" s="99">
        <f t="shared" si="118"/>
        <v>9.0670848533027382</v>
      </c>
      <c r="N207" s="99">
        <f t="shared" si="119"/>
        <v>8.9126351870064848</v>
      </c>
      <c r="O207" s="99">
        <f t="shared" si="120"/>
        <v>0.79541148460604405</v>
      </c>
      <c r="P207" s="100">
        <f>(J207-Q207)*627.51</f>
        <v>0.75692059473971252</v>
      </c>
      <c r="Q207" s="119">
        <v>-383.343747679611</v>
      </c>
      <c r="R207" s="100">
        <f t="shared" si="121"/>
        <v>0.65431018059785984</v>
      </c>
      <c r="S207" s="100">
        <f t="shared" si="122"/>
        <v>0.96967430470624816</v>
      </c>
      <c r="T207" s="56" t="s">
        <v>283</v>
      </c>
      <c r="U207" s="99">
        <f>(A212-$U$208)*1000</f>
        <v>7.8887895000434582</v>
      </c>
      <c r="V207" s="99">
        <f>(E212-$V$208)*1000</f>
        <v>9.1331512729766473</v>
      </c>
      <c r="W207" s="99">
        <f>(G212-$W$208)*1000</f>
        <v>5.7427769680771235</v>
      </c>
      <c r="X207" s="99">
        <f>(I212-$X$208)*1000</f>
        <v>6.4950116329782759</v>
      </c>
      <c r="Y207" s="99">
        <f>(Q212-$Y$208)*1000</f>
        <v>3.3551480020150848</v>
      </c>
    </row>
    <row r="208" spans="1:25" x14ac:dyDescent="0.2">
      <c r="A208" s="63">
        <v>-535.92262935550002</v>
      </c>
      <c r="B208" s="114">
        <v>7</v>
      </c>
      <c r="D208" s="63">
        <v>-535.95989937587899</v>
      </c>
      <c r="E208" s="63">
        <v>-535.95881387580903</v>
      </c>
      <c r="F208" s="63">
        <v>-535.960407872666</v>
      </c>
      <c r="G208" s="63">
        <v>-535.95930423065499</v>
      </c>
      <c r="H208" s="63">
        <v>-535.98438336695301</v>
      </c>
      <c r="I208" s="63">
        <v>-535.97981262649898</v>
      </c>
      <c r="J208" s="57">
        <v>-535.97995578550001</v>
      </c>
      <c r="K208" s="56" t="s">
        <v>277</v>
      </c>
      <c r="L208" s="99">
        <f t="shared" si="117"/>
        <v>38.588034284881012</v>
      </c>
      <c r="M208" s="99">
        <f t="shared" si="118"/>
        <v>15.881885945776034</v>
      </c>
      <c r="N208" s="99">
        <f t="shared" si="119"/>
        <v>15.57418337638444</v>
      </c>
      <c r="O208" s="99">
        <f t="shared" si="120"/>
        <v>2.7049599003222728</v>
      </c>
      <c r="P208" s="100">
        <f>(J208-Q208)*627.51</f>
        <v>2.61512619558781</v>
      </c>
      <c r="Q208" s="118">
        <v>-535.98412325087202</v>
      </c>
      <c r="R208" s="100">
        <f t="shared" si="121"/>
        <v>0.58842459223172616</v>
      </c>
      <c r="S208" s="100">
        <f t="shared" si="122"/>
        <v>0.92990158865433348</v>
      </c>
      <c r="T208" s="56" t="s">
        <v>282</v>
      </c>
      <c r="U208" s="118">
        <f>A213</f>
        <v>-688.55989965920003</v>
      </c>
      <c r="V208" s="118">
        <f>E213</f>
        <v>-688.60923887122999</v>
      </c>
      <c r="W208" s="118">
        <f>G213</f>
        <v>-688.60978614733904</v>
      </c>
      <c r="X208" s="118">
        <f>I213</f>
        <v>-688.63522971085399</v>
      </c>
      <c r="Y208" s="118">
        <f>Q213</f>
        <v>-688.63925240262097</v>
      </c>
    </row>
    <row r="209" spans="1:19" ht="14.25" customHeight="1" x14ac:dyDescent="0.2">
      <c r="A209" s="64">
        <v>-535.93062351740002</v>
      </c>
      <c r="B209" s="115">
        <v>7</v>
      </c>
      <c r="D209" s="64">
        <v>-535.97093552112403</v>
      </c>
      <c r="E209" s="63">
        <v>-535.96963275250005</v>
      </c>
      <c r="F209" s="63">
        <v>-535.97134039525895</v>
      </c>
      <c r="G209" s="63">
        <v>-535.97002790768101</v>
      </c>
      <c r="H209" s="63">
        <v>-535.99417476431699</v>
      </c>
      <c r="I209" s="63">
        <v>-535.989795057641</v>
      </c>
      <c r="J209" s="57">
        <v>-535.98990717740003</v>
      </c>
      <c r="K209" s="56" t="s">
        <v>278</v>
      </c>
      <c r="L209" s="99">
        <f t="shared" si="117"/>
        <v>38.806625483242065</v>
      </c>
      <c r="M209" s="99">
        <f t="shared" si="118"/>
        <v>14.327940365625471</v>
      </c>
      <c r="N209" s="99">
        <f t="shared" si="119"/>
        <v>14.079976538016382</v>
      </c>
      <c r="O209" s="99">
        <f t="shared" si="120"/>
        <v>1.6758922666235685</v>
      </c>
      <c r="P209" s="100">
        <f>(J209-Q209)*627.51</f>
        <v>1.6055359966386071</v>
      </c>
      <c r="Q209" s="118">
        <v>-535.99246575972802</v>
      </c>
      <c r="R209" s="100">
        <f t="shared" si="121"/>
        <v>0.63078623335046924</v>
      </c>
      <c r="S209" s="100">
        <f t="shared" si="122"/>
        <v>0.95681427473390412</v>
      </c>
    </row>
    <row r="210" spans="1:19" x14ac:dyDescent="0.2">
      <c r="A210" s="63">
        <v>-611.66921549840004</v>
      </c>
      <c r="B210" s="114">
        <v>8</v>
      </c>
      <c r="D210" s="63">
        <v>-611.71389543908003</v>
      </c>
      <c r="E210" s="63">
        <v>-611.71250884504298</v>
      </c>
      <c r="F210" s="63">
        <v>-611.71449862295299</v>
      </c>
      <c r="G210" s="63">
        <v>-611.71309397253697</v>
      </c>
      <c r="H210" s="63">
        <v>-611.746377692686</v>
      </c>
      <c r="I210" s="63">
        <v>-611.74031606840003</v>
      </c>
      <c r="K210" s="56" t="s">
        <v>281</v>
      </c>
      <c r="L210" s="99">
        <f t="shared" si="117"/>
        <v>48.505256031565914</v>
      </c>
      <c r="M210" s="99">
        <f t="shared" si="118"/>
        <v>21.338248079654399</v>
      </c>
      <c r="N210" s="99">
        <f t="shared" si="119"/>
        <v>20.97107472589984</v>
      </c>
      <c r="O210" s="99">
        <f t="shared" si="120"/>
        <v>3.8889373508667315</v>
      </c>
      <c r="P210" s="123"/>
      <c r="Q210" s="118">
        <v>-611.74651347935901</v>
      </c>
      <c r="R210" s="100">
        <f t="shared" si="121"/>
        <v>0.56008379657313756</v>
      </c>
      <c r="S210" s="100">
        <f t="shared" si="122"/>
        <v>0.91982441349580923</v>
      </c>
    </row>
    <row r="211" spans="1:19" x14ac:dyDescent="0.2">
      <c r="A211" s="63">
        <v>-688.54312173359995</v>
      </c>
      <c r="B211" s="114">
        <v>9</v>
      </c>
      <c r="D211" s="63">
        <v>-688.59035259701398</v>
      </c>
      <c r="E211" s="63">
        <v>-688.58899188260898</v>
      </c>
      <c r="F211" s="63">
        <v>-688.59114700886403</v>
      </c>
      <c r="G211" s="63">
        <v>-688.58974596222595</v>
      </c>
      <c r="H211" s="63">
        <v>-688.62175919119397</v>
      </c>
      <c r="I211" s="63">
        <v>-688.615852143599</v>
      </c>
      <c r="K211" s="112" t="s">
        <v>280</v>
      </c>
      <c r="L211" s="99">
        <f t="shared" si="117"/>
        <v>50.010235126440577</v>
      </c>
      <c r="M211" s="99">
        <f t="shared" si="118"/>
        <v>21.226257921782022</v>
      </c>
      <c r="N211" s="99">
        <f t="shared" si="119"/>
        <v>20.753065421338537</v>
      </c>
      <c r="O211" s="99">
        <f t="shared" si="120"/>
        <v>4.3711755479346177</v>
      </c>
      <c r="P211" s="123"/>
      <c r="Q211" s="118">
        <v>-688.62281804939801</v>
      </c>
      <c r="R211" s="100">
        <f t="shared" si="121"/>
        <v>0.57556172515254522</v>
      </c>
      <c r="S211" s="100">
        <f t="shared" si="122"/>
        <v>0.91259438119250991</v>
      </c>
    </row>
    <row r="212" spans="1:19" x14ac:dyDescent="0.2">
      <c r="A212" s="63">
        <v>-688.55201086969998</v>
      </c>
      <c r="B212" s="114">
        <v>9</v>
      </c>
      <c r="D212" s="63">
        <v>-688.60168292305002</v>
      </c>
      <c r="E212" s="63">
        <v>-688.60010571995701</v>
      </c>
      <c r="F212" s="63">
        <v>-688.60576154543799</v>
      </c>
      <c r="G212" s="63">
        <v>-688.60404337037096</v>
      </c>
      <c r="H212" s="63">
        <v>-688.63484741168395</v>
      </c>
      <c r="I212" s="63">
        <v>-688.62873469922101</v>
      </c>
      <c r="K212" s="56" t="s">
        <v>283</v>
      </c>
      <c r="L212" s="99">
        <f t="shared" si="117"/>
        <v>52.639545400502406</v>
      </c>
      <c r="M212" s="99">
        <f t="shared" si="118"/>
        <v>22.459545915713527</v>
      </c>
      <c r="N212" s="99">
        <f t="shared" si="119"/>
        <v>19.988630904458621</v>
      </c>
      <c r="O212" s="99">
        <f t="shared" si="120"/>
        <v>4.4945751377614522</v>
      </c>
      <c r="P212" s="123"/>
      <c r="Q212" s="118">
        <v>-688.63589725461895</v>
      </c>
      <c r="R212" s="100">
        <f t="shared" si="121"/>
        <v>0.57333320900033513</v>
      </c>
      <c r="S212" s="100">
        <f t="shared" si="122"/>
        <v>0.91461599632814161</v>
      </c>
    </row>
    <row r="213" spans="1:19" x14ac:dyDescent="0.2">
      <c r="A213" s="63">
        <v>-688.55989965920003</v>
      </c>
      <c r="B213" s="114">
        <v>9</v>
      </c>
      <c r="D213" s="63">
        <v>-688.61082991304295</v>
      </c>
      <c r="E213" s="63">
        <v>-688.60923887122999</v>
      </c>
      <c r="F213" s="63">
        <v>-688.611396139362</v>
      </c>
      <c r="G213" s="63">
        <v>-688.60978614733904</v>
      </c>
      <c r="H213" s="63">
        <v>-688.64074759846199</v>
      </c>
      <c r="I213" s="63">
        <v>-688.63522971085399</v>
      </c>
      <c r="K213" s="56" t="s">
        <v>282</v>
      </c>
      <c r="L213" s="99">
        <f t="shared" si="117"/>
        <v>49.794640024074624</v>
      </c>
      <c r="M213" s="99">
        <f t="shared" si="118"/>
        <v>18.833791083152438</v>
      </c>
      <c r="N213" s="99">
        <f t="shared" si="119"/>
        <v>18.490369851965028</v>
      </c>
      <c r="O213" s="99">
        <f t="shared" si="120"/>
        <v>2.5242793106957402</v>
      </c>
      <c r="P213" s="123"/>
      <c r="Q213" s="118">
        <v>-688.63925240262097</v>
      </c>
      <c r="R213" s="100">
        <f t="shared" si="121"/>
        <v>0.62177071520053739</v>
      </c>
      <c r="S213" s="100">
        <f t="shared" si="122"/>
        <v>0.94930620425260015</v>
      </c>
    </row>
    <row r="214" spans="1:19" x14ac:dyDescent="0.2">
      <c r="H214" s="57"/>
      <c r="K214" s="56" t="s">
        <v>31</v>
      </c>
      <c r="L214" s="99">
        <f t="array" ref="L214">MAX(ABS(L208:L213))</f>
        <v>52.639545400502406</v>
      </c>
      <c r="M214" s="99">
        <f t="array" ref="M214">MAX(ABS(M208:M213))</f>
        <v>22.459545915713527</v>
      </c>
      <c r="N214" s="99">
        <f t="array" ref="N214">MAX(ABS(N208:N213))</f>
        <v>20.97107472589984</v>
      </c>
      <c r="O214" s="99">
        <f t="array" ref="O214">MAX(ABS(O208:O213))</f>
        <v>4.4945751377614522</v>
      </c>
      <c r="P214" s="99">
        <f t="array" ref="P214">MAX(ABS(P208:P213))</f>
        <v>2.61512619558781</v>
      </c>
    </row>
    <row r="215" spans="1:19" x14ac:dyDescent="0.2">
      <c r="B215" s="84" t="s">
        <v>314</v>
      </c>
      <c r="H215" s="57"/>
      <c r="K215" s="56" t="s">
        <v>32</v>
      </c>
      <c r="L215" s="99">
        <f t="array" ref="L215">MIN(ABS(L208:L213))</f>
        <v>38.588034284881012</v>
      </c>
      <c r="M215" s="99">
        <f t="array" ref="M215">MIN(ABS(M208:M213))</f>
        <v>14.327940365625471</v>
      </c>
      <c r="N215" s="99">
        <f t="array" ref="N215">MIN(ABS(N208:N213))</f>
        <v>14.079976538016382</v>
      </c>
      <c r="O215" s="99">
        <f t="array" ref="O215">MIN(ABS(O208:O213))</f>
        <v>1.6758922666235685</v>
      </c>
      <c r="P215" s="99">
        <f t="array" ref="P215">MIN(ABS(P208:P213))</f>
        <v>0</v>
      </c>
    </row>
    <row r="216" spans="1:19" x14ac:dyDescent="0.2">
      <c r="A216" s="120" t="s">
        <v>301</v>
      </c>
      <c r="B216" s="120">
        <v>0.62751000000000001</v>
      </c>
      <c r="D216" s="99"/>
      <c r="E216" s="99"/>
      <c r="F216" s="99"/>
      <c r="G216" s="99"/>
      <c r="H216" s="99"/>
      <c r="I216" s="99"/>
      <c r="K216" s="66" t="s">
        <v>30</v>
      </c>
      <c r="L216" s="99">
        <f>L214-L215</f>
        <v>14.051511115621395</v>
      </c>
      <c r="M216" s="99">
        <f t="shared" ref="M216:O216" si="123">M214-M215</f>
        <v>8.1316055500880555</v>
      </c>
      <c r="N216" s="99">
        <f t="shared" si="123"/>
        <v>6.8910981878834576</v>
      </c>
      <c r="O216" s="99">
        <f t="shared" si="123"/>
        <v>2.8186828711378835</v>
      </c>
      <c r="P216" s="99">
        <f>P214-P215</f>
        <v>2.61512619558781</v>
      </c>
    </row>
    <row r="217" spans="1:19" ht="16.5" customHeight="1" x14ac:dyDescent="0.2">
      <c r="A217" s="55" t="s">
        <v>284</v>
      </c>
      <c r="B217" s="55" t="s">
        <v>285</v>
      </c>
      <c r="C217" s="55" t="s">
        <v>10</v>
      </c>
      <c r="D217" s="56" t="s">
        <v>213</v>
      </c>
      <c r="E217" s="56" t="s">
        <v>12</v>
      </c>
      <c r="F217" s="56" t="s">
        <v>258</v>
      </c>
      <c r="G217" s="56" t="s">
        <v>259</v>
      </c>
      <c r="H217" s="56" t="s">
        <v>211</v>
      </c>
      <c r="I217" s="56" t="s">
        <v>83</v>
      </c>
      <c r="J217" s="56" t="s">
        <v>311</v>
      </c>
      <c r="K217" s="56" t="s">
        <v>302</v>
      </c>
      <c r="L217" s="55" t="s">
        <v>295</v>
      </c>
      <c r="M217" s="56" t="s">
        <v>12</v>
      </c>
      <c r="N217" s="56" t="s">
        <v>259</v>
      </c>
      <c r="O217" s="56" t="s">
        <v>261</v>
      </c>
      <c r="P217" s="56" t="s">
        <v>311</v>
      </c>
      <c r="Q217" s="55" t="s">
        <v>296</v>
      </c>
      <c r="R217" s="57" t="s">
        <v>319</v>
      </c>
      <c r="S217" s="99"/>
    </row>
    <row r="218" spans="1:19" x14ac:dyDescent="0.2">
      <c r="A218" s="83">
        <v>-230.66783899219999</v>
      </c>
      <c r="B218" s="113">
        <v>3</v>
      </c>
      <c r="C218" s="57">
        <v>-230.68882778849999</v>
      </c>
      <c r="D218" s="64">
        <v>-230.68847114902201</v>
      </c>
      <c r="E218" s="64">
        <v>-230.687584745376</v>
      </c>
      <c r="F218" s="83">
        <v>-230.68858942535101</v>
      </c>
      <c r="G218" s="83">
        <v>-230.68771267406601</v>
      </c>
      <c r="H218" s="83">
        <v>-230.698510608568</v>
      </c>
      <c r="I218" s="83">
        <v>-230.696257553593</v>
      </c>
      <c r="J218" s="58">
        <v>-230.69626008905001</v>
      </c>
      <c r="K218" s="110" t="s">
        <v>289</v>
      </c>
      <c r="L218" s="99">
        <f t="shared" ref="L218:L225" si="124">(A218-Q218)*1000*0.62751</f>
        <v>17.83452235195265</v>
      </c>
      <c r="M218" s="99">
        <f t="shared" ref="M218:M225" si="125">(E218-Q218)*1000*0.62751</f>
        <v>5.4438647764741148</v>
      </c>
      <c r="N218" s="99">
        <f t="shared" ref="N218:N225" si="126">(G218-Q218)*1000*0.62751</f>
        <v>5.363588244208592</v>
      </c>
      <c r="O218" s="99">
        <f t="shared" ref="O218:O225" si="127">(I218-Q218)*1000*0.62751</f>
        <v>1.5908922245810686E-3</v>
      </c>
      <c r="P218" s="123">
        <f t="shared" ref="P218:P225" si="128">(J218-Q218)*627.51</f>
        <v>-1.3240634871181101E-7</v>
      </c>
      <c r="Q218" s="119">
        <v>-230.69626008883901</v>
      </c>
      <c r="R218" s="99">
        <f t="shared" ref="R218:R225" si="129">1-(M218/L218)</f>
        <v>0.6947569063503356</v>
      </c>
      <c r="S218" s="99">
        <f t="shared" ref="S218:S225" si="130">1-(O218/L218)</f>
        <v>0.99991079703772345</v>
      </c>
    </row>
    <row r="219" spans="1:19" x14ac:dyDescent="0.2">
      <c r="A219" s="83">
        <v>-383.30356629110003</v>
      </c>
      <c r="B219" s="113">
        <v>5</v>
      </c>
      <c r="C219" s="57">
        <v>-383.33399057169999</v>
      </c>
      <c r="D219" s="83">
        <v>-383.33186992993001</v>
      </c>
      <c r="E219" s="83">
        <v>-383.33096603363202</v>
      </c>
      <c r="F219" s="83">
        <v>-383.33216882184797</v>
      </c>
      <c r="G219" s="83">
        <v>-383.331259699106</v>
      </c>
      <c r="H219" s="83">
        <v>-383.34707422082602</v>
      </c>
      <c r="I219" s="83">
        <v>-383.34417700399302</v>
      </c>
      <c r="J219" s="58">
        <v>-383.34426172005601</v>
      </c>
      <c r="K219" s="111" t="s">
        <v>279</v>
      </c>
      <c r="L219" s="99">
        <f t="shared" si="124"/>
        <v>26.292290505393481</v>
      </c>
      <c r="M219" s="99">
        <f t="shared" si="125"/>
        <v>9.0986780691396554</v>
      </c>
      <c r="N219" s="99">
        <f t="shared" si="126"/>
        <v>8.9144000475652394</v>
      </c>
      <c r="O219" s="99">
        <f t="shared" si="127"/>
        <v>0.80866205790774703</v>
      </c>
      <c r="P219" s="123">
        <f t="shared" si="128"/>
        <v>0.75550188122340844</v>
      </c>
      <c r="Q219" s="119">
        <v>-383.34546568793098</v>
      </c>
      <c r="R219" s="99">
        <f t="shared" si="129"/>
        <v>0.65394121644619763</v>
      </c>
      <c r="S219" s="99">
        <f t="shared" si="130"/>
        <v>0.9692433773412833</v>
      </c>
    </row>
    <row r="220" spans="1:19" x14ac:dyDescent="0.2">
      <c r="A220" s="63">
        <v>-535.92483195429998</v>
      </c>
      <c r="B220" s="114">
        <v>7</v>
      </c>
      <c r="C220" s="57">
        <v>-535.96707598060004</v>
      </c>
      <c r="D220" s="63">
        <v>-535.96218407987499</v>
      </c>
      <c r="E220" s="63">
        <v>-535.96109104812399</v>
      </c>
      <c r="F220" s="63">
        <v>-535.96277567666402</v>
      </c>
      <c r="G220" s="63">
        <v>-535.96166171623599</v>
      </c>
      <c r="H220" s="63">
        <v>-535.98674034794999</v>
      </c>
      <c r="I220" s="63">
        <v>-535.98213134282696</v>
      </c>
      <c r="J220" s="57">
        <v>-535.98231805832097</v>
      </c>
      <c r="K220" s="56" t="s">
        <v>277</v>
      </c>
      <c r="L220" s="99">
        <f t="shared" si="124"/>
        <v>38.684690375618651</v>
      </c>
      <c r="M220" s="99">
        <f t="shared" si="125"/>
        <v>15.931746410111248</v>
      </c>
      <c r="N220" s="99">
        <f t="shared" si="126"/>
        <v>15.573646463147261</v>
      </c>
      <c r="O220" s="99">
        <f t="shared" si="127"/>
        <v>2.7287510810501407</v>
      </c>
      <c r="P220" s="123">
        <f t="shared" si="128"/>
        <v>2.6115852414038887</v>
      </c>
      <c r="Q220" s="118">
        <v>-535.98647988082803</v>
      </c>
      <c r="R220" s="99">
        <f t="shared" si="129"/>
        <v>0.5881640448606934</v>
      </c>
      <c r="S220" s="99">
        <f t="shared" si="130"/>
        <v>0.92946173138379418</v>
      </c>
    </row>
    <row r="221" spans="1:19" ht="15" customHeight="1" x14ac:dyDescent="0.2">
      <c r="A221" s="64">
        <v>-535.93281619590005</v>
      </c>
      <c r="B221" s="115">
        <v>7</v>
      </c>
      <c r="C221" s="57">
        <v>-535.9777916324</v>
      </c>
      <c r="D221" s="64">
        <v>-535.973215227879</v>
      </c>
      <c r="E221" s="63">
        <v>-535.97190340986799</v>
      </c>
      <c r="F221" s="63">
        <v>-535.97369246123105</v>
      </c>
      <c r="G221" s="63">
        <v>-535.97236916059296</v>
      </c>
      <c r="H221" s="63">
        <v>-535.996523982197</v>
      </c>
      <c r="I221" s="63">
        <v>-535.992109333999</v>
      </c>
      <c r="J221" s="57">
        <v>-535.992254850736</v>
      </c>
      <c r="K221" s="56" t="s">
        <v>278</v>
      </c>
      <c r="L221" s="99">
        <f t="shared" si="124"/>
        <v>38.900982780111356</v>
      </c>
      <c r="M221" s="99">
        <f t="shared" si="125"/>
        <v>14.373365143085625</v>
      </c>
      <c r="N221" s="99">
        <f t="shared" si="126"/>
        <v>14.081101905659482</v>
      </c>
      <c r="O221" s="99">
        <f t="shared" si="127"/>
        <v>1.693945691638487</v>
      </c>
      <c r="P221" s="123">
        <f t="shared" si="128"/>
        <v>1.6026324839993491</v>
      </c>
      <c r="Q221" s="118">
        <v>-535.99480880602596</v>
      </c>
      <c r="R221" s="99">
        <f t="shared" si="129"/>
        <v>0.63051408689771715</v>
      </c>
      <c r="S221" s="99">
        <f t="shared" si="130"/>
        <v>0.95645493839542428</v>
      </c>
    </row>
    <row r="222" spans="1:19" x14ac:dyDescent="0.2">
      <c r="A222" s="63">
        <v>-611.67162141059998</v>
      </c>
      <c r="B222" s="114">
        <v>8</v>
      </c>
      <c r="C222" s="57">
        <v>-611.7254310198</v>
      </c>
      <c r="D222" s="63">
        <v>-611.71642941329503</v>
      </c>
      <c r="E222" s="63">
        <v>-611.71503112359005</v>
      </c>
      <c r="F222" s="63">
        <v>-611.71712882118004</v>
      </c>
      <c r="G222" s="63">
        <v>-611.71570967390801</v>
      </c>
      <c r="H222" s="63">
        <v>-611.74900222238898</v>
      </c>
      <c r="I222" s="63">
        <v>-611.742889055418</v>
      </c>
      <c r="J222" s="105">
        <v>-611.74307658072803</v>
      </c>
      <c r="K222" s="56" t="s">
        <v>281</v>
      </c>
      <c r="L222" s="99">
        <f t="shared" si="124"/>
        <v>48.628474449914215</v>
      </c>
      <c r="M222" s="99">
        <f t="shared" si="125"/>
        <v>21.388445451515871</v>
      </c>
      <c r="N222" s="99">
        <f t="shared" si="126"/>
        <v>20.962648341494571</v>
      </c>
      <c r="O222" s="99">
        <f t="shared" si="127"/>
        <v>3.9073146501573355</v>
      </c>
      <c r="P222" s="123">
        <f t="shared" si="128"/>
        <v>3.7896406428634259</v>
      </c>
      <c r="Q222" s="118">
        <v>-611.749115752443</v>
      </c>
      <c r="R222" s="99">
        <f t="shared" si="129"/>
        <v>0.56016622578721265</v>
      </c>
      <c r="S222" s="99">
        <f t="shared" si="130"/>
        <v>0.91964965600181958</v>
      </c>
    </row>
    <row r="223" spans="1:19" x14ac:dyDescent="0.2">
      <c r="A223" s="63">
        <v>-688.54591110950003</v>
      </c>
      <c r="B223" s="114">
        <v>9</v>
      </c>
      <c r="C223" s="57">
        <v>-688.59906964770005</v>
      </c>
      <c r="D223" s="63">
        <v>-688.59323419999498</v>
      </c>
      <c r="E223" s="63">
        <v>-688.591865190558</v>
      </c>
      <c r="F223" s="63">
        <v>-688.59414834367203</v>
      </c>
      <c r="G223" s="63">
        <v>-688.59273408270701</v>
      </c>
      <c r="H223" s="63">
        <v>-688.62472402682999</v>
      </c>
      <c r="I223" s="63">
        <v>-688.61877482725799</v>
      </c>
      <c r="J223" s="57">
        <v>-688.61912421517297</v>
      </c>
      <c r="K223" s="112" t="s">
        <v>280</v>
      </c>
      <c r="L223" s="99">
        <f t="shared" si="124"/>
        <v>50.128459049546201</v>
      </c>
      <c r="M223" s="99">
        <f t="shared" si="125"/>
        <v>21.291813644858784</v>
      </c>
      <c r="N223" s="99">
        <f t="shared" si="126"/>
        <v>20.746575132430532</v>
      </c>
      <c r="O223" s="99">
        <f t="shared" si="127"/>
        <v>4.4057475192433744</v>
      </c>
      <c r="P223" s="123">
        <f t="shared" si="128"/>
        <v>4.1865031087142297</v>
      </c>
      <c r="Q223" s="118">
        <v>-688.625795826954</v>
      </c>
      <c r="R223" s="99">
        <f t="shared" si="129"/>
        <v>0.57525497394974212</v>
      </c>
      <c r="S223" s="99">
        <f t="shared" si="130"/>
        <v>0.91211085274157733</v>
      </c>
    </row>
    <row r="224" spans="1:19" x14ac:dyDescent="0.2">
      <c r="A224" s="63">
        <v>-688.5570591636</v>
      </c>
      <c r="B224" s="114">
        <v>9</v>
      </c>
      <c r="C224" s="57">
        <v>-688.61505293749997</v>
      </c>
      <c r="D224" s="63">
        <v>-688.607938877832</v>
      </c>
      <c r="E224" s="63">
        <v>-688.60632034029595</v>
      </c>
      <c r="F224" s="63">
        <v>-688.60866621739399</v>
      </c>
      <c r="G224" s="63">
        <v>-688.60702490960102</v>
      </c>
      <c r="H224" s="63">
        <v>-688.64041140541894</v>
      </c>
      <c r="I224" s="63">
        <v>-688.63424827305698</v>
      </c>
      <c r="J224" s="57">
        <v>-688.63447910250102</v>
      </c>
      <c r="K224" s="56" t="s">
        <v>283</v>
      </c>
      <c r="L224" s="99">
        <f t="shared" si="124"/>
        <v>51.346269411477756</v>
      </c>
      <c r="M224" s="99">
        <f t="shared" si="125"/>
        <v>20.43438842300225</v>
      </c>
      <c r="N224" s="99">
        <f t="shared" si="126"/>
        <v>19.992264138376932</v>
      </c>
      <c r="O224" s="99">
        <f t="shared" si="127"/>
        <v>2.9093313361276159</v>
      </c>
      <c r="P224" s="123">
        <f t="shared" si="128"/>
        <v>2.7644835517009572</v>
      </c>
      <c r="Q224" s="118">
        <v>-688.63888458377096</v>
      </c>
      <c r="R224" s="99">
        <f t="shared" si="129"/>
        <v>0.60202778785649369</v>
      </c>
      <c r="S224" s="99">
        <f t="shared" si="130"/>
        <v>0.94333899289132628</v>
      </c>
    </row>
    <row r="225" spans="1:19" x14ac:dyDescent="0.2">
      <c r="A225" s="63">
        <v>-688.56266758849995</v>
      </c>
      <c r="B225" s="114">
        <v>9</v>
      </c>
      <c r="C225" s="57">
        <v>-688.62033872990003</v>
      </c>
      <c r="D225" s="63">
        <v>-688.61370505559603</v>
      </c>
      <c r="E225" s="63">
        <v>-688.61210329075004</v>
      </c>
      <c r="F225" s="63">
        <v>-688.61436778936798</v>
      </c>
      <c r="G225" s="63">
        <v>-688.61274425205295</v>
      </c>
      <c r="H225" s="63">
        <v>-688.643706809523</v>
      </c>
      <c r="I225" s="63">
        <v>-688.63814743990599</v>
      </c>
      <c r="J225" s="57">
        <v>-688.63837232345804</v>
      </c>
      <c r="K225" s="56" t="s">
        <v>282</v>
      </c>
      <c r="L225" s="99">
        <f t="shared" si="124"/>
        <v>49.913550073026926</v>
      </c>
      <c r="M225" s="99">
        <f t="shared" si="125"/>
        <v>18.892152554070741</v>
      </c>
      <c r="N225" s="99">
        <f t="shared" si="126"/>
        <v>18.489942926883966</v>
      </c>
      <c r="O225" s="99">
        <f t="shared" si="127"/>
        <v>2.5491885172202808</v>
      </c>
      <c r="P225" s="123">
        <f t="shared" si="128"/>
        <v>2.4080718394731253</v>
      </c>
      <c r="Q225" s="118">
        <v>-688.64220982698703</v>
      </c>
      <c r="R225" s="99">
        <f t="shared" si="129"/>
        <v>0.62150252734116818</v>
      </c>
      <c r="S225" s="99">
        <f t="shared" si="130"/>
        <v>0.94892792611443899</v>
      </c>
    </row>
    <row r="226" spans="1:19" x14ac:dyDescent="0.2">
      <c r="H226" s="57"/>
      <c r="K226" s="56" t="s">
        <v>31</v>
      </c>
      <c r="L226" s="99">
        <f t="array" ref="L226">MAX(ABS(L220:L225))</f>
        <v>51.346269411477756</v>
      </c>
      <c r="M226" s="99">
        <f t="array" ref="M226">MAX(ABS(M220:M225))</f>
        <v>21.388445451515871</v>
      </c>
      <c r="N226" s="99">
        <f t="array" ref="N226">MAX(ABS(N220:N225))</f>
        <v>20.962648341494571</v>
      </c>
      <c r="O226" s="99">
        <f t="array" ref="O226">MAX(ABS(O220:O225))</f>
        <v>4.4057475192433744</v>
      </c>
      <c r="P226" s="99">
        <f t="array" ref="P226">MAX(ABS(P220:P225))</f>
        <v>4.1865031087142297</v>
      </c>
    </row>
    <row r="227" spans="1:19" x14ac:dyDescent="0.2">
      <c r="B227" s="84" t="s">
        <v>297</v>
      </c>
      <c r="H227" s="57"/>
      <c r="K227" s="56" t="s">
        <v>32</v>
      </c>
      <c r="L227" s="99">
        <f t="array" ref="L227">MIN(ABS(L220:L225))</f>
        <v>38.684690375618651</v>
      </c>
      <c r="M227" s="99">
        <f t="array" ref="M227">MIN(ABS(M220:M225))</f>
        <v>14.373365143085625</v>
      </c>
      <c r="N227" s="99">
        <f t="array" ref="N227">MIN(ABS(N220:N225))</f>
        <v>14.081101905659482</v>
      </c>
      <c r="O227" s="99">
        <f t="array" ref="O227">MIN(ABS(O220:O225))</f>
        <v>1.693945691638487</v>
      </c>
      <c r="P227" s="99">
        <f t="array" ref="P227">MIN(ABS(P220:P225))</f>
        <v>1.6026324839993491</v>
      </c>
    </row>
    <row r="228" spans="1:19" x14ac:dyDescent="0.2">
      <c r="A228" s="99"/>
      <c r="B228" s="99"/>
      <c r="D228" s="99"/>
      <c r="E228" s="99"/>
      <c r="F228" s="99"/>
      <c r="G228" s="99"/>
      <c r="H228" s="99"/>
      <c r="I228" s="99"/>
      <c r="K228" s="66" t="s">
        <v>30</v>
      </c>
      <c r="L228" s="99">
        <f>L226-L227</f>
        <v>12.661579035859106</v>
      </c>
      <c r="M228" s="99">
        <f t="shared" ref="M228" si="131">M226-M227</f>
        <v>7.015080308430246</v>
      </c>
      <c r="N228" s="99">
        <f t="shared" ref="N228:O228" si="132">N226-N227</f>
        <v>6.8815464358350891</v>
      </c>
      <c r="O228" s="99">
        <f t="shared" si="132"/>
        <v>2.7118018276048872</v>
      </c>
      <c r="P228" s="99">
        <f>P226-P227</f>
        <v>2.5838706247148808</v>
      </c>
    </row>
  </sheetData>
  <mergeCells count="3">
    <mergeCell ref="S10:T10"/>
    <mergeCell ref="U10:V10"/>
    <mergeCell ref="W10:X10"/>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B364"/>
  <sheetViews>
    <sheetView topLeftCell="A330" zoomScale="85" zoomScaleNormal="85" workbookViewId="0">
      <selection activeCell="K346" sqref="K346"/>
    </sheetView>
  </sheetViews>
  <sheetFormatPr defaultColWidth="9" defaultRowHeight="14.25" x14ac:dyDescent="0.2"/>
  <cols>
    <col min="1" max="1" width="13.625" style="1" customWidth="1"/>
    <col min="2" max="2" width="12.875" style="1" customWidth="1"/>
    <col min="3" max="3" width="12.75" style="1" customWidth="1"/>
    <col min="4" max="5" width="12.875" style="1" customWidth="1"/>
    <col min="6" max="6" width="15.375" style="1" customWidth="1"/>
    <col min="7" max="7" width="14.625" style="1" customWidth="1"/>
    <col min="8" max="8" width="12.75" style="18" customWidth="1"/>
    <col min="9" max="9" width="13.625" style="1" customWidth="1"/>
    <col min="10" max="12" width="13.75" style="1" customWidth="1"/>
    <col min="13" max="13" width="13.75" style="1" bestFit="1" customWidth="1"/>
    <col min="14" max="14" width="12.75" style="1" customWidth="1"/>
    <col min="15" max="15" width="12.5" style="1" customWidth="1"/>
    <col min="16" max="16" width="13.5" style="1" customWidth="1"/>
    <col min="17" max="17" width="12.125" style="1" customWidth="1"/>
    <col min="18" max="18" width="13.25" style="1" customWidth="1"/>
    <col min="19" max="19" width="12.125" style="1" customWidth="1"/>
    <col min="20" max="20" width="12.625" style="1" customWidth="1"/>
    <col min="21" max="21" width="14.5" style="1" customWidth="1"/>
    <col min="22" max="22" width="12.875" style="1" customWidth="1"/>
    <col min="23" max="23" width="11.375" style="1" customWidth="1"/>
    <col min="24" max="24" width="11.125" style="1" customWidth="1"/>
    <col min="25" max="25" width="13.25" style="1" customWidth="1"/>
    <col min="26" max="26" width="9.75" style="1" customWidth="1"/>
    <col min="27" max="27" width="12" style="1" customWidth="1"/>
    <col min="28" max="16384" width="9" style="1"/>
  </cols>
  <sheetData>
    <row r="2" spans="1:26" ht="14.25" customHeight="1" x14ac:dyDescent="0.2">
      <c r="A2" s="4" t="s">
        <v>7</v>
      </c>
      <c r="B2" s="4" t="s">
        <v>8</v>
      </c>
      <c r="C2" s="9" t="s">
        <v>4</v>
      </c>
      <c r="D2" s="9" t="s">
        <v>16</v>
      </c>
      <c r="E2" s="9" t="s">
        <v>9</v>
      </c>
      <c r="F2" s="9" t="s">
        <v>10</v>
      </c>
      <c r="G2" s="4" t="s">
        <v>11</v>
      </c>
      <c r="H2" s="4" t="s">
        <v>12</v>
      </c>
      <c r="I2" s="9" t="s">
        <v>6</v>
      </c>
      <c r="J2" s="9" t="s">
        <v>5</v>
      </c>
      <c r="K2" s="4" t="s">
        <v>35</v>
      </c>
      <c r="L2" s="4" t="s">
        <v>11</v>
      </c>
      <c r="M2" s="9" t="s">
        <v>6</v>
      </c>
      <c r="N2" s="9" t="s">
        <v>16</v>
      </c>
      <c r="O2" s="9" t="s">
        <v>9</v>
      </c>
      <c r="P2" s="9" t="s">
        <v>10</v>
      </c>
      <c r="Q2" s="4" t="s">
        <v>12</v>
      </c>
      <c r="R2" s="9" t="s">
        <v>5</v>
      </c>
      <c r="S2" s="9" t="s">
        <v>17</v>
      </c>
      <c r="T2" s="27"/>
      <c r="U2" s="27"/>
      <c r="V2" s="27" t="s">
        <v>95</v>
      </c>
      <c r="W2" s="27"/>
      <c r="X2" s="27" t="s">
        <v>89</v>
      </c>
      <c r="Y2" s="27"/>
      <c r="Z2" s="26"/>
    </row>
    <row r="3" spans="1:26" ht="14.25" customHeight="1" x14ac:dyDescent="0.2">
      <c r="A3" s="2"/>
      <c r="B3" s="2"/>
      <c r="C3" s="2"/>
      <c r="D3" s="2">
        <v>-75.4631590985164</v>
      </c>
      <c r="E3" s="2">
        <v>-75.455812656500001</v>
      </c>
      <c r="F3" s="19">
        <v>-75.4598803226</v>
      </c>
      <c r="G3" s="2">
        <v>-75.459907995360794</v>
      </c>
      <c r="H3" s="2">
        <v>-75.459902207029302</v>
      </c>
      <c r="I3" s="2">
        <v>-75.459909491577093</v>
      </c>
      <c r="J3" s="2">
        <v>-75.459903693890297</v>
      </c>
      <c r="K3" s="12">
        <v>0.75</v>
      </c>
      <c r="L3" s="7">
        <f t="shared" ref="L3:L8" si="0">(G3-S3)*1000</f>
        <v>-4.3015032957782751E-3</v>
      </c>
      <c r="M3" s="7">
        <f t="shared" ref="M3:M8" si="1">(I3-S3)*1000</f>
        <v>-5.7977195950797977E-3</v>
      </c>
      <c r="N3" s="3">
        <f t="shared" ref="N3:N8" si="2">(D3-S3)*1000</f>
        <v>-3.2554046589012842</v>
      </c>
      <c r="O3" s="7">
        <f t="shared" ref="O3:O8" si="3">(E3-S3)*1000</f>
        <v>4.0910373574973846</v>
      </c>
      <c r="P3" s="7">
        <f t="shared" ref="P3:P8" si="4">(F3-S3)*1000</f>
        <v>2.3371257498183695E-2</v>
      </c>
      <c r="Q3" s="7">
        <f t="shared" ref="Q3:Q8" si="5">(H3-S3)*1000</f>
        <v>1.4868281965618735E-3</v>
      </c>
      <c r="R3" s="7">
        <f t="shared" ref="R3:R8" si="6">(J3-S3)*1000</f>
        <v>-3.2798652682686225E-8</v>
      </c>
      <c r="S3" s="34">
        <v>-75.459903693857498</v>
      </c>
      <c r="T3" s="27" t="s">
        <v>87</v>
      </c>
      <c r="U3" s="27" t="s">
        <v>93</v>
      </c>
      <c r="V3" s="27" t="s">
        <v>86</v>
      </c>
      <c r="W3" s="27" t="s">
        <v>85</v>
      </c>
      <c r="X3" s="27" t="s">
        <v>86</v>
      </c>
      <c r="Y3" s="27" t="s">
        <v>85</v>
      </c>
      <c r="Z3" s="26" t="s">
        <v>99</v>
      </c>
    </row>
    <row r="4" spans="1:26" ht="14.25" customHeight="1" x14ac:dyDescent="0.2">
      <c r="A4" s="2">
        <v>-75.676477400400003</v>
      </c>
      <c r="B4" s="2">
        <v>-75.712903600000004</v>
      </c>
      <c r="C4" s="2">
        <v>-75.727732700000004</v>
      </c>
      <c r="D4" s="2">
        <v>-75.727876755266394</v>
      </c>
      <c r="E4" s="2">
        <v>-75.718425576800001</v>
      </c>
      <c r="F4" s="19">
        <v>-75.723536194499999</v>
      </c>
      <c r="G4" s="2">
        <v>-75.723656002637199</v>
      </c>
      <c r="H4" s="2">
        <v>-75.723641075087798</v>
      </c>
      <c r="I4" s="2">
        <v>-75.723673998100395</v>
      </c>
      <c r="J4" s="2">
        <v>-75.723658877908406</v>
      </c>
      <c r="K4" s="4">
        <v>1</v>
      </c>
      <c r="L4" s="7">
        <f t="shared" si="0"/>
        <v>2.8750745997285776E-3</v>
      </c>
      <c r="M4" s="7">
        <f t="shared" si="1"/>
        <v>-1.5120388596301382E-2</v>
      </c>
      <c r="N4" s="3">
        <f t="shared" si="2"/>
        <v>-4.2178775545949065</v>
      </c>
      <c r="O4" s="7">
        <f t="shared" si="3"/>
        <v>5.2333009117973006</v>
      </c>
      <c r="P4" s="7">
        <f t="shared" si="4"/>
        <v>0.12268321179931263</v>
      </c>
      <c r="Q4" s="7">
        <f t="shared" si="5"/>
        <v>1.7802624000751166E-2</v>
      </c>
      <c r="R4" s="7">
        <f t="shared" si="6"/>
        <v>-1.9660717498481972E-7</v>
      </c>
      <c r="S4" s="34">
        <v>-75.723658877711799</v>
      </c>
      <c r="T4" s="25" t="s">
        <v>91</v>
      </c>
      <c r="U4" s="25">
        <v>1.5</v>
      </c>
      <c r="V4" s="25">
        <v>27</v>
      </c>
      <c r="W4" s="25">
        <v>8</v>
      </c>
      <c r="X4" s="25">
        <v>-2.0124883625610401</v>
      </c>
      <c r="Y4" s="25">
        <v>-2.0124883613954099</v>
      </c>
      <c r="Z4" s="3">
        <f t="shared" ref="Z4:Z28" si="7">(Y4-X4)*1000</f>
        <v>1.1656302589813095E-6</v>
      </c>
    </row>
    <row r="5" spans="1:26" ht="14.25" customHeight="1" x14ac:dyDescent="0.2">
      <c r="A5" s="2">
        <v>-75.440402500000005</v>
      </c>
      <c r="B5" s="2">
        <v>-75.543152800000001</v>
      </c>
      <c r="C5" s="2">
        <v>-75.599033700000007</v>
      </c>
      <c r="D5" s="2">
        <v>-75.599976962061504</v>
      </c>
      <c r="E5" s="2">
        <v>-75.589728509899999</v>
      </c>
      <c r="F5" s="19">
        <v>-75.596188732900004</v>
      </c>
      <c r="G5" s="2">
        <v>-75.596625374629397</v>
      </c>
      <c r="H5" s="2">
        <v>-75.596546868101697</v>
      </c>
      <c r="I5" s="2">
        <v>-75.596672220324095</v>
      </c>
      <c r="J5" s="2">
        <v>-75.596592788562106</v>
      </c>
      <c r="K5" s="4">
        <v>1.5</v>
      </c>
      <c r="L5" s="7">
        <f t="shared" si="0"/>
        <v>-3.2615507592481663E-2</v>
      </c>
      <c r="M5" s="7">
        <f t="shared" si="1"/>
        <v>-7.9461202290076471E-2</v>
      </c>
      <c r="N5" s="3">
        <f t="shared" si="2"/>
        <v>-3.3842029396993212</v>
      </c>
      <c r="O5" s="7">
        <f t="shared" si="3"/>
        <v>6.8642492218060625</v>
      </c>
      <c r="P5" s="7">
        <f t="shared" si="4"/>
        <v>0.40402622180124581</v>
      </c>
      <c r="Q5" s="7">
        <f t="shared" si="5"/>
        <v>4.5891020107546865E-2</v>
      </c>
      <c r="R5" s="7">
        <f t="shared" si="6"/>
        <v>-2.9440300863825541E-5</v>
      </c>
      <c r="S5" s="34">
        <v>-75.596592759121805</v>
      </c>
      <c r="T5" s="25" t="s">
        <v>96</v>
      </c>
      <c r="U5" s="25">
        <v>3</v>
      </c>
      <c r="V5" s="25">
        <v>428</v>
      </c>
      <c r="W5" s="25">
        <v>15</v>
      </c>
      <c r="X5" s="25">
        <v>-75.459360794012099</v>
      </c>
      <c r="Y5" s="25">
        <v>-75.459360751241604</v>
      </c>
      <c r="Z5" s="3">
        <f t="shared" si="7"/>
        <v>4.2770494701471762E-5</v>
      </c>
    </row>
    <row r="6" spans="1:26" ht="14.25" customHeight="1" x14ac:dyDescent="0.2">
      <c r="A6" s="2">
        <v>-75.141575500000002</v>
      </c>
      <c r="B6" s="2">
        <v>-75.363078000000002</v>
      </c>
      <c r="C6" s="2">
        <v>-75.497607000000002</v>
      </c>
      <c r="D6" s="8">
        <v>-75.486512731910693</v>
      </c>
      <c r="E6" s="2">
        <v>-75.472779965599997</v>
      </c>
      <c r="F6" s="19">
        <v>-75.495048221600001</v>
      </c>
      <c r="G6" s="2">
        <v>-75.486858144746407</v>
      </c>
      <c r="H6" s="2">
        <v>-75.485511231055995</v>
      </c>
      <c r="I6" s="2">
        <v>-75.486865485343003</v>
      </c>
      <c r="J6" s="2">
        <v>-75.485515335352204</v>
      </c>
      <c r="K6" s="4">
        <v>2</v>
      </c>
      <c r="L6" s="7">
        <f t="shared" si="0"/>
        <v>-1.3427716590115324</v>
      </c>
      <c r="M6" s="7">
        <f t="shared" si="1"/>
        <v>-1.3501122556078826</v>
      </c>
      <c r="N6" s="3">
        <f t="shared" si="2"/>
        <v>-0.99735882329810011</v>
      </c>
      <c r="O6" s="7">
        <f t="shared" si="3"/>
        <v>12.735407487397765</v>
      </c>
      <c r="P6" s="7">
        <f t="shared" si="4"/>
        <v>-9.5328485126060514</v>
      </c>
      <c r="Q6" s="7">
        <f t="shared" si="5"/>
        <v>4.1420314005335968E-3</v>
      </c>
      <c r="R6" s="7">
        <f t="shared" si="6"/>
        <v>3.7735190971943666E-5</v>
      </c>
      <c r="S6" s="34">
        <v>-75.485515373087395</v>
      </c>
      <c r="T6" s="25"/>
      <c r="U6" s="25">
        <v>4</v>
      </c>
      <c r="V6" s="25">
        <v>2000</v>
      </c>
      <c r="W6" s="25">
        <v>15</v>
      </c>
      <c r="X6" s="25">
        <v>-75.458901758441499</v>
      </c>
      <c r="Y6" s="25">
        <v>-75.458901736516196</v>
      </c>
      <c r="Z6" s="3">
        <f t="shared" si="7"/>
        <v>2.1925302462477703E-5</v>
      </c>
    </row>
    <row r="7" spans="1:26" ht="14.25" customHeight="1" x14ac:dyDescent="0.2">
      <c r="A7" s="2"/>
      <c r="B7" s="2"/>
      <c r="C7" s="2"/>
      <c r="D7" s="2">
        <v>-75.459382666906706</v>
      </c>
      <c r="E7" s="8">
        <v>-75.436020398599993</v>
      </c>
      <c r="F7" s="19">
        <v>-76.609843731200002</v>
      </c>
      <c r="G7" s="2">
        <v>-75.470498421013204</v>
      </c>
      <c r="H7" s="2">
        <v>-75.459360794012099</v>
      </c>
      <c r="I7" s="2">
        <v>-75.470502998404001</v>
      </c>
      <c r="J7" s="2">
        <v>-75.459362299246095</v>
      </c>
      <c r="K7" s="4">
        <v>3</v>
      </c>
      <c r="L7" s="7">
        <f t="shared" si="0"/>
        <v>-11.136104688006299</v>
      </c>
      <c r="M7" s="7">
        <f t="shared" si="1"/>
        <v>-11.140682078803366</v>
      </c>
      <c r="N7" s="3">
        <f t="shared" si="2"/>
        <v>-2.0350581507955212E-2</v>
      </c>
      <c r="O7" s="7">
        <f t="shared" si="3"/>
        <v>23.341917725204553</v>
      </c>
      <c r="P7" s="14">
        <f t="shared" si="4"/>
        <v>-1150.4814148748039</v>
      </c>
      <c r="Q7" s="7">
        <f t="shared" si="5"/>
        <v>1.5223130986896649E-3</v>
      </c>
      <c r="R7" s="7">
        <f t="shared" si="6"/>
        <v>1.70791025766448E-5</v>
      </c>
      <c r="S7" s="34">
        <v>-75.459362316325198</v>
      </c>
      <c r="T7" s="25" t="s">
        <v>97</v>
      </c>
      <c r="U7" s="25">
        <v>3</v>
      </c>
      <c r="V7" s="25">
        <v>181</v>
      </c>
      <c r="W7" s="25">
        <v>16</v>
      </c>
      <c r="X7" s="25">
        <v>-75.787137360053507</v>
      </c>
      <c r="Y7" s="25">
        <v>-75.787137812822706</v>
      </c>
      <c r="Z7" s="3">
        <f t="shared" si="7"/>
        <v>-4.52769199910108E-4</v>
      </c>
    </row>
    <row r="8" spans="1:26" ht="14.25" customHeight="1" x14ac:dyDescent="0.2">
      <c r="A8" s="2"/>
      <c r="B8" s="2"/>
      <c r="C8" s="2"/>
      <c r="D8" s="2">
        <v>-75.458902058361602</v>
      </c>
      <c r="E8" s="8">
        <v>-75.435177012599993</v>
      </c>
      <c r="F8" s="19">
        <v>-154.69199026819999</v>
      </c>
      <c r="G8" s="2">
        <v>-75.470755793950204</v>
      </c>
      <c r="H8" s="2">
        <v>-75.458901758441499</v>
      </c>
      <c r="I8" s="2">
        <v>-75.470755860967301</v>
      </c>
      <c r="J8" s="2">
        <v>-75.458901793904602</v>
      </c>
      <c r="K8" s="4">
        <v>4</v>
      </c>
      <c r="L8" s="7">
        <f t="shared" si="0"/>
        <v>-11.854036129804513</v>
      </c>
      <c r="M8" s="7">
        <f t="shared" si="1"/>
        <v>-11.854103146902162</v>
      </c>
      <c r="N8" s="3">
        <f t="shared" si="2"/>
        <v>-3.0054120259137562E-4</v>
      </c>
      <c r="O8" s="7">
        <f t="shared" si="3"/>
        <v>23.724745220405907</v>
      </c>
      <c r="P8" s="14">
        <f t="shared" si="4"/>
        <v>-79233.088510379588</v>
      </c>
      <c r="Q8" s="7">
        <f t="shared" si="5"/>
        <v>-6.2109961618261877E-7</v>
      </c>
      <c r="R8" s="7">
        <f t="shared" si="6"/>
        <v>-3.6084202292840928E-5</v>
      </c>
      <c r="S8" s="34">
        <v>-75.458901757820399</v>
      </c>
      <c r="T8" s="25"/>
      <c r="U8" s="25">
        <v>4</v>
      </c>
      <c r="V8" s="25">
        <v>2000</v>
      </c>
      <c r="W8" s="25">
        <v>16</v>
      </c>
      <c r="X8" s="25">
        <v>-75.7861437845648</v>
      </c>
      <c r="Y8" s="25">
        <v>-75.786143778531297</v>
      </c>
      <c r="Z8" s="3">
        <f t="shared" si="7"/>
        <v>6.0335025864333147E-6</v>
      </c>
    </row>
    <row r="9" spans="1:26" x14ac:dyDescent="0.2">
      <c r="A9" s="2"/>
      <c r="B9" s="2"/>
      <c r="C9" s="2"/>
      <c r="D9" s="2"/>
      <c r="E9" s="8"/>
      <c r="F9" s="19"/>
      <c r="G9" s="2"/>
      <c r="H9" s="2"/>
      <c r="I9" s="2"/>
      <c r="J9" s="2"/>
      <c r="K9" s="10" t="s">
        <v>31</v>
      </c>
      <c r="L9" s="7">
        <f t="array" ref="L9">MAX(ABS(L3:L8))</f>
        <v>11.854036129804513</v>
      </c>
      <c r="M9" s="7">
        <f t="array" ref="M9">MAX(ABS(M3:M8))</f>
        <v>11.854103146902162</v>
      </c>
      <c r="N9" s="7">
        <f t="array" ref="N9">MAX(ABS(N3:N8))</f>
        <v>4.2178775545949065</v>
      </c>
      <c r="O9" s="7">
        <f t="array" ref="O9">MAX(ABS(O3:O8))</f>
        <v>23.724745220405907</v>
      </c>
      <c r="P9" s="14">
        <f t="array" ref="P9">MAX(ABS(P3:P8))</f>
        <v>79233.088510379588</v>
      </c>
      <c r="Q9" s="7">
        <f t="array" ref="Q9">MAX(ABS(Q3:Q8))</f>
        <v>4.5891020107546865E-2</v>
      </c>
      <c r="R9" s="7">
        <f t="array" ref="R9">MAX(ABS(R3:R8))</f>
        <v>3.7735190971943666E-5</v>
      </c>
      <c r="S9" s="7"/>
      <c r="T9" s="25" t="s">
        <v>90</v>
      </c>
      <c r="U9" s="25">
        <v>2</v>
      </c>
      <c r="V9" s="25">
        <v>117</v>
      </c>
      <c r="W9" s="25">
        <v>12</v>
      </c>
      <c r="X9" s="25">
        <v>-77.633674531206097</v>
      </c>
      <c r="Y9" s="25">
        <v>-77.633674533644793</v>
      </c>
      <c r="Z9" s="3">
        <f t="shared" si="7"/>
        <v>-2.4386963559663855E-6</v>
      </c>
    </row>
    <row r="10" spans="1:26" ht="15.75" x14ac:dyDescent="0.2">
      <c r="A10" s="2"/>
      <c r="B10" s="2"/>
      <c r="C10" s="2"/>
      <c r="D10" s="2"/>
      <c r="E10" s="8"/>
      <c r="F10" s="45" t="s">
        <v>100</v>
      </c>
      <c r="G10" s="2"/>
      <c r="H10" s="2"/>
      <c r="I10" s="2"/>
      <c r="J10" s="2"/>
      <c r="K10" s="10" t="s">
        <v>32</v>
      </c>
      <c r="L10" s="7">
        <f t="array" ref="L10">MIN(ABS(L3:L8))</f>
        <v>2.8750745997285776E-3</v>
      </c>
      <c r="M10" s="7">
        <f t="array" ref="M10">MIN(ABS(M3:M8))</f>
        <v>5.7977195950797977E-3</v>
      </c>
      <c r="N10" s="7">
        <f t="array" ref="N10">MIN(ABS(N3:N8))</f>
        <v>3.0054120259137562E-4</v>
      </c>
      <c r="O10" s="7">
        <f t="array" ref="O10">MIN(ABS(O3:O8))</f>
        <v>4.0910373574973846</v>
      </c>
      <c r="P10" s="7">
        <f t="array" ref="P10">MIN(ABS(P3:P8))</f>
        <v>2.3371257498183695E-2</v>
      </c>
      <c r="Q10" s="7">
        <f t="array" ref="Q10">MIN(ABS(Q3:Q8))</f>
        <v>6.2109961618261877E-7</v>
      </c>
      <c r="R10" s="7">
        <f t="array" ref="R10">MIN(ABS(R3:R8))</f>
        <v>3.2798652682686225E-8</v>
      </c>
      <c r="S10" s="7"/>
      <c r="T10" s="25"/>
      <c r="U10" s="25">
        <v>3</v>
      </c>
      <c r="V10" s="25">
        <v>500</v>
      </c>
      <c r="W10" s="25">
        <v>16</v>
      </c>
      <c r="X10" s="25">
        <v>-77.619060184592996</v>
      </c>
      <c r="Y10" s="25">
        <v>-77.619045996321304</v>
      </c>
      <c r="Z10" s="3">
        <f t="shared" si="7"/>
        <v>1.4188271691750742E-2</v>
      </c>
    </row>
    <row r="11" spans="1:26" x14ac:dyDescent="0.2">
      <c r="A11" s="2"/>
      <c r="B11" s="2"/>
      <c r="C11" s="2"/>
      <c r="D11" s="2"/>
      <c r="E11" s="8"/>
      <c r="F11" s="19"/>
      <c r="G11" s="2"/>
      <c r="H11" s="2"/>
      <c r="I11" s="2"/>
      <c r="J11" s="2"/>
      <c r="K11" s="10" t="s">
        <v>30</v>
      </c>
      <c r="L11" s="7">
        <f t="shared" ref="L11:R11" si="8">L9-L10</f>
        <v>11.851161055204784</v>
      </c>
      <c r="M11" s="7">
        <f t="shared" si="8"/>
        <v>11.848305427307082</v>
      </c>
      <c r="N11" s="7">
        <f t="shared" si="8"/>
        <v>4.2175770133923152</v>
      </c>
      <c r="O11" s="7">
        <f t="shared" si="8"/>
        <v>19.633707862908523</v>
      </c>
      <c r="P11" s="14">
        <f t="shared" si="8"/>
        <v>79233.065139122089</v>
      </c>
      <c r="Q11" s="7">
        <f t="shared" si="8"/>
        <v>4.5890399007930682E-2</v>
      </c>
      <c r="R11" s="7">
        <f t="shared" si="8"/>
        <v>3.770239231926098E-5</v>
      </c>
      <c r="S11" s="7"/>
      <c r="T11" s="25"/>
      <c r="U11" s="25">
        <v>4</v>
      </c>
      <c r="V11" s="25">
        <v>500</v>
      </c>
      <c r="W11" s="25">
        <v>20</v>
      </c>
      <c r="X11" s="25">
        <v>-77.618981797535795</v>
      </c>
      <c r="Y11" s="25">
        <v>-77.618981746574903</v>
      </c>
      <c r="Z11" s="3">
        <f t="shared" si="7"/>
        <v>5.0960892394869006E-5</v>
      </c>
    </row>
    <row r="12" spans="1:26" ht="14.25" customHeight="1" x14ac:dyDescent="0.2">
      <c r="A12" s="18"/>
      <c r="B12" s="18"/>
      <c r="C12" s="18"/>
      <c r="D12" s="15"/>
      <c r="E12" s="15"/>
      <c r="F12" s="18"/>
      <c r="G12" s="18"/>
      <c r="I12" s="18"/>
      <c r="J12" s="18"/>
      <c r="K12" s="18"/>
      <c r="L12" s="18"/>
      <c r="M12" s="15"/>
      <c r="N12" s="15"/>
      <c r="O12" s="18"/>
      <c r="P12" s="18"/>
      <c r="Q12" s="15"/>
      <c r="T12" s="25" t="s">
        <v>88</v>
      </c>
      <c r="U12" s="25">
        <v>3</v>
      </c>
      <c r="V12" s="25">
        <v>500</v>
      </c>
      <c r="W12" s="25">
        <v>18</v>
      </c>
      <c r="X12" s="25">
        <v>-77.805653816642703</v>
      </c>
      <c r="Y12" s="25">
        <v>-77.805650211709406</v>
      </c>
      <c r="Z12" s="3">
        <f t="shared" si="7"/>
        <v>3.604933297651769E-3</v>
      </c>
    </row>
    <row r="13" spans="1:26" s="117" customFormat="1" ht="14.25" customHeight="1" x14ac:dyDescent="0.2">
      <c r="A13" s="55" t="s">
        <v>204</v>
      </c>
      <c r="B13" s="55" t="s">
        <v>10</v>
      </c>
      <c r="C13" s="56" t="s">
        <v>213</v>
      </c>
      <c r="D13" s="56" t="s">
        <v>12</v>
      </c>
      <c r="E13" s="55" t="s">
        <v>305</v>
      </c>
      <c r="F13" s="57" t="s">
        <v>207</v>
      </c>
      <c r="G13" s="57" t="s">
        <v>206</v>
      </c>
      <c r="H13" s="56" t="s">
        <v>36</v>
      </c>
      <c r="I13" s="55" t="s">
        <v>204</v>
      </c>
      <c r="J13" s="55" t="s">
        <v>10</v>
      </c>
      <c r="K13" s="56" t="s">
        <v>12</v>
      </c>
      <c r="L13" s="56" t="s">
        <v>205</v>
      </c>
      <c r="M13" s="57" t="s">
        <v>208</v>
      </c>
      <c r="N13" s="57" t="s">
        <v>304</v>
      </c>
      <c r="O13" s="18"/>
      <c r="P13" s="18"/>
      <c r="Q13" s="15"/>
      <c r="Z13" s="3"/>
    </row>
    <row r="14" spans="1:26" s="117" customFormat="1" ht="14.25" customHeight="1" x14ac:dyDescent="0.2">
      <c r="A14" s="64">
        <v>-303.52382381939998</v>
      </c>
      <c r="B14" s="64">
        <v>-303.55125428909997</v>
      </c>
      <c r="C14" s="64">
        <v>-303.55140571793203</v>
      </c>
      <c r="D14" s="64">
        <v>-303.55135511951403</v>
      </c>
      <c r="E14" s="64">
        <v>-303.551430194815</v>
      </c>
      <c r="F14" s="63">
        <v>-75.887839106546593</v>
      </c>
      <c r="G14" s="63">
        <v>-75.887857877607601</v>
      </c>
      <c r="H14" s="56">
        <v>0.75</v>
      </c>
      <c r="I14" s="88">
        <f t="shared" ref="I14:I19" si="9">(A14-L14)*1000</f>
        <v>27.607691030425485</v>
      </c>
      <c r="J14" s="88">
        <f t="shared" ref="J14:J19" si="10">(B14-L14)*1000</f>
        <v>0.17722133043207577</v>
      </c>
      <c r="K14" s="88">
        <f t="shared" ref="K14:K19" si="11">(D14-L14)*1000</f>
        <v>7.6390916376567475E-2</v>
      </c>
      <c r="L14" s="64">
        <f>G14*4</f>
        <v>-303.5514315104304</v>
      </c>
      <c r="M14" s="88">
        <f t="shared" ref="M14:N18" si="12">D14-F14*4</f>
        <v>1.3066723454357998E-6</v>
      </c>
      <c r="N14" s="87">
        <f t="shared" si="12"/>
        <v>1.315615406838333E-6</v>
      </c>
      <c r="O14" s="18"/>
      <c r="P14" s="18"/>
      <c r="Q14" s="15"/>
      <c r="Z14" s="3"/>
    </row>
    <row r="15" spans="1:26" s="117" customFormat="1" ht="14.25" customHeight="1" x14ac:dyDescent="0.2">
      <c r="A15" s="64">
        <v>-304.26750143430002</v>
      </c>
      <c r="B15" s="64">
        <v>-304.30074343170003</v>
      </c>
      <c r="C15" s="64">
        <v>-304.30090599926399</v>
      </c>
      <c r="D15" s="64">
        <v>-304.300786472808</v>
      </c>
      <c r="E15" s="64">
        <v>-304.301013048568</v>
      </c>
      <c r="F15" s="63">
        <v>-76.0751964404392</v>
      </c>
      <c r="G15" s="63">
        <v>-76.075253084383206</v>
      </c>
      <c r="H15" s="56">
        <v>1</v>
      </c>
      <c r="I15" s="88">
        <f t="shared" si="9"/>
        <v>33.510903232809142</v>
      </c>
      <c r="J15" s="88">
        <f t="shared" si="10"/>
        <v>0.26890583279737257</v>
      </c>
      <c r="K15" s="88">
        <f t="shared" si="11"/>
        <v>0.22586472482544195</v>
      </c>
      <c r="L15" s="64">
        <f>G15*4</f>
        <v>-304.30101233753282</v>
      </c>
      <c r="M15" s="88">
        <f t="shared" si="12"/>
        <v>-7.1105120014181011E-7</v>
      </c>
      <c r="N15" s="87">
        <f t="shared" si="12"/>
        <v>-7.1103517029769137E-7</v>
      </c>
      <c r="O15" s="18"/>
      <c r="P15" s="18"/>
      <c r="Q15" s="15"/>
      <c r="Z15" s="3"/>
    </row>
    <row r="16" spans="1:26" s="117" customFormat="1" ht="14.25" customHeight="1" x14ac:dyDescent="0.2">
      <c r="A16" s="64">
        <v>-303.64564827620001</v>
      </c>
      <c r="B16" s="64">
        <v>-303.67512608530001</v>
      </c>
      <c r="C16" s="64">
        <v>-303.67592312985698</v>
      </c>
      <c r="D16" s="64">
        <v>-303.675635566474</v>
      </c>
      <c r="E16" s="64">
        <v>-303.67625658949203</v>
      </c>
      <c r="F16" s="63">
        <v>-75.9189089153124</v>
      </c>
      <c r="G16" s="63">
        <v>-75.919064172446099</v>
      </c>
      <c r="H16" s="56">
        <v>1.5</v>
      </c>
      <c r="I16" s="88">
        <f t="shared" si="9"/>
        <v>30.608413584388927</v>
      </c>
      <c r="J16" s="88">
        <f t="shared" si="10"/>
        <v>1.1306044843877316</v>
      </c>
      <c r="K16" s="88">
        <f t="shared" si="11"/>
        <v>0.62112331039543278</v>
      </c>
      <c r="L16" s="64">
        <f>G16*4</f>
        <v>-303.6762566897844</v>
      </c>
      <c r="M16" s="88">
        <f t="shared" si="12"/>
        <v>9.4775600700813811E-8</v>
      </c>
      <c r="N16" s="87">
        <f t="shared" si="12"/>
        <v>1.0029236818809295E-7</v>
      </c>
      <c r="O16" s="18"/>
      <c r="P16" s="18"/>
      <c r="Q16" s="15"/>
      <c r="Z16" s="3"/>
    </row>
    <row r="17" spans="1:26" s="117" customFormat="1" ht="14.25" customHeight="1" x14ac:dyDescent="0.2">
      <c r="A17" s="83">
        <v>-303.23009869729998</v>
      </c>
      <c r="B17" s="64">
        <v>-303.28205040210003</v>
      </c>
      <c r="C17" s="64">
        <v>-303.26933313737499</v>
      </c>
      <c r="D17" s="64">
        <v>-303.26706824580498</v>
      </c>
      <c r="E17" s="81">
        <v>-302.969832234374</v>
      </c>
      <c r="F17" s="63">
        <v>-75.816766985770002</v>
      </c>
      <c r="G17" s="63">
        <v>-75.8167726046767</v>
      </c>
      <c r="H17" s="56">
        <v>2</v>
      </c>
      <c r="I17" s="88">
        <f t="shared" si="9"/>
        <v>36.991721406820943</v>
      </c>
      <c r="J17" s="88">
        <f t="shared" si="10"/>
        <v>-14.959983393225684</v>
      </c>
      <c r="K17" s="88">
        <f t="shared" si="11"/>
        <v>2.2172901822159474E-2</v>
      </c>
      <c r="L17" s="64">
        <f>G17*4</f>
        <v>-303.2670904187068</v>
      </c>
      <c r="M17" s="88">
        <f t="shared" si="12"/>
        <v>-3.02724970424606E-7</v>
      </c>
      <c r="N17" s="87">
        <f t="shared" si="12"/>
        <v>0.29725818433280438</v>
      </c>
      <c r="O17" s="18"/>
      <c r="P17" s="18"/>
      <c r="Q17" s="15"/>
      <c r="Z17" s="3"/>
    </row>
    <row r="18" spans="1:26" s="117" customFormat="1" ht="14.25" customHeight="1" x14ac:dyDescent="0.2">
      <c r="A18" s="64">
        <v>-303.07024534480001</v>
      </c>
      <c r="B18" s="64">
        <v>-304.4402045759</v>
      </c>
      <c r="C18" s="64">
        <v>-303.18261424295702</v>
      </c>
      <c r="D18" s="64">
        <v>-303.14854947289001</v>
      </c>
      <c r="E18" s="81">
        <v>-303.13831185090902</v>
      </c>
      <c r="F18" s="63">
        <v>-75.787137803957506</v>
      </c>
      <c r="G18" s="63">
        <v>-75.787142152566901</v>
      </c>
      <c r="H18" s="56">
        <v>3</v>
      </c>
      <c r="I18" s="88">
        <f t="shared" si="9"/>
        <v>78.323265467588499</v>
      </c>
      <c r="J18" s="88">
        <f t="shared" si="10"/>
        <v>-1291.6359656323948</v>
      </c>
      <c r="K18" s="88">
        <f t="shared" si="11"/>
        <v>1.9137377591960103E-2</v>
      </c>
      <c r="L18" s="64">
        <f>G18*4</f>
        <v>-303.1485686102676</v>
      </c>
      <c r="M18" s="88">
        <f t="shared" si="12"/>
        <v>1.742940014537453E-6</v>
      </c>
      <c r="N18" s="87">
        <f t="shared" si="12"/>
        <v>1.0256759358583167E-2</v>
      </c>
      <c r="O18" s="18"/>
      <c r="P18" s="18"/>
      <c r="Q18" s="15"/>
      <c r="Z18" s="3"/>
    </row>
    <row r="19" spans="1:26" s="117" customFormat="1" ht="14.25" customHeight="1" x14ac:dyDescent="0.2">
      <c r="A19" s="64"/>
      <c r="B19" s="64"/>
      <c r="C19" s="64"/>
      <c r="D19" s="64"/>
      <c r="E19" s="57"/>
      <c r="F19" s="57"/>
      <c r="G19" s="57"/>
      <c r="H19" s="56">
        <v>4</v>
      </c>
      <c r="I19" s="88">
        <f t="shared" si="9"/>
        <v>0</v>
      </c>
      <c r="J19" s="88">
        <f t="shared" si="10"/>
        <v>0</v>
      </c>
      <c r="K19" s="88">
        <f t="shared" si="11"/>
        <v>0</v>
      </c>
      <c r="L19" s="64"/>
      <c r="M19" s="67"/>
      <c r="N19" s="68"/>
      <c r="O19" s="18"/>
      <c r="P19" s="18"/>
      <c r="Q19" s="15"/>
      <c r="Z19" s="3"/>
    </row>
    <row r="20" spans="1:26" s="117" customFormat="1" ht="14.25" customHeight="1" x14ac:dyDescent="0.2">
      <c r="A20" s="58"/>
      <c r="B20" s="58"/>
      <c r="C20" s="58"/>
      <c r="D20" s="58"/>
      <c r="E20" s="57"/>
      <c r="F20" s="57"/>
      <c r="G20" s="57"/>
      <c r="H20" s="66" t="s">
        <v>31</v>
      </c>
      <c r="I20" s="58"/>
      <c r="J20" s="58"/>
      <c r="K20" s="58"/>
      <c r="L20" s="58"/>
      <c r="M20" s="67"/>
      <c r="N20" s="68"/>
      <c r="O20" s="18"/>
      <c r="P20" s="18"/>
      <c r="Q20" s="15"/>
      <c r="Z20" s="3"/>
    </row>
    <row r="21" spans="1:26" s="117" customFormat="1" ht="14.25" customHeight="1" x14ac:dyDescent="0.2">
      <c r="A21" s="58"/>
      <c r="B21" s="58"/>
      <c r="C21" s="45" t="s">
        <v>306</v>
      </c>
      <c r="D21" s="58"/>
      <c r="E21" s="57"/>
      <c r="F21" s="57"/>
      <c r="G21" s="57"/>
      <c r="H21" s="66" t="s">
        <v>32</v>
      </c>
      <c r="I21" s="58"/>
      <c r="J21" s="58"/>
      <c r="K21" s="58"/>
      <c r="L21" s="58"/>
      <c r="M21" s="67"/>
      <c r="N21" s="68"/>
      <c r="O21" s="18"/>
      <c r="P21" s="18"/>
      <c r="Q21" s="15"/>
      <c r="Z21" s="3"/>
    </row>
    <row r="22" spans="1:26" s="117" customFormat="1" ht="14.25" customHeight="1" x14ac:dyDescent="0.2">
      <c r="A22" s="58"/>
      <c r="B22" s="58"/>
      <c r="C22" s="58"/>
      <c r="D22" s="58"/>
      <c r="E22" s="57"/>
      <c r="F22" s="57"/>
      <c r="G22" s="57"/>
      <c r="H22" s="66" t="s">
        <v>30</v>
      </c>
      <c r="I22" s="58"/>
      <c r="J22" s="58"/>
      <c r="K22" s="58"/>
      <c r="L22" s="58"/>
      <c r="M22" s="67"/>
      <c r="N22" s="68"/>
      <c r="O22" s="18"/>
      <c r="P22" s="18"/>
      <c r="Q22" s="15"/>
      <c r="Z22" s="3"/>
    </row>
    <row r="23" spans="1:26" s="117" customFormat="1" ht="14.25" customHeight="1" x14ac:dyDescent="0.2">
      <c r="A23" s="18"/>
      <c r="B23" s="18"/>
      <c r="C23" s="18"/>
      <c r="D23" s="15"/>
      <c r="E23" s="15"/>
      <c r="F23" s="18"/>
      <c r="G23" s="18"/>
      <c r="H23" s="18"/>
      <c r="I23" s="18"/>
      <c r="J23" s="18"/>
      <c r="K23" s="18"/>
      <c r="L23" s="18"/>
      <c r="M23" s="15"/>
      <c r="N23" s="15"/>
      <c r="O23" s="18"/>
      <c r="P23" s="18"/>
      <c r="Q23" s="15"/>
      <c r="Z23" s="3"/>
    </row>
    <row r="24" spans="1:26" ht="14.25" customHeight="1" x14ac:dyDescent="0.2">
      <c r="A24" s="22" t="s">
        <v>0</v>
      </c>
      <c r="B24" s="22" t="s">
        <v>1</v>
      </c>
      <c r="C24" s="22" t="s">
        <v>2</v>
      </c>
      <c r="D24" s="9" t="s">
        <v>9</v>
      </c>
      <c r="E24" s="9" t="s">
        <v>3</v>
      </c>
      <c r="F24" s="22" t="s">
        <v>45</v>
      </c>
      <c r="G24" s="22" t="s">
        <v>46</v>
      </c>
      <c r="H24" s="22" t="s">
        <v>51</v>
      </c>
      <c r="I24" s="22" t="s">
        <v>52</v>
      </c>
      <c r="J24" s="22" t="s">
        <v>34</v>
      </c>
      <c r="K24" s="22" t="s">
        <v>11</v>
      </c>
      <c r="L24" s="22" t="s">
        <v>51</v>
      </c>
      <c r="M24" s="9" t="s">
        <v>49</v>
      </c>
      <c r="N24" s="9" t="s">
        <v>3</v>
      </c>
      <c r="O24" s="22" t="s">
        <v>12</v>
      </c>
      <c r="P24" s="22" t="s">
        <v>52</v>
      </c>
      <c r="Q24" s="9" t="s">
        <v>48</v>
      </c>
      <c r="T24" s="25"/>
      <c r="U24" s="25">
        <v>4</v>
      </c>
      <c r="V24" s="25">
        <v>500</v>
      </c>
      <c r="W24" s="25">
        <v>22</v>
      </c>
      <c r="X24" s="25">
        <v>-77.805347067136594</v>
      </c>
      <c r="Y24" s="25">
        <v>-77.805345566484903</v>
      </c>
      <c r="Z24" s="3">
        <f t="shared" si="7"/>
        <v>1.5006516917992485E-3</v>
      </c>
    </row>
    <row r="25" spans="1:26" ht="14.25" customHeight="1" x14ac:dyDescent="0.2">
      <c r="D25" s="2">
        <v>-77.711180583200004</v>
      </c>
      <c r="E25" s="2">
        <v>-77.723853314600007</v>
      </c>
      <c r="F25" s="2">
        <v>-77.723900672462506</v>
      </c>
      <c r="G25" s="2">
        <v>-77.723834625768205</v>
      </c>
      <c r="H25" s="1">
        <v>-77.724031266307506</v>
      </c>
      <c r="I25" s="1">
        <v>-77.723961679776394</v>
      </c>
      <c r="J25" s="22">
        <v>0.8</v>
      </c>
      <c r="K25" s="3">
        <f t="shared" ref="K25:K30" si="13">(F25-Q25)*1000</f>
        <v>6.1006887193570947E-2</v>
      </c>
      <c r="L25" s="3">
        <f t="shared" ref="L25:L30" si="14">(H25-Q25)*1000</f>
        <v>-6.9586957806677674E-2</v>
      </c>
      <c r="M25" s="3">
        <f t="shared" ref="M25:M30" si="15">(D25-Q25)*1000</f>
        <v>12.781096149694804</v>
      </c>
      <c r="N25" s="3">
        <f t="shared" ref="N25:N30" si="16">(E25-Q25)*1000</f>
        <v>0.10836474969266874</v>
      </c>
      <c r="O25" s="3">
        <f t="shared" ref="O25:O30" si="17">(G25-Q25)*1000</f>
        <v>0.12705358149389667</v>
      </c>
      <c r="P25" s="3">
        <f t="shared" ref="P25:P30" si="18">(I25-Q25)*1000</f>
        <v>-4.2669512367865536E-7</v>
      </c>
      <c r="Q25" s="34">
        <v>-77.723961679349699</v>
      </c>
      <c r="T25" s="25" t="s">
        <v>94</v>
      </c>
      <c r="U25" s="25">
        <v>2</v>
      </c>
      <c r="V25" s="25">
        <v>95</v>
      </c>
      <c r="W25" s="25">
        <v>23</v>
      </c>
      <c r="X25" s="25">
        <v>-108.506667925907</v>
      </c>
      <c r="Y25" s="25">
        <v>-108.50666789660301</v>
      </c>
      <c r="Z25" s="3">
        <f t="shared" si="7"/>
        <v>2.9303990345397324E-5</v>
      </c>
    </row>
    <row r="26" spans="1:26" ht="14.25" customHeight="1" x14ac:dyDescent="0.2">
      <c r="D26" s="2">
        <v>-77.879599620500002</v>
      </c>
      <c r="E26" s="2">
        <v>-77.897339748999997</v>
      </c>
      <c r="F26" s="2">
        <v>-77.897154798466801</v>
      </c>
      <c r="G26" s="2">
        <v>-77.896968581627704</v>
      </c>
      <c r="H26" s="1">
        <v>-77.897664475782605</v>
      </c>
      <c r="I26" s="1">
        <v>-77.897450104588799</v>
      </c>
      <c r="J26" s="22">
        <v>1</v>
      </c>
      <c r="K26" s="3">
        <f t="shared" si="13"/>
        <v>0.2953055842027652</v>
      </c>
      <c r="L26" s="3">
        <f t="shared" si="14"/>
        <v>-0.21437173160165912</v>
      </c>
      <c r="M26" s="3">
        <f t="shared" si="15"/>
        <v>17.850483551001162</v>
      </c>
      <c r="N26" s="3">
        <f t="shared" si="16"/>
        <v>0.11035505100664977</v>
      </c>
      <c r="O26" s="3">
        <f t="shared" si="17"/>
        <v>0.48152242329990713</v>
      </c>
      <c r="P26" s="3">
        <f t="shared" si="18"/>
        <v>-5.3779558584210463E-7</v>
      </c>
      <c r="Q26" s="34">
        <v>-77.897450104051003</v>
      </c>
      <c r="T26" s="25"/>
      <c r="U26" s="25">
        <v>3</v>
      </c>
      <c r="V26" s="25">
        <v>500</v>
      </c>
      <c r="W26" s="25">
        <v>54</v>
      </c>
      <c r="X26" s="25">
        <v>-108.498330416572</v>
      </c>
      <c r="Y26" s="25">
        <v>-108.498330156129</v>
      </c>
      <c r="Z26" s="3">
        <f t="shared" si="7"/>
        <v>2.6044300227567874E-4</v>
      </c>
    </row>
    <row r="27" spans="1:26" ht="14.25" customHeight="1" x14ac:dyDescent="0.2">
      <c r="D27" s="2">
        <v>-77.7091908867</v>
      </c>
      <c r="E27" s="2">
        <v>-77.741191208999993</v>
      </c>
      <c r="F27" s="2">
        <v>-77.733019482123893</v>
      </c>
      <c r="G27" s="2">
        <v>-77.731837351779205</v>
      </c>
      <c r="H27" s="1">
        <v>-77.734002259539693</v>
      </c>
      <c r="I27" s="1">
        <v>-77.732661561182695</v>
      </c>
      <c r="J27" s="22">
        <v>1.5</v>
      </c>
      <c r="K27" s="3">
        <f t="shared" si="13"/>
        <v>-0.35792279189195142</v>
      </c>
      <c r="L27" s="3">
        <f t="shared" si="14"/>
        <v>-1.3407002076917252</v>
      </c>
      <c r="M27" s="3">
        <f t="shared" si="15"/>
        <v>23.47067263200131</v>
      </c>
      <c r="N27" s="3">
        <f t="shared" si="16"/>
        <v>-8.5296496679916345</v>
      </c>
      <c r="O27" s="3">
        <f t="shared" si="17"/>
        <v>0.82420755279599689</v>
      </c>
      <c r="P27" s="3">
        <f t="shared" si="18"/>
        <v>-1.8506938204154721E-6</v>
      </c>
      <c r="Q27" s="34">
        <v>-77.732661559332001</v>
      </c>
      <c r="T27" s="25" t="s">
        <v>98</v>
      </c>
      <c r="U27" s="25">
        <v>2</v>
      </c>
      <c r="V27" s="25">
        <v>69</v>
      </c>
      <c r="W27" s="25">
        <v>24</v>
      </c>
      <c r="X27" s="25">
        <v>-108.783414366274</v>
      </c>
      <c r="Y27" s="25">
        <v>-108.783414321546</v>
      </c>
      <c r="Z27" s="3">
        <f t="shared" si="7"/>
        <v>4.4727997305926692E-5</v>
      </c>
    </row>
    <row r="28" spans="1:26" ht="14.25" customHeight="1" x14ac:dyDescent="0.2">
      <c r="D28" s="2">
        <v>-77.588998223100006</v>
      </c>
      <c r="E28" s="2">
        <v>-77.821060744999997</v>
      </c>
      <c r="F28" s="2">
        <v>-77.647006590100403</v>
      </c>
      <c r="G28" s="2">
        <v>-77.633674531206097</v>
      </c>
      <c r="H28" s="1">
        <v>-77.647509601828304</v>
      </c>
      <c r="I28" s="1">
        <v>-77.633895024775995</v>
      </c>
      <c r="J28" s="22">
        <v>2</v>
      </c>
      <c r="K28" s="3">
        <f t="shared" si="13"/>
        <v>-13.111563843708041</v>
      </c>
      <c r="L28" s="3">
        <f t="shared" si="14"/>
        <v>-13.614575571608611</v>
      </c>
      <c r="M28" s="3">
        <f t="shared" si="15"/>
        <v>44.896803156689202</v>
      </c>
      <c r="N28" s="3">
        <f t="shared" si="16"/>
        <v>-187.16571874330157</v>
      </c>
      <c r="O28" s="3">
        <f t="shared" si="17"/>
        <v>0.22049505059840158</v>
      </c>
      <c r="P28" s="3">
        <f t="shared" si="18"/>
        <v>1.4807000070504728E-6</v>
      </c>
      <c r="Q28" s="34">
        <v>-77.633895026256695</v>
      </c>
      <c r="T28" s="25"/>
      <c r="U28" s="25">
        <v>3</v>
      </c>
      <c r="V28" s="25">
        <v>500</v>
      </c>
      <c r="W28" s="25">
        <v>34</v>
      </c>
      <c r="X28" s="25">
        <v>-108.776647974056</v>
      </c>
      <c r="Y28" s="25">
        <v>-108.77664780261399</v>
      </c>
      <c r="Z28" s="3">
        <f t="shared" si="7"/>
        <v>1.7144201081009669E-4</v>
      </c>
    </row>
    <row r="29" spans="1:26" ht="14.25" customHeight="1" x14ac:dyDescent="0.2">
      <c r="D29" s="2">
        <v>-77.564077478800002</v>
      </c>
      <c r="E29" s="2">
        <v>-132.3294223268</v>
      </c>
      <c r="F29" s="2">
        <v>-77.646462173610502</v>
      </c>
      <c r="G29" s="2">
        <v>-77.619060184592996</v>
      </c>
      <c r="H29" s="1">
        <v>-77.646466531717195</v>
      </c>
      <c r="I29" s="23">
        <v>-77.619047590266007</v>
      </c>
      <c r="J29" s="22">
        <v>3</v>
      </c>
      <c r="K29" s="3">
        <f t="shared" si="13"/>
        <v>-27.414856134896581</v>
      </c>
      <c r="L29" s="3">
        <f t="shared" si="14"/>
        <v>-27.419214241589884</v>
      </c>
      <c r="M29" s="3">
        <f t="shared" si="15"/>
        <v>54.969838675603455</v>
      </c>
      <c r="N29" s="11">
        <f t="shared" si="16"/>
        <v>-54710.375009324394</v>
      </c>
      <c r="O29" s="3">
        <f t="shared" si="17"/>
        <v>-1.2867117391124339E-2</v>
      </c>
      <c r="P29" s="3">
        <f t="shared" si="18"/>
        <v>-2.7279040182293102E-4</v>
      </c>
      <c r="Q29" s="34">
        <v>-77.619047317475605</v>
      </c>
    </row>
    <row r="30" spans="1:26" x14ac:dyDescent="0.2">
      <c r="D30" s="2">
        <v>-77.563975819899994</v>
      </c>
      <c r="E30" s="11">
        <v>-39183.399995551103</v>
      </c>
      <c r="F30" s="2">
        <v>-77.646484841257305</v>
      </c>
      <c r="G30" s="2">
        <v>-77.618981797535795</v>
      </c>
      <c r="H30" s="1">
        <v>-77.646484846410004</v>
      </c>
      <c r="I30" s="1">
        <v>-77.618981799603205</v>
      </c>
      <c r="J30" s="22">
        <v>4</v>
      </c>
      <c r="K30" s="3">
        <f t="shared" si="13"/>
        <v>-27.503093345302432</v>
      </c>
      <c r="L30" s="3">
        <f t="shared" si="14"/>
        <v>-27.503098498002032</v>
      </c>
      <c r="M30" s="3">
        <f t="shared" si="15"/>
        <v>55.005928012008098</v>
      </c>
      <c r="N30" s="11">
        <f t="shared" si="16"/>
        <v>-39105781.013803191</v>
      </c>
      <c r="O30" s="3">
        <f t="shared" si="17"/>
        <v>-4.962379307471565E-5</v>
      </c>
      <c r="P30" s="3">
        <f t="shared" si="18"/>
        <v>-5.1691202429537952E-5</v>
      </c>
      <c r="Q30" s="34">
        <v>-77.618981747912002</v>
      </c>
    </row>
    <row r="31" spans="1:26" x14ac:dyDescent="0.2">
      <c r="H31" s="1"/>
      <c r="J31" s="22" t="s">
        <v>31</v>
      </c>
      <c r="K31" s="3">
        <f t="array" ref="K31">MAX(ABS(K25:K30))</f>
        <v>27.503093345302432</v>
      </c>
      <c r="L31" s="3">
        <f t="array" ref="L31">MAX(ABS(L25:L30))</f>
        <v>27.503098498002032</v>
      </c>
      <c r="M31" s="3">
        <f t="array" ref="M31">MAX(ABS(M25:M30))</f>
        <v>55.005928012008098</v>
      </c>
      <c r="N31" s="11">
        <f t="array" ref="N31">MAX(ABS(N25:N30))</f>
        <v>39105781.013803191</v>
      </c>
      <c r="O31" s="3">
        <f t="array" ref="O31">MAX(ABS(O25:O30))</f>
        <v>0.82420755279599689</v>
      </c>
      <c r="P31" s="3">
        <f t="array" ref="P31">MAX(ABS(P25:P30))</f>
        <v>2.7279040182293102E-4</v>
      </c>
    </row>
    <row r="32" spans="1:26" x14ac:dyDescent="0.2">
      <c r="F32" s="46" t="s">
        <v>121</v>
      </c>
      <c r="H32" s="1"/>
      <c r="J32" s="22" t="s">
        <v>47</v>
      </c>
      <c r="K32" s="3">
        <f t="array" ref="K32">MIN(ABS(K25:K30))</f>
        <v>6.1006887193570947E-2</v>
      </c>
      <c r="L32" s="3">
        <f t="array" ref="L32">MIN(ABS(L25:L30))</f>
        <v>6.9586957806677674E-2</v>
      </c>
      <c r="M32" s="3">
        <f t="array" ref="M32">MIN(ABS(M25:M30))</f>
        <v>12.781096149694804</v>
      </c>
      <c r="N32" s="3">
        <f t="array" ref="N32">MIN(ABS(N25:N30))</f>
        <v>0.10836474969266874</v>
      </c>
      <c r="O32" s="3">
        <f t="array" ref="O32">MIN(ABS(O25:O30))</f>
        <v>4.962379307471565E-5</v>
      </c>
      <c r="P32" s="3">
        <f t="array" ref="P32">MIN(ABS(P25:P30))</f>
        <v>4.2669512367865536E-7</v>
      </c>
    </row>
    <row r="33" spans="1:25" x14ac:dyDescent="0.2">
      <c r="H33" s="1"/>
      <c r="J33" s="22" t="s">
        <v>50</v>
      </c>
      <c r="K33" s="3">
        <f t="shared" ref="K33:P33" si="19">K31-K32</f>
        <v>27.442086458108861</v>
      </c>
      <c r="L33" s="3">
        <f t="shared" si="19"/>
        <v>27.433511540195354</v>
      </c>
      <c r="M33" s="3">
        <f t="shared" si="19"/>
        <v>42.224831862313295</v>
      </c>
      <c r="N33" s="11">
        <f t="shared" si="19"/>
        <v>39105780.905438446</v>
      </c>
      <c r="O33" s="3">
        <f t="shared" si="19"/>
        <v>0.82415792900292217</v>
      </c>
      <c r="P33" s="3">
        <f t="shared" si="19"/>
        <v>2.7236370669925236E-4</v>
      </c>
    </row>
    <row r="34" spans="1:25" ht="14.25" customHeight="1" x14ac:dyDescent="0.2"/>
    <row r="35" spans="1:25" ht="14.25" customHeight="1" x14ac:dyDescent="0.2">
      <c r="A35" s="22" t="s">
        <v>0</v>
      </c>
      <c r="B35" s="22" t="s">
        <v>1</v>
      </c>
      <c r="C35" s="22" t="s">
        <v>2</v>
      </c>
      <c r="D35" s="9" t="s">
        <v>18</v>
      </c>
      <c r="E35" s="9" t="s">
        <v>3</v>
      </c>
      <c r="F35" s="22" t="s">
        <v>11</v>
      </c>
      <c r="G35" s="22" t="s">
        <v>12</v>
      </c>
      <c r="H35" s="22" t="s">
        <v>6</v>
      </c>
      <c r="I35" s="22" t="s">
        <v>5</v>
      </c>
      <c r="J35" s="22" t="s">
        <v>128</v>
      </c>
      <c r="K35" s="22" t="s">
        <v>127</v>
      </c>
      <c r="L35" s="22" t="s">
        <v>23</v>
      </c>
      <c r="M35" s="22" t="s">
        <v>24</v>
      </c>
      <c r="N35" s="22" t="s">
        <v>34</v>
      </c>
      <c r="O35" s="22" t="s">
        <v>11</v>
      </c>
      <c r="P35" s="22" t="s">
        <v>6</v>
      </c>
      <c r="Q35" s="22" t="s">
        <v>128</v>
      </c>
      <c r="R35" s="22" t="s">
        <v>23</v>
      </c>
      <c r="S35" s="9" t="s">
        <v>18</v>
      </c>
      <c r="T35" s="9" t="s">
        <v>3</v>
      </c>
      <c r="U35" s="22" t="s">
        <v>12</v>
      </c>
      <c r="V35" s="22" t="s">
        <v>5</v>
      </c>
      <c r="W35" s="22" t="s">
        <v>129</v>
      </c>
      <c r="X35" s="22" t="s">
        <v>24</v>
      </c>
      <c r="Y35" s="9" t="s">
        <v>42</v>
      </c>
    </row>
    <row r="36" spans="1:25" ht="14.25" customHeight="1" x14ac:dyDescent="0.2">
      <c r="A36" s="18"/>
      <c r="B36" s="16"/>
      <c r="C36" s="16"/>
      <c r="D36" s="16">
        <v>-26.2627379445</v>
      </c>
      <c r="E36" s="16">
        <v>-26.266710984100001</v>
      </c>
      <c r="F36" s="16">
        <v>-26.2658939187105</v>
      </c>
      <c r="G36" s="16">
        <v>-26.265889639255501</v>
      </c>
      <c r="H36" s="18">
        <v>-26.2658955496175</v>
      </c>
      <c r="I36" s="18">
        <v>-26.265891279687001</v>
      </c>
      <c r="J36" s="16">
        <v>-26.267344950602201</v>
      </c>
      <c r="K36" s="16">
        <v>-26.267335935800698</v>
      </c>
      <c r="L36" s="16">
        <v>-26.267346616580198</v>
      </c>
      <c r="M36" s="16">
        <v>-26.267337572426399</v>
      </c>
      <c r="N36" s="22">
        <v>0.8</v>
      </c>
      <c r="O36" s="13">
        <f t="shared" ref="O36:O41" si="20">(F36-Y36)*1000</f>
        <v>1.4436536762012508</v>
      </c>
      <c r="P36" s="13">
        <f t="shared" ref="P36:P41" si="21">(H36-Y36)*1000</f>
        <v>1.4420227692006904</v>
      </c>
      <c r="Q36" s="13">
        <f t="shared" ref="Q36:Q41" si="22">(J36-Y36)*1000</f>
        <v>-7.3782154998980332E-3</v>
      </c>
      <c r="R36" s="13">
        <f t="shared" ref="R36:R41" si="23">(L36-Y36)*1000</f>
        <v>-9.044193497231845E-3</v>
      </c>
      <c r="S36" s="13">
        <f t="shared" ref="S36:S41" si="24">(D36-Y36)*1000</f>
        <v>4.5996278867015405</v>
      </c>
      <c r="T36" s="13">
        <f t="shared" ref="T36:T41" si="25">(E36-Y36)*1000</f>
        <v>0.62658828669981403</v>
      </c>
      <c r="U36" s="13">
        <f t="shared" ref="U36:U41" si="26">(G36-Y36)*1000</f>
        <v>1.4479331311996191</v>
      </c>
      <c r="V36" s="13">
        <f t="shared" ref="V36:V41" si="27">(I36-Y36)*1000</f>
        <v>1.4462926997005354</v>
      </c>
      <c r="W36" s="13">
        <f t="shared" ref="W36:W41" si="28">(K36-Y36)*1000</f>
        <v>1.6365860027178769E-3</v>
      </c>
      <c r="X36" s="13">
        <f t="shared" ref="X36:X41" si="29">(M36-Y36)*1000</f>
        <v>-3.9698022646916797E-8</v>
      </c>
      <c r="Y36" s="36">
        <v>-26.267337572386701</v>
      </c>
    </row>
    <row r="37" spans="1:25" ht="14.25" customHeight="1" x14ac:dyDescent="0.2">
      <c r="A37" s="18"/>
      <c r="B37" s="16"/>
      <c r="C37" s="16"/>
      <c r="D37" s="16">
        <v>-26.370935860399999</v>
      </c>
      <c r="E37" s="16">
        <v>-26.376760607200001</v>
      </c>
      <c r="F37" s="16">
        <v>-26.376058181131</v>
      </c>
      <c r="G37" s="16">
        <v>-26.3760437031133</v>
      </c>
      <c r="H37" s="16">
        <v>-26.376060868561598</v>
      </c>
      <c r="I37" s="16">
        <v>-26.3760463446004</v>
      </c>
      <c r="J37" s="16">
        <v>-26.377234519624601</v>
      </c>
      <c r="K37" s="16">
        <v>-26.377212208019198</v>
      </c>
      <c r="L37" s="16">
        <v>-26.377238013776001</v>
      </c>
      <c r="M37" s="16">
        <v>-26.377215586307202</v>
      </c>
      <c r="N37" s="22">
        <v>1</v>
      </c>
      <c r="O37" s="13">
        <f t="shared" si="20"/>
        <v>1.1574050713996087</v>
      </c>
      <c r="P37" s="13">
        <f t="shared" si="21"/>
        <v>1.1547176408015503</v>
      </c>
      <c r="Q37" s="13">
        <f t="shared" si="22"/>
        <v>-1.8933422200717587E-2</v>
      </c>
      <c r="R37" s="13">
        <f t="shared" si="23"/>
        <v>-2.2427573600936057E-2</v>
      </c>
      <c r="S37" s="13">
        <f t="shared" si="24"/>
        <v>6.2797258024005487</v>
      </c>
      <c r="T37" s="13">
        <f t="shared" si="25"/>
        <v>0.45497900239865885</v>
      </c>
      <c r="U37" s="13">
        <f t="shared" si="26"/>
        <v>1.1718830890998788</v>
      </c>
      <c r="V37" s="13">
        <f t="shared" si="27"/>
        <v>1.1692416019997154</v>
      </c>
      <c r="W37" s="13">
        <f t="shared" si="28"/>
        <v>3.3781832016188673E-3</v>
      </c>
      <c r="X37" s="13">
        <f t="shared" si="29"/>
        <v>-1.0480150081093598E-7</v>
      </c>
      <c r="Y37" s="36">
        <v>-26.3772155862024</v>
      </c>
    </row>
    <row r="38" spans="1:25" ht="14.25" customHeight="1" x14ac:dyDescent="0.2">
      <c r="A38" s="18"/>
      <c r="B38" s="16"/>
      <c r="C38" s="16"/>
      <c r="D38" s="16">
        <v>-26.071274771300001</v>
      </c>
      <c r="E38" s="16">
        <v>-26.087204247300001</v>
      </c>
      <c r="F38" s="16">
        <v>-26.0876327471275</v>
      </c>
      <c r="G38" s="16">
        <v>-26.087350907866099</v>
      </c>
      <c r="H38" s="16">
        <v>-26.087674473343299</v>
      </c>
      <c r="I38" s="16">
        <v>-26.0873897990096</v>
      </c>
      <c r="J38" s="16">
        <v>-26.091995780487601</v>
      </c>
      <c r="K38" s="16">
        <v>-26.091423735583302</v>
      </c>
      <c r="L38" s="16">
        <v>-26.0920588868224</v>
      </c>
      <c r="M38" s="16">
        <v>-26.091480232578402</v>
      </c>
      <c r="N38" s="22">
        <v>1.5</v>
      </c>
      <c r="O38" s="13">
        <f t="shared" si="20"/>
        <v>3.8474851904979346</v>
      </c>
      <c r="P38" s="13">
        <f t="shared" si="21"/>
        <v>3.8057589746998133</v>
      </c>
      <c r="Q38" s="13">
        <f t="shared" si="22"/>
        <v>-0.51554816960219796</v>
      </c>
      <c r="R38" s="13">
        <f t="shared" si="23"/>
        <v>-0.57865450440175437</v>
      </c>
      <c r="S38" s="13">
        <f t="shared" si="24"/>
        <v>20.205461017997806</v>
      </c>
      <c r="T38" s="13">
        <f t="shared" si="25"/>
        <v>4.2759850179976411</v>
      </c>
      <c r="U38" s="13">
        <f t="shared" si="26"/>
        <v>4.1293244518989525</v>
      </c>
      <c r="V38" s="13">
        <f t="shared" si="27"/>
        <v>4.0904333083986444</v>
      </c>
      <c r="W38" s="13">
        <f t="shared" si="28"/>
        <v>5.6496734696764861E-2</v>
      </c>
      <c r="X38" s="13">
        <f t="shared" si="29"/>
        <v>-2.6040325451504032E-7</v>
      </c>
      <c r="Y38" s="36">
        <v>-26.091480232317998</v>
      </c>
    </row>
    <row r="39" spans="1:25" ht="14.25" customHeight="1" x14ac:dyDescent="0.2">
      <c r="A39" s="18"/>
      <c r="B39" s="16"/>
      <c r="C39" s="16"/>
      <c r="D39" s="16">
        <v>-25.797615937300002</v>
      </c>
      <c r="E39" s="16">
        <v>-25.833399502700001</v>
      </c>
      <c r="F39" s="16">
        <v>-25.8546353558629</v>
      </c>
      <c r="G39" s="16">
        <v>-25.844490278743901</v>
      </c>
      <c r="H39" s="16">
        <v>-25.854664990707398</v>
      </c>
      <c r="I39" s="16">
        <v>-25.8445294523579</v>
      </c>
      <c r="J39" s="16">
        <v>-25.171640945637801</v>
      </c>
      <c r="K39" s="16">
        <v>-25.874900288909501</v>
      </c>
      <c r="L39" s="16">
        <v>-25.435585720439299</v>
      </c>
      <c r="M39" s="16">
        <v>-25.8749535346413</v>
      </c>
      <c r="N39" s="22">
        <v>2</v>
      </c>
      <c r="O39" s="13">
        <f t="shared" si="20"/>
        <v>20.318179112500445</v>
      </c>
      <c r="P39" s="13">
        <f t="shared" si="21"/>
        <v>20.288544268002084</v>
      </c>
      <c r="Q39" s="13">
        <f t="shared" si="22"/>
        <v>703.31258933759955</v>
      </c>
      <c r="R39" s="13">
        <f t="shared" si="23"/>
        <v>439.36781453610149</v>
      </c>
      <c r="S39" s="13">
        <f t="shared" si="24"/>
        <v>77.337597675398939</v>
      </c>
      <c r="T39" s="13">
        <f t="shared" si="25"/>
        <v>41.554032275399777</v>
      </c>
      <c r="U39" s="13">
        <f t="shared" si="26"/>
        <v>30.463256231499258</v>
      </c>
      <c r="V39" s="13">
        <f t="shared" si="27"/>
        <v>30.424082617500403</v>
      </c>
      <c r="W39" s="13">
        <f t="shared" si="28"/>
        <v>5.3246065899514861E-2</v>
      </c>
      <c r="X39" s="13">
        <f t="shared" si="29"/>
        <v>3.3410074706807791E-7</v>
      </c>
      <c r="Y39" s="36">
        <v>-25.874953534975401</v>
      </c>
    </row>
    <row r="40" spans="1:25" ht="14.25" customHeight="1" x14ac:dyDescent="0.2">
      <c r="A40" s="18"/>
      <c r="B40" s="16"/>
      <c r="C40" s="16"/>
      <c r="D40" s="16">
        <v>-25.681249225799998</v>
      </c>
      <c r="E40" s="16">
        <v>-27.114757312199998</v>
      </c>
      <c r="F40" s="16">
        <v>-25.763442392917</v>
      </c>
      <c r="G40" s="16">
        <v>-25.740133000428099</v>
      </c>
      <c r="H40" s="16">
        <v>-25.7634995248503</v>
      </c>
      <c r="I40" s="16">
        <v>-25.7402771303185</v>
      </c>
      <c r="J40" s="16">
        <v>-25.801196217708199</v>
      </c>
      <c r="K40" s="16">
        <v>-25.8301859241184</v>
      </c>
      <c r="L40" s="16">
        <v>-25.801467090629401</v>
      </c>
      <c r="M40" s="16">
        <v>-25.830227953878701</v>
      </c>
      <c r="N40" s="22">
        <v>3</v>
      </c>
      <c r="O40" s="13">
        <f t="shared" si="20"/>
        <v>66.785561055301201</v>
      </c>
      <c r="P40" s="13">
        <f t="shared" si="21"/>
        <v>66.728429122001387</v>
      </c>
      <c r="Q40" s="13">
        <f t="shared" si="22"/>
        <v>29.031736264101937</v>
      </c>
      <c r="R40" s="13">
        <f t="shared" si="23"/>
        <v>28.760863342899512</v>
      </c>
      <c r="S40" s="13">
        <f t="shared" si="24"/>
        <v>148.97872817230251</v>
      </c>
      <c r="T40" s="13">
        <f t="shared" si="25"/>
        <v>-1284.5293582276972</v>
      </c>
      <c r="U40" s="13">
        <f t="shared" si="26"/>
        <v>90.094953544202383</v>
      </c>
      <c r="V40" s="13">
        <f t="shared" si="27"/>
        <v>89.950823653801137</v>
      </c>
      <c r="W40" s="13">
        <f t="shared" si="28"/>
        <v>4.2029853901226488E-2</v>
      </c>
      <c r="X40" s="13">
        <f t="shared" si="29"/>
        <v>9.3599794581677997E-8</v>
      </c>
      <c r="Y40" s="36">
        <v>-25.830227953972301</v>
      </c>
    </row>
    <row r="41" spans="1:25" x14ac:dyDescent="0.2">
      <c r="A41" s="18"/>
      <c r="B41" s="16"/>
      <c r="C41" s="16"/>
      <c r="D41" s="16">
        <v>-25.6789313787</v>
      </c>
      <c r="E41" s="16">
        <v>-188.46391371210001</v>
      </c>
      <c r="F41" s="16">
        <v>-25.762666983048099</v>
      </c>
      <c r="G41" s="16">
        <v>-25.739888619084301</v>
      </c>
      <c r="H41" s="16">
        <v>-25.762667313413999</v>
      </c>
      <c r="I41" s="16">
        <v>-25.739889603809399</v>
      </c>
      <c r="J41" s="16">
        <v>-25.803238332364799</v>
      </c>
      <c r="K41" s="16">
        <v>-25.829576591576501</v>
      </c>
      <c r="L41" s="16">
        <v>-25.803240219269298</v>
      </c>
      <c r="M41" s="16">
        <v>-25.829577016879199</v>
      </c>
      <c r="N41" s="22">
        <v>4</v>
      </c>
      <c r="O41" s="13">
        <f t="shared" si="20"/>
        <v>66.910033755402054</v>
      </c>
      <c r="P41" s="13">
        <f t="shared" si="21"/>
        <v>66.909703389502084</v>
      </c>
      <c r="Q41" s="13">
        <f t="shared" si="22"/>
        <v>26.338684438702131</v>
      </c>
      <c r="R41" s="13">
        <f t="shared" si="23"/>
        <v>26.336797534202816</v>
      </c>
      <c r="S41" s="13">
        <f t="shared" si="24"/>
        <v>150.64563810350151</v>
      </c>
      <c r="T41" s="13">
        <f t="shared" si="25"/>
        <v>-162634.33669529649</v>
      </c>
      <c r="U41" s="13">
        <f t="shared" si="26"/>
        <v>89.688397719200452</v>
      </c>
      <c r="V41" s="13">
        <f t="shared" si="27"/>
        <v>89.687412994102544</v>
      </c>
      <c r="W41" s="13">
        <f t="shared" si="28"/>
        <v>4.2522700027802784E-4</v>
      </c>
      <c r="X41" s="13">
        <f t="shared" si="29"/>
        <v>-7.5697670354202273E-8</v>
      </c>
      <c r="Y41" s="36">
        <v>-25.829577016803501</v>
      </c>
    </row>
    <row r="42" spans="1:25" x14ac:dyDescent="0.2">
      <c r="A42" s="18"/>
      <c r="B42" s="16"/>
      <c r="C42" s="16"/>
      <c r="D42" s="16"/>
      <c r="E42" s="16"/>
      <c r="F42" s="16"/>
      <c r="G42" s="16"/>
      <c r="H42" s="16"/>
      <c r="I42" s="16"/>
      <c r="J42" s="16"/>
      <c r="K42" s="16"/>
      <c r="L42" s="16"/>
      <c r="M42" s="16"/>
      <c r="N42" s="22" t="s">
        <v>31</v>
      </c>
      <c r="O42" s="13">
        <f t="array" ref="O42">MAX(ABS(O36:O41))</f>
        <v>66.910033755402054</v>
      </c>
      <c r="P42" s="13">
        <f t="array" ref="P42">MAX(ABS(P36:P41))</f>
        <v>66.909703389502084</v>
      </c>
      <c r="Q42" s="13">
        <f t="array" ref="Q42">MAX(ABS(Q36:Q41))</f>
        <v>703.31258933759955</v>
      </c>
      <c r="R42" s="13">
        <f t="array" ref="R42">MAX(ABS(R36:R41))</f>
        <v>439.36781453610149</v>
      </c>
      <c r="S42" s="13">
        <f t="array" ref="S42">MAX(ABS(S36:S41))</f>
        <v>150.64563810350151</v>
      </c>
      <c r="T42" s="13">
        <f t="array" ref="T42">MAX(ABS(T36:T41))</f>
        <v>162634.33669529649</v>
      </c>
      <c r="U42" s="13">
        <f t="array" ref="U42">MAX(ABS(U36:U41))</f>
        <v>90.094953544202383</v>
      </c>
      <c r="V42" s="13">
        <f t="array" ref="V42">MAX(ABS(V36:V41))</f>
        <v>89.950823653801137</v>
      </c>
      <c r="W42" s="13">
        <f t="array" ref="W42">MAX(ABS(W36:W41))</f>
        <v>5.6496734696764861E-2</v>
      </c>
      <c r="X42" s="13">
        <f t="array" ref="X42">MAX(ABS(X36:X41))</f>
        <v>3.3410074706807791E-7</v>
      </c>
      <c r="Y42" s="18"/>
    </row>
    <row r="43" spans="1:25" ht="15.75" x14ac:dyDescent="0.2">
      <c r="A43" s="18"/>
      <c r="B43" s="16"/>
      <c r="C43" s="16"/>
      <c r="D43" s="16"/>
      <c r="E43" s="16"/>
      <c r="F43" s="43" t="s">
        <v>108</v>
      </c>
      <c r="G43" s="16"/>
      <c r="H43" s="16"/>
      <c r="I43" s="16"/>
      <c r="J43" s="16"/>
      <c r="K43" s="16"/>
      <c r="L43" s="16"/>
      <c r="M43" s="16"/>
      <c r="N43" s="22" t="s">
        <v>32</v>
      </c>
      <c r="O43" s="13">
        <f t="array" ref="O43">MIN(ABS(O36:O41))</f>
        <v>1.1574050713996087</v>
      </c>
      <c r="P43" s="13">
        <f t="array" ref="P43">MIN(ABS(P36:P41))</f>
        <v>1.1547176408015503</v>
      </c>
      <c r="Q43" s="13">
        <f t="array" ref="Q43">MIN(ABS(Q36:Q41))</f>
        <v>7.3782154998980332E-3</v>
      </c>
      <c r="R43" s="13">
        <f t="array" ref="R43">MIN(ABS(R36:R41))</f>
        <v>9.044193497231845E-3</v>
      </c>
      <c r="S43" s="13">
        <f t="array" ref="S43">MIN(ABS(S36:S41))</f>
        <v>4.5996278867015405</v>
      </c>
      <c r="T43" s="13">
        <f t="array" ref="T43">MIN(ABS(T36:T41))</f>
        <v>0.45497900239865885</v>
      </c>
      <c r="U43" s="13">
        <f t="array" ref="U43">MIN(ABS(U36:U41))</f>
        <v>1.1718830890998788</v>
      </c>
      <c r="V43" s="13">
        <f t="array" ref="V43">MIN(ABS(V36:V41))</f>
        <v>1.1692416019997154</v>
      </c>
      <c r="W43" s="13">
        <f t="array" ref="W43">MIN(ABS(W36:W41))</f>
        <v>4.2522700027802784E-4</v>
      </c>
      <c r="X43" s="13">
        <f t="array" ref="X43">MIN(ABS(X36:X41))</f>
        <v>3.9698022646916797E-8</v>
      </c>
      <c r="Y43" s="13"/>
    </row>
    <row r="44" spans="1:25" ht="14.25" customHeight="1" x14ac:dyDescent="0.2">
      <c r="A44" s="18"/>
      <c r="B44" s="16"/>
      <c r="C44" s="16"/>
      <c r="D44" s="16"/>
      <c r="E44" s="16"/>
      <c r="F44" s="16"/>
      <c r="G44" s="16"/>
      <c r="H44" s="16"/>
      <c r="I44" s="16"/>
      <c r="J44" s="16"/>
      <c r="K44" s="16"/>
      <c r="L44" s="16"/>
      <c r="M44" s="16"/>
      <c r="N44" s="10" t="s">
        <v>30</v>
      </c>
      <c r="O44" s="13">
        <f t="shared" ref="O44:X44" si="30">O42-O43</f>
        <v>65.752628684002445</v>
      </c>
      <c r="P44" s="13">
        <f t="shared" si="30"/>
        <v>65.754985748700534</v>
      </c>
      <c r="Q44" s="13">
        <f t="shared" si="30"/>
        <v>703.30521112209965</v>
      </c>
      <c r="R44" s="13">
        <f t="shared" si="30"/>
        <v>439.35877034260426</v>
      </c>
      <c r="S44" s="13">
        <f t="shared" si="30"/>
        <v>146.04601021679997</v>
      </c>
      <c r="T44" s="13">
        <f t="shared" si="30"/>
        <v>162633.8817162941</v>
      </c>
      <c r="U44" s="13">
        <f t="shared" si="30"/>
        <v>88.923070455102504</v>
      </c>
      <c r="V44" s="13">
        <f t="shared" si="30"/>
        <v>88.781582051801422</v>
      </c>
      <c r="W44" s="13">
        <f t="shared" si="30"/>
        <v>5.6071507696486833E-2</v>
      </c>
      <c r="X44" s="13">
        <f t="shared" si="30"/>
        <v>2.9440272442116111E-7</v>
      </c>
      <c r="Y44" s="13"/>
    </row>
    <row r="45" spans="1:25" ht="14.25" customHeight="1" x14ac:dyDescent="0.2">
      <c r="A45" s="16"/>
      <c r="B45" s="16"/>
      <c r="C45" s="16"/>
      <c r="D45" s="16"/>
      <c r="E45" s="16"/>
      <c r="F45" s="17"/>
      <c r="G45" s="18"/>
      <c r="I45" s="16"/>
      <c r="J45" s="16"/>
      <c r="K45" s="18"/>
      <c r="L45" s="13"/>
      <c r="M45" s="13"/>
      <c r="N45" s="13"/>
      <c r="O45" s="13"/>
      <c r="P45" s="13"/>
      <c r="Q45" s="13"/>
      <c r="R45" s="13"/>
      <c r="S45" s="36"/>
    </row>
    <row r="46" spans="1:25" ht="14.25" customHeight="1" x14ac:dyDescent="0.2">
      <c r="A46" s="4" t="s">
        <v>0</v>
      </c>
      <c r="B46" s="4" t="s">
        <v>1</v>
      </c>
      <c r="C46" s="4" t="s">
        <v>2</v>
      </c>
      <c r="D46" s="4" t="s">
        <v>18</v>
      </c>
      <c r="E46" s="4" t="s">
        <v>3</v>
      </c>
      <c r="F46" s="12" t="s">
        <v>20</v>
      </c>
      <c r="G46" s="4" t="s">
        <v>21</v>
      </c>
      <c r="H46" s="4" t="s">
        <v>6</v>
      </c>
      <c r="I46" s="4" t="s">
        <v>22</v>
      </c>
      <c r="J46" s="4" t="s">
        <v>128</v>
      </c>
      <c r="K46" s="4" t="s">
        <v>83</v>
      </c>
      <c r="L46" s="4" t="s">
        <v>23</v>
      </c>
      <c r="M46" s="4" t="s">
        <v>24</v>
      </c>
      <c r="N46" s="4" t="s">
        <v>92</v>
      </c>
      <c r="O46" s="4" t="s">
        <v>15</v>
      </c>
      <c r="P46" s="4" t="s">
        <v>6</v>
      </c>
      <c r="Q46" s="4" t="s">
        <v>116</v>
      </c>
      <c r="R46" s="4" t="s">
        <v>28</v>
      </c>
      <c r="S46" s="4" t="s">
        <v>19</v>
      </c>
      <c r="T46" s="4" t="s">
        <v>3</v>
      </c>
      <c r="U46" s="4" t="s">
        <v>25</v>
      </c>
      <c r="V46" s="4" t="s">
        <v>26</v>
      </c>
      <c r="W46" s="4" t="s">
        <v>83</v>
      </c>
      <c r="X46" s="4" t="s">
        <v>27</v>
      </c>
      <c r="Y46" s="12" t="s">
        <v>33</v>
      </c>
    </row>
    <row r="47" spans="1:25" ht="14.25" customHeight="1" x14ac:dyDescent="0.2">
      <c r="A47" s="2"/>
      <c r="B47" s="2"/>
      <c r="C47" s="2"/>
      <c r="D47" s="2">
        <v>-108.28249594019999</v>
      </c>
      <c r="E47" s="20">
        <v>-108.33134288460001</v>
      </c>
      <c r="F47" s="18">
        <v>-108.326858014522</v>
      </c>
      <c r="G47" s="1">
        <v>-108.326057123762</v>
      </c>
      <c r="H47" s="2">
        <v>-108.328749527966</v>
      </c>
      <c r="I47" s="2">
        <v>-108.32768784519099</v>
      </c>
      <c r="J47" s="2">
        <v>-108.32743399110799</v>
      </c>
      <c r="K47" s="2">
        <v>-108.326598132887</v>
      </c>
      <c r="L47" s="2">
        <v>-108.329303405272</v>
      </c>
      <c r="M47" s="2">
        <v>-108.328237189834</v>
      </c>
      <c r="N47" s="10">
        <v>0.9</v>
      </c>
      <c r="O47" s="3">
        <f t="shared" ref="O47:O52" si="31">(F47-Y47)*1000</f>
        <v>1.3791738359998362</v>
      </c>
      <c r="P47" s="3">
        <f t="shared" ref="P47:P52" si="32">(H47-Y47)*1000</f>
        <v>-0.51233960799379474</v>
      </c>
      <c r="Q47" s="3">
        <f t="shared" ref="Q47:Q52" si="33">(J47-Y47)*1000</f>
        <v>0.80319725000776998</v>
      </c>
      <c r="R47" s="3">
        <f t="shared" ref="R47:R52" si="34">(L47-Y47)*1000</f>
        <v>-1.0662169139976641</v>
      </c>
      <c r="S47" s="3">
        <f t="shared" ref="S47:S52" si="35">(D47-Y47)*1000</f>
        <v>45.741248158009284</v>
      </c>
      <c r="T47" s="3">
        <f t="shared" ref="T47:T52" si="36">(E47-Y47)*1000</f>
        <v>-3.1056962420024092</v>
      </c>
      <c r="U47" s="3">
        <f t="shared" ref="U47:U52" si="37">(G47-Y47)*1000</f>
        <v>2.180064596004172</v>
      </c>
      <c r="V47" s="3">
        <f t="shared" ref="V47:V52" si="38">(I47-Y47)*1000</f>
        <v>0.54934316700894215</v>
      </c>
      <c r="W47" s="3">
        <f t="shared" ref="W47:W52" si="39">(K47-Y47)*1000</f>
        <v>1.6390554710028482</v>
      </c>
      <c r="X47" s="3">
        <f t="shared" ref="X47:X52" si="40">(M47-Y47)*1000</f>
        <v>-1.4759962141397409E-6</v>
      </c>
      <c r="Y47" s="34">
        <v>-108.328237188358</v>
      </c>
    </row>
    <row r="48" spans="1:25" ht="14.25" customHeight="1" x14ac:dyDescent="0.2">
      <c r="A48" s="2">
        <v>-108.5407977502</v>
      </c>
      <c r="B48" s="2">
        <v>-108.6950044</v>
      </c>
      <c r="C48" s="2">
        <v>-108.69423690000001</v>
      </c>
      <c r="D48" s="2">
        <v>-108.62235585000001</v>
      </c>
      <c r="E48" s="20">
        <v>-108.68570359570001</v>
      </c>
      <c r="F48" s="18">
        <v>-108.678681405468</v>
      </c>
      <c r="G48" s="1">
        <v>-108.67694435763001</v>
      </c>
      <c r="H48" s="2">
        <v>-108.684024394128</v>
      </c>
      <c r="I48" s="2">
        <v>-108.68116357888201</v>
      </c>
      <c r="J48" s="6">
        <v>-108.679976570376</v>
      </c>
      <c r="K48" s="5">
        <v>-108.67811577673299</v>
      </c>
      <c r="L48" s="2">
        <v>-108.685341584486</v>
      </c>
      <c r="M48" s="2">
        <v>-108.682440457751</v>
      </c>
      <c r="N48" s="10">
        <v>1.0943000000000001</v>
      </c>
      <c r="O48" s="3">
        <f t="shared" si="31"/>
        <v>3.7590330010033313</v>
      </c>
      <c r="P48" s="3">
        <f t="shared" si="32"/>
        <v>-1.5839556590009352</v>
      </c>
      <c r="Q48" s="3">
        <f t="shared" si="33"/>
        <v>2.4638680930024748</v>
      </c>
      <c r="R48" s="3">
        <f t="shared" si="34"/>
        <v>-2.9011460169954262</v>
      </c>
      <c r="S48" s="3">
        <f t="shared" si="35"/>
        <v>60.084588468996003</v>
      </c>
      <c r="T48" s="3">
        <f t="shared" si="36"/>
        <v>-3.2631572310037882</v>
      </c>
      <c r="U48" s="3">
        <f t="shared" si="37"/>
        <v>5.4960808389949989</v>
      </c>
      <c r="V48" s="3">
        <f t="shared" si="38"/>
        <v>1.2768595869943056</v>
      </c>
      <c r="W48" s="3">
        <f t="shared" si="39"/>
        <v>4.324661736006874</v>
      </c>
      <c r="X48" s="3">
        <f t="shared" si="40"/>
        <v>-1.9281998220321839E-5</v>
      </c>
      <c r="Y48" s="34">
        <v>-108.682440438469</v>
      </c>
    </row>
    <row r="49" spans="1:25" ht="14.25" customHeight="1" x14ac:dyDescent="0.2">
      <c r="A49" s="2"/>
      <c r="B49" s="2"/>
      <c r="C49" s="2"/>
      <c r="D49" s="2">
        <v>-108.5232176491</v>
      </c>
      <c r="E49" s="20">
        <v>-108.6081643011</v>
      </c>
      <c r="F49" s="18">
        <v>-108.594364104338</v>
      </c>
      <c r="G49" s="1">
        <v>-108.582782643184</v>
      </c>
      <c r="H49" s="2">
        <v>-108.604317550213</v>
      </c>
      <c r="I49" s="2">
        <v>-108.58879213976201</v>
      </c>
      <c r="J49" s="6">
        <v>-108.59525496901399</v>
      </c>
      <c r="K49" s="6">
        <v>-108.583451660028</v>
      </c>
      <c r="L49" s="2">
        <v>-108.60566620252099</v>
      </c>
      <c r="M49" s="2">
        <v>-108.59003608950501</v>
      </c>
      <c r="N49" s="10">
        <v>1.5874999999999999</v>
      </c>
      <c r="O49" s="3">
        <f t="shared" si="31"/>
        <v>-4.3280044889968394</v>
      </c>
      <c r="P49" s="3">
        <f t="shared" si="32"/>
        <v>-14.281450363995418</v>
      </c>
      <c r="Q49" s="3">
        <f t="shared" si="33"/>
        <v>-5.2188691649917018</v>
      </c>
      <c r="R49" s="3">
        <f t="shared" si="34"/>
        <v>-15.630102671991608</v>
      </c>
      <c r="S49" s="3">
        <f t="shared" si="35"/>
        <v>66.818450748996838</v>
      </c>
      <c r="T49" s="3">
        <f t="shared" si="36"/>
        <v>-18.128201251002451</v>
      </c>
      <c r="U49" s="3">
        <f t="shared" si="37"/>
        <v>7.2534566649977705</v>
      </c>
      <c r="V49" s="3">
        <f t="shared" si="38"/>
        <v>1.2439600869953438</v>
      </c>
      <c r="W49" s="3">
        <f t="shared" si="39"/>
        <v>6.5844398209975452</v>
      </c>
      <c r="X49" s="3">
        <f t="shared" si="40"/>
        <v>1.0343995882067247E-5</v>
      </c>
      <c r="Y49" s="34">
        <v>-108.590036099849</v>
      </c>
    </row>
    <row r="50" spans="1:25" ht="14.25" customHeight="1" x14ac:dyDescent="0.2">
      <c r="A50" s="2"/>
      <c r="B50" s="2"/>
      <c r="C50" s="2"/>
      <c r="D50" s="2">
        <v>-108.4157808043</v>
      </c>
      <c r="E50" s="20">
        <v>-109.0153194952</v>
      </c>
      <c r="F50" s="18">
        <v>-108.64968652559</v>
      </c>
      <c r="G50" s="1">
        <v>-108.506667925907</v>
      </c>
      <c r="H50" s="2">
        <v>-108.652499740322</v>
      </c>
      <c r="I50" s="2">
        <v>-108.50696224565699</v>
      </c>
      <c r="J50" s="6">
        <v>-108.651064947899</v>
      </c>
      <c r="K50" s="6">
        <v>-108.506801971144</v>
      </c>
      <c r="L50" s="2">
        <v>-108.65411379328501</v>
      </c>
      <c r="M50" s="2">
        <v>-108.507054953325</v>
      </c>
      <c r="N50" s="10">
        <v>2.0638000000000001</v>
      </c>
      <c r="O50" s="3">
        <f t="shared" si="31"/>
        <v>-142.63152650400457</v>
      </c>
      <c r="P50" s="11">
        <f t="shared" si="32"/>
        <v>-145.44474123600537</v>
      </c>
      <c r="Q50" s="3">
        <f t="shared" si="33"/>
        <v>-144.00994881300733</v>
      </c>
      <c r="R50" s="3">
        <f t="shared" si="34"/>
        <v>-147.0587941990118</v>
      </c>
      <c r="S50" s="3">
        <f t="shared" si="35"/>
        <v>91.274194785995633</v>
      </c>
      <c r="T50" s="3">
        <f t="shared" si="36"/>
        <v>-508.26449611400903</v>
      </c>
      <c r="U50" s="3">
        <f t="shared" si="37"/>
        <v>0.3870731789987758</v>
      </c>
      <c r="V50" s="3">
        <f t="shared" si="38"/>
        <v>9.2753429001390941E-2</v>
      </c>
      <c r="W50" s="3">
        <f t="shared" si="39"/>
        <v>0.25302794199433265</v>
      </c>
      <c r="X50" s="3">
        <f t="shared" si="40"/>
        <v>4.5760998546029441E-5</v>
      </c>
      <c r="Y50" s="34">
        <v>-108.50705499908599</v>
      </c>
    </row>
    <row r="51" spans="1:25" ht="14.25" customHeight="1" x14ac:dyDescent="0.2">
      <c r="A51" s="2"/>
      <c r="B51" s="2"/>
      <c r="C51" s="2"/>
      <c r="D51" s="2">
        <v>-108.3755821738</v>
      </c>
      <c r="E51" s="20">
        <v>-221.36384605500001</v>
      </c>
      <c r="F51" s="18">
        <v>-123.115946721021</v>
      </c>
      <c r="G51" s="1">
        <v>-108.498330416572</v>
      </c>
      <c r="H51" s="2">
        <v>-123.552131496131</v>
      </c>
      <c r="I51" s="2">
        <v>-108.498281631295</v>
      </c>
      <c r="J51" s="6">
        <v>-123.239015016498</v>
      </c>
      <c r="K51" s="6">
        <v>-108.49833408097599</v>
      </c>
      <c r="L51" s="2">
        <v>-123.71057690791</v>
      </c>
      <c r="M51" s="2">
        <v>-108.498347171657</v>
      </c>
      <c r="N51" s="10">
        <v>3.0726</v>
      </c>
      <c r="O51" s="11">
        <f t="shared" si="31"/>
        <v>-14617.599549364002</v>
      </c>
      <c r="P51" s="11">
        <f t="shared" si="32"/>
        <v>-15053.784324473994</v>
      </c>
      <c r="Q51" s="11">
        <f t="shared" si="33"/>
        <v>-14740.667844840998</v>
      </c>
      <c r="R51" s="11">
        <f t="shared" si="34"/>
        <v>-15212.229736252993</v>
      </c>
      <c r="S51" s="3">
        <f t="shared" si="35"/>
        <v>122.76499785700423</v>
      </c>
      <c r="T51" s="11">
        <f t="shared" si="36"/>
        <v>-112865.49888334301</v>
      </c>
      <c r="U51" s="3">
        <f t="shared" si="37"/>
        <v>1.6755084999431347E-2</v>
      </c>
      <c r="V51" s="3">
        <f t="shared" si="38"/>
        <v>6.5540362001570429E-2</v>
      </c>
      <c r="W51" s="3">
        <f t="shared" si="39"/>
        <v>1.3090681008520733E-2</v>
      </c>
      <c r="X51" s="3">
        <f t="shared" si="40"/>
        <v>0</v>
      </c>
      <c r="Y51" s="34">
        <v>-108.498347171657</v>
      </c>
    </row>
    <row r="52" spans="1:25" ht="14.25" customHeight="1" x14ac:dyDescent="0.2">
      <c r="A52" s="2"/>
      <c r="B52" s="2"/>
      <c r="C52" s="2"/>
      <c r="D52" s="2">
        <v>-108.3748336079</v>
      </c>
      <c r="E52" s="50">
        <v>-23772.0034661112</v>
      </c>
      <c r="F52" s="18">
        <v>-1624.8207776233101</v>
      </c>
      <c r="G52" s="1">
        <v>-108.498226242798</v>
      </c>
      <c r="H52" s="11">
        <v>-1664.94460695209</v>
      </c>
      <c r="I52" s="2">
        <v>-108.498225232583</v>
      </c>
      <c r="J52" s="2">
        <v>-1527.9484041819501</v>
      </c>
      <c r="K52" s="2">
        <v>-108.498226287571</v>
      </c>
      <c r="L52" s="2">
        <v>-1679.43671824069</v>
      </c>
      <c r="M52" s="2">
        <v>-108.498226241343</v>
      </c>
      <c r="N52" s="10">
        <v>4</v>
      </c>
      <c r="O52" s="11">
        <f t="shared" si="31"/>
        <v>-1516322.5512814911</v>
      </c>
      <c r="P52" s="11">
        <f t="shared" si="32"/>
        <v>-1556446.3806102711</v>
      </c>
      <c r="Q52" s="11">
        <f t="shared" si="33"/>
        <v>-1419450.1778401311</v>
      </c>
      <c r="R52" s="11">
        <f t="shared" si="34"/>
        <v>-1570938.491898871</v>
      </c>
      <c r="S52" s="3">
        <f t="shared" si="35"/>
        <v>123.39273391900463</v>
      </c>
      <c r="T52" s="11">
        <f t="shared" si="36"/>
        <v>-23663505.239769381</v>
      </c>
      <c r="U52" s="3">
        <f t="shared" si="37"/>
        <v>9.9021008281852119E-5</v>
      </c>
      <c r="V52" s="3">
        <f t="shared" si="38"/>
        <v>1.1092360097109122E-3</v>
      </c>
      <c r="W52" s="3">
        <f t="shared" si="39"/>
        <v>5.4248005199042382E-5</v>
      </c>
      <c r="X52" s="3">
        <f t="shared" si="40"/>
        <v>1.0047600085272279E-4</v>
      </c>
      <c r="Y52" s="34">
        <v>-108.49822634181901</v>
      </c>
    </row>
    <row r="53" spans="1:25" x14ac:dyDescent="0.2">
      <c r="A53" s="2"/>
      <c r="B53" s="2"/>
      <c r="C53" s="2"/>
      <c r="D53" s="2"/>
      <c r="E53" s="20"/>
      <c r="F53" s="18"/>
      <c r="H53" s="2"/>
      <c r="I53" s="2"/>
      <c r="J53" s="2"/>
      <c r="K53" s="2"/>
      <c r="L53" s="2"/>
      <c r="M53" s="2"/>
      <c r="N53" s="10" t="s">
        <v>31</v>
      </c>
      <c r="O53" s="11">
        <f t="array" ref="O53">MAX(ABS(O47:O52))</f>
        <v>1516322.5512814911</v>
      </c>
      <c r="P53" s="11">
        <f t="array" ref="P53">MAX(ABS(P47:P52))</f>
        <v>1556446.3806102711</v>
      </c>
      <c r="Q53" s="11">
        <f t="array" ref="Q53">MAX(ABS(Q47:Q52))</f>
        <v>1419450.1778401311</v>
      </c>
      <c r="R53" s="11">
        <f t="array" ref="R53">MAX(ABS(R47:R52))</f>
        <v>1570938.491898871</v>
      </c>
      <c r="S53" s="3">
        <f t="array" ref="S53">MAX(ABS(S47:S52))</f>
        <v>123.39273391900463</v>
      </c>
      <c r="T53" s="11">
        <f t="array" ref="T53">MAX(ABS(T47:T52))</f>
        <v>23663505.239769381</v>
      </c>
      <c r="U53" s="3">
        <f t="array" ref="U53">MAX(ABS(U47:U52))</f>
        <v>7.2534566649977705</v>
      </c>
      <c r="V53" s="3">
        <f t="array" ref="V53">MAX(ABS(V47:V52))</f>
        <v>1.2768595869943056</v>
      </c>
      <c r="W53" s="3">
        <f t="array" ref="W53">MAX(ABS(W47:W52))</f>
        <v>6.5844398209975452</v>
      </c>
      <c r="X53" s="3">
        <f t="array" ref="X53">MAX(ABS(X47:X52))</f>
        <v>1.0047600085272279E-4</v>
      </c>
      <c r="Y53" s="2"/>
    </row>
    <row r="54" spans="1:25" x14ac:dyDescent="0.2">
      <c r="A54" s="2"/>
      <c r="B54" s="2"/>
      <c r="C54" s="2"/>
      <c r="D54" s="2"/>
      <c r="E54" s="20"/>
      <c r="F54" s="44" t="s">
        <v>101</v>
      </c>
      <c r="H54" s="2"/>
      <c r="I54" s="2"/>
      <c r="J54" s="2"/>
      <c r="K54" s="2"/>
      <c r="L54" s="2"/>
      <c r="M54" s="2"/>
      <c r="N54" s="10" t="s">
        <v>32</v>
      </c>
      <c r="O54" s="3">
        <f t="array" ref="O54">MIN(ABS(O47:O52))</f>
        <v>1.3791738359998362</v>
      </c>
      <c r="P54" s="3">
        <f t="array" ref="P54">MIN(ABS(P47:P52))</f>
        <v>0.51233960799379474</v>
      </c>
      <c r="Q54" s="3">
        <f t="array" ref="Q54">MIN(ABS(Q47:Q52))</f>
        <v>0.80319725000776998</v>
      </c>
      <c r="R54" s="3">
        <f t="array" ref="R54">MIN(ABS(R47:R52))</f>
        <v>1.0662169139976641</v>
      </c>
      <c r="S54" s="3">
        <f t="array" ref="S54">MIN(ABS(S47:S52))</f>
        <v>45.741248158009284</v>
      </c>
      <c r="T54" s="3">
        <f t="array" ref="T54">MIN(ABS(T47:T52))</f>
        <v>3.1056962420024092</v>
      </c>
      <c r="U54" s="3">
        <f t="array" ref="U54">MIN(ABS(U47:U52))</f>
        <v>9.9021008281852119E-5</v>
      </c>
      <c r="V54" s="3">
        <f t="array" ref="V54">MIN(ABS(V47:V52))</f>
        <v>1.1092360097109122E-3</v>
      </c>
      <c r="W54" s="3">
        <f t="array" ref="W54">MIN(ABS(W47:W52))</f>
        <v>5.4248005199042382E-5</v>
      </c>
      <c r="X54" s="3">
        <f t="array" ref="X54">MIN(ABS(X47:X52))</f>
        <v>0</v>
      </c>
      <c r="Y54" s="2"/>
    </row>
    <row r="55" spans="1:25" ht="14.25" customHeight="1" x14ac:dyDescent="0.2">
      <c r="A55" s="2"/>
      <c r="B55" s="2"/>
      <c r="C55" s="2"/>
      <c r="D55" s="2"/>
      <c r="E55" s="20"/>
      <c r="F55" s="18"/>
      <c r="H55" s="2"/>
      <c r="I55" s="2"/>
      <c r="J55" s="2"/>
      <c r="K55" s="2"/>
      <c r="L55" s="2"/>
      <c r="M55" s="2"/>
      <c r="N55" s="10" t="s">
        <v>30</v>
      </c>
      <c r="O55" s="11">
        <f t="shared" ref="O55:W55" si="41">O53-O54</f>
        <v>1516321.1721076551</v>
      </c>
      <c r="P55" s="11">
        <f t="shared" si="41"/>
        <v>1556445.8682706631</v>
      </c>
      <c r="Q55" s="11">
        <f t="shared" si="41"/>
        <v>1419449.3746428811</v>
      </c>
      <c r="R55" s="11">
        <f t="shared" si="41"/>
        <v>1570937.425681957</v>
      </c>
      <c r="S55" s="3">
        <f t="shared" si="41"/>
        <v>77.651485760995342</v>
      </c>
      <c r="T55" s="11">
        <f t="shared" si="41"/>
        <v>23663502.134073138</v>
      </c>
      <c r="U55" s="3">
        <f t="shared" si="41"/>
        <v>7.2533576439894887</v>
      </c>
      <c r="V55" s="3">
        <f t="shared" si="41"/>
        <v>1.2757503509845947</v>
      </c>
      <c r="W55" s="3">
        <f t="shared" si="41"/>
        <v>6.5843855729923462</v>
      </c>
      <c r="X55" s="3">
        <f>X53-X54</f>
        <v>1.0047600085272279E-4</v>
      </c>
      <c r="Y55" s="2"/>
    </row>
    <row r="56" spans="1:25" s="126" customFormat="1" ht="14.25" customHeight="1" x14ac:dyDescent="0.2">
      <c r="A56" s="2"/>
      <c r="B56" s="2"/>
      <c r="C56" s="2"/>
      <c r="D56" s="2"/>
      <c r="E56" s="20"/>
      <c r="F56" s="18"/>
      <c r="H56" s="2"/>
      <c r="I56" s="2"/>
      <c r="J56" s="2"/>
      <c r="K56" s="2"/>
      <c r="L56" s="2"/>
      <c r="M56" s="2"/>
      <c r="N56" s="13"/>
      <c r="O56" s="11"/>
      <c r="P56" s="11"/>
      <c r="Q56" s="11"/>
      <c r="R56" s="11"/>
      <c r="S56" s="3"/>
      <c r="T56" s="11"/>
      <c r="U56" s="3"/>
      <c r="V56" s="3"/>
      <c r="W56" s="3"/>
      <c r="X56" s="3"/>
      <c r="Y56" s="2"/>
    </row>
    <row r="57" spans="1:25" s="127" customFormat="1" ht="14.25" customHeight="1" x14ac:dyDescent="0.2">
      <c r="A57" s="55" t="s">
        <v>274</v>
      </c>
      <c r="B57" s="55" t="s">
        <v>10</v>
      </c>
      <c r="C57" s="56" t="s">
        <v>213</v>
      </c>
      <c r="D57" s="56" t="s">
        <v>12</v>
      </c>
      <c r="E57" s="56" t="s">
        <v>215</v>
      </c>
      <c r="F57" s="56" t="s">
        <v>5</v>
      </c>
      <c r="G57" s="56" t="s">
        <v>211</v>
      </c>
      <c r="H57" s="56" t="s">
        <v>227</v>
      </c>
      <c r="I57" s="56" t="s">
        <v>224</v>
      </c>
      <c r="J57" s="56" t="s">
        <v>24</v>
      </c>
      <c r="K57" s="56" t="s">
        <v>34</v>
      </c>
      <c r="L57" s="55" t="s">
        <v>274</v>
      </c>
      <c r="M57" s="56" t="s">
        <v>12</v>
      </c>
      <c r="N57" s="56" t="s">
        <v>5</v>
      </c>
      <c r="O57" s="56" t="s">
        <v>83</v>
      </c>
      <c r="P57" s="56" t="s">
        <v>24</v>
      </c>
      <c r="Q57" s="55" t="s">
        <v>275</v>
      </c>
      <c r="R57" s="18"/>
      <c r="S57" s="18"/>
      <c r="T57" s="18"/>
      <c r="U57" s="3"/>
      <c r="V57" s="3"/>
      <c r="W57" s="3"/>
      <c r="X57" s="3"/>
      <c r="Y57" s="2"/>
    </row>
    <row r="58" spans="1:25" s="127" customFormat="1" ht="14.25" customHeight="1" x14ac:dyDescent="0.2">
      <c r="A58" s="63">
        <v>-157.03648686310001</v>
      </c>
      <c r="B58" s="63"/>
      <c r="C58" s="83">
        <v>-157.04771064975199</v>
      </c>
      <c r="D58" s="80">
        <v>-157.04769842467999</v>
      </c>
      <c r="E58" s="63"/>
      <c r="F58" s="63"/>
      <c r="G58" s="63"/>
      <c r="H58" s="64"/>
      <c r="I58" s="63"/>
      <c r="J58" s="63"/>
      <c r="K58" s="56">
        <v>0.8</v>
      </c>
      <c r="L58" s="99">
        <f t="shared" ref="L58:L63" si="42">(A58-Q58)*1000</f>
        <v>11.480879228003005</v>
      </c>
      <c r="M58" s="99">
        <f t="shared" ref="M58:M63" si="43">(D58-Q58)*1000</f>
        <v>0.26931764801929603</v>
      </c>
      <c r="N58" s="99"/>
      <c r="O58" s="99"/>
      <c r="P58" s="99"/>
      <c r="Q58" s="80">
        <v>-157.04796774232801</v>
      </c>
      <c r="R58" s="18"/>
      <c r="S58" s="18"/>
      <c r="T58" s="18"/>
      <c r="U58" s="3"/>
      <c r="V58" s="3"/>
      <c r="W58" s="3"/>
      <c r="X58" s="3"/>
      <c r="Y58" s="2"/>
    </row>
    <row r="59" spans="1:25" s="127" customFormat="1" ht="14.25" customHeight="1" x14ac:dyDescent="0.2">
      <c r="A59" s="80">
        <v>-157.43201877729999</v>
      </c>
      <c r="B59" s="63"/>
      <c r="C59" s="64">
        <v>-157.44631823230901</v>
      </c>
      <c r="D59" s="63">
        <v>-157.44629049730099</v>
      </c>
      <c r="E59" s="63"/>
      <c r="F59" s="63"/>
      <c r="G59" s="63"/>
      <c r="H59" s="64"/>
      <c r="I59" s="63"/>
      <c r="J59" s="80"/>
      <c r="K59" s="56">
        <v>1</v>
      </c>
      <c r="L59" s="99">
        <f t="shared" si="42"/>
        <v>14.885025891004489</v>
      </c>
      <c r="M59" s="99">
        <f t="shared" si="43"/>
        <v>0.61330588999908286</v>
      </c>
      <c r="N59" s="99"/>
      <c r="O59" s="99"/>
      <c r="P59" s="99"/>
      <c r="Q59" s="80">
        <v>-157.44690380319099</v>
      </c>
      <c r="R59" s="18"/>
      <c r="S59" s="18"/>
      <c r="T59" s="18"/>
      <c r="U59" s="3"/>
      <c r="V59" s="3"/>
      <c r="W59" s="3"/>
      <c r="X59" s="3"/>
      <c r="Y59" s="2"/>
    </row>
    <row r="60" spans="1:25" s="127" customFormat="1" ht="14.25" customHeight="1" x14ac:dyDescent="0.2">
      <c r="A60" s="63">
        <v>-156.88867046639999</v>
      </c>
      <c r="B60" s="80"/>
      <c r="C60" s="83">
        <v>-156.91886172902599</v>
      </c>
      <c r="D60" s="63">
        <v>-156.918507005858</v>
      </c>
      <c r="E60" s="63"/>
      <c r="F60" s="63"/>
      <c r="G60" s="63"/>
      <c r="H60" s="64"/>
      <c r="I60" s="80"/>
      <c r="J60" s="63"/>
      <c r="K60" s="56">
        <v>1.5</v>
      </c>
      <c r="L60" s="99">
        <f t="shared" si="42"/>
        <v>33.618723869011546</v>
      </c>
      <c r="M60" s="99">
        <f t="shared" si="43"/>
        <v>3.7821844109942049</v>
      </c>
      <c r="N60" s="99"/>
      <c r="O60" s="99"/>
      <c r="P60" s="99"/>
      <c r="Q60" s="63">
        <v>-156.922289190269</v>
      </c>
      <c r="R60" s="18"/>
      <c r="S60" s="18"/>
      <c r="T60" s="18"/>
      <c r="U60" s="3"/>
      <c r="V60" s="3"/>
      <c r="W60" s="3"/>
      <c r="X60" s="3"/>
      <c r="Y60" s="2"/>
    </row>
    <row r="61" spans="1:25" s="127" customFormat="1" ht="14.25" customHeight="1" x14ac:dyDescent="0.2">
      <c r="A61" s="63">
        <v>-156.35566462579999</v>
      </c>
      <c r="B61" s="80"/>
      <c r="C61" s="83">
        <v>-156.444045593521</v>
      </c>
      <c r="D61" s="63">
        <v>-156.43450920269399</v>
      </c>
      <c r="E61" s="63"/>
      <c r="F61" s="63"/>
      <c r="G61" s="63"/>
      <c r="H61" s="64"/>
      <c r="I61" s="63"/>
      <c r="J61" s="63"/>
      <c r="K61" s="56">
        <v>2</v>
      </c>
      <c r="L61" s="99">
        <f t="shared" si="42"/>
        <v>100.91163521400404</v>
      </c>
      <c r="M61" s="99">
        <f t="shared" si="43"/>
        <v>22.067058320004662</v>
      </c>
      <c r="N61" s="99"/>
      <c r="O61" s="99"/>
      <c r="P61" s="99"/>
      <c r="Q61" s="63">
        <v>-156.45657626101399</v>
      </c>
      <c r="R61" s="18"/>
      <c r="S61" s="18"/>
      <c r="T61" s="18"/>
      <c r="U61" s="3"/>
      <c r="V61" s="3"/>
      <c r="W61" s="3"/>
      <c r="X61" s="3"/>
      <c r="Y61" s="2"/>
    </row>
    <row r="62" spans="1:25" s="127" customFormat="1" ht="14.25" customHeight="1" x14ac:dyDescent="0.2">
      <c r="A62" s="80">
        <v>-156.02658505619999</v>
      </c>
      <c r="B62" s="63"/>
      <c r="C62" s="83">
        <v>-156.18881332620501</v>
      </c>
      <c r="D62" s="63">
        <v>-156.25859630289099</v>
      </c>
      <c r="E62" s="63"/>
      <c r="F62" s="63"/>
      <c r="G62" s="63"/>
      <c r="H62" s="64"/>
      <c r="I62" s="63"/>
      <c r="J62" s="63"/>
      <c r="K62" s="56">
        <v>3</v>
      </c>
      <c r="L62" s="99">
        <f t="shared" si="42"/>
        <v>341.82566648001966</v>
      </c>
      <c r="M62" s="99">
        <f t="shared" si="43"/>
        <v>109.81441978901785</v>
      </c>
      <c r="N62" s="99"/>
      <c r="O62" s="99"/>
      <c r="P62" s="99"/>
      <c r="Q62" s="80">
        <v>-156.36841072268001</v>
      </c>
      <c r="R62" s="18"/>
      <c r="S62" s="18"/>
      <c r="T62" s="18"/>
      <c r="U62" s="3"/>
      <c r="V62" s="3"/>
      <c r="W62" s="3"/>
      <c r="X62" s="3"/>
      <c r="Y62" s="2"/>
    </row>
    <row r="63" spans="1:25" s="127" customFormat="1" ht="14.25" customHeight="1" x14ac:dyDescent="0.2">
      <c r="A63" s="80">
        <v>-156.00415301469999</v>
      </c>
      <c r="B63" s="63"/>
      <c r="C63" s="83">
        <v>-156.09898766719499</v>
      </c>
      <c r="D63" s="63">
        <v>-156.260293301887</v>
      </c>
      <c r="E63" s="63"/>
      <c r="F63" s="63"/>
      <c r="G63" s="63"/>
      <c r="H63" s="83"/>
      <c r="I63" s="63"/>
      <c r="J63" s="63"/>
      <c r="K63" s="56">
        <v>4</v>
      </c>
      <c r="L63" s="99">
        <f t="shared" si="42"/>
        <v>368.29923267799813</v>
      </c>
      <c r="M63" s="99">
        <f t="shared" si="43"/>
        <v>112.15894549098948</v>
      </c>
      <c r="N63" s="99"/>
      <c r="O63" s="99"/>
      <c r="P63" s="99"/>
      <c r="Q63" s="109">
        <v>-156.37245224737799</v>
      </c>
      <c r="R63" s="18"/>
      <c r="S63" s="18"/>
      <c r="T63" s="18"/>
      <c r="U63" s="3"/>
      <c r="V63" s="3"/>
      <c r="W63" s="3"/>
      <c r="X63" s="3"/>
      <c r="Y63" s="2"/>
    </row>
    <row r="64" spans="1:25" s="127" customFormat="1" ht="14.25" customHeight="1" x14ac:dyDescent="0.2">
      <c r="A64" s="57"/>
      <c r="B64" s="57"/>
      <c r="C64" s="58"/>
      <c r="D64" s="57"/>
      <c r="E64" s="57"/>
      <c r="F64" s="57"/>
      <c r="G64" s="57"/>
      <c r="H64" s="58"/>
      <c r="I64" s="57"/>
      <c r="J64" s="57"/>
      <c r="K64" s="56" t="s">
        <v>31</v>
      </c>
      <c r="L64" s="99">
        <f t="array" ref="L64">MAX(ABS(L58:L62))</f>
        <v>341.82566648001966</v>
      </c>
      <c r="M64" s="104"/>
      <c r="N64" s="99"/>
      <c r="O64" s="99"/>
      <c r="P64" s="99"/>
      <c r="Q64" s="99"/>
      <c r="R64" s="18"/>
      <c r="S64" s="18"/>
      <c r="T64" s="18"/>
      <c r="U64" s="3"/>
      <c r="V64" s="3"/>
      <c r="W64" s="3"/>
      <c r="X64" s="3"/>
      <c r="Y64" s="2"/>
    </row>
    <row r="65" spans="1:25" s="127" customFormat="1" ht="14.25" customHeight="1" x14ac:dyDescent="0.2">
      <c r="A65" s="57"/>
      <c r="B65" s="84" t="s">
        <v>273</v>
      </c>
      <c r="C65" s="58"/>
      <c r="D65" s="57"/>
      <c r="E65" s="57"/>
      <c r="F65" s="57"/>
      <c r="G65" s="57"/>
      <c r="H65" s="58"/>
      <c r="I65" s="57"/>
      <c r="J65" s="57"/>
      <c r="K65" s="56" t="s">
        <v>32</v>
      </c>
      <c r="L65" s="99">
        <f t="array" ref="L65">MIN(ABS(L58:L62))</f>
        <v>11.480879228003005</v>
      </c>
      <c r="M65" s="104"/>
      <c r="N65" s="99"/>
      <c r="O65" s="99"/>
      <c r="P65" s="99"/>
      <c r="Q65" s="99"/>
      <c r="R65" s="18"/>
      <c r="S65" s="18"/>
      <c r="T65" s="18"/>
      <c r="U65" s="3"/>
      <c r="V65" s="3"/>
      <c r="W65" s="3"/>
      <c r="X65" s="3"/>
      <c r="Y65" s="2"/>
    </row>
    <row r="66" spans="1:25" s="127" customFormat="1" ht="14.25" customHeight="1" x14ac:dyDescent="0.2">
      <c r="A66" s="57"/>
      <c r="B66" s="57"/>
      <c r="C66" s="58"/>
      <c r="D66" s="57"/>
      <c r="E66" s="57"/>
      <c r="F66" s="57"/>
      <c r="G66" s="57"/>
      <c r="H66" s="58"/>
      <c r="I66" s="57"/>
      <c r="J66" s="57"/>
      <c r="K66" s="66" t="s">
        <v>30</v>
      </c>
      <c r="L66" s="99">
        <f>L64-L65</f>
        <v>330.34478725201666</v>
      </c>
      <c r="M66" s="99"/>
      <c r="N66" s="99"/>
      <c r="O66" s="99"/>
      <c r="P66" s="99"/>
      <c r="Q66" s="99"/>
      <c r="R66" s="18"/>
      <c r="S66" s="18"/>
      <c r="T66" s="18"/>
      <c r="U66" s="3"/>
      <c r="V66" s="3"/>
      <c r="W66" s="3"/>
      <c r="X66" s="3"/>
      <c r="Y66" s="2"/>
    </row>
    <row r="67" spans="1:25" s="127" customFormat="1" ht="14.25" customHeight="1" x14ac:dyDescent="0.2">
      <c r="A67" s="22" t="s">
        <v>0</v>
      </c>
      <c r="B67" s="22" t="s">
        <v>1</v>
      </c>
      <c r="C67" s="22" t="s">
        <v>2</v>
      </c>
      <c r="D67" s="9" t="s">
        <v>110</v>
      </c>
      <c r="E67" s="9" t="s">
        <v>18</v>
      </c>
      <c r="F67" s="9" t="s">
        <v>10</v>
      </c>
      <c r="G67" s="22" t="s">
        <v>11</v>
      </c>
      <c r="H67" s="22" t="s">
        <v>12</v>
      </c>
      <c r="I67" s="22" t="s">
        <v>116</v>
      </c>
      <c r="J67" s="22" t="s">
        <v>83</v>
      </c>
      <c r="K67" s="22" t="s">
        <v>34</v>
      </c>
      <c r="L67" s="9" t="s">
        <v>18</v>
      </c>
      <c r="M67" s="9" t="s">
        <v>10</v>
      </c>
      <c r="N67" s="22" t="s">
        <v>11</v>
      </c>
      <c r="O67" s="22" t="s">
        <v>12</v>
      </c>
      <c r="P67" s="22" t="s">
        <v>116</v>
      </c>
      <c r="Q67" s="22" t="s">
        <v>83</v>
      </c>
      <c r="R67" s="9" t="s">
        <v>42</v>
      </c>
      <c r="S67" s="126"/>
      <c r="T67" s="126"/>
      <c r="U67" s="3"/>
      <c r="V67" s="3"/>
      <c r="W67" s="3"/>
      <c r="X67" s="3"/>
      <c r="Y67" s="2"/>
    </row>
    <row r="68" spans="1:25" s="127" customFormat="1" ht="14.25" customHeight="1" x14ac:dyDescent="0.2">
      <c r="A68" s="126"/>
      <c r="B68" s="126"/>
      <c r="C68" s="126"/>
      <c r="D68" s="126">
        <v>-157.12203689079999</v>
      </c>
      <c r="E68" s="126">
        <v>-156.96806870200001</v>
      </c>
      <c r="F68" s="126">
        <v>-156.97232664009999</v>
      </c>
      <c r="G68" s="18">
        <v>-156.97229008007801</v>
      </c>
      <c r="H68" s="126">
        <v>-156.972284130323</v>
      </c>
      <c r="I68" s="126">
        <v>-156.972622152399</v>
      </c>
      <c r="J68" s="126">
        <v>-156.97261525016401</v>
      </c>
      <c r="K68" s="22">
        <v>0.8</v>
      </c>
      <c r="L68" s="3">
        <f t="shared" ref="L68:L74" si="44">(E68-R68)*1000</f>
        <v>4.5476205159786787</v>
      </c>
      <c r="M68" s="3">
        <f t="shared" ref="M68:M74" si="45">(F68-R68)*1000</f>
        <v>0.28968241599613975</v>
      </c>
      <c r="N68" s="3">
        <f t="shared" ref="N68:N74" si="46">(G68-R68)*1000</f>
        <v>0.32624243797840791</v>
      </c>
      <c r="O68" s="3">
        <f t="shared" ref="O68:O74" si="47">(H68-R68)*1000</f>
        <v>0.33219219298530334</v>
      </c>
      <c r="P68" s="3">
        <f t="shared" ref="P68:P74" si="48">(I68-R68)*1000</f>
        <v>-5.8298830083458597E-3</v>
      </c>
      <c r="Q68" s="34">
        <f t="shared" ref="Q68:Q74" si="49">(J68-R68)*1000</f>
        <v>1.0723519778821355E-3</v>
      </c>
      <c r="R68" s="34">
        <v>-156.97261632251599</v>
      </c>
      <c r="S68" s="126"/>
      <c r="T68" s="126"/>
      <c r="U68" s="3"/>
      <c r="V68" s="3"/>
      <c r="W68" s="3"/>
      <c r="X68" s="3"/>
      <c r="Y68" s="2"/>
    </row>
    <row r="69" spans="1:25" s="127" customFormat="1" ht="14.25" customHeight="1" x14ac:dyDescent="0.2">
      <c r="A69" s="126"/>
      <c r="B69" s="126"/>
      <c r="C69" s="126"/>
      <c r="D69" s="126">
        <v>-157.4215072799</v>
      </c>
      <c r="E69" s="126">
        <v>-157.2762341509</v>
      </c>
      <c r="F69" s="126">
        <v>-157.28281169659999</v>
      </c>
      <c r="G69" s="18">
        <v>-157.282746330713</v>
      </c>
      <c r="H69" s="126">
        <v>-157.28272319596201</v>
      </c>
      <c r="I69" s="126">
        <v>-157.28309337040599</v>
      </c>
      <c r="J69" s="126">
        <v>-157.28306762591501</v>
      </c>
      <c r="K69" s="22">
        <v>1</v>
      </c>
      <c r="L69" s="3">
        <f t="shared" si="44"/>
        <v>6.8442572000151358</v>
      </c>
      <c r="M69" s="3">
        <f t="shared" si="45"/>
        <v>0.26671150001789101</v>
      </c>
      <c r="N69" s="3">
        <f t="shared" si="46"/>
        <v>0.33207738701435119</v>
      </c>
      <c r="O69" s="3">
        <f t="shared" si="47"/>
        <v>0.35521213800393525</v>
      </c>
      <c r="P69" s="3">
        <f t="shared" si="48"/>
        <v>-1.4962305982635371E-2</v>
      </c>
      <c r="Q69" s="34">
        <f t="shared" si="49"/>
        <v>1.0782185000834943E-2</v>
      </c>
      <c r="R69" s="34">
        <v>-157.28307840810001</v>
      </c>
      <c r="S69" s="126"/>
      <c r="T69" s="126"/>
      <c r="U69" s="3"/>
      <c r="V69" s="3"/>
      <c r="W69" s="3"/>
      <c r="X69" s="3"/>
      <c r="Y69" s="2"/>
    </row>
    <row r="70" spans="1:25" s="127" customFormat="1" ht="14.25" customHeight="1" x14ac:dyDescent="0.2">
      <c r="A70" s="126"/>
      <c r="B70" s="126"/>
      <c r="C70" s="126"/>
      <c r="D70" s="126">
        <v>-157.15799028359999</v>
      </c>
      <c r="E70" s="126">
        <v>-157.00820822489999</v>
      </c>
      <c r="F70" s="126">
        <v>-157.0203884606</v>
      </c>
      <c r="G70" s="18">
        <v>-157.02054072538701</v>
      </c>
      <c r="H70" s="126">
        <v>-157.020286239401</v>
      </c>
      <c r="I70" s="126">
        <v>-157.02107820452301</v>
      </c>
      <c r="J70" s="126">
        <v>-157.02079484227099</v>
      </c>
      <c r="K70" s="22">
        <v>1.5</v>
      </c>
      <c r="L70" s="3">
        <f t="shared" si="44"/>
        <v>12.614020149015914</v>
      </c>
      <c r="M70" s="3">
        <f t="shared" si="45"/>
        <v>0.43378444900099566</v>
      </c>
      <c r="N70" s="3">
        <f t="shared" si="46"/>
        <v>0.28151966199629896</v>
      </c>
      <c r="O70" s="3">
        <f t="shared" si="47"/>
        <v>0.53600564800149186</v>
      </c>
      <c r="P70" s="3">
        <f t="shared" si="48"/>
        <v>-0.25595947400347541</v>
      </c>
      <c r="Q70" s="34">
        <f t="shared" si="49"/>
        <v>2.7402778016494267E-2</v>
      </c>
      <c r="R70" s="34">
        <v>-157.020822245049</v>
      </c>
      <c r="S70" s="126"/>
      <c r="T70" s="126"/>
      <c r="U70" s="3"/>
      <c r="V70" s="3"/>
      <c r="W70" s="3"/>
      <c r="X70" s="3"/>
      <c r="Y70" s="2"/>
    </row>
    <row r="71" spans="1:25" s="127" customFormat="1" ht="14.25" customHeight="1" x14ac:dyDescent="0.2">
      <c r="A71" s="126"/>
      <c r="B71" s="126"/>
      <c r="C71" s="126"/>
      <c r="D71" s="126">
        <v>-156.9873004607</v>
      </c>
      <c r="E71" s="126">
        <v>-156.84056188139999</v>
      </c>
      <c r="F71" s="126">
        <v>-156.88895432300001</v>
      </c>
      <c r="G71" s="18">
        <v>-156.871334952403</v>
      </c>
      <c r="H71" s="126">
        <v>-156.86448480718099</v>
      </c>
      <c r="I71" s="126">
        <v>-156.87278974094099</v>
      </c>
      <c r="J71" s="126">
        <v>-156.865422713416</v>
      </c>
      <c r="K71" s="22">
        <v>2</v>
      </c>
      <c r="L71" s="3">
        <f t="shared" si="44"/>
        <v>24.920445144005043</v>
      </c>
      <c r="M71" s="3">
        <f t="shared" si="45"/>
        <v>-23.471996456009947</v>
      </c>
      <c r="N71" s="3">
        <f t="shared" si="46"/>
        <v>-5.8526258590063662</v>
      </c>
      <c r="O71" s="3">
        <f t="shared" si="47"/>
        <v>0.99751936301117894</v>
      </c>
      <c r="P71" s="3">
        <f t="shared" si="48"/>
        <v>-7.3074143969904526</v>
      </c>
      <c r="Q71" s="34">
        <f t="shared" si="49"/>
        <v>5.9613128001956284E-2</v>
      </c>
      <c r="R71" s="34">
        <v>-156.865482326544</v>
      </c>
      <c r="S71" s="126"/>
      <c r="T71" s="126"/>
      <c r="U71" s="3"/>
      <c r="V71" s="3"/>
      <c r="W71" s="3"/>
      <c r="X71" s="3"/>
      <c r="Y71" s="2"/>
    </row>
    <row r="72" spans="1:25" s="127" customFormat="1" ht="14.25" customHeight="1" x14ac:dyDescent="0.2">
      <c r="A72" s="126"/>
      <c r="B72" s="126"/>
      <c r="C72" s="126"/>
      <c r="D72" s="126">
        <v>-156.95164595610001</v>
      </c>
      <c r="E72" s="126">
        <v>-156.80627614630001</v>
      </c>
      <c r="F72" s="126">
        <v>-164.15443500340001</v>
      </c>
      <c r="G72" s="18">
        <v>-156.82717074317699</v>
      </c>
      <c r="H72" s="126">
        <v>-156.84427822320299</v>
      </c>
      <c r="I72" s="126">
        <v>-156.825640985756</v>
      </c>
      <c r="J72" s="126">
        <v>-156.84430280327101</v>
      </c>
      <c r="K72" s="22">
        <v>3</v>
      </c>
      <c r="L72" s="3">
        <f t="shared" si="44"/>
        <v>38.028782682999918</v>
      </c>
      <c r="M72" s="11">
        <f t="shared" si="45"/>
        <v>-7310.130074417003</v>
      </c>
      <c r="N72" s="3">
        <f t="shared" si="46"/>
        <v>17.134185806014557</v>
      </c>
      <c r="O72" s="3">
        <f t="shared" si="47"/>
        <v>2.6705780015845448E-2</v>
      </c>
      <c r="P72" s="3">
        <f t="shared" si="48"/>
        <v>18.663943227011259</v>
      </c>
      <c r="Q72" s="34">
        <f t="shared" si="49"/>
        <v>2.1257120010886865E-3</v>
      </c>
      <c r="R72" s="34">
        <v>-156.84430492898301</v>
      </c>
      <c r="S72" s="126"/>
      <c r="T72" s="126"/>
      <c r="U72" s="3"/>
      <c r="V72" s="3"/>
      <c r="W72" s="3"/>
      <c r="X72" s="3"/>
      <c r="Y72" s="2"/>
    </row>
    <row r="73" spans="1:25" s="127" customFormat="1" ht="14.25" customHeight="1" x14ac:dyDescent="0.2">
      <c r="A73" s="126"/>
      <c r="B73" s="126"/>
      <c r="C73" s="126"/>
      <c r="D73" s="126"/>
      <c r="E73" s="126">
        <v>-156.80616842079999</v>
      </c>
      <c r="F73" s="11">
        <v>-11635.6990151265</v>
      </c>
      <c r="G73" s="18">
        <v>-156.82726873339701</v>
      </c>
      <c r="H73" s="47">
        <v>-156.84432754229499</v>
      </c>
      <c r="I73" s="126">
        <v>-156.82599532418701</v>
      </c>
      <c r="J73" s="47">
        <v>-156.84432755880499</v>
      </c>
      <c r="K73" s="22">
        <v>4</v>
      </c>
      <c r="L73" s="3">
        <f t="shared" si="44"/>
        <v>38.159006589012279</v>
      </c>
      <c r="M73" s="11">
        <f t="shared" si="45"/>
        <v>-11478854.687699111</v>
      </c>
      <c r="N73" s="3">
        <f t="shared" si="46"/>
        <v>17.058693991998553</v>
      </c>
      <c r="O73" s="3">
        <f t="shared" si="47"/>
        <v>-1.1490598694763321E-4</v>
      </c>
      <c r="P73" s="3">
        <f t="shared" si="48"/>
        <v>18.332103201998962</v>
      </c>
      <c r="Q73" s="34">
        <f t="shared" si="49"/>
        <v>-1.3141598742549832E-4</v>
      </c>
      <c r="R73" s="35">
        <v>-156.844327427389</v>
      </c>
      <c r="S73" s="126"/>
      <c r="T73" s="126"/>
      <c r="U73" s="3"/>
      <c r="V73" s="3"/>
      <c r="W73" s="3"/>
      <c r="X73" s="3"/>
      <c r="Y73" s="2"/>
    </row>
    <row r="74" spans="1:25" s="127" customFormat="1" ht="14.25" customHeight="1" x14ac:dyDescent="0.2">
      <c r="A74" s="126"/>
      <c r="B74" s="126"/>
      <c r="C74" s="126"/>
      <c r="D74" s="126"/>
      <c r="E74" s="126">
        <v>-156.80628737040001</v>
      </c>
      <c r="F74" s="11">
        <v>-519099258.77717298</v>
      </c>
      <c r="G74" s="18">
        <v>-156.82738525112501</v>
      </c>
      <c r="H74" s="47">
        <v>-156.844436225821</v>
      </c>
      <c r="I74" s="126">
        <v>-156.82614527539599</v>
      </c>
      <c r="J74" s="47">
        <v>-156.84443622589399</v>
      </c>
      <c r="K74" s="22">
        <v>5</v>
      </c>
      <c r="L74" s="3">
        <f t="shared" si="44"/>
        <v>38.148845448972679</v>
      </c>
      <c r="M74" s="11">
        <f t="shared" si="45"/>
        <v>-519099101932.73676</v>
      </c>
      <c r="N74" s="3">
        <f t="shared" si="46"/>
        <v>17.050964723978268</v>
      </c>
      <c r="O74" s="3">
        <f t="shared" si="47"/>
        <v>-9.9720125490421196E-6</v>
      </c>
      <c r="P74" s="3">
        <f t="shared" si="48"/>
        <v>18.290940452999394</v>
      </c>
      <c r="Q74" s="34">
        <f t="shared" si="49"/>
        <v>-1.0044999498859397E-5</v>
      </c>
      <c r="R74" s="35">
        <v>-156.84443621584899</v>
      </c>
      <c r="S74" s="126"/>
      <c r="T74" s="126"/>
      <c r="U74" s="3"/>
      <c r="V74" s="3"/>
      <c r="W74" s="3"/>
      <c r="X74" s="3"/>
      <c r="Y74" s="2"/>
    </row>
    <row r="75" spans="1:25" s="127" customFormat="1" ht="14.25" customHeight="1" x14ac:dyDescent="0.2">
      <c r="A75" s="126"/>
      <c r="B75" s="126"/>
      <c r="C75" s="126"/>
      <c r="D75" s="126"/>
      <c r="E75" s="126"/>
      <c r="F75" s="126"/>
      <c r="G75" s="18"/>
      <c r="H75" s="126"/>
      <c r="I75" s="126"/>
      <c r="J75" s="126"/>
      <c r="K75" s="22" t="s">
        <v>31</v>
      </c>
      <c r="L75" s="3"/>
      <c r="M75" s="11"/>
      <c r="N75" s="3"/>
      <c r="O75" s="3"/>
      <c r="P75" s="126"/>
      <c r="Q75" s="126"/>
      <c r="R75" s="3"/>
      <c r="S75" s="126"/>
      <c r="T75" s="126"/>
      <c r="U75" s="3"/>
      <c r="V75" s="3"/>
      <c r="W75" s="3"/>
      <c r="X75" s="3"/>
      <c r="Y75" s="2"/>
    </row>
    <row r="76" spans="1:25" s="127" customFormat="1" ht="14.25" customHeight="1" x14ac:dyDescent="0.2">
      <c r="A76" s="126"/>
      <c r="B76" s="126"/>
      <c r="C76" s="126"/>
      <c r="D76" s="126"/>
      <c r="E76" s="126"/>
      <c r="F76" s="41" t="s">
        <v>109</v>
      </c>
      <c r="G76" s="18"/>
      <c r="H76" s="126"/>
      <c r="I76" s="126"/>
      <c r="J76" s="126"/>
      <c r="K76" s="22" t="s">
        <v>32</v>
      </c>
      <c r="L76" s="3"/>
      <c r="M76" s="3"/>
      <c r="N76" s="3"/>
      <c r="O76" s="3"/>
      <c r="P76" s="126"/>
      <c r="Q76" s="126"/>
      <c r="R76" s="3"/>
      <c r="S76" s="13"/>
      <c r="T76" s="13"/>
      <c r="U76" s="3"/>
      <c r="V76" s="3"/>
      <c r="W76" s="3"/>
      <c r="X76" s="3"/>
      <c r="Y76" s="2"/>
    </row>
    <row r="77" spans="1:25" s="127" customFormat="1" ht="14.25" customHeight="1" x14ac:dyDescent="0.2">
      <c r="A77" s="126"/>
      <c r="B77" s="126"/>
      <c r="C77" s="126"/>
      <c r="D77" s="126"/>
      <c r="E77" s="126"/>
      <c r="F77" s="126"/>
      <c r="G77" s="18"/>
      <c r="H77" s="126"/>
      <c r="I77" s="126"/>
      <c r="J77" s="126"/>
      <c r="K77" s="10" t="s">
        <v>30</v>
      </c>
      <c r="L77" s="3"/>
      <c r="M77" s="11"/>
      <c r="N77" s="3"/>
      <c r="O77" s="3"/>
      <c r="P77" s="126"/>
      <c r="Q77" s="126"/>
      <c r="R77" s="3"/>
      <c r="S77" s="13"/>
      <c r="T77" s="13"/>
      <c r="U77" s="3"/>
      <c r="V77" s="3"/>
      <c r="W77" s="3"/>
      <c r="X77" s="3"/>
      <c r="Y77" s="2"/>
    </row>
    <row r="78" spans="1:25" s="127" customFormat="1" ht="14.25" customHeight="1" x14ac:dyDescent="0.2">
      <c r="E78" s="55" t="s">
        <v>18</v>
      </c>
      <c r="F78" s="55" t="s">
        <v>10</v>
      </c>
      <c r="G78" s="56" t="s">
        <v>213</v>
      </c>
      <c r="H78" s="56" t="s">
        <v>12</v>
      </c>
      <c r="I78" s="56" t="s">
        <v>211</v>
      </c>
      <c r="J78" s="56" t="s">
        <v>83</v>
      </c>
      <c r="K78" s="56" t="s">
        <v>34</v>
      </c>
      <c r="L78" s="55" t="s">
        <v>18</v>
      </c>
      <c r="M78" s="55" t="s">
        <v>10</v>
      </c>
      <c r="N78" s="56" t="s">
        <v>11</v>
      </c>
      <c r="O78" s="56" t="s">
        <v>12</v>
      </c>
      <c r="P78" s="56" t="s">
        <v>116</v>
      </c>
      <c r="Q78" s="56" t="s">
        <v>83</v>
      </c>
      <c r="R78" s="55" t="s">
        <v>42</v>
      </c>
      <c r="S78" s="72" t="s">
        <v>54</v>
      </c>
      <c r="T78" s="72" t="s">
        <v>79</v>
      </c>
      <c r="U78" s="72" t="s">
        <v>34</v>
      </c>
      <c r="V78" s="72" t="s">
        <v>118</v>
      </c>
      <c r="W78" s="72" t="s">
        <v>12</v>
      </c>
      <c r="X78" s="73" t="s">
        <v>42</v>
      </c>
      <c r="Y78" s="2"/>
    </row>
    <row r="79" spans="1:25" s="127" customFormat="1" ht="14.25" customHeight="1" x14ac:dyDescent="0.2">
      <c r="E79" s="63">
        <v>-157.07573572850001</v>
      </c>
      <c r="F79" s="63">
        <v>-157.07655426319999</v>
      </c>
      <c r="G79" s="64">
        <v>-157.07661142232499</v>
      </c>
      <c r="H79" s="63">
        <v>-157.07661102265999</v>
      </c>
      <c r="I79" s="63">
        <v>-157.07662139462701</v>
      </c>
      <c r="J79" s="63">
        <v>-157.07662098557</v>
      </c>
      <c r="K79" s="56">
        <v>0.8</v>
      </c>
      <c r="L79" s="87">
        <f t="shared" ref="L79:L85" si="50">(E79-R79)*1000</f>
        <v>0.88690872499341822</v>
      </c>
      <c r="M79" s="87">
        <f t="shared" ref="M79:M85" si="51">(F79-R79)*1000</f>
        <v>6.8374025005368821E-2</v>
      </c>
      <c r="N79" s="87">
        <f t="shared" ref="N79:N85" si="52">(G79-R79)*1000</f>
        <v>1.1214900013101214E-2</v>
      </c>
      <c r="O79" s="87">
        <f t="shared" ref="O79:O85" si="53">(H79-R79)*1000</f>
        <v>1.1614565011086597E-2</v>
      </c>
      <c r="P79" s="87">
        <f t="shared" ref="P79:P85" si="54">(I79-R79)*1000</f>
        <v>1.2425979889485461E-3</v>
      </c>
      <c r="Q79" s="87">
        <f t="shared" ref="Q79:Q85" si="55">(J79-R79)*1000</f>
        <v>1.6516549976586248E-3</v>
      </c>
      <c r="R79" s="63">
        <v>-157.076622637225</v>
      </c>
      <c r="S79" s="57" t="s">
        <v>53</v>
      </c>
      <c r="T79" s="74">
        <v>1.5304612500000001</v>
      </c>
      <c r="U79" s="57">
        <v>4</v>
      </c>
      <c r="V79" s="57">
        <v>2.3E-2</v>
      </c>
      <c r="W79" s="57">
        <v>-156.89212578576601</v>
      </c>
      <c r="X79" s="57">
        <v>-156.91372909888099</v>
      </c>
      <c r="Y79" s="2"/>
    </row>
    <row r="80" spans="1:25" s="127" customFormat="1" ht="14.25" customHeight="1" x14ac:dyDescent="0.2">
      <c r="E80" s="63">
        <v>-157.34964226310001</v>
      </c>
      <c r="F80" s="63">
        <v>-157.35562428470001</v>
      </c>
      <c r="G80" s="64">
        <v>-157.355563047705</v>
      </c>
      <c r="H80" s="63">
        <v>-157.35554555401501</v>
      </c>
      <c r="I80" s="63">
        <v>-157.35582512708399</v>
      </c>
      <c r="J80" s="63">
        <v>-157.35580597748</v>
      </c>
      <c r="K80" s="56">
        <v>1</v>
      </c>
      <c r="L80" s="87">
        <f t="shared" si="50"/>
        <v>6.1741788219933369</v>
      </c>
      <c r="M80" s="87">
        <f t="shared" si="51"/>
        <v>0.19215722198850926</v>
      </c>
      <c r="N80" s="87">
        <f t="shared" si="52"/>
        <v>0.25339421699754894</v>
      </c>
      <c r="O80" s="87">
        <f t="shared" si="53"/>
        <v>0.27088790699281162</v>
      </c>
      <c r="P80" s="87">
        <f t="shared" si="54"/>
        <v>-8.6851619869321439E-3</v>
      </c>
      <c r="Q80" s="87">
        <f t="shared" si="55"/>
        <v>1.0464441999147311E-2</v>
      </c>
      <c r="R80" s="63">
        <v>-157.355816441922</v>
      </c>
      <c r="S80" s="58" t="s">
        <v>56</v>
      </c>
      <c r="T80" s="75">
        <v>1.53241816</v>
      </c>
      <c r="U80" s="57"/>
      <c r="V80" s="57">
        <v>3.5000000000000003E-2</v>
      </c>
      <c r="W80" s="57">
        <v>-156.892125787021</v>
      </c>
      <c r="X80" s="57">
        <v>-156.91372957595399</v>
      </c>
      <c r="Y80" s="2"/>
    </row>
    <row r="81" spans="1:28" s="127" customFormat="1" ht="14.25" customHeight="1" x14ac:dyDescent="0.2">
      <c r="E81" s="63">
        <v>-157.08232763749999</v>
      </c>
      <c r="F81" s="63">
        <v>-157.09313902919999</v>
      </c>
      <c r="G81" s="64">
        <v>-157.09368321954199</v>
      </c>
      <c r="H81" s="63">
        <v>-157.093488884349</v>
      </c>
      <c r="I81" s="63">
        <v>-157.094189767594</v>
      </c>
      <c r="J81" s="63">
        <v>-157.093972510143</v>
      </c>
      <c r="K81" s="56">
        <v>1.5</v>
      </c>
      <c r="L81" s="87">
        <f t="shared" si="50"/>
        <v>11.675267389023247</v>
      </c>
      <c r="M81" s="87">
        <f t="shared" si="51"/>
        <v>0.86387568902068779</v>
      </c>
      <c r="N81" s="87">
        <f t="shared" si="52"/>
        <v>0.31968534702286888</v>
      </c>
      <c r="O81" s="87">
        <f t="shared" si="53"/>
        <v>0.51402054000959652</v>
      </c>
      <c r="P81" s="87">
        <f t="shared" si="54"/>
        <v>-0.18686270499301827</v>
      </c>
      <c r="Q81" s="87">
        <f t="shared" si="55"/>
        <v>3.0394746005413253E-2</v>
      </c>
      <c r="R81" s="63">
        <v>-157.09400290488901</v>
      </c>
      <c r="S81" s="57" t="s">
        <v>55</v>
      </c>
      <c r="T81" s="75">
        <v>1.5304612500000001</v>
      </c>
      <c r="U81" s="57"/>
      <c r="V81" s="57">
        <v>4.4999999999999998E-2</v>
      </c>
      <c r="W81" s="57">
        <v>-156.89212578630099</v>
      </c>
      <c r="X81" s="57">
        <v>-156.91372909888099</v>
      </c>
      <c r="Y81" s="2"/>
    </row>
    <row r="82" spans="1:28" s="127" customFormat="1" ht="14.25" customHeight="1" x14ac:dyDescent="0.2">
      <c r="E82" s="63">
        <v>-156.9154466322</v>
      </c>
      <c r="F82" s="63">
        <v>-156.95094307779999</v>
      </c>
      <c r="G82" s="64">
        <v>-156.939937033462</v>
      </c>
      <c r="H82" s="63">
        <v>-156.93661241715199</v>
      </c>
      <c r="I82" s="63">
        <v>-156.94107666196001</v>
      </c>
      <c r="J82" s="63">
        <v>-156.93743846218399</v>
      </c>
      <c r="K82" s="56">
        <v>2</v>
      </c>
      <c r="L82" s="87">
        <f t="shared" si="50"/>
        <v>22.021236092996332</v>
      </c>
      <c r="M82" s="87">
        <f t="shared" si="51"/>
        <v>-13.475209506992769</v>
      </c>
      <c r="N82" s="87">
        <f t="shared" si="52"/>
        <v>-2.4691651690034178</v>
      </c>
      <c r="O82" s="87">
        <f t="shared" si="53"/>
        <v>0.8554511410068244</v>
      </c>
      <c r="P82" s="87">
        <f t="shared" si="54"/>
        <v>-3.6087936670128329</v>
      </c>
      <c r="Q82" s="87">
        <f t="shared" si="55"/>
        <v>2.9406109007368286E-2</v>
      </c>
      <c r="R82" s="63">
        <v>-156.937467868293</v>
      </c>
      <c r="S82" s="57"/>
      <c r="T82" s="57"/>
      <c r="U82" s="57"/>
      <c r="V82" s="57">
        <v>0.15</v>
      </c>
      <c r="W82" s="57">
        <v>-156.91372950064101</v>
      </c>
      <c r="X82" s="57">
        <v>-156.91372909888099</v>
      </c>
      <c r="Y82" s="2"/>
    </row>
    <row r="83" spans="1:28" s="127" customFormat="1" ht="14.25" customHeight="1" x14ac:dyDescent="0.2">
      <c r="E83" s="63">
        <v>-156.87952859430001</v>
      </c>
      <c r="F83" s="63">
        <v>-160.96609923989999</v>
      </c>
      <c r="G83" s="64">
        <v>-156.90251886560901</v>
      </c>
      <c r="H83" s="63">
        <v>-156.913794673376</v>
      </c>
      <c r="I83" s="63">
        <v>-156.90943723343099</v>
      </c>
      <c r="J83" s="63">
        <v>-156.913832412224</v>
      </c>
      <c r="K83" s="56">
        <v>3</v>
      </c>
      <c r="L83" s="87">
        <f t="shared" si="50"/>
        <v>34.307010123001191</v>
      </c>
      <c r="M83" s="65">
        <f t="shared" si="51"/>
        <v>-4052.2636354769757</v>
      </c>
      <c r="N83" s="87">
        <f t="shared" si="52"/>
        <v>11.316738814002747</v>
      </c>
      <c r="O83" s="87">
        <f t="shared" si="53"/>
        <v>4.0931047010417387E-2</v>
      </c>
      <c r="P83" s="87">
        <f t="shared" si="54"/>
        <v>4.3983709920212277</v>
      </c>
      <c r="Q83" s="87">
        <f t="shared" si="55"/>
        <v>3.192199017121311E-3</v>
      </c>
      <c r="R83" s="63">
        <v>-156.91383560442301</v>
      </c>
      <c r="S83" s="57"/>
      <c r="T83" s="57"/>
      <c r="U83" s="57"/>
      <c r="V83" s="57">
        <v>0.35</v>
      </c>
      <c r="W83" s="57">
        <v>-156.91372950822301</v>
      </c>
      <c r="X83" s="57">
        <v>-156.91372957595399</v>
      </c>
      <c r="Y83" s="2"/>
    </row>
    <row r="84" spans="1:28" s="127" customFormat="1" ht="14.25" customHeight="1" x14ac:dyDescent="0.2">
      <c r="E84" s="63">
        <v>-156.87920707160001</v>
      </c>
      <c r="F84" s="65">
        <v>-2687.447288892</v>
      </c>
      <c r="G84" s="64">
        <v>-156.90239013526599</v>
      </c>
      <c r="H84" s="91">
        <v>-156.91372950822301</v>
      </c>
      <c r="I84" s="63">
        <v>-156.909651886593</v>
      </c>
      <c r="J84" s="63">
        <v>-156.913729571901</v>
      </c>
      <c r="K84" s="56">
        <v>4</v>
      </c>
      <c r="L84" s="87">
        <f t="shared" si="50"/>
        <v>34.52250435398696</v>
      </c>
      <c r="M84" s="65">
        <f t="shared" si="51"/>
        <v>-2530533.5593160461</v>
      </c>
      <c r="N84" s="87">
        <f t="shared" si="52"/>
        <v>11.339440688004743</v>
      </c>
      <c r="O84" s="87">
        <f t="shared" si="53"/>
        <v>6.7730979935731739E-5</v>
      </c>
      <c r="P84" s="87">
        <f t="shared" si="54"/>
        <v>4.0776893609972831</v>
      </c>
      <c r="Q84" s="87">
        <f t="shared" si="55"/>
        <v>4.0529926081944723E-6</v>
      </c>
      <c r="R84" s="63">
        <v>-156.91372957595399</v>
      </c>
      <c r="S84" s="57"/>
      <c r="T84" s="57"/>
      <c r="U84" s="57"/>
      <c r="V84" s="57">
        <v>0.89</v>
      </c>
      <c r="W84" s="57">
        <v>-156.89212580178801</v>
      </c>
      <c r="X84" s="57">
        <v>-156.91372957595399</v>
      </c>
      <c r="Y84" s="2"/>
    </row>
    <row r="85" spans="1:28" s="127" customFormat="1" ht="14.25" customHeight="1" x14ac:dyDescent="0.2">
      <c r="E85" s="63">
        <v>-156.87930938150001</v>
      </c>
      <c r="F85" s="65">
        <v>-32700613.909397699</v>
      </c>
      <c r="G85" s="64">
        <v>-156.90248825243299</v>
      </c>
      <c r="H85" s="76">
        <v>-156.91382385236</v>
      </c>
      <c r="I85" s="63">
        <v>-156.909707730837</v>
      </c>
      <c r="J85" s="76">
        <v>-156.91382385216201</v>
      </c>
      <c r="K85" s="56">
        <v>5</v>
      </c>
      <c r="L85" s="87">
        <f t="shared" si="50"/>
        <v>34.514470228003802</v>
      </c>
      <c r="M85" s="65">
        <f t="shared" si="51"/>
        <v>-32700456995.573849</v>
      </c>
      <c r="N85" s="87">
        <f t="shared" si="52"/>
        <v>11.335599295023258</v>
      </c>
      <c r="O85" s="87">
        <f t="shared" si="53"/>
        <v>-6.3198513089446351E-7</v>
      </c>
      <c r="P85" s="87">
        <f t="shared" si="54"/>
        <v>4.1161208910125424</v>
      </c>
      <c r="Q85" s="87">
        <f t="shared" si="55"/>
        <v>-4.3399950300226919E-7</v>
      </c>
      <c r="R85" s="76">
        <v>-156.91382385172801</v>
      </c>
      <c r="S85" s="57"/>
      <c r="T85" s="57"/>
      <c r="U85" s="57"/>
      <c r="V85" s="57">
        <v>1.1000000000000001</v>
      </c>
      <c r="W85" s="57">
        <v>-156.89212578887299</v>
      </c>
      <c r="X85" s="57">
        <v>-156.91372910992101</v>
      </c>
      <c r="Y85" s="2"/>
    </row>
    <row r="86" spans="1:28" s="127" customFormat="1" ht="14.25" customHeight="1" x14ac:dyDescent="0.2">
      <c r="E86" s="57"/>
      <c r="F86" s="57"/>
      <c r="G86" s="58"/>
      <c r="H86" s="57"/>
      <c r="I86" s="57"/>
      <c r="J86" s="57"/>
      <c r="K86" s="56" t="s">
        <v>31</v>
      </c>
      <c r="L86" s="87">
        <f t="array" ref="L86">MAX(ABS(L79:L85))</f>
        <v>34.52250435398696</v>
      </c>
      <c r="M86" s="65">
        <f t="array" ref="M86">MAX(ABS(M79:M85))</f>
        <v>32700456995.573849</v>
      </c>
      <c r="N86" s="87">
        <f t="array" ref="N86">MAX(ABS(N79:N85))</f>
        <v>11.339440688004743</v>
      </c>
      <c r="O86" s="87">
        <f t="array" ref="O86">MAX(ABS(O79:O85))</f>
        <v>0.8554511410068244</v>
      </c>
      <c r="P86" s="87">
        <f t="array" ref="P86">MAX(ABS(P79:P85))</f>
        <v>4.3983709920212277</v>
      </c>
      <c r="Q86" s="87">
        <f t="array" ref="Q86">MAX(ABS(Q79:Q85))</f>
        <v>3.0394746005413253E-2</v>
      </c>
      <c r="R86" s="62"/>
      <c r="S86" s="58"/>
      <c r="T86" s="58"/>
      <c r="U86" s="57">
        <v>5</v>
      </c>
      <c r="V86" s="57">
        <v>3.5000000000000003E-2</v>
      </c>
      <c r="W86" s="57">
        <v>-156.91382385175601</v>
      </c>
      <c r="X86" s="57">
        <v>-156.913823846985</v>
      </c>
      <c r="Y86" s="2"/>
    </row>
    <row r="87" spans="1:28" s="127" customFormat="1" ht="14.25" customHeight="1" x14ac:dyDescent="0.2">
      <c r="E87" s="57"/>
      <c r="F87" s="84" t="s">
        <v>115</v>
      </c>
      <c r="G87" s="58"/>
      <c r="H87" s="57"/>
      <c r="I87" s="57"/>
      <c r="J87" s="57"/>
      <c r="K87" s="56" t="s">
        <v>32</v>
      </c>
      <c r="L87" s="87">
        <f t="array" ref="L87">MIN(ABS(L79:L85))</f>
        <v>0.88690872499341822</v>
      </c>
      <c r="M87" s="87">
        <f t="array" ref="M87">MIN(ABS(M79:M85))</f>
        <v>6.8374025005368821E-2</v>
      </c>
      <c r="N87" s="87">
        <f t="array" ref="N87">MIN(ABS(N79:N85))</f>
        <v>1.1214900013101214E-2</v>
      </c>
      <c r="O87" s="87">
        <f t="array" ref="O87">MIN(ABS(O79:O85))</f>
        <v>6.3198513089446351E-7</v>
      </c>
      <c r="P87" s="87">
        <f t="array" ref="P87">MIN(ABS(P79:P85))</f>
        <v>1.2425979889485461E-3</v>
      </c>
      <c r="Q87" s="87">
        <f t="array" ref="Q87">MIN(ABS(Q79:Q85))</f>
        <v>4.3399950300226919E-7</v>
      </c>
      <c r="R87" s="62"/>
      <c r="S87" s="58"/>
      <c r="T87" s="58"/>
      <c r="U87" s="57"/>
      <c r="V87" s="57">
        <v>8.8999999999999996E-2</v>
      </c>
      <c r="W87" s="57">
        <v>-156.91382385140699</v>
      </c>
      <c r="X87" s="57">
        <v>-156.913823842119</v>
      </c>
      <c r="Y87" s="2"/>
    </row>
    <row r="88" spans="1:28" s="127" customFormat="1" ht="14.25" customHeight="1" x14ac:dyDescent="0.2">
      <c r="E88" s="57"/>
      <c r="F88" s="57"/>
      <c r="G88" s="58"/>
      <c r="H88" s="57"/>
      <c r="I88" s="57"/>
      <c r="J88" s="57"/>
      <c r="K88" s="66" t="s">
        <v>30</v>
      </c>
      <c r="L88" s="87">
        <f t="shared" ref="L88:Q88" si="56">L86-L87</f>
        <v>33.635595628993542</v>
      </c>
      <c r="M88" s="65">
        <f t="shared" si="56"/>
        <v>32700456995.505474</v>
      </c>
      <c r="N88" s="87">
        <f t="shared" si="56"/>
        <v>11.328225787991641</v>
      </c>
      <c r="O88" s="87">
        <f t="shared" si="56"/>
        <v>0.85545050902169351</v>
      </c>
      <c r="P88" s="87">
        <f t="shared" si="56"/>
        <v>4.3971283940322792</v>
      </c>
      <c r="Q88" s="87">
        <f t="shared" si="56"/>
        <v>3.0394312005910251E-2</v>
      </c>
      <c r="R88" s="62"/>
      <c r="S88" s="58"/>
      <c r="T88" s="58"/>
      <c r="U88" s="57"/>
      <c r="V88" s="57">
        <v>0.35</v>
      </c>
      <c r="W88" s="57">
        <v>-156.89222687771701</v>
      </c>
      <c r="X88" s="57">
        <v>-156.91382385172801</v>
      </c>
      <c r="Y88" s="2"/>
    </row>
    <row r="89" spans="1:28" s="127" customFormat="1" ht="14.25" customHeight="1" x14ac:dyDescent="0.2">
      <c r="E89" s="58"/>
      <c r="F89" s="70"/>
      <c r="G89" s="70"/>
      <c r="H89" s="70"/>
      <c r="I89" s="70"/>
      <c r="J89" s="70"/>
      <c r="K89" s="70"/>
      <c r="L89" s="70"/>
      <c r="M89" s="70"/>
      <c r="N89" s="70"/>
      <c r="O89" s="70"/>
      <c r="P89" s="70"/>
      <c r="Q89" s="70"/>
      <c r="R89" s="58"/>
      <c r="S89" s="58"/>
      <c r="T89" s="58"/>
      <c r="U89" s="57"/>
      <c r="V89" s="57">
        <v>0.38</v>
      </c>
      <c r="W89" s="57">
        <v>-156.91382384926001</v>
      </c>
      <c r="X89" s="57">
        <v>-156.91382385172801</v>
      </c>
      <c r="Y89" s="2"/>
    </row>
    <row r="90" spans="1:28" s="127" customFormat="1" ht="14.25" customHeight="1" x14ac:dyDescent="0.2">
      <c r="E90" s="57"/>
      <c r="F90" s="58"/>
      <c r="G90" s="58"/>
      <c r="H90" s="58"/>
      <c r="I90" s="58"/>
      <c r="J90" s="58"/>
      <c r="K90" s="58"/>
      <c r="L90" s="58"/>
      <c r="M90" s="58"/>
      <c r="N90" s="57"/>
      <c r="O90" s="57"/>
      <c r="P90" s="57"/>
      <c r="Q90" s="57"/>
      <c r="R90" s="57"/>
      <c r="S90" s="57"/>
      <c r="T90" s="57"/>
      <c r="U90" s="57"/>
      <c r="V90" s="57">
        <v>0.45</v>
      </c>
      <c r="W90" s="57">
        <v>-156.91382385236</v>
      </c>
      <c r="X90" s="57">
        <v>-156.91382385172801</v>
      </c>
      <c r="Y90" s="2"/>
    </row>
    <row r="91" spans="1:28" s="127" customFormat="1" ht="14.25" customHeight="1" x14ac:dyDescent="0.2">
      <c r="E91" s="57"/>
      <c r="F91" s="58"/>
      <c r="G91" s="58"/>
      <c r="H91" s="58"/>
      <c r="I91" s="58"/>
      <c r="J91" s="58"/>
      <c r="K91" s="58"/>
      <c r="L91" s="58"/>
      <c r="M91" s="58"/>
      <c r="N91" s="57"/>
      <c r="O91" s="57"/>
      <c r="P91" s="57"/>
      <c r="Q91" s="57"/>
      <c r="R91" s="57"/>
      <c r="S91" s="57"/>
      <c r="T91" s="57"/>
      <c r="U91" s="57"/>
      <c r="V91" s="57">
        <v>0.89</v>
      </c>
      <c r="W91" s="57">
        <v>-156.89222687939599</v>
      </c>
      <c r="X91" s="57">
        <v>-156.913823846985</v>
      </c>
      <c r="Y91" s="2"/>
    </row>
    <row r="92" spans="1:28" s="127" customFormat="1" ht="14.25" customHeight="1" x14ac:dyDescent="0.2">
      <c r="E92" s="57"/>
      <c r="F92" s="58"/>
      <c r="G92" s="58"/>
      <c r="H92" s="58"/>
      <c r="I92" s="58"/>
      <c r="J92" s="58"/>
      <c r="K92" s="58"/>
      <c r="L92" s="58"/>
      <c r="M92" s="58"/>
      <c r="N92" s="57"/>
      <c r="O92" s="57"/>
      <c r="P92" s="57"/>
      <c r="Q92" s="57"/>
      <c r="R92" s="57"/>
      <c r="S92" s="57"/>
      <c r="T92" s="57"/>
      <c r="U92" s="57"/>
      <c r="V92" s="57">
        <v>1.1000000000000001</v>
      </c>
      <c r="W92" s="57">
        <v>-156.89222688098999</v>
      </c>
      <c r="X92" s="57">
        <v>-156.913823846985</v>
      </c>
      <c r="Y92" s="2"/>
    </row>
    <row r="93" spans="1:28" s="127" customFormat="1" ht="14.25" customHeight="1" x14ac:dyDescent="0.2">
      <c r="A93" s="2"/>
      <c r="B93" s="2"/>
      <c r="C93" s="2"/>
      <c r="D93" s="2"/>
      <c r="E93" s="20"/>
      <c r="F93" s="18"/>
      <c r="G93" s="18"/>
      <c r="H93" s="16"/>
      <c r="I93" s="16"/>
      <c r="J93" s="16"/>
      <c r="K93" s="16"/>
      <c r="L93" s="16"/>
      <c r="M93" s="16"/>
      <c r="N93" s="13"/>
      <c r="O93" s="11"/>
      <c r="P93" s="11"/>
      <c r="Q93" s="11"/>
      <c r="R93" s="11"/>
      <c r="S93" s="3"/>
      <c r="T93" s="11"/>
      <c r="U93" s="3"/>
      <c r="V93" s="3"/>
      <c r="W93" s="3"/>
      <c r="X93" s="3"/>
      <c r="Y93" s="2"/>
    </row>
    <row r="94" spans="1:28" x14ac:dyDescent="0.2">
      <c r="A94" s="16"/>
      <c r="B94" s="16"/>
      <c r="C94" s="16"/>
      <c r="D94" s="16"/>
      <c r="E94" s="19"/>
      <c r="F94" s="16"/>
      <c r="G94" s="16"/>
      <c r="H94" s="16"/>
      <c r="I94" s="16"/>
      <c r="J94" s="52"/>
      <c r="K94" s="52"/>
      <c r="L94" s="16"/>
      <c r="M94" s="16"/>
      <c r="N94" s="13"/>
      <c r="O94" s="13"/>
      <c r="P94" s="13"/>
      <c r="Q94" s="116"/>
      <c r="R94" s="146" t="s">
        <v>248</v>
      </c>
      <c r="S94" s="146" t="s">
        <v>242</v>
      </c>
      <c r="T94" s="146"/>
      <c r="U94" s="146" t="s">
        <v>243</v>
      </c>
      <c r="V94" s="146"/>
      <c r="W94" s="13"/>
      <c r="X94" s="13"/>
      <c r="Y94" s="36"/>
      <c r="Z94" s="18"/>
      <c r="AA94" s="18"/>
      <c r="AB94" s="18"/>
    </row>
    <row r="95" spans="1:28" x14ac:dyDescent="0.2">
      <c r="A95" s="22" t="s">
        <v>0</v>
      </c>
      <c r="B95" s="22" t="s">
        <v>1</v>
      </c>
      <c r="C95" s="22" t="s">
        <v>2</v>
      </c>
      <c r="D95" s="9" t="s">
        <v>103</v>
      </c>
      <c r="E95" s="9" t="s">
        <v>104</v>
      </c>
      <c r="F95" s="9" t="s">
        <v>10</v>
      </c>
      <c r="G95" s="22" t="s">
        <v>11</v>
      </c>
      <c r="H95" s="22" t="s">
        <v>12</v>
      </c>
      <c r="I95" s="22" t="s">
        <v>34</v>
      </c>
      <c r="J95" s="9" t="s">
        <v>106</v>
      </c>
      <c r="K95" s="9" t="s">
        <v>10</v>
      </c>
      <c r="L95" s="22" t="s">
        <v>11</v>
      </c>
      <c r="M95" s="22" t="s">
        <v>12</v>
      </c>
      <c r="N95" s="9" t="s">
        <v>105</v>
      </c>
      <c r="O95" s="28" t="s">
        <v>54</v>
      </c>
      <c r="P95" s="28" t="s">
        <v>79</v>
      </c>
      <c r="Q95" s="116"/>
      <c r="R95" s="146"/>
      <c r="S95" s="116" t="s">
        <v>244</v>
      </c>
      <c r="T95" s="116" t="s">
        <v>245</v>
      </c>
      <c r="U95" s="107" t="s">
        <v>244</v>
      </c>
      <c r="V95" s="107" t="s">
        <v>245</v>
      </c>
      <c r="W95" s="13"/>
      <c r="X95" s="13"/>
      <c r="Y95" s="36"/>
      <c r="Z95" s="18"/>
      <c r="AA95" s="18"/>
      <c r="AB95" s="18"/>
    </row>
    <row r="96" spans="1:28" x14ac:dyDescent="0.2">
      <c r="A96" s="117"/>
      <c r="B96" s="117"/>
      <c r="C96" s="117"/>
      <c r="D96" s="117"/>
      <c r="E96" s="117">
        <v>-273.16409613529999</v>
      </c>
      <c r="F96" s="117">
        <v>-273.17481398230001</v>
      </c>
      <c r="G96" s="18">
        <v>-273.173587941292</v>
      </c>
      <c r="H96" s="117">
        <v>-273.173571392675</v>
      </c>
      <c r="I96" s="22">
        <v>0.8</v>
      </c>
      <c r="J96" s="3"/>
      <c r="K96" s="3"/>
      <c r="L96" s="3"/>
      <c r="M96" s="3"/>
      <c r="N96" s="117">
        <v>-273.17590820892002</v>
      </c>
      <c r="O96" s="117" t="s">
        <v>53</v>
      </c>
      <c r="P96" s="30">
        <v>1.5304401000000001</v>
      </c>
      <c r="Q96" s="147" t="s">
        <v>246</v>
      </c>
      <c r="R96" s="106">
        <v>1.5</v>
      </c>
      <c r="S96" s="36">
        <v>-108.886352202151</v>
      </c>
      <c r="T96" s="36">
        <v>-108.886352202151</v>
      </c>
      <c r="U96" s="36">
        <v>-108.82267332959999</v>
      </c>
      <c r="V96" s="36">
        <v>-108.82267332959999</v>
      </c>
      <c r="W96" s="13"/>
      <c r="X96" s="13"/>
      <c r="Y96" s="36"/>
    </row>
    <row r="97" spans="1:27" x14ac:dyDescent="0.2">
      <c r="A97" s="117"/>
      <c r="B97" s="117"/>
      <c r="C97" s="117"/>
      <c r="D97" s="117">
        <v>-274.17453822509998</v>
      </c>
      <c r="E97" s="117">
        <v>-273.92656247209999</v>
      </c>
      <c r="F97" s="117">
        <v>-273.94310964030001</v>
      </c>
      <c r="G97" s="18">
        <v>-273.94204137686199</v>
      </c>
      <c r="H97" s="117">
        <v>-273.94197259759102</v>
      </c>
      <c r="I97" s="22">
        <v>1</v>
      </c>
      <c r="J97" s="3"/>
      <c r="K97" s="3"/>
      <c r="L97" s="3"/>
      <c r="M97" s="3"/>
      <c r="N97" s="117">
        <v>-273.94428844024299</v>
      </c>
      <c r="O97" s="18" t="s">
        <v>56</v>
      </c>
      <c r="P97" s="33">
        <v>1.5323506899999999</v>
      </c>
      <c r="Q97" s="147"/>
      <c r="R97" s="106">
        <v>3</v>
      </c>
      <c r="S97" s="36">
        <v>-25.9767990517058</v>
      </c>
      <c r="T97" s="36">
        <v>-25.9767990517058</v>
      </c>
      <c r="U97" s="36">
        <v>-108.776659063796</v>
      </c>
      <c r="V97" s="36">
        <v>-108.776659063796</v>
      </c>
      <c r="W97" s="13"/>
      <c r="X97" s="13"/>
      <c r="Y97" s="36"/>
    </row>
    <row r="98" spans="1:27" x14ac:dyDescent="0.2">
      <c r="A98" s="25"/>
      <c r="B98" s="25"/>
      <c r="C98" s="25"/>
      <c r="D98" s="25"/>
      <c r="E98" s="25">
        <v>-273.20808348520001</v>
      </c>
      <c r="F98" s="25">
        <v>-273.24754158979999</v>
      </c>
      <c r="G98" s="18">
        <v>-273.24849129316999</v>
      </c>
      <c r="H98" s="25">
        <v>-273.24692240329199</v>
      </c>
      <c r="I98" s="22">
        <v>1.5</v>
      </c>
      <c r="J98" s="3"/>
      <c r="K98" s="3"/>
      <c r="L98" s="3"/>
      <c r="M98" s="3"/>
      <c r="N98" s="25">
        <v>-273.24952008006198</v>
      </c>
      <c r="O98" s="25" t="s">
        <v>55</v>
      </c>
      <c r="P98" s="31">
        <v>1.53202785</v>
      </c>
      <c r="Q98" s="148" t="s">
        <v>247</v>
      </c>
      <c r="R98" s="106">
        <v>1</v>
      </c>
      <c r="S98" s="36">
        <v>-6.4666504913808804</v>
      </c>
      <c r="T98" s="36">
        <v>-6.4666504913808804</v>
      </c>
      <c r="U98" s="36">
        <v>-6.4869735923494503</v>
      </c>
      <c r="V98" s="36">
        <v>-6.4869735923494503</v>
      </c>
      <c r="W98" s="13"/>
      <c r="X98" s="13"/>
      <c r="Y98" s="18"/>
    </row>
    <row r="99" spans="1:27" x14ac:dyDescent="0.2">
      <c r="A99" s="25"/>
      <c r="B99" s="25"/>
      <c r="C99" s="25"/>
      <c r="D99" s="25"/>
      <c r="E99" s="25"/>
      <c r="F99" s="25"/>
      <c r="G99" s="18">
        <v>-272.88973050290502</v>
      </c>
      <c r="H99" s="25">
        <v>-272.89353694949602</v>
      </c>
      <c r="I99" s="22">
        <v>2</v>
      </c>
      <c r="J99" s="3"/>
      <c r="K99" s="3"/>
      <c r="L99" s="3"/>
      <c r="M99" s="3"/>
      <c r="N99" s="25">
        <v>-272.91661127139997</v>
      </c>
      <c r="O99" s="18" t="s">
        <v>57</v>
      </c>
      <c r="P99" s="32">
        <v>1.53202785</v>
      </c>
      <c r="Q99" s="148"/>
      <c r="R99" s="106">
        <v>2</v>
      </c>
      <c r="S99" s="36">
        <v>-5.7440231010374099</v>
      </c>
      <c r="T99" s="36">
        <v>-5.7440231010374099</v>
      </c>
      <c r="U99" s="36">
        <v>-5.7484943478415103</v>
      </c>
      <c r="V99" s="36">
        <v>-5.7484943478415103</v>
      </c>
      <c r="W99" s="13"/>
      <c r="X99" s="13"/>
      <c r="Y99" s="18"/>
    </row>
    <row r="100" spans="1:27" x14ac:dyDescent="0.2">
      <c r="A100" s="25"/>
      <c r="B100" s="25"/>
      <c r="C100" s="25"/>
      <c r="D100" s="25"/>
      <c r="E100" s="25"/>
      <c r="F100" s="25"/>
      <c r="G100" s="18"/>
      <c r="H100" s="25"/>
      <c r="I100" s="22">
        <v>3</v>
      </c>
      <c r="J100" s="3"/>
      <c r="K100" s="3"/>
      <c r="L100" s="3"/>
      <c r="M100" s="3"/>
      <c r="N100" s="25"/>
      <c r="O100" s="25" t="s">
        <v>58</v>
      </c>
      <c r="P100" s="31">
        <v>1.5323506899999999</v>
      </c>
      <c r="Q100" s="21"/>
      <c r="R100" s="21"/>
      <c r="S100" s="13"/>
      <c r="T100" s="21"/>
      <c r="U100" s="13"/>
      <c r="V100" s="13"/>
      <c r="W100" s="13"/>
      <c r="X100" s="13"/>
      <c r="Y100" s="18"/>
    </row>
    <row r="101" spans="1:27" s="18" customFormat="1" x14ac:dyDescent="0.2">
      <c r="A101" s="25"/>
      <c r="B101" s="25"/>
      <c r="C101" s="25"/>
      <c r="D101" s="25"/>
      <c r="E101" s="25"/>
      <c r="F101" s="25"/>
      <c r="H101" s="25"/>
      <c r="I101" s="22">
        <v>4</v>
      </c>
      <c r="J101" s="3"/>
      <c r="K101" s="3"/>
      <c r="L101" s="3"/>
      <c r="M101" s="3"/>
      <c r="N101" s="25"/>
      <c r="O101" s="18" t="s">
        <v>59</v>
      </c>
      <c r="P101" s="32">
        <v>1.5304401000000001</v>
      </c>
      <c r="Q101" s="21"/>
      <c r="R101" s="21"/>
      <c r="S101" s="21"/>
      <c r="T101" s="21"/>
      <c r="U101" s="16"/>
      <c r="V101" s="13"/>
      <c r="W101" s="21"/>
      <c r="X101" s="13"/>
      <c r="Y101" s="13"/>
      <c r="Z101" s="13"/>
      <c r="AA101" s="13"/>
    </row>
    <row r="102" spans="1:27" s="18" customFormat="1" x14ac:dyDescent="0.2">
      <c r="A102" s="25"/>
      <c r="B102" s="25"/>
      <c r="C102" s="25"/>
      <c r="D102" s="25"/>
      <c r="E102" s="25"/>
      <c r="F102" s="25"/>
      <c r="H102" s="25"/>
      <c r="I102" s="22" t="s">
        <v>31</v>
      </c>
      <c r="J102" s="3"/>
      <c r="K102" s="3"/>
      <c r="L102" s="3"/>
      <c r="M102" s="3"/>
      <c r="N102" s="25"/>
      <c r="O102" s="25"/>
      <c r="P102" s="3"/>
      <c r="Z102" s="13"/>
      <c r="AA102" s="13"/>
    </row>
    <row r="103" spans="1:27" s="18" customFormat="1" x14ac:dyDescent="0.2">
      <c r="A103" s="25"/>
      <c r="B103" s="25"/>
      <c r="C103" s="25"/>
      <c r="D103" s="25"/>
      <c r="E103" s="25"/>
      <c r="F103" s="41" t="s">
        <v>111</v>
      </c>
      <c r="H103" s="25"/>
      <c r="I103" s="22" t="s">
        <v>32</v>
      </c>
      <c r="J103" s="3"/>
      <c r="K103" s="3"/>
      <c r="L103" s="3"/>
      <c r="M103" s="3"/>
      <c r="N103" s="25"/>
      <c r="O103" s="25"/>
      <c r="P103" s="3"/>
      <c r="Z103" s="13"/>
      <c r="AA103" s="13"/>
    </row>
    <row r="104" spans="1:27" s="18" customFormat="1" x14ac:dyDescent="0.2">
      <c r="A104" s="25"/>
      <c r="B104" s="25"/>
      <c r="C104" s="25"/>
      <c r="D104" s="25"/>
      <c r="E104" s="25"/>
      <c r="F104" s="25"/>
      <c r="H104" s="25"/>
      <c r="I104" s="10" t="s">
        <v>30</v>
      </c>
      <c r="J104" s="3"/>
      <c r="K104" s="3"/>
      <c r="L104" s="3"/>
      <c r="M104" s="3"/>
      <c r="N104" s="25"/>
      <c r="O104" s="25"/>
      <c r="P104" s="3"/>
      <c r="Z104" s="13"/>
      <c r="AA104" s="13"/>
    </row>
    <row r="105" spans="1:27" s="18" customFormat="1" x14ac:dyDescent="0.2">
      <c r="A105" s="22" t="s">
        <v>0</v>
      </c>
      <c r="B105" s="22" t="s">
        <v>1</v>
      </c>
      <c r="C105" s="22" t="s">
        <v>2</v>
      </c>
      <c r="D105" s="9" t="s">
        <v>103</v>
      </c>
      <c r="E105" s="9" t="s">
        <v>104</v>
      </c>
      <c r="F105" s="9" t="s">
        <v>10</v>
      </c>
      <c r="G105" s="22" t="s">
        <v>11</v>
      </c>
      <c r="H105" s="22" t="s">
        <v>12</v>
      </c>
      <c r="I105" s="22" t="s">
        <v>34</v>
      </c>
      <c r="J105" s="9" t="s">
        <v>106</v>
      </c>
      <c r="K105" s="9" t="s">
        <v>10</v>
      </c>
      <c r="L105" s="22" t="s">
        <v>11</v>
      </c>
      <c r="M105" s="22" t="s">
        <v>12</v>
      </c>
      <c r="N105" s="9" t="s">
        <v>105</v>
      </c>
      <c r="O105" s="25"/>
      <c r="P105" s="25"/>
      <c r="Z105" s="13"/>
      <c r="AA105" s="13"/>
    </row>
    <row r="106" spans="1:27" s="18" customFormat="1" x14ac:dyDescent="0.2">
      <c r="A106" s="25"/>
      <c r="B106" s="25"/>
      <c r="C106" s="25"/>
      <c r="D106" s="25">
        <v>-273.9972905761</v>
      </c>
      <c r="E106" s="2">
        <v>-273.75226534400002</v>
      </c>
      <c r="F106" s="2">
        <v>-273.7638212892</v>
      </c>
      <c r="G106" s="16">
        <v>-273.76312311175502</v>
      </c>
      <c r="H106" s="2">
        <v>-273.763103677576</v>
      </c>
      <c r="I106" s="22">
        <v>0.8</v>
      </c>
      <c r="J106" s="3">
        <f t="shared" ref="J106:J111" si="57">(E106-N106)*1000</f>
        <v>12.553117750996989</v>
      </c>
      <c r="K106" s="3">
        <f t="shared" ref="K106:K111" si="58">(F106-N106)*1000</f>
        <v>0.99717255102405034</v>
      </c>
      <c r="L106" s="3">
        <f t="shared" ref="L106:L111" si="59">(G106-N106)*1000</f>
        <v>1.6953499959981855</v>
      </c>
      <c r="M106" s="3">
        <f t="shared" ref="M106:M111" si="60">(H106-N106)*1000</f>
        <v>1.7147841750215775</v>
      </c>
      <c r="N106" s="34">
        <v>-273.76481846175102</v>
      </c>
      <c r="O106" s="25"/>
      <c r="P106" s="25"/>
      <c r="Z106" s="13"/>
      <c r="AA106" s="13"/>
    </row>
    <row r="107" spans="1:27" s="18" customFormat="1" x14ac:dyDescent="0.2">
      <c r="D107" s="18">
        <v>-274.62088815819999</v>
      </c>
      <c r="E107" s="16">
        <v>-274.37538508479997</v>
      </c>
      <c r="F107" s="17">
        <v>-274.3921632025</v>
      </c>
      <c r="G107" s="16">
        <v>-274.39138976586099</v>
      </c>
      <c r="H107" s="16">
        <v>-274.39132210199801</v>
      </c>
      <c r="I107" s="22">
        <v>1</v>
      </c>
      <c r="J107" s="3">
        <f t="shared" si="57"/>
        <v>17.798999626052137</v>
      </c>
      <c r="K107" s="3">
        <f t="shared" si="58"/>
        <v>1.0208819260242308</v>
      </c>
      <c r="L107" s="3">
        <f t="shared" si="59"/>
        <v>1.7943185650324267</v>
      </c>
      <c r="M107" s="3">
        <f t="shared" si="60"/>
        <v>1.8619824280108332</v>
      </c>
      <c r="N107" s="36">
        <v>-274.39318408442603</v>
      </c>
      <c r="Z107" s="13"/>
      <c r="AA107" s="13"/>
    </row>
    <row r="108" spans="1:27" s="18" customFormat="1" x14ac:dyDescent="0.2">
      <c r="A108" s="25"/>
      <c r="B108" s="25"/>
      <c r="C108" s="25"/>
      <c r="D108" s="25">
        <v>-274.07511348539998</v>
      </c>
      <c r="E108" s="2">
        <v>-273.83822702719999</v>
      </c>
      <c r="F108" s="2">
        <v>-273.86904924330003</v>
      </c>
      <c r="G108" s="16">
        <v>-273.869513756353</v>
      </c>
      <c r="H108" s="2">
        <v>-273.86865654600501</v>
      </c>
      <c r="I108" s="22">
        <v>1.5</v>
      </c>
      <c r="J108" s="3">
        <f t="shared" si="57"/>
        <v>33.08060237503696</v>
      </c>
      <c r="K108" s="3">
        <f t="shared" si="58"/>
        <v>2.2583862750025219</v>
      </c>
      <c r="L108" s="3">
        <f t="shared" si="59"/>
        <v>1.7938732220272868</v>
      </c>
      <c r="M108" s="3">
        <f t="shared" si="60"/>
        <v>2.6510835700150892</v>
      </c>
      <c r="N108" s="34">
        <v>-273.87130762957503</v>
      </c>
      <c r="O108" s="25"/>
      <c r="P108" s="25"/>
      <c r="Z108" s="13"/>
      <c r="AA108" s="13"/>
    </row>
    <row r="109" spans="1:27" s="18" customFormat="1" x14ac:dyDescent="0.2">
      <c r="E109" s="16">
        <v>-273.50096860460002</v>
      </c>
      <c r="F109" s="17">
        <v>-273.6188758742</v>
      </c>
      <c r="G109" s="17">
        <v>-273.56572658247399</v>
      </c>
      <c r="H109" s="16">
        <v>-273.56044731851199</v>
      </c>
      <c r="I109" s="22">
        <v>2</v>
      </c>
      <c r="J109" s="3">
        <f t="shared" si="57"/>
        <v>62.892484227006662</v>
      </c>
      <c r="K109" s="3">
        <f t="shared" si="58"/>
        <v>-55.014785372975439</v>
      </c>
      <c r="L109" s="3">
        <f t="shared" si="59"/>
        <v>-1.8654936469602035</v>
      </c>
      <c r="M109" s="3">
        <f t="shared" si="60"/>
        <v>3.4137703150349807</v>
      </c>
      <c r="N109" s="37">
        <v>-273.56386108882703</v>
      </c>
      <c r="Z109" s="13"/>
      <c r="AA109" s="13"/>
    </row>
    <row r="110" spans="1:27" s="18" customFormat="1" x14ac:dyDescent="0.2">
      <c r="A110" s="25"/>
      <c r="B110" s="25"/>
      <c r="C110" s="25"/>
      <c r="D110" s="25"/>
      <c r="E110" s="8">
        <v>-273.43117042540001</v>
      </c>
      <c r="F110" s="2">
        <v>-291.6857299074</v>
      </c>
      <c r="G110" s="17">
        <v>-273.62982890015002</v>
      </c>
      <c r="H110" s="24">
        <v>-273.601245595867</v>
      </c>
      <c r="I110" s="22">
        <v>3</v>
      </c>
      <c r="J110" s="3">
        <f t="shared" si="57"/>
        <v>94.681900078001036</v>
      </c>
      <c r="K110" s="11">
        <f t="shared" si="58"/>
        <v>-18159.877581921988</v>
      </c>
      <c r="L110" s="3">
        <f t="shared" si="59"/>
        <v>-103.97657467200361</v>
      </c>
      <c r="M110" s="3">
        <f t="shared" si="60"/>
        <v>-75.393270388985911</v>
      </c>
      <c r="N110" s="38">
        <v>-273.52585232547801</v>
      </c>
      <c r="O110" s="25"/>
      <c r="P110" s="25"/>
      <c r="Z110" s="13"/>
      <c r="AA110" s="13"/>
    </row>
    <row r="111" spans="1:27" s="18" customFormat="1" x14ac:dyDescent="0.2">
      <c r="E111" s="16">
        <v>-273.43088849219998</v>
      </c>
      <c r="F111" s="21">
        <v>-29258.4951940994</v>
      </c>
      <c r="G111" s="16">
        <v>-273.65232384236299</v>
      </c>
      <c r="H111" s="40">
        <v>-273.602026957531</v>
      </c>
      <c r="I111" s="22">
        <v>4</v>
      </c>
      <c r="J111" s="3">
        <f t="shared" si="57"/>
        <v>95.389764475044103</v>
      </c>
      <c r="K111" s="11">
        <f t="shared" si="58"/>
        <v>-28984968.915842723</v>
      </c>
      <c r="L111" s="3">
        <f t="shared" si="59"/>
        <v>-126.04558568796165</v>
      </c>
      <c r="M111" s="3">
        <f t="shared" si="60"/>
        <v>-75.748700855967854</v>
      </c>
      <c r="N111" s="39">
        <v>-273.52627825667503</v>
      </c>
      <c r="Z111" s="13"/>
      <c r="AA111" s="13"/>
    </row>
    <row r="112" spans="1:27" ht="14.25" customHeight="1" x14ac:dyDescent="0.2">
      <c r="A112" s="25"/>
      <c r="B112" s="25"/>
      <c r="C112" s="25"/>
      <c r="D112" s="25"/>
      <c r="E112" s="25"/>
      <c r="F112" s="25"/>
      <c r="G112" s="18"/>
      <c r="H112" s="25"/>
      <c r="I112" s="22" t="s">
        <v>31</v>
      </c>
      <c r="J112" s="3"/>
      <c r="K112" s="11"/>
      <c r="L112" s="3"/>
      <c r="M112" s="3"/>
      <c r="N112" s="25"/>
      <c r="O112" s="25"/>
      <c r="P112" s="25"/>
      <c r="Q112" s="18"/>
      <c r="R112" s="18"/>
      <c r="S112" s="15"/>
      <c r="T112" s="15"/>
      <c r="U112" s="18"/>
      <c r="V112" s="18"/>
      <c r="W112" s="18"/>
      <c r="X112" s="18"/>
      <c r="Y112" s="15"/>
      <c r="Z112" s="18"/>
      <c r="AA112" s="18"/>
    </row>
    <row r="113" spans="1:27" ht="14.25" customHeight="1" x14ac:dyDescent="0.2">
      <c r="A113" s="25"/>
      <c r="B113" s="25"/>
      <c r="C113" s="25"/>
      <c r="D113" s="25"/>
      <c r="E113" s="25"/>
      <c r="F113" s="41" t="s">
        <v>107</v>
      </c>
      <c r="G113" s="18"/>
      <c r="H113" s="25"/>
      <c r="I113" s="22" t="s">
        <v>32</v>
      </c>
      <c r="J113" s="3"/>
      <c r="K113" s="3"/>
      <c r="L113" s="3"/>
      <c r="M113" s="3"/>
      <c r="N113" s="25"/>
      <c r="O113" s="25"/>
      <c r="P113" s="25"/>
      <c r="Q113" s="13"/>
      <c r="R113" s="13"/>
      <c r="S113" s="13"/>
      <c r="T113" s="13"/>
      <c r="U113" s="13"/>
      <c r="V113" s="13"/>
      <c r="W113" s="13"/>
      <c r="X113" s="13"/>
      <c r="Y113" s="36"/>
      <c r="Z113" s="18"/>
      <c r="AA113" s="18"/>
    </row>
    <row r="114" spans="1:27" ht="14.25" customHeight="1" x14ac:dyDescent="0.2">
      <c r="A114" s="25"/>
      <c r="B114" s="25"/>
      <c r="C114" s="25"/>
      <c r="D114" s="25"/>
      <c r="E114" s="25"/>
      <c r="F114" s="25"/>
      <c r="G114" s="18"/>
      <c r="H114" s="25"/>
      <c r="I114" s="10" t="s">
        <v>30</v>
      </c>
      <c r="J114" s="3"/>
      <c r="K114" s="11"/>
      <c r="L114" s="3"/>
      <c r="M114" s="3"/>
      <c r="N114" s="25"/>
      <c r="O114" s="25"/>
      <c r="P114" s="25"/>
      <c r="Q114" s="13"/>
      <c r="R114" s="13"/>
      <c r="S114" s="13"/>
      <c r="T114" s="13"/>
      <c r="U114" s="13"/>
      <c r="V114" s="13"/>
      <c r="W114" s="13"/>
      <c r="X114" s="13"/>
      <c r="Y114" s="36"/>
      <c r="Z114" s="18"/>
      <c r="AA114" s="18"/>
    </row>
    <row r="115" spans="1:27" ht="14.25" customHeight="1" x14ac:dyDescent="0.2">
      <c r="A115" s="22" t="s">
        <v>0</v>
      </c>
      <c r="B115" s="22" t="s">
        <v>1</v>
      </c>
      <c r="C115" s="22" t="s">
        <v>2</v>
      </c>
      <c r="D115" s="9" t="s">
        <v>103</v>
      </c>
      <c r="E115" s="9" t="s">
        <v>104</v>
      </c>
      <c r="F115" s="9" t="s">
        <v>10</v>
      </c>
      <c r="G115" s="22" t="s">
        <v>11</v>
      </c>
      <c r="H115" s="22" t="s">
        <v>12</v>
      </c>
      <c r="I115" s="22" t="s">
        <v>34</v>
      </c>
      <c r="J115" s="9" t="s">
        <v>106</v>
      </c>
      <c r="K115" s="9" t="s">
        <v>10</v>
      </c>
      <c r="L115" s="22" t="s">
        <v>11</v>
      </c>
      <c r="M115" s="22" t="s">
        <v>12</v>
      </c>
      <c r="N115" s="9" t="s">
        <v>105</v>
      </c>
      <c r="O115" s="25"/>
      <c r="P115" s="25"/>
      <c r="Q115" s="13"/>
      <c r="R115" s="13"/>
      <c r="S115" s="13"/>
      <c r="T115" s="13"/>
      <c r="U115" s="13"/>
      <c r="V115" s="13"/>
      <c r="W115" s="13"/>
      <c r="X115" s="13"/>
      <c r="Y115" s="36"/>
      <c r="Z115" s="18"/>
      <c r="AA115" s="18"/>
    </row>
    <row r="116" spans="1:27" ht="14.25" customHeight="1" x14ac:dyDescent="0.2">
      <c r="A116" s="25"/>
      <c r="B116" s="25"/>
      <c r="C116" s="25"/>
      <c r="D116" s="25"/>
      <c r="E116" s="25">
        <v>-273.90310569770003</v>
      </c>
      <c r="F116" s="25">
        <v>-273.91344078790002</v>
      </c>
      <c r="G116" s="18">
        <v>-273.91304375602698</v>
      </c>
      <c r="H116" s="25">
        <v>-273.91302929415502</v>
      </c>
      <c r="I116" s="22">
        <v>0.8</v>
      </c>
      <c r="J116" s="3">
        <f t="shared" ref="J116:J121" si="61">(E116-N116)*1000</f>
        <v>10.987287039995408</v>
      </c>
      <c r="K116" s="3">
        <f t="shared" ref="K116:K121" si="62">(F116-N116)*1000</f>
        <v>0.65219684000794587</v>
      </c>
      <c r="L116" s="3">
        <f t="shared" ref="L116:L121" si="63">(G116-N116)*1000</f>
        <v>1.0492287130432487</v>
      </c>
      <c r="M116" s="3">
        <f t="shared" ref="M116:M121" si="64">(H116-N116)*1000</f>
        <v>1.0636905849992218</v>
      </c>
      <c r="N116" s="25">
        <v>-273.91409298474002</v>
      </c>
      <c r="O116" s="25"/>
      <c r="P116" s="25"/>
      <c r="Q116" s="13"/>
      <c r="R116" s="13"/>
      <c r="S116" s="13"/>
      <c r="T116" s="13"/>
      <c r="U116" s="13"/>
      <c r="V116" s="13"/>
      <c r="W116" s="13"/>
      <c r="X116" s="13"/>
      <c r="Y116" s="36"/>
      <c r="Z116" s="18"/>
      <c r="AA116" s="18"/>
    </row>
    <row r="117" spans="1:27" ht="14.25" customHeight="1" x14ac:dyDescent="0.2">
      <c r="A117" s="25"/>
      <c r="B117" s="25"/>
      <c r="C117" s="25"/>
      <c r="D117" s="25">
        <v>-274.75315081169998</v>
      </c>
      <c r="E117" s="25">
        <v>-274.5111355075</v>
      </c>
      <c r="F117" s="25">
        <v>-274.52624095149997</v>
      </c>
      <c r="G117" s="18">
        <v>-274.52559897964602</v>
      </c>
      <c r="H117" s="25">
        <v>-274.52554851040401</v>
      </c>
      <c r="I117" s="22">
        <v>1</v>
      </c>
      <c r="J117" s="3">
        <f t="shared" si="61"/>
        <v>15.882067564973568</v>
      </c>
      <c r="K117" s="3">
        <f t="shared" si="62"/>
        <v>0.77662356500241003</v>
      </c>
      <c r="L117" s="3">
        <f t="shared" si="63"/>
        <v>1.4185954189542826</v>
      </c>
      <c r="M117" s="3">
        <f t="shared" si="64"/>
        <v>1.4690646609665237</v>
      </c>
      <c r="N117" s="25">
        <v>-274.52701757506497</v>
      </c>
      <c r="O117" s="25"/>
      <c r="P117" s="25"/>
      <c r="Q117" s="13"/>
      <c r="R117" s="13"/>
      <c r="S117" s="13"/>
      <c r="T117" s="13"/>
      <c r="U117" s="13"/>
      <c r="V117" s="13"/>
      <c r="W117" s="13"/>
      <c r="X117" s="13"/>
      <c r="Y117" s="36"/>
      <c r="Z117" s="18"/>
      <c r="AA117" s="18"/>
    </row>
    <row r="118" spans="1:27" ht="14.25" customHeight="1" x14ac:dyDescent="0.2">
      <c r="A118" s="25"/>
      <c r="B118" s="25"/>
      <c r="C118" s="25"/>
      <c r="D118" s="25"/>
      <c r="E118" s="25">
        <v>-273.96570957220001</v>
      </c>
      <c r="F118" s="25">
        <v>-273.99310267300001</v>
      </c>
      <c r="G118" s="18">
        <v>-273.99441088828598</v>
      </c>
      <c r="H118" s="25">
        <v>-273.99375858842501</v>
      </c>
      <c r="I118" s="22">
        <v>1.5</v>
      </c>
      <c r="J118" s="3">
        <f t="shared" si="61"/>
        <v>30.578336311975818</v>
      </c>
      <c r="K118" s="3">
        <f t="shared" si="62"/>
        <v>3.185235511978135</v>
      </c>
      <c r="L118" s="3">
        <f t="shared" si="63"/>
        <v>1.8770202260043334</v>
      </c>
      <c r="M118" s="3">
        <f t="shared" si="64"/>
        <v>2.5293200869782595</v>
      </c>
      <c r="N118" s="25">
        <v>-273.99628790851199</v>
      </c>
      <c r="O118" s="25"/>
      <c r="P118" s="25"/>
      <c r="Q118" s="13"/>
      <c r="R118" s="13"/>
      <c r="S118" s="13"/>
      <c r="T118" s="21"/>
      <c r="U118" s="13"/>
      <c r="V118" s="13"/>
      <c r="W118" s="13"/>
      <c r="X118" s="13"/>
      <c r="Y118" s="36"/>
      <c r="Z118" s="18"/>
      <c r="AA118" s="18"/>
    </row>
    <row r="119" spans="1:27" x14ac:dyDescent="0.2">
      <c r="A119" s="25"/>
      <c r="B119" s="25"/>
      <c r="C119" s="25"/>
      <c r="D119" s="25"/>
      <c r="E119" s="25">
        <v>-273.62931519699998</v>
      </c>
      <c r="F119" s="25">
        <v>-273.71557552029998</v>
      </c>
      <c r="G119" s="18">
        <v>-273.71723262555702</v>
      </c>
      <c r="H119" s="25">
        <v>-273.68136445237599</v>
      </c>
      <c r="I119" s="22">
        <v>2</v>
      </c>
      <c r="J119" s="3">
        <f t="shared" si="61"/>
        <v>55.438131912012523</v>
      </c>
      <c r="K119" s="3">
        <f t="shared" si="62"/>
        <v>-30.822191387983366</v>
      </c>
      <c r="L119" s="3">
        <f t="shared" si="63"/>
        <v>-32.479296645021805</v>
      </c>
      <c r="M119" s="3">
        <f t="shared" si="64"/>
        <v>3.3888765360075013</v>
      </c>
      <c r="N119" s="25">
        <v>-273.684753328912</v>
      </c>
      <c r="O119" s="25"/>
      <c r="P119" s="25"/>
      <c r="Q119" s="13"/>
      <c r="R119" s="13"/>
      <c r="S119" s="13"/>
      <c r="T119" s="21"/>
      <c r="U119" s="13"/>
      <c r="V119" s="13"/>
      <c r="W119" s="13"/>
      <c r="X119" s="13"/>
      <c r="Y119" s="18"/>
      <c r="Z119" s="18"/>
      <c r="AA119" s="18"/>
    </row>
    <row r="120" spans="1:27" x14ac:dyDescent="0.2">
      <c r="A120" s="25"/>
      <c r="B120" s="25"/>
      <c r="C120" s="25"/>
      <c r="D120" s="25"/>
      <c r="E120" s="25">
        <v>-273.55624289619999</v>
      </c>
      <c r="F120" s="25">
        <v>-283.59359010010002</v>
      </c>
      <c r="G120" s="18">
        <v>-274.042223799662</v>
      </c>
      <c r="H120" s="47">
        <v>-273.59832476144197</v>
      </c>
      <c r="I120" s="22">
        <v>3</v>
      </c>
      <c r="J120" s="3">
        <f t="shared" si="61"/>
        <v>85.217240649001269</v>
      </c>
      <c r="K120" s="11">
        <f t="shared" si="62"/>
        <v>-9952.1299632510254</v>
      </c>
      <c r="L120" s="3">
        <f t="shared" si="63"/>
        <v>-400.76366281300579</v>
      </c>
      <c r="M120" s="3">
        <f t="shared" si="64"/>
        <v>43.135375407018728</v>
      </c>
      <c r="N120" s="25">
        <v>-273.64146013684899</v>
      </c>
      <c r="O120" s="25"/>
      <c r="P120" s="25"/>
      <c r="Q120" s="13"/>
      <c r="R120" s="13"/>
      <c r="S120" s="13"/>
      <c r="T120" s="13"/>
      <c r="U120" s="13"/>
      <c r="V120" s="13"/>
      <c r="W120" s="13"/>
      <c r="X120" s="13"/>
      <c r="Y120" s="18"/>
      <c r="Z120" s="18"/>
      <c r="AA120" s="18"/>
    </row>
    <row r="121" spans="1:27" x14ac:dyDescent="0.2">
      <c r="A121" s="25"/>
      <c r="B121" s="25"/>
      <c r="C121" s="25"/>
      <c r="D121" s="25"/>
      <c r="E121" s="25">
        <v>-273.55556140530001</v>
      </c>
      <c r="F121" s="11">
        <v>-6576.2829331296998</v>
      </c>
      <c r="G121" s="18">
        <v>-271.98203122159299</v>
      </c>
      <c r="H121" s="47">
        <v>-273.722842456656</v>
      </c>
      <c r="I121" s="22">
        <v>4</v>
      </c>
      <c r="J121" s="3">
        <f t="shared" si="61"/>
        <v>86.300198751985135</v>
      </c>
      <c r="K121" s="11">
        <f t="shared" si="62"/>
        <v>-6302641.0715256482</v>
      </c>
      <c r="L121" s="3">
        <f t="shared" si="63"/>
        <v>1659.8303824590062</v>
      </c>
      <c r="M121" s="3">
        <f t="shared" si="64"/>
        <v>-80.98085260400012</v>
      </c>
      <c r="N121" s="47">
        <v>-273.641861604052</v>
      </c>
      <c r="O121" s="25"/>
      <c r="P121" s="25"/>
      <c r="Q121" s="13"/>
      <c r="R121" s="13"/>
      <c r="S121" s="13"/>
      <c r="T121" s="21"/>
      <c r="U121" s="13"/>
      <c r="V121" s="13"/>
      <c r="W121" s="13"/>
      <c r="X121" s="13"/>
      <c r="Y121" s="18"/>
      <c r="Z121" s="18"/>
      <c r="AA121" s="18"/>
    </row>
    <row r="122" spans="1:27" x14ac:dyDescent="0.2">
      <c r="A122" s="25"/>
      <c r="B122" s="25"/>
      <c r="C122" s="25"/>
      <c r="D122" s="25"/>
      <c r="E122" s="25"/>
      <c r="F122" s="25"/>
      <c r="G122" s="18"/>
      <c r="H122" s="25"/>
      <c r="I122" s="22" t="s">
        <v>31</v>
      </c>
      <c r="J122" s="3"/>
      <c r="K122" s="11"/>
      <c r="L122" s="3"/>
      <c r="M122" s="3"/>
      <c r="N122" s="25"/>
      <c r="O122" s="25"/>
      <c r="P122" s="25"/>
    </row>
    <row r="123" spans="1:27" ht="14.25" customHeight="1" x14ac:dyDescent="0.2">
      <c r="A123" s="25"/>
      <c r="B123" s="25"/>
      <c r="C123" s="25"/>
      <c r="D123" s="25"/>
      <c r="E123" s="25"/>
      <c r="F123" s="41" t="s">
        <v>117</v>
      </c>
      <c r="G123" s="18"/>
      <c r="H123" s="25"/>
      <c r="I123" s="22" t="s">
        <v>32</v>
      </c>
      <c r="J123" s="3"/>
      <c r="K123" s="11"/>
      <c r="L123" s="3"/>
      <c r="M123" s="3"/>
      <c r="N123" s="25"/>
      <c r="O123" s="25"/>
      <c r="P123" s="25"/>
      <c r="Q123" s="15"/>
      <c r="R123" s="15"/>
    </row>
    <row r="124" spans="1:27" ht="14.25" customHeight="1" x14ac:dyDescent="0.2">
      <c r="A124" s="25"/>
      <c r="B124" s="25"/>
      <c r="C124" s="25"/>
      <c r="D124" s="25"/>
      <c r="E124" s="25"/>
      <c r="F124" s="25"/>
      <c r="G124" s="18"/>
      <c r="H124" s="25"/>
      <c r="I124" s="10" t="s">
        <v>30</v>
      </c>
      <c r="J124" s="3"/>
      <c r="K124" s="11"/>
      <c r="L124" s="3"/>
      <c r="M124" s="3"/>
      <c r="N124" s="25"/>
      <c r="O124" s="25"/>
      <c r="P124" s="25"/>
    </row>
    <row r="125" spans="1:27" ht="14.25" customHeight="1" x14ac:dyDescent="0.2">
      <c r="A125" s="18"/>
      <c r="B125" s="18"/>
      <c r="C125" s="18"/>
      <c r="D125" s="15"/>
      <c r="E125" s="15"/>
      <c r="F125" s="18"/>
      <c r="G125" s="18"/>
      <c r="I125" s="15"/>
      <c r="J125" s="15"/>
      <c r="K125" s="18"/>
      <c r="L125" s="18"/>
      <c r="M125" s="15"/>
      <c r="N125" s="18"/>
      <c r="O125" s="18"/>
      <c r="P125" s="18"/>
    </row>
    <row r="126" spans="1:27" s="54" customFormat="1" ht="14.25" customHeight="1" x14ac:dyDescent="0.2">
      <c r="A126" s="9" t="s">
        <v>80</v>
      </c>
      <c r="B126" s="9" t="s">
        <v>81</v>
      </c>
      <c r="C126" s="9" t="s">
        <v>10</v>
      </c>
      <c r="D126" s="22" t="s">
        <v>11</v>
      </c>
      <c r="E126" s="22" t="s">
        <v>12</v>
      </c>
      <c r="F126" s="22" t="s">
        <v>34</v>
      </c>
      <c r="G126" s="9" t="s">
        <v>81</v>
      </c>
      <c r="H126" s="9" t="s">
        <v>10</v>
      </c>
      <c r="I126" s="22" t="s">
        <v>11</v>
      </c>
      <c r="J126" s="22" t="s">
        <v>12</v>
      </c>
      <c r="K126" s="9" t="s">
        <v>82</v>
      </c>
      <c r="L126" s="18"/>
      <c r="M126" s="15"/>
      <c r="N126" s="18"/>
      <c r="O126" s="18"/>
      <c r="P126" s="18"/>
    </row>
    <row r="127" spans="1:27" s="54" customFormat="1" ht="14.25" customHeight="1" x14ac:dyDescent="0.2">
      <c r="A127" s="48">
        <v>-507.74848035510001</v>
      </c>
      <c r="B127" s="48">
        <v>-507.32122558999998</v>
      </c>
      <c r="C127" s="48">
        <v>-507.34743758019999</v>
      </c>
      <c r="D127" s="18">
        <v>-507.34537205302502</v>
      </c>
      <c r="E127" s="2">
        <v>-507.34532618101002</v>
      </c>
      <c r="F127" s="22">
        <v>0.8</v>
      </c>
      <c r="G127" s="3">
        <f t="shared" ref="G127:G132" si="65">(B127-K127)*1000</f>
        <v>28.677269870001965</v>
      </c>
      <c r="H127" s="3">
        <f t="shared" ref="H127:H132" si="66">(C127-K127)*1000</f>
        <v>2.465279669991105</v>
      </c>
      <c r="I127" s="3">
        <f t="shared" ref="I127:I132" si="67">(D127-K127)*1000</f>
        <v>4.5308068449685379</v>
      </c>
      <c r="J127" s="3">
        <f t="shared" ref="J127:J132" si="68">(E127-K127)*1000</f>
        <v>4.5766788599621577</v>
      </c>
      <c r="K127" s="34">
        <v>-507.34990285986999</v>
      </c>
      <c r="L127" s="18"/>
      <c r="M127" s="15"/>
      <c r="N127" s="18"/>
      <c r="O127" s="18"/>
      <c r="P127" s="18"/>
    </row>
    <row r="128" spans="1:27" s="54" customFormat="1" ht="14.25" customHeight="1" x14ac:dyDescent="0.2">
      <c r="A128" s="48">
        <v>-509.00094891729998</v>
      </c>
      <c r="B128" s="48">
        <v>-508.57205771960002</v>
      </c>
      <c r="C128" s="48">
        <v>-508.60968527799997</v>
      </c>
      <c r="D128" s="18">
        <v>-508.60754402669198</v>
      </c>
      <c r="E128" s="2">
        <v>-508.60738436811999</v>
      </c>
      <c r="F128" s="22">
        <v>1</v>
      </c>
      <c r="G128" s="3">
        <f t="shared" si="65"/>
        <v>40.319046871957198</v>
      </c>
      <c r="H128" s="3">
        <f t="shared" si="66"/>
        <v>2.6914884720099508</v>
      </c>
      <c r="I128" s="3">
        <f t="shared" si="67"/>
        <v>4.8327397799994287</v>
      </c>
      <c r="J128" s="3">
        <f t="shared" si="68"/>
        <v>4.9923983519875037</v>
      </c>
      <c r="K128" s="34">
        <v>-508.61237676647198</v>
      </c>
      <c r="L128" s="18"/>
      <c r="M128" s="15"/>
      <c r="N128" s="18"/>
      <c r="O128" s="18"/>
      <c r="P128" s="18"/>
    </row>
    <row r="129" spans="1:16" s="54" customFormat="1" ht="14.25" customHeight="1" x14ac:dyDescent="0.2">
      <c r="A129" s="48">
        <v>-507.90905179340001</v>
      </c>
      <c r="B129" s="48">
        <v>-507.49787344200001</v>
      </c>
      <c r="C129" s="48">
        <v>-507.56601567299998</v>
      </c>
      <c r="D129" s="18">
        <v>-507.567090895484</v>
      </c>
      <c r="E129" s="2">
        <v>-507.565027763469</v>
      </c>
      <c r="F129" s="22">
        <v>1.5</v>
      </c>
      <c r="G129" s="3">
        <f t="shared" si="65"/>
        <v>74.212464100014586</v>
      </c>
      <c r="H129" s="3">
        <f t="shared" si="66"/>
        <v>6.0702331000470622</v>
      </c>
      <c r="I129" s="3">
        <f t="shared" si="67"/>
        <v>4.9950106160281393</v>
      </c>
      <c r="J129" s="3">
        <f t="shared" si="68"/>
        <v>7.0581426310241113</v>
      </c>
      <c r="K129" s="34">
        <v>-507.57208590610003</v>
      </c>
      <c r="L129" s="18"/>
      <c r="M129" s="15"/>
      <c r="N129" s="18"/>
      <c r="O129" s="18"/>
      <c r="P129" s="18"/>
    </row>
    <row r="130" spans="1:16" s="54" customFormat="1" ht="14.25" customHeight="1" x14ac:dyDescent="0.2">
      <c r="A130" s="48">
        <v>-507.21904492300001</v>
      </c>
      <c r="B130" s="48">
        <v>-506.82151975229999</v>
      </c>
      <c r="C130" s="48">
        <v>-507.07864788310002</v>
      </c>
      <c r="D130" s="18">
        <v>-506.91171154050397</v>
      </c>
      <c r="E130" s="6">
        <v>-506.95089096255299</v>
      </c>
      <c r="F130" s="22">
        <v>2</v>
      </c>
      <c r="G130" s="3">
        <f t="shared" si="65"/>
        <v>138.87752127902786</v>
      </c>
      <c r="H130" s="3">
        <f t="shared" si="66"/>
        <v>-118.25060952099875</v>
      </c>
      <c r="I130" s="3">
        <f t="shared" si="67"/>
        <v>48.685733075046755</v>
      </c>
      <c r="J130" s="3">
        <f t="shared" si="68"/>
        <v>9.5063110260298345</v>
      </c>
      <c r="K130" s="34">
        <v>-506.96039727357902</v>
      </c>
      <c r="L130" s="18"/>
      <c r="M130" s="15"/>
      <c r="N130" s="18"/>
      <c r="O130" s="18"/>
      <c r="P130" s="18"/>
    </row>
    <row r="131" spans="1:16" s="54" customFormat="1" ht="14.25" customHeight="1" x14ac:dyDescent="0.2">
      <c r="A131" s="48">
        <v>-507.07283526809999</v>
      </c>
      <c r="B131" s="48">
        <v>-506.68078506849997</v>
      </c>
      <c r="C131" s="48">
        <v>-546.80045962190002</v>
      </c>
      <c r="D131" s="18">
        <v>-507.08349514999401</v>
      </c>
      <c r="E131" s="2">
        <v>-506.888241658499</v>
      </c>
      <c r="F131" s="22">
        <v>3</v>
      </c>
      <c r="G131" s="3">
        <f t="shared" si="65"/>
        <v>208.97949009400918</v>
      </c>
      <c r="H131" s="11">
        <f t="shared" si="66"/>
        <v>-39910.695063306033</v>
      </c>
      <c r="I131" s="3">
        <f t="shared" si="67"/>
        <v>-193.73059140002624</v>
      </c>
      <c r="J131" s="3">
        <f t="shared" si="68"/>
        <v>1.5229000949830152</v>
      </c>
      <c r="K131" s="34">
        <v>-506.88976455859398</v>
      </c>
      <c r="L131" s="18"/>
      <c r="M131" s="15"/>
      <c r="N131" s="18"/>
      <c r="O131" s="18"/>
      <c r="P131" s="18"/>
    </row>
    <row r="132" spans="1:16" s="54" customFormat="1" ht="14.25" customHeight="1" x14ac:dyDescent="0.2">
      <c r="A132" s="48">
        <v>-507.0720791041</v>
      </c>
      <c r="B132" s="48">
        <v>-506.68015634260001</v>
      </c>
      <c r="C132" s="11">
        <v>-64717.477126252401</v>
      </c>
      <c r="D132" s="18">
        <v>-507.16823106098798</v>
      </c>
      <c r="E132" s="24">
        <v>-506.861546830365</v>
      </c>
      <c r="F132" s="22">
        <v>4</v>
      </c>
      <c r="G132" s="3">
        <f t="shared" si="65"/>
        <v>209.84788636695839</v>
      </c>
      <c r="H132" s="11">
        <f t="shared" si="66"/>
        <v>-64210587.122023433</v>
      </c>
      <c r="I132" s="3">
        <f t="shared" si="67"/>
        <v>-278.22683202100507</v>
      </c>
      <c r="J132" s="3">
        <f t="shared" si="68"/>
        <v>28.457398601972272</v>
      </c>
      <c r="K132" s="35">
        <v>-506.89000422896697</v>
      </c>
      <c r="L132" s="18"/>
      <c r="M132" s="15"/>
      <c r="N132" s="18"/>
      <c r="O132" s="18"/>
      <c r="P132" s="18"/>
    </row>
    <row r="133" spans="1:16" s="54" customFormat="1" ht="14.25" customHeight="1" x14ac:dyDescent="0.2">
      <c r="A133" s="48"/>
      <c r="B133" s="48"/>
      <c r="C133" s="48"/>
      <c r="D133" s="18"/>
      <c r="E133" s="48"/>
      <c r="F133" s="22" t="s">
        <v>31</v>
      </c>
      <c r="G133" s="48"/>
      <c r="H133" s="3"/>
      <c r="I133" s="11"/>
      <c r="J133" s="3"/>
      <c r="K133" s="3"/>
      <c r="L133" s="18"/>
      <c r="M133" s="15"/>
      <c r="N133" s="18"/>
      <c r="O133" s="18"/>
      <c r="P133" s="18"/>
    </row>
    <row r="134" spans="1:16" s="54" customFormat="1" ht="14.25" customHeight="1" x14ac:dyDescent="0.2">
      <c r="A134" s="48"/>
      <c r="B134" s="41" t="s">
        <v>102</v>
      </c>
      <c r="C134" s="18"/>
      <c r="D134" s="48"/>
      <c r="E134" s="48"/>
      <c r="F134" s="22" t="s">
        <v>32</v>
      </c>
      <c r="G134" s="48"/>
      <c r="H134" s="3"/>
      <c r="I134" s="3"/>
      <c r="J134" s="3"/>
      <c r="K134" s="3"/>
      <c r="L134" s="18"/>
      <c r="M134" s="15"/>
      <c r="N134" s="18"/>
      <c r="O134" s="18"/>
      <c r="P134" s="18"/>
    </row>
    <row r="135" spans="1:16" s="54" customFormat="1" ht="14.25" customHeight="1" x14ac:dyDescent="0.2">
      <c r="A135" s="48"/>
      <c r="B135" s="48"/>
      <c r="C135" s="48"/>
      <c r="D135" s="18"/>
      <c r="E135" s="48"/>
      <c r="F135" s="10" t="s">
        <v>30</v>
      </c>
      <c r="G135" s="48"/>
      <c r="H135" s="3"/>
      <c r="I135" s="11"/>
      <c r="J135" s="3"/>
      <c r="K135" s="3"/>
      <c r="L135" s="18"/>
      <c r="M135" s="15"/>
      <c r="N135" s="18"/>
      <c r="O135" s="18"/>
      <c r="P135" s="18"/>
    </row>
    <row r="136" spans="1:16" s="54" customFormat="1" ht="14.25" customHeight="1" x14ac:dyDescent="0.2">
      <c r="A136" s="18"/>
      <c r="B136" s="18"/>
      <c r="C136" s="18"/>
      <c r="D136" s="15"/>
      <c r="E136" s="15"/>
      <c r="F136" s="18"/>
      <c r="G136" s="18"/>
      <c r="H136" s="18"/>
      <c r="I136" s="15"/>
      <c r="J136" s="15"/>
      <c r="K136" s="18"/>
      <c r="L136" s="18"/>
      <c r="M136" s="15"/>
      <c r="N136" s="18"/>
      <c r="O136" s="18"/>
      <c r="P136" s="18"/>
    </row>
    <row r="137" spans="1:16" s="57" customFormat="1" ht="28.5" x14ac:dyDescent="0.2">
      <c r="A137" s="55" t="s">
        <v>145</v>
      </c>
      <c r="B137" s="55" t="s">
        <v>146</v>
      </c>
      <c r="C137" s="56" t="s">
        <v>139</v>
      </c>
      <c r="D137" s="56" t="s">
        <v>147</v>
      </c>
      <c r="E137" s="56" t="s">
        <v>34</v>
      </c>
      <c r="F137" s="55" t="s">
        <v>145</v>
      </c>
      <c r="G137" s="55" t="s">
        <v>146</v>
      </c>
      <c r="H137" s="56" t="s">
        <v>139</v>
      </c>
      <c r="I137" s="56" t="s">
        <v>147</v>
      </c>
      <c r="J137" s="55" t="s">
        <v>148</v>
      </c>
      <c r="K137" s="72" t="s">
        <v>54</v>
      </c>
      <c r="L137" s="72" t="s">
        <v>79</v>
      </c>
    </row>
    <row r="138" spans="1:16" s="57" customFormat="1" x14ac:dyDescent="0.2">
      <c r="A138" s="61">
        <v>-461.70806204979999</v>
      </c>
      <c r="B138" s="61">
        <v>-461.78542651390001</v>
      </c>
      <c r="C138" s="61">
        <v>-461.78578229291901</v>
      </c>
      <c r="D138" s="57">
        <v>-461.78523052664002</v>
      </c>
      <c r="E138" s="56">
        <v>0.8</v>
      </c>
      <c r="J138" s="57">
        <v>-461.78724626776602</v>
      </c>
      <c r="K138" s="57" t="s">
        <v>149</v>
      </c>
      <c r="L138" s="57">
        <v>1.34724194</v>
      </c>
    </row>
    <row r="139" spans="1:16" s="57" customFormat="1" x14ac:dyDescent="0.2">
      <c r="A139" s="61">
        <v>-462.5143627054</v>
      </c>
      <c r="B139" s="61">
        <v>-462.62630658339998</v>
      </c>
      <c r="C139" s="61">
        <v>-462.62884412546902</v>
      </c>
      <c r="D139" s="57">
        <v>-462.62609239282699</v>
      </c>
      <c r="E139" s="56">
        <v>1</v>
      </c>
      <c r="J139" s="57">
        <v>-462.63324692010502</v>
      </c>
      <c r="K139" s="58" t="s">
        <v>56</v>
      </c>
      <c r="L139" s="57">
        <v>1.3602671500000001</v>
      </c>
    </row>
    <row r="140" spans="1:16" s="57" customFormat="1" x14ac:dyDescent="0.2">
      <c r="A140" s="61">
        <v>-461.9308636019</v>
      </c>
      <c r="B140" s="61">
        <v>-462.00136851010001</v>
      </c>
      <c r="C140" s="61">
        <v>-461.997121952778</v>
      </c>
      <c r="D140" s="57">
        <v>-461.99483699178103</v>
      </c>
      <c r="E140" s="56">
        <v>1.5</v>
      </c>
      <c r="J140" s="57">
        <v>-462.01103343413303</v>
      </c>
      <c r="K140" s="57" t="s">
        <v>150</v>
      </c>
      <c r="L140" s="57">
        <v>1.3637559500000001</v>
      </c>
    </row>
    <row r="141" spans="1:16" s="57" customFormat="1" x14ac:dyDescent="0.2">
      <c r="A141" s="61">
        <v>-461.42725469160001</v>
      </c>
      <c r="B141" s="61">
        <v>-461.56980484820002</v>
      </c>
      <c r="C141" s="61">
        <v>-461.61132489931401</v>
      </c>
      <c r="D141" s="57">
        <v>-461.559414423384</v>
      </c>
      <c r="E141" s="56">
        <v>2</v>
      </c>
      <c r="J141" s="57">
        <v>-461.66859085917002</v>
      </c>
      <c r="K141" s="58" t="s">
        <v>151</v>
      </c>
      <c r="L141" s="57">
        <v>1.36375537</v>
      </c>
    </row>
    <row r="142" spans="1:16" s="57" customFormat="1" x14ac:dyDescent="0.2">
      <c r="A142" s="61"/>
      <c r="B142" s="61"/>
      <c r="C142" s="61"/>
      <c r="E142" s="56">
        <v>3</v>
      </c>
      <c r="K142" s="57" t="s">
        <v>59</v>
      </c>
      <c r="L142" s="57">
        <v>1.36026628</v>
      </c>
    </row>
    <row r="143" spans="1:16" s="57" customFormat="1" x14ac:dyDescent="0.2">
      <c r="A143" s="61"/>
      <c r="B143" s="61"/>
      <c r="C143" s="61"/>
      <c r="E143" s="56">
        <v>4</v>
      </c>
      <c r="K143" s="58" t="s">
        <v>152</v>
      </c>
      <c r="L143" s="57">
        <v>1.34724043</v>
      </c>
    </row>
    <row r="144" spans="1:16" s="57" customFormat="1" x14ac:dyDescent="0.2">
      <c r="A144" s="61"/>
      <c r="B144" s="61"/>
      <c r="C144" s="61"/>
      <c r="E144" s="56" t="s">
        <v>31</v>
      </c>
    </row>
    <row r="145" spans="1:16" s="57" customFormat="1" x14ac:dyDescent="0.2">
      <c r="A145" s="61"/>
      <c r="B145" s="61"/>
      <c r="C145" s="85" t="s">
        <v>144</v>
      </c>
      <c r="E145" s="56" t="s">
        <v>32</v>
      </c>
    </row>
    <row r="146" spans="1:16" s="57" customFormat="1" x14ac:dyDescent="0.2">
      <c r="A146" s="61"/>
      <c r="B146" s="61"/>
      <c r="C146" s="61"/>
      <c r="E146" s="66" t="s">
        <v>30</v>
      </c>
    </row>
    <row r="147" spans="1:16" s="54" customFormat="1" ht="14.25" customHeight="1" x14ac:dyDescent="0.2">
      <c r="A147" s="18"/>
      <c r="B147" s="18"/>
      <c r="C147" s="18"/>
      <c r="D147" s="15"/>
      <c r="E147" s="15"/>
      <c r="F147" s="18"/>
      <c r="G147" s="18"/>
      <c r="H147" s="18"/>
      <c r="I147" s="15"/>
      <c r="J147" s="15"/>
      <c r="K147" s="18"/>
      <c r="L147" s="18"/>
      <c r="M147" s="15"/>
      <c r="N147" s="18"/>
      <c r="O147" s="18"/>
      <c r="P147" s="18"/>
    </row>
    <row r="148" spans="1:16" ht="14.25" customHeight="1" x14ac:dyDescent="0.2">
      <c r="A148" s="22" t="s">
        <v>0</v>
      </c>
      <c r="B148" s="22" t="s">
        <v>1</v>
      </c>
      <c r="C148" s="22" t="s">
        <v>2</v>
      </c>
      <c r="D148" s="9" t="s">
        <v>131</v>
      </c>
      <c r="E148" s="9" t="s">
        <v>10</v>
      </c>
      <c r="F148" s="22" t="s">
        <v>11</v>
      </c>
      <c r="G148" s="22" t="s">
        <v>12</v>
      </c>
      <c r="H148" s="22" t="s">
        <v>34</v>
      </c>
      <c r="I148" s="9" t="s">
        <v>131</v>
      </c>
      <c r="J148" s="9" t="s">
        <v>10</v>
      </c>
      <c r="K148" s="22" t="s">
        <v>11</v>
      </c>
      <c r="L148" s="22" t="s">
        <v>12</v>
      </c>
      <c r="M148" s="9" t="s">
        <v>130</v>
      </c>
      <c r="N148" s="28" t="s">
        <v>54</v>
      </c>
      <c r="O148" s="28" t="s">
        <v>79</v>
      </c>
      <c r="P148" s="18"/>
    </row>
    <row r="149" spans="1:16" ht="14.25" customHeight="1" x14ac:dyDescent="0.2">
      <c r="A149" s="18"/>
      <c r="B149" s="18"/>
      <c r="C149" s="18"/>
      <c r="D149" s="48"/>
      <c r="E149" s="48"/>
      <c r="F149" s="48"/>
      <c r="G149" s="18"/>
      <c r="H149" s="22">
        <v>0.8</v>
      </c>
      <c r="I149" s="48"/>
      <c r="J149" s="48"/>
      <c r="K149" s="48"/>
      <c r="L149" s="48"/>
      <c r="M149" s="49"/>
      <c r="N149" s="48" t="s">
        <v>122</v>
      </c>
      <c r="O149" s="48">
        <v>1.53042747</v>
      </c>
      <c r="P149" s="18"/>
    </row>
    <row r="150" spans="1:16" ht="14.25" customHeight="1" x14ac:dyDescent="0.2">
      <c r="A150" s="18"/>
      <c r="B150" s="18"/>
      <c r="C150" s="18"/>
      <c r="D150" s="49">
        <v>-547.60487944709996</v>
      </c>
      <c r="E150" s="49">
        <v>-547.64598385299996</v>
      </c>
      <c r="F150" s="49">
        <v>-547.64361384708502</v>
      </c>
      <c r="G150" s="18">
        <v>-547.64343884481104</v>
      </c>
      <c r="H150" s="22">
        <v>1</v>
      </c>
      <c r="I150" s="48"/>
      <c r="J150" s="48"/>
      <c r="K150" s="48"/>
      <c r="L150" s="48"/>
      <c r="M150" s="49">
        <v>-547.648954084568</v>
      </c>
      <c r="N150" s="48" t="s">
        <v>123</v>
      </c>
      <c r="O150" s="48">
        <v>1.53242083</v>
      </c>
      <c r="P150" s="18"/>
    </row>
    <row r="151" spans="1:16" x14ac:dyDescent="0.2">
      <c r="A151" s="18"/>
      <c r="B151" s="18"/>
      <c r="C151" s="18"/>
      <c r="D151" s="48"/>
      <c r="E151" s="48"/>
      <c r="F151" s="48"/>
      <c r="G151" s="18"/>
      <c r="H151" s="22">
        <v>1.5</v>
      </c>
      <c r="I151" s="48"/>
      <c r="J151" s="48"/>
      <c r="K151" s="48"/>
      <c r="L151" s="48"/>
      <c r="M151" s="48"/>
      <c r="N151" s="48" t="s">
        <v>124</v>
      </c>
      <c r="O151" s="48">
        <v>1.53208254</v>
      </c>
      <c r="P151" s="18"/>
    </row>
    <row r="152" spans="1:16" x14ac:dyDescent="0.2">
      <c r="A152" s="18"/>
      <c r="B152" s="18"/>
      <c r="C152" s="18"/>
      <c r="D152" s="48"/>
      <c r="E152" s="48"/>
      <c r="F152" s="48"/>
      <c r="G152" s="18"/>
      <c r="H152" s="22">
        <v>2</v>
      </c>
      <c r="I152" s="48"/>
      <c r="J152" s="48"/>
      <c r="K152" s="48"/>
      <c r="L152" s="48"/>
      <c r="M152" s="48"/>
      <c r="N152" s="48" t="s">
        <v>125</v>
      </c>
      <c r="O152" s="48">
        <v>1.53231414</v>
      </c>
      <c r="P152" s="18"/>
    </row>
    <row r="153" spans="1:16" x14ac:dyDescent="0.2">
      <c r="A153" s="18"/>
      <c r="B153" s="18"/>
      <c r="C153" s="18"/>
      <c r="D153" s="48"/>
      <c r="E153" s="48"/>
      <c r="F153" s="48"/>
      <c r="G153" s="18"/>
      <c r="H153" s="22">
        <v>3</v>
      </c>
      <c r="I153" s="48"/>
      <c r="J153" s="48"/>
      <c r="K153" s="48"/>
      <c r="L153" s="48"/>
      <c r="M153" s="48"/>
      <c r="N153" s="48" t="s">
        <v>58</v>
      </c>
      <c r="O153" s="48">
        <v>1.5323247200000001</v>
      </c>
      <c r="P153" s="18"/>
    </row>
    <row r="154" spans="1:16" x14ac:dyDescent="0.2">
      <c r="A154" s="18"/>
      <c r="B154" s="18"/>
      <c r="C154" s="18"/>
      <c r="D154" s="48"/>
      <c r="E154" s="48"/>
      <c r="F154" s="48"/>
      <c r="G154" s="18"/>
      <c r="H154" s="22">
        <v>4</v>
      </c>
      <c r="I154" s="48"/>
      <c r="J154" s="48"/>
      <c r="K154" s="48"/>
      <c r="L154" s="48"/>
      <c r="M154" s="48"/>
      <c r="N154" s="48" t="s">
        <v>59</v>
      </c>
      <c r="O154" s="48">
        <v>1.5323403799999999</v>
      </c>
      <c r="P154" s="18"/>
    </row>
    <row r="155" spans="1:16" x14ac:dyDescent="0.2">
      <c r="A155" s="18"/>
      <c r="B155" s="18"/>
      <c r="C155" s="18"/>
      <c r="D155" s="48"/>
      <c r="E155" s="48"/>
      <c r="F155" s="48"/>
      <c r="G155" s="18"/>
      <c r="H155" s="22" t="s">
        <v>31</v>
      </c>
      <c r="I155" s="48"/>
      <c r="J155" s="48"/>
      <c r="K155" s="48"/>
      <c r="L155" s="48"/>
      <c r="M155" s="48"/>
      <c r="N155" s="48" t="s">
        <v>60</v>
      </c>
      <c r="O155" s="48">
        <v>1.5323537899999999</v>
      </c>
      <c r="P155" s="18"/>
    </row>
    <row r="156" spans="1:16" s="25" customFormat="1" x14ac:dyDescent="0.2">
      <c r="A156" s="18"/>
      <c r="B156" s="18"/>
      <c r="C156" s="18"/>
      <c r="D156" s="48"/>
      <c r="E156" s="41" t="s">
        <v>132</v>
      </c>
      <c r="F156" s="48"/>
      <c r="G156" s="18"/>
      <c r="H156" s="22" t="s">
        <v>32</v>
      </c>
      <c r="I156" s="48"/>
      <c r="J156" s="48"/>
      <c r="K156" s="48"/>
      <c r="L156" s="48"/>
      <c r="M156" s="48"/>
      <c r="N156" s="48" t="s">
        <v>61</v>
      </c>
      <c r="O156" s="48">
        <v>1.5323674</v>
      </c>
      <c r="P156" s="18"/>
    </row>
    <row r="157" spans="1:16" s="25" customFormat="1" x14ac:dyDescent="0.2">
      <c r="A157" s="18"/>
      <c r="B157" s="18"/>
      <c r="C157" s="18"/>
      <c r="D157" s="48"/>
      <c r="E157" s="48"/>
      <c r="F157" s="48"/>
      <c r="G157" s="18"/>
      <c r="H157" s="10" t="s">
        <v>30</v>
      </c>
      <c r="I157" s="48"/>
      <c r="J157" s="48"/>
      <c r="K157" s="48"/>
      <c r="L157" s="48"/>
      <c r="M157" s="48"/>
      <c r="N157" s="48" t="s">
        <v>62</v>
      </c>
      <c r="O157" s="48">
        <v>1.53237698</v>
      </c>
      <c r="P157" s="18"/>
    </row>
    <row r="158" spans="1:16" s="25" customFormat="1" x14ac:dyDescent="0.2">
      <c r="A158" s="18"/>
      <c r="B158" s="18"/>
      <c r="C158" s="18"/>
      <c r="D158" s="48"/>
      <c r="E158" s="48"/>
      <c r="F158" s="48"/>
      <c r="G158" s="18"/>
      <c r="H158" s="48"/>
      <c r="I158" s="48"/>
      <c r="J158" s="48"/>
      <c r="K158" s="48"/>
      <c r="L158" s="48"/>
      <c r="M158" s="48"/>
      <c r="N158" s="48" t="s">
        <v>63</v>
      </c>
      <c r="O158" s="48">
        <v>1.5323448900000001</v>
      </c>
      <c r="P158" s="32"/>
    </row>
    <row r="159" spans="1:16" s="25" customFormat="1" x14ac:dyDescent="0.2">
      <c r="A159" s="18"/>
      <c r="B159" s="18"/>
      <c r="C159" s="18"/>
      <c r="D159" s="48"/>
      <c r="E159" s="48"/>
      <c r="F159" s="48"/>
      <c r="G159" s="18"/>
      <c r="H159" s="48"/>
      <c r="I159" s="48"/>
      <c r="J159" s="48"/>
      <c r="K159" s="48"/>
      <c r="L159" s="48"/>
      <c r="M159" s="48"/>
      <c r="N159" s="48" t="s">
        <v>64</v>
      </c>
      <c r="O159" s="48">
        <v>1.53223928</v>
      </c>
      <c r="P159" s="32"/>
    </row>
    <row r="160" spans="1:16" s="25" customFormat="1" x14ac:dyDescent="0.2">
      <c r="A160" s="18"/>
      <c r="B160" s="18"/>
      <c r="C160" s="18"/>
      <c r="D160" s="48"/>
      <c r="E160" s="48"/>
      <c r="F160" s="48"/>
      <c r="G160" s="18"/>
      <c r="H160" s="48"/>
      <c r="I160" s="48"/>
      <c r="J160" s="48"/>
      <c r="K160" s="48"/>
      <c r="L160" s="48"/>
      <c r="M160" s="48"/>
      <c r="N160" s="48" t="s">
        <v>65</v>
      </c>
      <c r="O160" s="48">
        <v>1.53226858</v>
      </c>
      <c r="P160" s="32"/>
    </row>
    <row r="161" spans="1:15" s="25" customFormat="1" x14ac:dyDescent="0.2">
      <c r="M161" s="48"/>
      <c r="N161" s="48" t="s">
        <v>126</v>
      </c>
      <c r="O161" s="48">
        <v>1.5303684099999999</v>
      </c>
    </row>
    <row r="162" spans="1:15" s="54" customFormat="1" x14ac:dyDescent="0.2"/>
    <row r="163" spans="1:15" s="54" customFormat="1" ht="28.5" x14ac:dyDescent="0.2">
      <c r="A163" s="55" t="s">
        <v>104</v>
      </c>
      <c r="B163" s="55" t="s">
        <v>140</v>
      </c>
      <c r="C163" s="56" t="s">
        <v>154</v>
      </c>
      <c r="D163" s="56" t="s">
        <v>141</v>
      </c>
      <c r="E163" s="56" t="s">
        <v>34</v>
      </c>
      <c r="F163" s="55" t="s">
        <v>104</v>
      </c>
      <c r="G163" s="55" t="s">
        <v>140</v>
      </c>
      <c r="H163" s="56" t="s">
        <v>154</v>
      </c>
      <c r="I163" s="56" t="s">
        <v>141</v>
      </c>
      <c r="J163" s="55" t="s">
        <v>158</v>
      </c>
      <c r="K163" s="58"/>
      <c r="L163" s="58"/>
    </row>
    <row r="164" spans="1:15" s="54" customFormat="1" x14ac:dyDescent="0.2">
      <c r="A164" s="61">
        <v>-193.4512277126</v>
      </c>
      <c r="B164" s="61">
        <v>-193.48566999089999</v>
      </c>
      <c r="C164" s="61">
        <v>-193.48310346624601</v>
      </c>
      <c r="D164" s="57">
        <v>-193.48291641959401</v>
      </c>
      <c r="E164" s="56">
        <v>0.8</v>
      </c>
      <c r="F164" s="57"/>
      <c r="G164" s="57"/>
      <c r="H164" s="57"/>
      <c r="I164" s="57"/>
      <c r="J164" s="57">
        <v>-193.48655285400099</v>
      </c>
      <c r="K164" s="58"/>
      <c r="L164" s="58"/>
    </row>
    <row r="165" spans="1:15" s="54" customFormat="1" x14ac:dyDescent="0.2">
      <c r="A165" s="61">
        <v>-193.9814038598</v>
      </c>
      <c r="B165" s="61">
        <v>-194.02695043899999</v>
      </c>
      <c r="C165" s="61">
        <v>-194.02379426465899</v>
      </c>
      <c r="D165" s="57">
        <v>-194.02329525428701</v>
      </c>
      <c r="E165" s="56">
        <v>1</v>
      </c>
      <c r="F165" s="57"/>
      <c r="G165" s="57"/>
      <c r="H165" s="57"/>
      <c r="I165" s="57"/>
      <c r="J165" s="57">
        <v>-194.027593553136</v>
      </c>
      <c r="K165" s="58"/>
      <c r="L165" s="58"/>
    </row>
    <row r="166" spans="1:15" s="54" customFormat="1" x14ac:dyDescent="0.2">
      <c r="A166" s="61">
        <v>-193.49089580539999</v>
      </c>
      <c r="B166" s="61">
        <v>-193.5650807264</v>
      </c>
      <c r="C166" s="61">
        <v>-193.557623471059</v>
      </c>
      <c r="D166" s="57">
        <v>-193.55332473991601</v>
      </c>
      <c r="E166" s="56">
        <v>1.5</v>
      </c>
      <c r="F166" s="57"/>
      <c r="G166" s="57"/>
      <c r="H166" s="57"/>
      <c r="I166" s="57"/>
      <c r="J166" s="57">
        <v>-193.56103675349101</v>
      </c>
      <c r="K166" s="58"/>
      <c r="L166" s="58"/>
    </row>
    <row r="167" spans="1:15" s="54" customFormat="1" x14ac:dyDescent="0.2">
      <c r="A167" s="61">
        <v>-193.15736993269999</v>
      </c>
      <c r="B167" s="61">
        <v>-193.42458121230001</v>
      </c>
      <c r="C167" s="61">
        <v>-193.62838622440799</v>
      </c>
      <c r="D167" s="57">
        <v>-193.27780386673399</v>
      </c>
      <c r="E167" s="56">
        <v>2</v>
      </c>
      <c r="F167" s="57"/>
      <c r="G167" s="57"/>
      <c r="H167" s="57"/>
      <c r="I167" s="57"/>
      <c r="J167" s="57">
        <v>-193.283046350641</v>
      </c>
      <c r="K167" s="58"/>
      <c r="L167" s="58"/>
    </row>
    <row r="168" spans="1:15" s="54" customFormat="1" x14ac:dyDescent="0.2">
      <c r="A168" s="78">
        <v>-193.138160672</v>
      </c>
      <c r="B168" s="61">
        <v>-193.13943562649999</v>
      </c>
      <c r="C168" s="61">
        <v>-193.140015059115</v>
      </c>
      <c r="D168" s="57">
        <v>-193.140012521302</v>
      </c>
      <c r="E168" s="56">
        <v>3</v>
      </c>
      <c r="F168" s="57"/>
      <c r="G168" s="57"/>
      <c r="H168" s="57"/>
      <c r="I168" s="57"/>
      <c r="J168" s="57">
        <v>-193.12394770592499</v>
      </c>
      <c r="K168" s="58"/>
      <c r="L168" s="58"/>
    </row>
    <row r="169" spans="1:15" s="54" customFormat="1" x14ac:dyDescent="0.2">
      <c r="A169" s="78">
        <v>-193.13720622709999</v>
      </c>
      <c r="B169" s="61">
        <v>-193.13847769980001</v>
      </c>
      <c r="C169" s="61">
        <v>-193.13905737448599</v>
      </c>
      <c r="D169" s="57">
        <v>-193.139054863127</v>
      </c>
      <c r="E169" s="56">
        <v>4</v>
      </c>
      <c r="F169" s="57"/>
      <c r="G169" s="57"/>
      <c r="H169" s="57"/>
      <c r="I169" s="57"/>
      <c r="J169" s="57">
        <v>-193.12365290164001</v>
      </c>
      <c r="K169" s="58"/>
      <c r="L169" s="57"/>
    </row>
    <row r="170" spans="1:15" s="54" customFormat="1" x14ac:dyDescent="0.2">
      <c r="A170" s="61"/>
      <c r="B170" s="61"/>
      <c r="C170" s="61"/>
      <c r="D170" s="57"/>
      <c r="E170" s="56" t="s">
        <v>31</v>
      </c>
      <c r="F170" s="57"/>
      <c r="G170" s="57"/>
      <c r="H170" s="57"/>
      <c r="I170" s="57"/>
      <c r="J170" s="57"/>
      <c r="K170" s="57"/>
      <c r="L170" s="57"/>
    </row>
    <row r="171" spans="1:15" s="54" customFormat="1" x14ac:dyDescent="0.2">
      <c r="A171" s="61"/>
      <c r="B171" s="57"/>
      <c r="C171" s="85" t="s">
        <v>153</v>
      </c>
      <c r="D171" s="57"/>
      <c r="E171" s="56" t="s">
        <v>32</v>
      </c>
      <c r="F171" s="57"/>
      <c r="G171" s="57"/>
      <c r="H171" s="57"/>
      <c r="I171" s="57"/>
      <c r="J171" s="57"/>
      <c r="K171" s="57"/>
      <c r="L171" s="57"/>
    </row>
    <row r="172" spans="1:15" s="54" customFormat="1" x14ac:dyDescent="0.2">
      <c r="E172" s="10" t="s">
        <v>30</v>
      </c>
    </row>
    <row r="173" spans="1:15" s="25" customFormat="1" x14ac:dyDescent="0.2">
      <c r="A173" s="55" t="s">
        <v>104</v>
      </c>
      <c r="B173" s="55" t="s">
        <v>10</v>
      </c>
      <c r="C173" s="56" t="s">
        <v>222</v>
      </c>
      <c r="D173" s="56" t="s">
        <v>12</v>
      </c>
      <c r="E173" s="56" t="s">
        <v>34</v>
      </c>
      <c r="F173" s="55" t="s">
        <v>104</v>
      </c>
      <c r="G173" s="55" t="s">
        <v>10</v>
      </c>
      <c r="H173" s="56" t="s">
        <v>11</v>
      </c>
      <c r="I173" s="56" t="s">
        <v>12</v>
      </c>
      <c r="J173" s="55" t="s">
        <v>158</v>
      </c>
      <c r="K173" s="72" t="s">
        <v>54</v>
      </c>
      <c r="L173" s="72" t="s">
        <v>79</v>
      </c>
    </row>
    <row r="174" spans="1:15" s="117" customFormat="1" x14ac:dyDescent="0.2">
      <c r="A174" s="63">
        <v>-193.04021630650001</v>
      </c>
      <c r="B174" s="63">
        <v>-193.04056432639999</v>
      </c>
      <c r="C174" s="63">
        <v>-193.04090369726501</v>
      </c>
      <c r="D174" s="63">
        <v>-193.040903227472</v>
      </c>
      <c r="E174" s="56">
        <v>0.8</v>
      </c>
      <c r="F174" s="87">
        <f t="shared" ref="F174:F179" si="69">(A174-J174)*1000</f>
        <v>0.7011048389813368</v>
      </c>
      <c r="G174" s="87">
        <f t="shared" ref="G174:G179" si="70">(B174-J174)*1000</f>
        <v>0.35308493900743088</v>
      </c>
      <c r="H174" s="88">
        <f t="shared" ref="H174:H179" si="71">(C174-J174)*1000</f>
        <v>1.3714073986648145E-2</v>
      </c>
      <c r="I174" s="87">
        <f t="shared" ref="I174:I179" si="72">(D174-J174)*1000</f>
        <v>1.4183866994699201E-2</v>
      </c>
      <c r="J174" s="63">
        <v>-193.040917411339</v>
      </c>
      <c r="K174" s="57" t="s">
        <v>149</v>
      </c>
      <c r="L174" s="57">
        <v>1.3357917100000001</v>
      </c>
    </row>
    <row r="175" spans="1:15" s="117" customFormat="1" x14ac:dyDescent="0.2">
      <c r="A175" s="63">
        <v>-194.06820052719999</v>
      </c>
      <c r="B175" s="63">
        <v>-194.11038692</v>
      </c>
      <c r="C175" s="80">
        <v>-194.10743545617399</v>
      </c>
      <c r="D175" s="80">
        <v>-194.10703614123801</v>
      </c>
      <c r="E175" s="56">
        <v>1</v>
      </c>
      <c r="F175" s="87">
        <f t="shared" si="69"/>
        <v>42.506748210996648</v>
      </c>
      <c r="G175" s="87">
        <f t="shared" si="70"/>
        <v>0.32035541099162401</v>
      </c>
      <c r="H175" s="88">
        <f t="shared" si="71"/>
        <v>3.2718192369998178</v>
      </c>
      <c r="I175" s="87">
        <f t="shared" si="72"/>
        <v>3.6711341729755986</v>
      </c>
      <c r="J175" s="63">
        <v>-194.11070727541099</v>
      </c>
      <c r="K175" s="58" t="s">
        <v>155</v>
      </c>
      <c r="L175" s="57">
        <v>1.5099842699999999</v>
      </c>
    </row>
    <row r="176" spans="1:15" s="117" customFormat="1" x14ac:dyDescent="0.2">
      <c r="A176" s="63">
        <v>-193.5703827735</v>
      </c>
      <c r="B176" s="63">
        <v>-193.6361241804</v>
      </c>
      <c r="C176" s="63">
        <v>-193.62998983396801</v>
      </c>
      <c r="D176" s="63">
        <v>-193.62680806081499</v>
      </c>
      <c r="E176" s="56">
        <v>1.5</v>
      </c>
      <c r="F176" s="87">
        <f t="shared" si="69"/>
        <v>63.758617470000445</v>
      </c>
      <c r="G176" s="87">
        <f t="shared" si="70"/>
        <v>-1.9827894300021853</v>
      </c>
      <c r="H176" s="88">
        <f t="shared" si="71"/>
        <v>4.1515570019896586</v>
      </c>
      <c r="I176" s="87">
        <f t="shared" si="72"/>
        <v>7.3333301550064789</v>
      </c>
      <c r="J176" s="63">
        <v>-193.63414139097</v>
      </c>
      <c r="K176" s="57" t="s">
        <v>156</v>
      </c>
      <c r="L176" s="57">
        <v>1.5099476999999999</v>
      </c>
    </row>
    <row r="177" spans="1:15" s="117" customFormat="1" x14ac:dyDescent="0.2">
      <c r="A177" s="63">
        <v>-193.2361298399</v>
      </c>
      <c r="B177" s="63">
        <v>-193.4473196312</v>
      </c>
      <c r="C177" s="63">
        <v>-193.40794547709001</v>
      </c>
      <c r="D177" s="63">
        <v>-193.33909998427501</v>
      </c>
      <c r="E177" s="56">
        <v>2</v>
      </c>
      <c r="F177" s="87">
        <f t="shared" si="69"/>
        <v>112.69784624198564</v>
      </c>
      <c r="G177" s="87">
        <f t="shared" si="70"/>
        <v>-98.491945058015062</v>
      </c>
      <c r="H177" s="88">
        <f t="shared" si="71"/>
        <v>-59.117790948022275</v>
      </c>
      <c r="I177" s="87">
        <f t="shared" si="72"/>
        <v>9.7277018669785775</v>
      </c>
      <c r="J177" s="63">
        <v>-193.34882768614199</v>
      </c>
      <c r="K177" s="58" t="s">
        <v>157</v>
      </c>
      <c r="L177" s="57">
        <v>1.33578346</v>
      </c>
    </row>
    <row r="178" spans="1:15" s="117" customFormat="1" x14ac:dyDescent="0.2">
      <c r="A178" s="92">
        <v>-193.1443372862</v>
      </c>
      <c r="B178" s="80">
        <v>-210.2648806791</v>
      </c>
      <c r="C178" s="80">
        <v>-193.41416194390601</v>
      </c>
      <c r="D178" s="63">
        <v>-193.29053980902501</v>
      </c>
      <c r="E178" s="56">
        <v>3</v>
      </c>
      <c r="F178" s="87">
        <f t="shared" si="69"/>
        <v>155.14793802398685</v>
      </c>
      <c r="G178" s="65">
        <f t="shared" si="70"/>
        <v>-16965.395454876016</v>
      </c>
      <c r="H178" s="88">
        <f t="shared" si="71"/>
        <v>-114.67671968202353</v>
      </c>
      <c r="I178" s="87">
        <f t="shared" si="72"/>
        <v>8.9454151989798447</v>
      </c>
      <c r="J178" s="89">
        <v>-193.29948522422399</v>
      </c>
      <c r="K178" s="57"/>
      <c r="L178" s="57"/>
    </row>
    <row r="179" spans="1:15" s="117" customFormat="1" x14ac:dyDescent="0.2">
      <c r="A179" s="90">
        <v>-193.14345077210001</v>
      </c>
      <c r="B179" s="65">
        <v>-3421.5920168000998</v>
      </c>
      <c r="C179" s="63">
        <v>-193.719559543624</v>
      </c>
      <c r="D179" s="90">
        <v>-193.28956151343601</v>
      </c>
      <c r="E179" s="56">
        <v>4</v>
      </c>
      <c r="F179" s="87">
        <f t="shared" si="69"/>
        <v>156.29947832198354</v>
      </c>
      <c r="G179" s="65">
        <f t="shared" si="70"/>
        <v>-3228292.2665496781</v>
      </c>
      <c r="H179" s="88">
        <f t="shared" si="71"/>
        <v>-419.80929320200744</v>
      </c>
      <c r="I179" s="87">
        <f t="shared" si="72"/>
        <v>10.188736985980995</v>
      </c>
      <c r="J179" s="89">
        <v>-193.29975025042199</v>
      </c>
      <c r="K179" s="58"/>
      <c r="L179" s="57"/>
    </row>
    <row r="180" spans="1:15" s="117" customFormat="1" x14ac:dyDescent="0.2">
      <c r="A180" s="61"/>
      <c r="B180" s="61"/>
      <c r="C180" s="61"/>
      <c r="D180" s="57"/>
      <c r="E180" s="56" t="s">
        <v>31</v>
      </c>
      <c r="F180" s="87">
        <f t="array" ref="F180">MAX(ABS(F174:F179))</f>
        <v>156.29947832198354</v>
      </c>
      <c r="G180" s="65">
        <f t="array" ref="G180">MAX(ABS(G174:G179))</f>
        <v>3228292.2665496781</v>
      </c>
      <c r="H180" s="87">
        <f t="array" ref="H180">MAX(ABS(H174:H179))</f>
        <v>419.80929320200744</v>
      </c>
      <c r="I180" s="87">
        <f t="array" ref="I180">MAX(ABS(I174:I179))</f>
        <v>10.188736985980995</v>
      </c>
      <c r="J180" s="87"/>
      <c r="K180" s="57"/>
      <c r="L180" s="57"/>
    </row>
    <row r="181" spans="1:15" s="117" customFormat="1" x14ac:dyDescent="0.2">
      <c r="A181" s="61"/>
      <c r="B181" s="85" t="s">
        <v>307</v>
      </c>
      <c r="C181" s="57"/>
      <c r="D181" s="57"/>
      <c r="E181" s="56" t="s">
        <v>32</v>
      </c>
      <c r="F181" s="87">
        <f t="array" ref="F181">MIN(ABS(F174:F179))</f>
        <v>0.7011048389813368</v>
      </c>
      <c r="G181" s="87">
        <f t="array" ref="G181">MIN(ABS(G174:G179))</f>
        <v>0.32035541099162401</v>
      </c>
      <c r="H181" s="87">
        <f t="array" ref="H181">MIN(ABS(H174:H179))</f>
        <v>1.3714073986648145E-2</v>
      </c>
      <c r="I181" s="87">
        <f t="array" ref="I181">MIN(ABS(I174:I179))</f>
        <v>1.4183866994699201E-2</v>
      </c>
      <c r="J181" s="87"/>
      <c r="K181" s="57"/>
      <c r="L181" s="57"/>
    </row>
    <row r="182" spans="1:15" s="117" customFormat="1" x14ac:dyDescent="0.2">
      <c r="A182" s="61"/>
      <c r="B182" s="61"/>
      <c r="C182" s="61"/>
      <c r="D182" s="57"/>
      <c r="E182" s="66" t="s">
        <v>30</v>
      </c>
      <c r="F182" s="87">
        <f>F180-F181</f>
        <v>155.59837348300221</v>
      </c>
      <c r="G182" s="65">
        <f>G180-G181</f>
        <v>3228291.9461942669</v>
      </c>
      <c r="H182" s="87">
        <f>H180-H181</f>
        <v>419.79557912802079</v>
      </c>
      <c r="I182" s="87">
        <f>I180-I181</f>
        <v>10.174553118986296</v>
      </c>
      <c r="J182" s="87"/>
      <c r="K182" s="57"/>
      <c r="L182" s="57"/>
    </row>
    <row r="183" spans="1:15" s="117" customFormat="1" x14ac:dyDescent="0.2"/>
    <row r="184" spans="1:15" s="54" customFormat="1" ht="28.5" x14ac:dyDescent="0.2">
      <c r="A184" s="55" t="s">
        <v>119</v>
      </c>
      <c r="B184" s="55" t="s">
        <v>10</v>
      </c>
      <c r="C184" s="56" t="s">
        <v>11</v>
      </c>
      <c r="D184" s="56" t="s">
        <v>12</v>
      </c>
      <c r="E184" s="56" t="s">
        <v>159</v>
      </c>
      <c r="F184" s="56" t="s">
        <v>83</v>
      </c>
      <c r="G184" s="56" t="s">
        <v>34</v>
      </c>
      <c r="H184" s="55" t="s">
        <v>119</v>
      </c>
      <c r="I184" s="55" t="s">
        <v>10</v>
      </c>
      <c r="J184" s="56" t="s">
        <v>11</v>
      </c>
      <c r="K184" s="56" t="s">
        <v>12</v>
      </c>
      <c r="L184" s="56" t="s">
        <v>116</v>
      </c>
      <c r="M184" s="56" t="s">
        <v>83</v>
      </c>
      <c r="N184" s="55" t="s">
        <v>160</v>
      </c>
      <c r="O184" s="58" t="s">
        <v>161</v>
      </c>
    </row>
    <row r="185" spans="1:15" s="54" customFormat="1" x14ac:dyDescent="0.2">
      <c r="A185" s="63">
        <v>-312.68068360410001</v>
      </c>
      <c r="B185" s="63">
        <v>-312.69468108550001</v>
      </c>
      <c r="C185" s="63">
        <v>-312.69375457760202</v>
      </c>
      <c r="D185" s="64">
        <v>-312.69373073188598</v>
      </c>
      <c r="E185" s="64">
        <v>-312.69590236098799</v>
      </c>
      <c r="F185" s="64">
        <v>-312.69586543295298</v>
      </c>
      <c r="G185" s="56">
        <v>0.8</v>
      </c>
      <c r="H185" s="87">
        <f t="shared" ref="H185:H190" si="73">(A185-N185)*1000</f>
        <v>15.238237554967782</v>
      </c>
      <c r="I185" s="87">
        <f t="shared" ref="I185:I190" si="74">(B185-N185)*1000</f>
        <v>1.240756154970768</v>
      </c>
      <c r="J185" s="87">
        <f t="shared" ref="J185:J190" si="75">(C185-N185)*1000</f>
        <v>2.1672640529573073</v>
      </c>
      <c r="K185" s="87">
        <f t="shared" ref="K185:K190" si="76">(D185-N185)*1000</f>
        <v>2.1911097690008319</v>
      </c>
      <c r="L185" s="88">
        <f>(E185-N185)*1000</f>
        <v>1.9480666992421902E-2</v>
      </c>
      <c r="M185" s="88">
        <f>(F185-N185)*1000</f>
        <v>5.6408701993859722E-2</v>
      </c>
      <c r="N185" s="63">
        <v>-312.69592184165498</v>
      </c>
      <c r="O185" s="58">
        <v>-312.69592184493001</v>
      </c>
    </row>
    <row r="186" spans="1:15" s="54" customFormat="1" x14ac:dyDescent="0.2">
      <c r="A186" s="63">
        <v>-313.40816829080001</v>
      </c>
      <c r="B186" s="63">
        <v>-313.42842131859999</v>
      </c>
      <c r="C186" s="63">
        <v>-313.42741960093298</v>
      </c>
      <c r="D186" s="64">
        <v>-313.42733656453902</v>
      </c>
      <c r="E186" s="64">
        <v>-313.42972659712098</v>
      </c>
      <c r="F186" s="64">
        <v>-313.42961111065398</v>
      </c>
      <c r="G186" s="56">
        <v>1</v>
      </c>
      <c r="H186" s="87">
        <f t="shared" si="73"/>
        <v>21.551031455999237</v>
      </c>
      <c r="I186" s="87">
        <f t="shared" si="74"/>
        <v>1.2980036560179542</v>
      </c>
      <c r="J186" s="87">
        <f t="shared" si="75"/>
        <v>2.2997213230269153</v>
      </c>
      <c r="K186" s="87">
        <f t="shared" si="76"/>
        <v>2.3827577169868164</v>
      </c>
      <c r="L186" s="88">
        <f>(E186-N186)*1000</f>
        <v>-7.2748649699860835E-3</v>
      </c>
      <c r="M186" s="88">
        <f>(F186-N186)*1000</f>
        <v>0.10821160202567626</v>
      </c>
      <c r="N186" s="63">
        <v>-313.42971932225601</v>
      </c>
      <c r="O186" s="58">
        <v>-313.429719333452</v>
      </c>
    </row>
    <row r="187" spans="1:15" s="54" customFormat="1" x14ac:dyDescent="0.2">
      <c r="A187" s="63">
        <v>-312.78143666810001</v>
      </c>
      <c r="B187" s="63">
        <v>-312.81848085799999</v>
      </c>
      <c r="C187" s="63">
        <v>-312.81904853688701</v>
      </c>
      <c r="D187" s="64">
        <v>-312.81799001696601</v>
      </c>
      <c r="E187" s="64">
        <v>-312.82236672009202</v>
      </c>
      <c r="F187" s="64">
        <v>-312.82100040495601</v>
      </c>
      <c r="G187" s="56">
        <v>1.5</v>
      </c>
      <c r="H187" s="87">
        <f t="shared" si="73"/>
        <v>39.936358421982732</v>
      </c>
      <c r="I187" s="87">
        <f t="shared" si="74"/>
        <v>2.892168522009797</v>
      </c>
      <c r="J187" s="87">
        <f t="shared" si="75"/>
        <v>2.3244896349865485</v>
      </c>
      <c r="K187" s="87">
        <f t="shared" si="76"/>
        <v>3.383009555989247</v>
      </c>
      <c r="L187" s="88">
        <f>(E187-N187)*1000</f>
        <v>-0.99369357002387915</v>
      </c>
      <c r="M187" s="88">
        <f>(F187-N187)*1000</f>
        <v>0.37262156598671936</v>
      </c>
      <c r="N187" s="63">
        <v>-312.821373026522</v>
      </c>
      <c r="O187" s="58">
        <v>-312.82137332008301</v>
      </c>
    </row>
    <row r="188" spans="1:15" s="54" customFormat="1" x14ac:dyDescent="0.2">
      <c r="A188" s="63">
        <v>-312.38768656129997</v>
      </c>
      <c r="B188" s="63">
        <v>-312.52883074729999</v>
      </c>
      <c r="C188" s="63">
        <v>-312.48920316873802</v>
      </c>
      <c r="D188" s="64">
        <v>-312.45921437493598</v>
      </c>
      <c r="E188" s="64">
        <v>-312.50015412118199</v>
      </c>
      <c r="F188" s="81">
        <v>-312.46351016049999</v>
      </c>
      <c r="G188" s="56">
        <v>2</v>
      </c>
      <c r="H188" s="87">
        <f t="shared" si="73"/>
        <v>75.564218596014143</v>
      </c>
      <c r="I188" s="87">
        <f t="shared" si="74"/>
        <v>-65.579967404005401</v>
      </c>
      <c r="J188" s="87">
        <f t="shared" si="75"/>
        <v>-25.952388842028995</v>
      </c>
      <c r="K188" s="87">
        <f t="shared" si="76"/>
        <v>4.0364049600043472</v>
      </c>
      <c r="L188" s="88">
        <f>(E188-N188)*1000</f>
        <v>-36.903341286006253</v>
      </c>
      <c r="M188" s="88">
        <f>(F188-N188)*1000</f>
        <v>-0.25938060400676477</v>
      </c>
      <c r="N188" s="63">
        <v>-312.46325077989599</v>
      </c>
      <c r="O188" s="58">
        <v>-312.46325102908003</v>
      </c>
    </row>
    <row r="189" spans="1:15" s="54" customFormat="1" x14ac:dyDescent="0.2">
      <c r="A189" s="63">
        <v>-312.30607943059999</v>
      </c>
      <c r="B189" s="63">
        <v>-334.21641162240002</v>
      </c>
      <c r="C189" s="63">
        <v>-312.36846765061802</v>
      </c>
      <c r="D189" s="64">
        <v>-312.41634819508101</v>
      </c>
      <c r="E189" s="64">
        <v>-312.422209187541</v>
      </c>
      <c r="F189" s="81">
        <v>-312.423089439899</v>
      </c>
      <c r="G189" s="56">
        <v>3</v>
      </c>
      <c r="H189" s="87">
        <f t="shared" si="73"/>
        <v>113.61848153103438</v>
      </c>
      <c r="I189" s="65">
        <f t="shared" si="74"/>
        <v>-21796.713710268989</v>
      </c>
      <c r="J189" s="87">
        <f t="shared" si="75"/>
        <v>51.230261513012465</v>
      </c>
      <c r="K189" s="87">
        <f t="shared" si="76"/>
        <v>3.3497170500140783</v>
      </c>
      <c r="L189" s="88"/>
      <c r="M189" s="88"/>
      <c r="N189" s="76">
        <v>-312.41969791213103</v>
      </c>
      <c r="O189" s="58">
        <v>-312.39719689224597</v>
      </c>
    </row>
    <row r="190" spans="1:15" s="54" customFormat="1" x14ac:dyDescent="0.2">
      <c r="A190" s="63">
        <v>-312.30573979979999</v>
      </c>
      <c r="B190" s="65">
        <v>-35214.675456098797</v>
      </c>
      <c r="C190" s="63">
        <v>-312.36919921031398</v>
      </c>
      <c r="D190" s="64">
        <v>-312.416181101505</v>
      </c>
      <c r="E190" s="64"/>
      <c r="F190" s="64"/>
      <c r="G190" s="56">
        <v>4</v>
      </c>
      <c r="H190" s="87">
        <f t="shared" si="73"/>
        <v>114.46762304598224</v>
      </c>
      <c r="I190" s="65">
        <f t="shared" si="74"/>
        <v>-34902255.24867595</v>
      </c>
      <c r="J190" s="87">
        <f t="shared" si="75"/>
        <v>51.008212531996833</v>
      </c>
      <c r="K190" s="87">
        <f t="shared" si="76"/>
        <v>4.026321340973027</v>
      </c>
      <c r="L190" s="88"/>
      <c r="M190" s="88"/>
      <c r="N190" s="76">
        <v>-312.42020742284598</v>
      </c>
      <c r="O190" s="58">
        <v>-312.42020743243398</v>
      </c>
    </row>
    <row r="191" spans="1:15" s="54" customFormat="1" x14ac:dyDescent="0.2">
      <c r="A191" s="57"/>
      <c r="B191" s="57"/>
      <c r="C191" s="57"/>
      <c r="D191" s="58"/>
      <c r="E191" s="57"/>
      <c r="F191" s="57"/>
      <c r="G191" s="56" t="s">
        <v>31</v>
      </c>
      <c r="H191" s="87">
        <f t="array" ref="H191">MAX(ABS(H185:H190))</f>
        <v>114.46762304598224</v>
      </c>
      <c r="I191" s="65">
        <f t="array" ref="I191">MAX(ABS(I185:I190))</f>
        <v>34902255.24867595</v>
      </c>
      <c r="J191" s="87">
        <f t="array" ref="J191">MAX(ABS(J185:J190))</f>
        <v>51.230261513012465</v>
      </c>
      <c r="K191" s="87">
        <f t="array" ref="K191">MAX(ABS(K185:K190))</f>
        <v>4.0364049600043472</v>
      </c>
      <c r="L191" s="87"/>
      <c r="M191" s="87"/>
      <c r="N191" s="57"/>
      <c r="O191" s="57"/>
    </row>
    <row r="192" spans="1:15" s="54" customFormat="1" x14ac:dyDescent="0.2">
      <c r="A192" s="57"/>
      <c r="B192" s="84" t="s">
        <v>120</v>
      </c>
      <c r="C192" s="58"/>
      <c r="D192" s="57"/>
      <c r="E192" s="57"/>
      <c r="F192" s="57"/>
      <c r="G192" s="56" t="s">
        <v>32</v>
      </c>
      <c r="H192" s="87">
        <f t="array" ref="H192">MIN(ABS(H185:H190))</f>
        <v>15.238237554967782</v>
      </c>
      <c r="I192" s="87">
        <f t="array" ref="I192">MIN(ABS(I185:I190))</f>
        <v>1.240756154970768</v>
      </c>
      <c r="J192" s="87">
        <f t="array" ref="J192">MIN(ABS(J185:J190))</f>
        <v>2.1672640529573073</v>
      </c>
      <c r="K192" s="87">
        <f t="array" ref="K192">MIN(ABS(K185:K190))</f>
        <v>2.1911097690008319</v>
      </c>
      <c r="L192" s="87"/>
      <c r="M192" s="87"/>
      <c r="N192" s="57"/>
      <c r="O192" s="57"/>
    </row>
    <row r="193" spans="1:19" s="54" customFormat="1" x14ac:dyDescent="0.2">
      <c r="A193" s="57"/>
      <c r="B193" s="57"/>
      <c r="C193" s="57"/>
      <c r="D193" s="58"/>
      <c r="E193" s="57"/>
      <c r="F193" s="57"/>
      <c r="G193" s="66" t="s">
        <v>30</v>
      </c>
      <c r="H193" s="87">
        <f>H191-H192</f>
        <v>99.229385491014455</v>
      </c>
      <c r="I193" s="65">
        <f>I191-I192</f>
        <v>34902254.007919796</v>
      </c>
      <c r="J193" s="87">
        <f>J191-J192</f>
        <v>49.062997460055158</v>
      </c>
      <c r="K193" s="87">
        <f>K191-K192</f>
        <v>1.8452951910035154</v>
      </c>
      <c r="L193" s="87"/>
      <c r="M193" s="87"/>
      <c r="N193" s="57"/>
      <c r="O193" s="57"/>
    </row>
    <row r="194" spans="1:19" s="54" customFormat="1" x14ac:dyDescent="0.2">
      <c r="A194" s="55" t="s">
        <v>119</v>
      </c>
      <c r="B194" s="55" t="s">
        <v>10</v>
      </c>
      <c r="C194" s="56" t="s">
        <v>213</v>
      </c>
      <c r="D194" s="56" t="s">
        <v>12</v>
      </c>
      <c r="E194" s="56" t="s">
        <v>223</v>
      </c>
      <c r="F194" s="56" t="s">
        <v>83</v>
      </c>
      <c r="G194" s="56" t="s">
        <v>34</v>
      </c>
      <c r="H194" s="55" t="s">
        <v>119</v>
      </c>
      <c r="I194" s="55" t="s">
        <v>10</v>
      </c>
      <c r="J194" s="56" t="s">
        <v>11</v>
      </c>
      <c r="K194" s="56" t="s">
        <v>12</v>
      </c>
      <c r="L194" s="56" t="s">
        <v>116</v>
      </c>
      <c r="M194" s="56" t="s">
        <v>83</v>
      </c>
      <c r="N194" s="55" t="s">
        <v>164</v>
      </c>
      <c r="O194" s="72" t="s">
        <v>54</v>
      </c>
      <c r="P194" s="72" t="s">
        <v>79</v>
      </c>
    </row>
    <row r="195" spans="1:19" s="117" customFormat="1" x14ac:dyDescent="0.2">
      <c r="A195" s="63">
        <v>-312.85314567440003</v>
      </c>
      <c r="B195" s="63">
        <v>-312.86564309149998</v>
      </c>
      <c r="C195" s="63"/>
      <c r="D195" s="64">
        <v>-312.86509585947499</v>
      </c>
      <c r="E195" s="64"/>
      <c r="F195" s="64"/>
      <c r="G195" s="56">
        <v>0.8</v>
      </c>
      <c r="H195" s="87">
        <f t="shared" ref="H195:H200" si="77">(A195-N195)*1000</f>
        <v>13.311900879955374</v>
      </c>
      <c r="I195" s="87">
        <f t="shared" ref="I195:I200" si="78">(B195-N195)*1000</f>
        <v>0.81448378000459343</v>
      </c>
      <c r="J195" s="87"/>
      <c r="K195" s="87">
        <f t="shared" ref="K195:K200" si="79">(D195-N195)*1000</f>
        <v>1.3617158049896716</v>
      </c>
      <c r="L195" s="88"/>
      <c r="M195" s="88"/>
      <c r="N195" s="63">
        <v>-312.86645757527998</v>
      </c>
      <c r="O195" s="57" t="s">
        <v>53</v>
      </c>
      <c r="P195" s="70">
        <v>1.5304415600000001</v>
      </c>
    </row>
    <row r="196" spans="1:19" s="117" customFormat="1" x14ac:dyDescent="0.2">
      <c r="A196" s="63">
        <v>-313.56337513779999</v>
      </c>
      <c r="B196" s="63">
        <v>-313.58159003830002</v>
      </c>
      <c r="C196" s="63"/>
      <c r="D196" s="64">
        <v>-313.58069899398902</v>
      </c>
      <c r="E196" s="64"/>
      <c r="F196" s="64"/>
      <c r="G196" s="56">
        <v>1</v>
      </c>
      <c r="H196" s="87">
        <f t="shared" si="77"/>
        <v>19.204846457000713</v>
      </c>
      <c r="I196" s="87">
        <f t="shared" si="78"/>
        <v>0.98994595697377008</v>
      </c>
      <c r="J196" s="87"/>
      <c r="K196" s="87">
        <f t="shared" si="79"/>
        <v>1.8809902679777224</v>
      </c>
      <c r="L196" s="88"/>
      <c r="M196" s="88"/>
      <c r="N196" s="63">
        <v>-313.58257998425699</v>
      </c>
      <c r="O196" s="57" t="s">
        <v>56</v>
      </c>
      <c r="P196" s="70">
        <v>1.53244537</v>
      </c>
    </row>
    <row r="197" spans="1:19" s="117" customFormat="1" x14ac:dyDescent="0.2">
      <c r="A197" s="63">
        <v>-312.92671320699998</v>
      </c>
      <c r="B197" s="63">
        <v>-312.95964201819999</v>
      </c>
      <c r="C197" s="63"/>
      <c r="D197" s="64">
        <v>-312.96039810456602</v>
      </c>
      <c r="E197" s="64"/>
      <c r="F197" s="64"/>
      <c r="G197" s="56">
        <v>1.5</v>
      </c>
      <c r="H197" s="87">
        <f t="shared" si="77"/>
        <v>36.912503045016365</v>
      </c>
      <c r="I197" s="87">
        <f t="shared" si="78"/>
        <v>3.9836918450077974</v>
      </c>
      <c r="J197" s="87"/>
      <c r="K197" s="87">
        <f t="shared" si="79"/>
        <v>3.2276054789690534</v>
      </c>
      <c r="L197" s="88"/>
      <c r="M197" s="88"/>
      <c r="N197" s="63">
        <v>-312.96362571004499</v>
      </c>
      <c r="O197" s="57" t="s">
        <v>55</v>
      </c>
      <c r="P197" s="70">
        <v>1.5321151399999999</v>
      </c>
    </row>
    <row r="198" spans="1:19" s="117" customFormat="1" x14ac:dyDescent="0.2">
      <c r="A198" s="63">
        <v>-312.53386181230002</v>
      </c>
      <c r="B198" s="63">
        <v>-312.63708990089998</v>
      </c>
      <c r="C198" s="63"/>
      <c r="D198" s="64">
        <v>-312.59622244605902</v>
      </c>
      <c r="E198" s="64"/>
      <c r="F198" s="81"/>
      <c r="G198" s="56">
        <v>2</v>
      </c>
      <c r="H198" s="87">
        <f t="shared" si="77"/>
        <v>66.589359617978516</v>
      </c>
      <c r="I198" s="87">
        <f t="shared" si="78"/>
        <v>-36.638728981984059</v>
      </c>
      <c r="J198" s="87"/>
      <c r="K198" s="87">
        <f t="shared" si="79"/>
        <v>4.2287258589794874</v>
      </c>
      <c r="L198" s="88"/>
      <c r="M198" s="88"/>
      <c r="N198" s="63">
        <v>-312.600451171918</v>
      </c>
      <c r="O198" s="57" t="s">
        <v>57</v>
      </c>
      <c r="P198" s="70">
        <v>1.5323146599999999</v>
      </c>
    </row>
    <row r="199" spans="1:19" s="117" customFormat="1" x14ac:dyDescent="0.2">
      <c r="A199" s="63">
        <v>-312.44843452049997</v>
      </c>
      <c r="B199" s="63">
        <v>-324.47926945580002</v>
      </c>
      <c r="C199" s="63"/>
      <c r="D199" s="64">
        <v>-312.54734064634499</v>
      </c>
      <c r="E199" s="64"/>
      <c r="F199" s="81"/>
      <c r="G199" s="56">
        <v>3</v>
      </c>
      <c r="H199" s="87">
        <f t="shared" si="77"/>
        <v>102.26391387902822</v>
      </c>
      <c r="I199" s="65">
        <f t="shared" si="78"/>
        <v>-11928.571021421021</v>
      </c>
      <c r="J199" s="87"/>
      <c r="K199" s="87">
        <f t="shared" si="79"/>
        <v>3.3577880340089905</v>
      </c>
      <c r="L199" s="88"/>
      <c r="M199" s="88"/>
      <c r="N199" s="90">
        <v>-312.550698434379</v>
      </c>
      <c r="O199" s="57" t="s">
        <v>58</v>
      </c>
      <c r="P199" s="70">
        <v>1.53221623</v>
      </c>
    </row>
    <row r="200" spans="1:19" s="117" customFormat="1" x14ac:dyDescent="0.2">
      <c r="A200" s="63">
        <v>-312.44763182830002</v>
      </c>
      <c r="B200" s="65">
        <v>-7885.0689302725996</v>
      </c>
      <c r="C200" s="63"/>
      <c r="D200" s="64">
        <v>-312.54697857287101</v>
      </c>
      <c r="E200" s="64"/>
      <c r="F200" s="64"/>
      <c r="G200" s="56">
        <v>4</v>
      </c>
      <c r="H200" s="87">
        <f t="shared" si="77"/>
        <v>103.56043044299668</v>
      </c>
      <c r="I200" s="65">
        <f t="shared" si="78"/>
        <v>-7572517.738013857</v>
      </c>
      <c r="J200" s="87"/>
      <c r="K200" s="87">
        <f t="shared" si="79"/>
        <v>4.2136858720027703</v>
      </c>
      <c r="L200" s="88"/>
      <c r="M200" s="88"/>
      <c r="N200" s="76">
        <v>-312.55119225874301</v>
      </c>
      <c r="O200" s="57" t="s">
        <v>59</v>
      </c>
      <c r="P200" s="70">
        <v>1.53225872</v>
      </c>
    </row>
    <row r="201" spans="1:19" s="117" customFormat="1" x14ac:dyDescent="0.2">
      <c r="A201" s="57"/>
      <c r="B201" s="57"/>
      <c r="C201" s="57"/>
      <c r="D201" s="58"/>
      <c r="E201" s="57"/>
      <c r="F201" s="57"/>
      <c r="G201" s="56" t="s">
        <v>31</v>
      </c>
      <c r="H201" s="87">
        <f t="array" ref="H201">MAX(ABS(H195:H200))</f>
        <v>103.56043044299668</v>
      </c>
      <c r="I201" s="65">
        <f t="array" ref="I201">MAX(ABS(I195:I200))</f>
        <v>7572517.738013857</v>
      </c>
      <c r="J201" s="87"/>
      <c r="K201" s="87">
        <f t="array" ref="K201">MAX(ABS(K195:K200))</f>
        <v>4.2287258589794874</v>
      </c>
      <c r="L201" s="87"/>
      <c r="M201" s="87"/>
      <c r="N201" s="57"/>
      <c r="O201" s="57" t="s">
        <v>60</v>
      </c>
      <c r="P201" s="57">
        <v>1.5303651599999999</v>
      </c>
    </row>
    <row r="202" spans="1:19" s="117" customFormat="1" x14ac:dyDescent="0.2">
      <c r="A202" s="57"/>
      <c r="B202" s="84" t="s">
        <v>163</v>
      </c>
      <c r="C202" s="58"/>
      <c r="D202" s="57"/>
      <c r="E202" s="57"/>
      <c r="F202" s="57"/>
      <c r="G202" s="56" t="s">
        <v>32</v>
      </c>
      <c r="H202" s="87">
        <f t="array" ref="H202">MIN(ABS(H195:H200))</f>
        <v>13.311900879955374</v>
      </c>
      <c r="I202" s="87">
        <f t="array" ref="I202">MIN(ABS(I195:I200))</f>
        <v>0.81448378000459343</v>
      </c>
      <c r="J202" s="87"/>
      <c r="K202" s="87">
        <f t="array" ref="K202">MIN(ABS(K195:K200))</f>
        <v>1.3617158049896716</v>
      </c>
      <c r="L202" s="87"/>
      <c r="M202" s="87"/>
      <c r="N202" s="57"/>
      <c r="O202" s="57"/>
      <c r="P202" s="57"/>
    </row>
    <row r="203" spans="1:19" s="117" customFormat="1" x14ac:dyDescent="0.2">
      <c r="A203" s="57"/>
      <c r="B203" s="57"/>
      <c r="C203" s="57"/>
      <c r="D203" s="58"/>
      <c r="E203" s="57"/>
      <c r="F203" s="57"/>
      <c r="G203" s="66" t="s">
        <v>30</v>
      </c>
      <c r="H203" s="87">
        <f>H201-H202</f>
        <v>90.248529563041302</v>
      </c>
      <c r="I203" s="65">
        <f>I201-I202</f>
        <v>7572516.9235300766</v>
      </c>
      <c r="J203" s="87"/>
      <c r="K203" s="87">
        <f>K201-K202</f>
        <v>2.8670100539898158</v>
      </c>
      <c r="L203" s="87"/>
      <c r="M203" s="87"/>
      <c r="N203" s="57"/>
      <c r="O203" s="57"/>
      <c r="P203" s="57"/>
    </row>
    <row r="204" spans="1:19" s="117" customFormat="1" x14ac:dyDescent="0.2"/>
    <row r="205" spans="1:19" s="25" customFormat="1" x14ac:dyDescent="0.2">
      <c r="A205" s="22" t="s">
        <v>0</v>
      </c>
      <c r="B205" s="22" t="s">
        <v>1</v>
      </c>
      <c r="C205" s="22" t="s">
        <v>2</v>
      </c>
      <c r="D205" s="9" t="s">
        <v>40</v>
      </c>
      <c r="E205" s="9" t="s">
        <v>10</v>
      </c>
      <c r="F205" s="22" t="s">
        <v>11</v>
      </c>
      <c r="G205" s="22" t="s">
        <v>12</v>
      </c>
      <c r="H205" s="22" t="s">
        <v>92</v>
      </c>
      <c r="I205" s="9" t="s">
        <v>43</v>
      </c>
      <c r="J205" s="9" t="s">
        <v>10</v>
      </c>
      <c r="K205" s="22" t="s">
        <v>11</v>
      </c>
      <c r="L205" s="22" t="s">
        <v>12</v>
      </c>
      <c r="M205" s="9" t="s">
        <v>41</v>
      </c>
      <c r="N205" s="29" t="s">
        <v>84</v>
      </c>
      <c r="O205" s="48"/>
    </row>
    <row r="206" spans="1:19" s="25" customFormat="1" x14ac:dyDescent="0.2">
      <c r="D206" s="2">
        <v>-15.625320504299999</v>
      </c>
      <c r="E206" s="2">
        <v>-15.7343133192</v>
      </c>
      <c r="F206" s="16">
        <v>-15.726038687955199</v>
      </c>
      <c r="G206" s="2">
        <v>-15.724951124359499</v>
      </c>
      <c r="H206" s="22">
        <v>0.8</v>
      </c>
      <c r="I206" s="3">
        <f t="shared" ref="I206:I211" si="80">(D206-M206)*1000</f>
        <v>212.5420739165005</v>
      </c>
      <c r="J206" s="3">
        <f t="shared" ref="J206:J211" si="81">(E206-M206)*1000</f>
        <v>103.54925901649992</v>
      </c>
      <c r="K206" s="3">
        <f t="shared" ref="K206:K211" si="82">(F206-M206)*1000</f>
        <v>111.82389026130046</v>
      </c>
      <c r="L206" s="3">
        <f t="shared" ref="L206:L211" si="83">(G206-M206)*1000</f>
        <v>112.91145385700041</v>
      </c>
      <c r="M206" s="34">
        <v>-15.8378625782165</v>
      </c>
      <c r="N206" s="48" t="s">
        <v>77</v>
      </c>
      <c r="O206" s="48">
        <v>-5.0226850703515398</v>
      </c>
    </row>
    <row r="207" spans="1:19" s="25" customFormat="1" x14ac:dyDescent="0.2">
      <c r="D207" s="2">
        <v>-15.9908112065</v>
      </c>
      <c r="E207" s="2">
        <v>-16.111143773199998</v>
      </c>
      <c r="F207" s="16">
        <v>-16.1219425458542</v>
      </c>
      <c r="G207" s="2">
        <v>-16.118925761736701</v>
      </c>
      <c r="H207" s="22">
        <v>1</v>
      </c>
      <c r="I207" s="3">
        <f t="shared" si="80"/>
        <v>228.49639922890043</v>
      </c>
      <c r="J207" s="3">
        <f t="shared" si="81"/>
        <v>108.16383252890205</v>
      </c>
      <c r="K207" s="3">
        <f t="shared" si="82"/>
        <v>97.365059874700677</v>
      </c>
      <c r="L207" s="3">
        <f t="shared" si="83"/>
        <v>100.38184399219929</v>
      </c>
      <c r="M207" s="34">
        <v>-16.219307605728901</v>
      </c>
      <c r="N207" s="48" t="s">
        <v>78</v>
      </c>
      <c r="O207" s="48">
        <v>-15.0680550546</v>
      </c>
      <c r="S207" s="93"/>
    </row>
    <row r="208" spans="1:19" s="25" customFormat="1" x14ac:dyDescent="0.2">
      <c r="D208" s="2">
        <v>-14.8867987188</v>
      </c>
      <c r="E208" s="2">
        <v>-15.0008771362</v>
      </c>
      <c r="F208" s="16">
        <v>-15.0771941047225</v>
      </c>
      <c r="G208" s="2">
        <v>-15.058894140242201</v>
      </c>
      <c r="H208" s="22">
        <v>1.5</v>
      </c>
      <c r="I208" s="3">
        <f t="shared" si="80"/>
        <v>233.24944228830091</v>
      </c>
      <c r="J208" s="3">
        <f t="shared" si="81"/>
        <v>119.17102488830089</v>
      </c>
      <c r="K208" s="3">
        <f t="shared" si="82"/>
        <v>42.854056365801085</v>
      </c>
      <c r="L208" s="3">
        <f t="shared" si="83"/>
        <v>61.15402084610011</v>
      </c>
      <c r="M208" s="34">
        <v>-15.120048161088301</v>
      </c>
      <c r="N208" s="48"/>
      <c r="O208" s="48"/>
      <c r="Q208" s="52"/>
      <c r="R208" s="2"/>
      <c r="S208" s="3"/>
    </row>
    <row r="209" spans="1:22" s="25" customFormat="1" x14ac:dyDescent="0.2">
      <c r="D209" s="2">
        <v>-14.2651727133</v>
      </c>
      <c r="E209" s="16">
        <v>-14.316343251899999</v>
      </c>
      <c r="F209" s="2">
        <v>-14.3751572531134</v>
      </c>
      <c r="G209" s="16">
        <v>-14.3580949149683</v>
      </c>
      <c r="H209" s="22">
        <v>2</v>
      </c>
      <c r="I209" s="3">
        <f t="shared" si="80"/>
        <v>111.14427896080059</v>
      </c>
      <c r="J209" s="3">
        <f t="shared" si="81"/>
        <v>59.973740360801386</v>
      </c>
      <c r="K209" s="3">
        <f t="shared" si="82"/>
        <v>1.1597391474005292</v>
      </c>
      <c r="L209" s="3">
        <f t="shared" si="83"/>
        <v>18.222077292501027</v>
      </c>
      <c r="M209" s="34">
        <v>-14.376316992260801</v>
      </c>
      <c r="N209" s="48"/>
      <c r="O209" s="48"/>
      <c r="P209" s="54"/>
      <c r="Q209" s="2"/>
      <c r="R209" s="2"/>
      <c r="S209" s="3"/>
      <c r="T209" s="18"/>
      <c r="U209" s="18"/>
      <c r="V209" s="15"/>
    </row>
    <row r="210" spans="1:22" s="25" customFormat="1" x14ac:dyDescent="0.2">
      <c r="D210" s="2">
        <v>-14.134035357</v>
      </c>
      <c r="E210" s="2">
        <v>-14.136537433699999</v>
      </c>
      <c r="F210" s="16">
        <v>-14.1388757998462</v>
      </c>
      <c r="G210" s="2">
        <v>-14.1380859164063</v>
      </c>
      <c r="H210" s="22">
        <v>3</v>
      </c>
      <c r="I210" s="3">
        <f t="shared" si="80"/>
        <v>4.5923484974004225</v>
      </c>
      <c r="J210" s="3">
        <f t="shared" si="81"/>
        <v>2.0902717974013996</v>
      </c>
      <c r="K210" s="3">
        <f t="shared" si="82"/>
        <v>-0.24809434879990988</v>
      </c>
      <c r="L210" s="3">
        <f t="shared" si="83"/>
        <v>0.54178909110014217</v>
      </c>
      <c r="M210" s="34">
        <v>-14.138627705497401</v>
      </c>
      <c r="N210" s="48"/>
      <c r="O210" s="48"/>
      <c r="P210" s="13"/>
      <c r="Q210" s="13"/>
      <c r="R210" s="36"/>
      <c r="S210" s="51"/>
      <c r="T210" s="18"/>
      <c r="U210" s="18"/>
      <c r="V210" s="18"/>
    </row>
    <row r="211" spans="1:22" s="25" customFormat="1" x14ac:dyDescent="0.2">
      <c r="D211" s="2">
        <v>-14.1312331707</v>
      </c>
      <c r="E211" s="2">
        <v>-14.131299716899999</v>
      </c>
      <c r="F211" s="16">
        <v>-14.1313501755207</v>
      </c>
      <c r="G211" s="24">
        <v>-14.131330921736099</v>
      </c>
      <c r="H211" s="22">
        <v>4</v>
      </c>
      <c r="I211" s="3">
        <f t="shared" si="80"/>
        <v>-0.22698342820071105</v>
      </c>
      <c r="J211" s="3">
        <f t="shared" si="81"/>
        <v>-0.29352962820006212</v>
      </c>
      <c r="K211" s="3">
        <f t="shared" si="82"/>
        <v>-0.34398824890047308</v>
      </c>
      <c r="L211" s="3">
        <f t="shared" si="83"/>
        <v>-0.32473446430003605</v>
      </c>
      <c r="M211" s="35">
        <v>-14.131006187271799</v>
      </c>
      <c r="N211" s="48"/>
      <c r="O211" s="48"/>
      <c r="P211" s="13"/>
      <c r="Q211" s="13"/>
      <c r="R211" s="36"/>
      <c r="S211" s="51"/>
      <c r="T211" s="18"/>
      <c r="U211" s="18"/>
      <c r="V211" s="18"/>
    </row>
    <row r="212" spans="1:22" s="25" customFormat="1" x14ac:dyDescent="0.2">
      <c r="A212" s="18"/>
      <c r="B212" s="18"/>
      <c r="C212" s="18"/>
      <c r="D212" s="48"/>
      <c r="E212" s="48"/>
      <c r="F212" s="48"/>
      <c r="G212" s="18"/>
      <c r="H212" s="22" t="s">
        <v>31</v>
      </c>
      <c r="I212" s="3"/>
      <c r="J212" s="3"/>
      <c r="K212" s="3"/>
      <c r="L212" s="3"/>
      <c r="M212" s="3"/>
      <c r="N212" s="48"/>
      <c r="O212" s="48"/>
      <c r="P212" s="13"/>
      <c r="Q212" s="13"/>
      <c r="R212" s="36"/>
      <c r="S212" s="51"/>
      <c r="T212" s="18"/>
      <c r="U212" s="18"/>
      <c r="V212" s="18"/>
    </row>
    <row r="213" spans="1:22" s="25" customFormat="1" x14ac:dyDescent="0.2">
      <c r="A213" s="18"/>
      <c r="B213" s="18"/>
      <c r="C213" s="18"/>
      <c r="D213" s="48"/>
      <c r="E213" s="42" t="s">
        <v>39</v>
      </c>
      <c r="F213" s="48"/>
      <c r="G213" s="18"/>
      <c r="H213" s="22" t="s">
        <v>32</v>
      </c>
      <c r="I213" s="3"/>
      <c r="J213" s="3"/>
      <c r="K213" s="3"/>
      <c r="L213" s="3"/>
      <c r="M213" s="3"/>
      <c r="N213" s="48"/>
      <c r="O213" s="48"/>
      <c r="P213" s="13"/>
      <c r="Q213" s="13"/>
      <c r="R213" s="36"/>
      <c r="S213" s="51"/>
      <c r="T213" s="18"/>
      <c r="U213" s="18"/>
      <c r="V213" s="18"/>
    </row>
    <row r="214" spans="1:22" s="25" customFormat="1" x14ac:dyDescent="0.2">
      <c r="A214" s="18"/>
      <c r="B214" s="18"/>
      <c r="C214" s="18"/>
      <c r="D214" s="48"/>
      <c r="E214" s="48"/>
      <c r="F214" s="48"/>
      <c r="G214" s="18"/>
      <c r="H214" s="10" t="s">
        <v>30</v>
      </c>
      <c r="I214" s="3"/>
      <c r="J214" s="3"/>
      <c r="K214" s="3"/>
      <c r="L214" s="3"/>
      <c r="M214" s="3"/>
      <c r="N214" s="48"/>
      <c r="O214" s="48"/>
      <c r="P214" s="13"/>
      <c r="Q214" s="13"/>
      <c r="R214" s="36"/>
      <c r="S214" s="51"/>
      <c r="T214" s="18"/>
      <c r="U214" s="18"/>
      <c r="V214" s="18"/>
    </row>
    <row r="215" spans="1:22" s="25" customFormat="1" x14ac:dyDescent="0.2">
      <c r="P215" s="13"/>
      <c r="Q215" s="13"/>
      <c r="R215" s="36"/>
      <c r="S215" s="51"/>
      <c r="T215" s="18"/>
      <c r="U215" s="18"/>
      <c r="V215" s="18"/>
    </row>
    <row r="216" spans="1:22" s="117" customFormat="1" x14ac:dyDescent="0.2">
      <c r="A216" s="55" t="s">
        <v>209</v>
      </c>
      <c r="B216" s="55" t="s">
        <v>10</v>
      </c>
      <c r="C216" s="56" t="s">
        <v>213</v>
      </c>
      <c r="D216" s="56" t="s">
        <v>211</v>
      </c>
      <c r="E216" s="56" t="s">
        <v>29</v>
      </c>
      <c r="F216" s="55" t="s">
        <v>212</v>
      </c>
      <c r="G216" s="55" t="s">
        <v>10</v>
      </c>
      <c r="H216" s="56" t="s">
        <v>11</v>
      </c>
      <c r="I216" s="56" t="s">
        <v>211</v>
      </c>
      <c r="J216" s="55" t="s">
        <v>264</v>
      </c>
      <c r="P216" s="13"/>
      <c r="Q216" s="13"/>
      <c r="R216" s="36"/>
      <c r="S216" s="51"/>
      <c r="T216" s="18"/>
      <c r="U216" s="18"/>
      <c r="V216" s="18"/>
    </row>
    <row r="217" spans="1:22" s="117" customFormat="1" x14ac:dyDescent="0.2">
      <c r="A217" s="64">
        <v>-29.307889839200001</v>
      </c>
      <c r="B217" s="64">
        <v>-29.520353915699999</v>
      </c>
      <c r="C217" s="64">
        <v>-29.477730694474801</v>
      </c>
      <c r="D217" s="64"/>
      <c r="E217" s="56">
        <v>0.7</v>
      </c>
      <c r="F217" s="87">
        <f t="shared" ref="F217:F222" si="84">(A217-J217)*1000</f>
        <v>437.52944838719895</v>
      </c>
      <c r="G217" s="87">
        <f t="shared" ref="G217:G222" si="85">(B217-J217)*1000</f>
        <v>225.06537188720088</v>
      </c>
      <c r="H217" s="87">
        <f t="shared" ref="H217:H222" si="86">(C217-J217)*1000</f>
        <v>267.68859311239976</v>
      </c>
      <c r="I217" s="87">
        <f>F217*(example!Q93/example!O93)</f>
        <v>109.50895085163071</v>
      </c>
      <c r="J217" s="64">
        <v>-29.7454192875872</v>
      </c>
      <c r="P217" s="13"/>
      <c r="Q217" s="13"/>
      <c r="R217" s="36"/>
      <c r="S217" s="51"/>
      <c r="T217" s="18"/>
      <c r="U217" s="18"/>
      <c r="V217" s="18"/>
    </row>
    <row r="218" spans="1:22" s="117" customFormat="1" x14ac:dyDescent="0.2">
      <c r="A218" s="63">
        <v>-31.947407356799999</v>
      </c>
      <c r="B218" s="63">
        <v>-32.197432300700001</v>
      </c>
      <c r="C218" s="80">
        <v>-32.2122738524833</v>
      </c>
      <c r="D218" s="63"/>
      <c r="E218" s="56">
        <v>1</v>
      </c>
      <c r="F218" s="87">
        <f t="shared" si="84"/>
        <v>482.63175008810322</v>
      </c>
      <c r="G218" s="87">
        <f t="shared" si="85"/>
        <v>232.6068061881017</v>
      </c>
      <c r="H218" s="87">
        <f t="shared" si="86"/>
        <v>217.76525440480299</v>
      </c>
      <c r="I218" s="87">
        <f>F218*(example!Q94/example!O94)</f>
        <v>65.420124530943525</v>
      </c>
      <c r="J218" s="63">
        <v>-32.430039106888103</v>
      </c>
      <c r="P218" s="13"/>
      <c r="Q218" s="13"/>
      <c r="R218" s="36"/>
      <c r="S218" s="51"/>
      <c r="T218" s="18"/>
      <c r="U218" s="18"/>
      <c r="V218" s="18"/>
    </row>
    <row r="219" spans="1:22" s="117" customFormat="1" x14ac:dyDescent="0.2">
      <c r="A219" s="63">
        <v>-29.7603398199</v>
      </c>
      <c r="B219" s="80">
        <v>-29.9959522077</v>
      </c>
      <c r="C219" s="63">
        <v>-30.1512513899624</v>
      </c>
      <c r="D219" s="63"/>
      <c r="E219" s="56">
        <v>1.5</v>
      </c>
      <c r="F219" s="87">
        <f t="shared" si="84"/>
        <v>486.56520599019973</v>
      </c>
      <c r="G219" s="87">
        <f t="shared" si="85"/>
        <v>250.95281819019988</v>
      </c>
      <c r="H219" s="87">
        <f t="shared" si="86"/>
        <v>95.653635927799741</v>
      </c>
      <c r="I219" s="87">
        <f>F219*(example!Q95/example!O95)</f>
        <v>-772.77787186620446</v>
      </c>
      <c r="J219" s="80">
        <v>-30.2469050258902</v>
      </c>
      <c r="P219" s="13"/>
      <c r="Q219" s="13"/>
      <c r="R219" s="36"/>
      <c r="S219" s="51"/>
      <c r="T219" s="18"/>
      <c r="U219" s="18"/>
      <c r="V219" s="18"/>
    </row>
    <row r="220" spans="1:22" s="117" customFormat="1" x14ac:dyDescent="0.2">
      <c r="A220" s="63">
        <v>-28.523298882799999</v>
      </c>
      <c r="B220" s="63">
        <v>-28.629240021699999</v>
      </c>
      <c r="C220" s="63">
        <v>-28.750607473017599</v>
      </c>
      <c r="D220" s="63"/>
      <c r="E220" s="56">
        <v>2</v>
      </c>
      <c r="F220" s="87">
        <f t="shared" si="84"/>
        <v>231.29473902040232</v>
      </c>
      <c r="G220" s="87">
        <f t="shared" si="85"/>
        <v>125.35360012040186</v>
      </c>
      <c r="H220" s="87">
        <f t="shared" si="86"/>
        <v>3.9861488028023473</v>
      </c>
      <c r="I220" s="87">
        <f>F220*(example!Q96/example!O96)</f>
        <v>76939.121627135421</v>
      </c>
      <c r="J220" s="63">
        <v>-28.754593621820401</v>
      </c>
      <c r="P220" s="13"/>
      <c r="Q220" s="13"/>
      <c r="R220" s="36"/>
      <c r="S220" s="51"/>
      <c r="T220" s="18"/>
      <c r="U220" s="18"/>
      <c r="V220" s="18"/>
    </row>
    <row r="221" spans="1:22" s="117" customFormat="1" x14ac:dyDescent="0.2">
      <c r="A221" s="63">
        <v>-28.2677574185</v>
      </c>
      <c r="B221" s="63">
        <v>-28.272940283400001</v>
      </c>
      <c r="C221" s="63">
        <v>-28.277783767168</v>
      </c>
      <c r="D221" s="63"/>
      <c r="E221" s="56">
        <v>3</v>
      </c>
      <c r="F221" s="87">
        <f t="shared" si="84"/>
        <v>6.1567381824012557</v>
      </c>
      <c r="G221" s="87">
        <f t="shared" si="85"/>
        <v>0.97387328240117199</v>
      </c>
      <c r="H221" s="87">
        <f t="shared" si="86"/>
        <v>-3.869610485597974</v>
      </c>
      <c r="I221" s="87">
        <f>F221*(example!Q97/example!O97)</f>
        <v>28.713607191839827</v>
      </c>
      <c r="J221" s="76">
        <v>-28.273914156682402</v>
      </c>
      <c r="P221" s="13"/>
      <c r="Q221" s="13"/>
      <c r="R221" s="36"/>
      <c r="S221" s="51"/>
      <c r="T221" s="18"/>
      <c r="U221" s="18"/>
      <c r="V221" s="18"/>
    </row>
    <row r="222" spans="1:22" s="117" customFormat="1" x14ac:dyDescent="0.2">
      <c r="A222" s="63">
        <v>-28.262458844299999</v>
      </c>
      <c r="B222" s="63">
        <v>-28.262596686799998</v>
      </c>
      <c r="C222" s="63">
        <v>-28.2627012379745</v>
      </c>
      <c r="D222" s="63"/>
      <c r="E222" s="56">
        <v>4</v>
      </c>
      <c r="F222" s="87">
        <f t="shared" si="84"/>
        <v>-0.47642282009974224</v>
      </c>
      <c r="G222" s="87">
        <f t="shared" si="85"/>
        <v>-0.61426532009889456</v>
      </c>
      <c r="H222" s="87">
        <f t="shared" si="86"/>
        <v>-0.71881649460081576</v>
      </c>
      <c r="I222" s="87">
        <f>F222*(example!Q98/example!O98)</f>
        <v>-1.5531033110079848</v>
      </c>
      <c r="J222" s="76">
        <v>-28.2619824214799</v>
      </c>
      <c r="P222" s="13"/>
      <c r="Q222" s="13"/>
      <c r="R222" s="36"/>
      <c r="S222" s="51"/>
      <c r="T222" s="18"/>
      <c r="U222" s="18"/>
      <c r="V222" s="18"/>
    </row>
    <row r="223" spans="1:22" s="117" customFormat="1" x14ac:dyDescent="0.2">
      <c r="A223" s="57"/>
      <c r="B223" s="57"/>
      <c r="C223" s="57"/>
      <c r="D223" s="57"/>
      <c r="E223" s="56" t="s">
        <v>31</v>
      </c>
      <c r="F223" s="87">
        <f t="array" ref="F223">MAX(ABS(F217:F222))</f>
        <v>486.56520599019973</v>
      </c>
      <c r="G223" s="87">
        <f t="array" ref="G223">MAX(ABS(G217:G222))</f>
        <v>250.95281819019988</v>
      </c>
      <c r="H223" s="87">
        <f t="array" ref="H223">MAX(ABS(H217:H222))</f>
        <v>267.68859311239976</v>
      </c>
      <c r="I223" s="87">
        <f t="array" ref="I223">MAX(ABS(I217:I222))</f>
        <v>76939.121627135421</v>
      </c>
      <c r="J223" s="62"/>
      <c r="P223" s="13"/>
      <c r="Q223" s="13"/>
      <c r="R223" s="36"/>
      <c r="S223" s="51"/>
      <c r="T223" s="18"/>
      <c r="U223" s="18"/>
      <c r="V223" s="18"/>
    </row>
    <row r="224" spans="1:22" s="117" customFormat="1" x14ac:dyDescent="0.2">
      <c r="A224" s="57"/>
      <c r="B224" s="44" t="s">
        <v>210</v>
      </c>
      <c r="C224" s="57"/>
      <c r="D224" s="57"/>
      <c r="E224" s="56" t="s">
        <v>32</v>
      </c>
      <c r="F224" s="87">
        <f t="array" ref="F224">MIN(ABS(F217:F222))</f>
        <v>0.47642282009974224</v>
      </c>
      <c r="G224" s="87">
        <f t="array" ref="G224">MIN(ABS(G217:G222))</f>
        <v>0.61426532009889456</v>
      </c>
      <c r="H224" s="87">
        <f t="array" ref="H224">MIN(ABS(H217:H222))</f>
        <v>0.71881649460081576</v>
      </c>
      <c r="I224" s="87">
        <f t="array" ref="I224">MIN(ABS(I217:I222))</f>
        <v>1.5531033110079848</v>
      </c>
      <c r="J224" s="57"/>
      <c r="P224" s="13"/>
      <c r="Q224" s="13"/>
      <c r="R224" s="36"/>
      <c r="S224" s="51"/>
      <c r="T224" s="18"/>
      <c r="U224" s="18"/>
      <c r="V224" s="18"/>
    </row>
    <row r="225" spans="1:22" s="117" customFormat="1" x14ac:dyDescent="0.2">
      <c r="A225" s="57"/>
      <c r="B225" s="57"/>
      <c r="C225" s="57"/>
      <c r="D225" s="57"/>
      <c r="E225" s="66" t="s">
        <v>30</v>
      </c>
      <c r="F225" s="87">
        <f>F223-F224</f>
        <v>486.08878317009999</v>
      </c>
      <c r="G225" s="87">
        <f>G223-G224</f>
        <v>250.33855287010098</v>
      </c>
      <c r="H225" s="87">
        <f>H223-H224</f>
        <v>266.96977661779897</v>
      </c>
      <c r="I225" s="87">
        <f>I223-I224</f>
        <v>76937.568523824419</v>
      </c>
      <c r="J225" s="57"/>
      <c r="P225" s="13"/>
      <c r="Q225" s="13"/>
      <c r="R225" s="36"/>
      <c r="S225" s="51"/>
      <c r="T225" s="18"/>
      <c r="U225" s="18"/>
      <c r="V225" s="18"/>
    </row>
    <row r="226" spans="1:22" s="117" customFormat="1" x14ac:dyDescent="0.2">
      <c r="P226" s="13"/>
      <c r="Q226" s="13"/>
      <c r="R226" s="36"/>
      <c r="S226" s="51"/>
      <c r="T226" s="18"/>
      <c r="U226" s="18"/>
      <c r="V226" s="18"/>
    </row>
    <row r="227" spans="1:22" s="25" customFormat="1" x14ac:dyDescent="0.2">
      <c r="A227" s="18"/>
      <c r="B227" s="18"/>
      <c r="C227" s="18"/>
      <c r="D227" s="18"/>
      <c r="E227" s="18"/>
      <c r="F227" s="21"/>
      <c r="G227" s="18"/>
      <c r="H227" s="53"/>
      <c r="I227" s="18"/>
      <c r="J227" s="53"/>
      <c r="K227" s="18"/>
      <c r="L227" s="13"/>
      <c r="M227" s="21"/>
      <c r="N227" s="13"/>
      <c r="O227" s="13"/>
      <c r="P227" s="13"/>
      <c r="Q227" s="13"/>
      <c r="R227" s="39"/>
      <c r="S227" s="51"/>
      <c r="T227" s="18"/>
      <c r="U227" s="18"/>
      <c r="V227" s="18"/>
    </row>
    <row r="228" spans="1:22" s="25" customFormat="1" ht="28.5" x14ac:dyDescent="0.2">
      <c r="A228" s="18"/>
      <c r="B228" s="18"/>
      <c r="C228" s="18"/>
      <c r="D228" s="55" t="s">
        <v>197</v>
      </c>
      <c r="E228" s="55" t="s">
        <v>10</v>
      </c>
      <c r="F228" s="56" t="s">
        <v>11</v>
      </c>
      <c r="G228" s="56" t="s">
        <v>12</v>
      </c>
      <c r="H228" s="56" t="s">
        <v>92</v>
      </c>
      <c r="I228" s="55" t="s">
        <v>145</v>
      </c>
      <c r="J228" s="56" t="s">
        <v>12</v>
      </c>
      <c r="K228" s="56" t="s">
        <v>11</v>
      </c>
      <c r="L228" s="56" t="s">
        <v>12</v>
      </c>
      <c r="M228" s="55" t="s">
        <v>198</v>
      </c>
      <c r="N228" s="57"/>
      <c r="O228" s="57"/>
      <c r="P228" s="57"/>
      <c r="Q228" s="13"/>
      <c r="R228" s="13"/>
      <c r="S228" s="51"/>
      <c r="T228" s="18"/>
      <c r="U228" s="18"/>
      <c r="V228" s="18"/>
    </row>
    <row r="229" spans="1:22" s="25" customFormat="1" x14ac:dyDescent="0.2">
      <c r="A229" s="18"/>
      <c r="B229" s="18"/>
      <c r="C229" s="18"/>
      <c r="D229" s="57">
        <v>-307.6130570409</v>
      </c>
      <c r="E229" s="57">
        <v>-307.63761781480002</v>
      </c>
      <c r="F229" s="57">
        <v>-307.63635127577299</v>
      </c>
      <c r="G229" s="57">
        <v>-307.636294619865</v>
      </c>
      <c r="H229" s="56">
        <v>0.92</v>
      </c>
      <c r="I229" s="87">
        <f t="shared" ref="I229:I234" si="87">(D229-M229)*1000</f>
        <v>25.451610977995642</v>
      </c>
      <c r="J229" s="87">
        <f t="shared" ref="J229:J234" si="88">(G229-M229)*1000</f>
        <v>2.214032013000633</v>
      </c>
      <c r="K229" s="88">
        <f t="shared" ref="K229:K234" si="89">(F229-M229)*1000</f>
        <v>2.15737610500355</v>
      </c>
      <c r="L229" s="87">
        <f t="shared" ref="L229:L234" si="90">(G229-M229)*1000</f>
        <v>2.214032013000633</v>
      </c>
      <c r="M229" s="57">
        <v>-307.638508651878</v>
      </c>
      <c r="N229" s="57"/>
      <c r="O229" s="57"/>
      <c r="P229" s="57"/>
      <c r="Q229" s="13"/>
      <c r="R229" s="13"/>
      <c r="S229" s="51"/>
      <c r="T229" s="18"/>
      <c r="U229" s="18"/>
      <c r="V229" s="18"/>
    </row>
    <row r="230" spans="1:22" s="25" customFormat="1" x14ac:dyDescent="0.2">
      <c r="A230" s="18"/>
      <c r="B230" s="18"/>
      <c r="C230" s="18"/>
      <c r="D230" s="57">
        <v>-307.72491066150002</v>
      </c>
      <c r="E230" s="57">
        <v>-307.75366900400002</v>
      </c>
      <c r="F230" s="57">
        <v>-307.75187968137999</v>
      </c>
      <c r="G230" s="57">
        <v>-307.75179193137899</v>
      </c>
      <c r="H230" s="56">
        <v>1</v>
      </c>
      <c r="I230" s="87">
        <f t="shared" si="87"/>
        <v>29.788728742005333</v>
      </c>
      <c r="J230" s="87">
        <f t="shared" si="88"/>
        <v>2.9074588630351172</v>
      </c>
      <c r="K230" s="88">
        <f t="shared" si="89"/>
        <v>2.8197088620345312</v>
      </c>
      <c r="L230" s="87">
        <f t="shared" si="90"/>
        <v>2.9074588630351172</v>
      </c>
      <c r="M230" s="57">
        <v>-307.75469939024202</v>
      </c>
      <c r="N230" s="57"/>
      <c r="O230" s="57"/>
      <c r="P230" s="57"/>
      <c r="Q230" s="13"/>
      <c r="R230" s="13"/>
      <c r="S230" s="51"/>
      <c r="T230" s="18"/>
      <c r="U230" s="18"/>
      <c r="V230" s="18"/>
    </row>
    <row r="231" spans="1:22" s="25" customFormat="1" x14ac:dyDescent="0.2">
      <c r="D231" s="57">
        <v>-306.70277360839998</v>
      </c>
      <c r="E231" s="57">
        <v>-306.77442895140001</v>
      </c>
      <c r="F231" s="57">
        <v>-306.77391676343598</v>
      </c>
      <c r="G231" s="57">
        <v>-306.77238431264902</v>
      </c>
      <c r="H231" s="56">
        <v>1.5</v>
      </c>
      <c r="I231" s="87">
        <f t="shared" si="87"/>
        <v>86.818526717024724</v>
      </c>
      <c r="J231" s="87">
        <f t="shared" si="88"/>
        <v>17.207822467980805</v>
      </c>
      <c r="K231" s="88">
        <f t="shared" si="89"/>
        <v>15.675371681027173</v>
      </c>
      <c r="L231" s="87">
        <f t="shared" si="90"/>
        <v>17.207822467980805</v>
      </c>
      <c r="M231" s="57">
        <v>-306.789592135117</v>
      </c>
      <c r="N231" s="57"/>
      <c r="O231" s="57"/>
      <c r="P231" s="57"/>
      <c r="Q231" s="3"/>
      <c r="R231" s="48"/>
      <c r="S231" s="51"/>
      <c r="T231" s="18"/>
      <c r="U231" s="18"/>
      <c r="V231" s="18"/>
    </row>
    <row r="232" spans="1:22" s="25" customFormat="1" x14ac:dyDescent="0.2">
      <c r="D232" s="57">
        <v>-305.79643437150003</v>
      </c>
      <c r="E232" s="57">
        <v>-305.94983807329999</v>
      </c>
      <c r="F232" s="57">
        <v>-306.033608481312</v>
      </c>
      <c r="G232" s="57">
        <v>-305.989795398208</v>
      </c>
      <c r="H232" s="56">
        <v>2</v>
      </c>
      <c r="I232" s="87">
        <f t="shared" si="87"/>
        <v>299.75931338998407</v>
      </c>
      <c r="J232" s="87">
        <f t="shared" si="88"/>
        <v>106.39828668200835</v>
      </c>
      <c r="K232" s="88">
        <f t="shared" si="89"/>
        <v>62.585203578009896</v>
      </c>
      <c r="L232" s="87">
        <f t="shared" si="90"/>
        <v>106.39828668200835</v>
      </c>
      <c r="M232" s="57">
        <v>-306.09619368489001</v>
      </c>
      <c r="N232" s="57"/>
      <c r="O232" s="57"/>
      <c r="P232" s="57"/>
      <c r="Q232" s="3"/>
      <c r="R232" s="48"/>
      <c r="S232" s="51"/>
      <c r="T232" s="18"/>
      <c r="U232" s="18"/>
      <c r="V232" s="18"/>
    </row>
    <row r="233" spans="1:22" s="25" customFormat="1" x14ac:dyDescent="0.2">
      <c r="D233" s="57">
        <v>-305.28463200419998</v>
      </c>
      <c r="E233" s="57">
        <v>-306.28084655290002</v>
      </c>
      <c r="F233" s="57">
        <v>-305.633448126475</v>
      </c>
      <c r="G233" s="57">
        <v>-305.65825295906501</v>
      </c>
      <c r="H233" s="56">
        <v>3</v>
      </c>
      <c r="I233" s="87">
        <f t="shared" si="87"/>
        <v>625.92185141903656</v>
      </c>
      <c r="J233" s="87">
        <f t="shared" si="88"/>
        <v>252.30089655400434</v>
      </c>
      <c r="K233" s="88">
        <f t="shared" si="89"/>
        <v>277.10572914401155</v>
      </c>
      <c r="L233" s="87">
        <f t="shared" si="90"/>
        <v>252.30089655400434</v>
      </c>
      <c r="M233" s="57">
        <v>-305.91055385561901</v>
      </c>
      <c r="N233" s="57"/>
      <c r="O233" s="57"/>
      <c r="P233" s="57"/>
      <c r="Q233" s="3"/>
      <c r="R233" s="48"/>
      <c r="S233" s="51"/>
      <c r="T233" s="18"/>
      <c r="U233" s="18"/>
      <c r="V233" s="18"/>
    </row>
    <row r="234" spans="1:22" s="25" customFormat="1" x14ac:dyDescent="0.2">
      <c r="D234" s="57">
        <v>-305.26323610370002</v>
      </c>
      <c r="E234" s="57">
        <v>-365.02138183509999</v>
      </c>
      <c r="F234" s="57">
        <v>-305.41622140503603</v>
      </c>
      <c r="G234" s="57">
        <v>-305.64382374257298</v>
      </c>
      <c r="H234" s="56">
        <v>4</v>
      </c>
      <c r="I234" s="87">
        <f t="shared" si="87"/>
        <v>646.32197486395171</v>
      </c>
      <c r="J234" s="87">
        <f t="shared" si="88"/>
        <v>265.73433599099872</v>
      </c>
      <c r="K234" s="88">
        <f t="shared" si="89"/>
        <v>493.33667352794919</v>
      </c>
      <c r="L234" s="87">
        <f t="shared" si="90"/>
        <v>265.73433599099872</v>
      </c>
      <c r="M234" s="57">
        <v>-305.90955807856398</v>
      </c>
      <c r="N234" s="57"/>
      <c r="O234" s="57"/>
      <c r="P234" s="57"/>
      <c r="Q234" s="3"/>
      <c r="R234" s="48"/>
      <c r="S234" s="51"/>
      <c r="T234" s="18"/>
      <c r="U234" s="18"/>
      <c r="V234" s="18"/>
    </row>
    <row r="235" spans="1:22" s="25" customFormat="1" x14ac:dyDescent="0.2">
      <c r="D235" s="57"/>
      <c r="E235" s="57"/>
      <c r="F235" s="57"/>
      <c r="G235" s="57"/>
      <c r="H235" s="56" t="s">
        <v>31</v>
      </c>
      <c r="I235" s="57"/>
      <c r="J235" s="57"/>
      <c r="K235" s="58"/>
      <c r="L235" s="57"/>
      <c r="M235" s="57"/>
      <c r="N235" s="57"/>
      <c r="O235" s="57"/>
      <c r="P235" s="57"/>
      <c r="Q235" s="3"/>
      <c r="S235" s="18"/>
      <c r="T235" s="18"/>
      <c r="U235" s="18"/>
      <c r="V235" s="18"/>
    </row>
    <row r="236" spans="1:22" s="25" customFormat="1" x14ac:dyDescent="0.2">
      <c r="D236" s="57"/>
      <c r="E236" s="97" t="s">
        <v>199</v>
      </c>
      <c r="F236" s="57"/>
      <c r="G236" s="57"/>
      <c r="H236" s="56" t="s">
        <v>32</v>
      </c>
      <c r="I236" s="57"/>
      <c r="J236" s="57"/>
      <c r="K236" s="58"/>
      <c r="L236" s="57"/>
      <c r="M236" s="57"/>
      <c r="N236" s="57"/>
      <c r="O236" s="57"/>
      <c r="P236" s="57"/>
      <c r="Q236" s="3"/>
    </row>
    <row r="237" spans="1:22" s="25" customFormat="1" x14ac:dyDescent="0.2">
      <c r="D237" s="57"/>
      <c r="E237" s="57"/>
      <c r="F237" s="57"/>
      <c r="G237" s="57"/>
      <c r="H237" s="66" t="s">
        <v>30</v>
      </c>
      <c r="I237" s="57"/>
      <c r="J237" s="57"/>
      <c r="K237" s="58"/>
      <c r="L237" s="57"/>
      <c r="M237" s="57"/>
      <c r="N237" s="57"/>
      <c r="O237" s="57"/>
      <c r="P237" s="57"/>
      <c r="Q237" s="3"/>
    </row>
    <row r="238" spans="1:22" s="25" customFormat="1" x14ac:dyDescent="0.2">
      <c r="D238" s="55" t="s">
        <v>200</v>
      </c>
      <c r="E238" s="55" t="s">
        <v>10</v>
      </c>
      <c r="F238" s="56" t="s">
        <v>11</v>
      </c>
      <c r="G238" s="56" t="s">
        <v>12</v>
      </c>
      <c r="H238" s="56" t="s">
        <v>201</v>
      </c>
      <c r="I238" s="56" t="s">
        <v>114</v>
      </c>
      <c r="J238" s="56" t="s">
        <v>92</v>
      </c>
      <c r="K238" s="56" t="s">
        <v>202</v>
      </c>
      <c r="L238" s="55" t="s">
        <v>10</v>
      </c>
      <c r="M238" s="56" t="s">
        <v>12</v>
      </c>
      <c r="N238" s="56" t="s">
        <v>114</v>
      </c>
      <c r="O238" s="55" t="s">
        <v>105</v>
      </c>
      <c r="Q238" s="3"/>
    </row>
    <row r="239" spans="1:22" s="25" customFormat="1" x14ac:dyDescent="0.2">
      <c r="D239" s="57">
        <v>-307.53880770239999</v>
      </c>
      <c r="E239" s="57">
        <v>-307.5499691256</v>
      </c>
      <c r="F239" s="57">
        <v>-307.549705560934</v>
      </c>
      <c r="G239" s="63">
        <v>-307.54968151366302</v>
      </c>
      <c r="H239" s="63">
        <v>-307.55039245244501</v>
      </c>
      <c r="I239" s="63">
        <v>-307.55036377861501</v>
      </c>
      <c r="J239" s="56">
        <v>0.92</v>
      </c>
      <c r="K239" s="87">
        <f t="shared" ref="K239:K244" si="91">(D239-O239)*1000</f>
        <v>11.576642184991215</v>
      </c>
      <c r="L239" s="87">
        <f>(E239-O239)*1000</f>
        <v>0.41521898498331211</v>
      </c>
      <c r="M239" s="87">
        <f t="shared" ref="M239:M244" si="92">(G239-O239)*1000</f>
        <v>0.70283092196632424</v>
      </c>
      <c r="N239" s="87">
        <f>(I239-O239)*1000</f>
        <v>2.0565969975905318E-2</v>
      </c>
      <c r="O239" s="63">
        <v>-307.55038434458498</v>
      </c>
      <c r="Q239" s="3"/>
    </row>
    <row r="240" spans="1:22" s="25" customFormat="1" x14ac:dyDescent="0.2">
      <c r="D240" s="57">
        <v>-307.63758549030001</v>
      </c>
      <c r="E240" s="57">
        <v>-307.6505031314</v>
      </c>
      <c r="F240" s="57">
        <v>-307.65009504859398</v>
      </c>
      <c r="G240" s="63">
        <v>-307.650058425201</v>
      </c>
      <c r="H240" s="63">
        <v>-307.65098046921503</v>
      </c>
      <c r="I240" s="63">
        <v>-307.65093565973899</v>
      </c>
      <c r="J240" s="56">
        <v>1</v>
      </c>
      <c r="K240" s="87">
        <f t="shared" si="91"/>
        <v>13.377736670975082</v>
      </c>
      <c r="L240" s="87">
        <f>(E240-O240)*1000</f>
        <v>0.46009557098614096</v>
      </c>
      <c r="M240" s="87">
        <f t="shared" si="92"/>
        <v>0.90480176999108153</v>
      </c>
      <c r="N240" s="87">
        <f>(I240-O240)*1000</f>
        <v>2.7567231995817565E-2</v>
      </c>
      <c r="O240" s="63">
        <v>-307.65096322697099</v>
      </c>
      <c r="Q240" s="3"/>
    </row>
    <row r="241" spans="1:17" s="25" customFormat="1" x14ac:dyDescent="0.2">
      <c r="D241" s="57">
        <v>-306.5130152305</v>
      </c>
      <c r="E241" s="57">
        <v>-306.54156554219998</v>
      </c>
      <c r="F241" s="57">
        <v>-306.54300075771602</v>
      </c>
      <c r="G241" s="63">
        <v>-306.54245794251398</v>
      </c>
      <c r="H241" s="63">
        <v>-306.54748865801599</v>
      </c>
      <c r="I241" s="63">
        <v>-306.54662510869002</v>
      </c>
      <c r="J241" s="56">
        <v>1.5</v>
      </c>
      <c r="K241" s="87">
        <f t="shared" si="91"/>
        <v>33.944506292016285</v>
      </c>
      <c r="L241" s="87">
        <f>(E241-O241)*1000</f>
        <v>5.3941945920428225</v>
      </c>
      <c r="M241" s="87">
        <f t="shared" si="92"/>
        <v>4.5017942780418707</v>
      </c>
      <c r="N241" s="87">
        <f>(I241-O241)*1000</f>
        <v>0.33462810199580417</v>
      </c>
      <c r="O241" s="63">
        <v>-306.54695973679202</v>
      </c>
    </row>
    <row r="242" spans="1:17" s="25" customFormat="1" x14ac:dyDescent="0.2">
      <c r="D242" s="57">
        <v>-305.5630784228</v>
      </c>
      <c r="E242" s="57">
        <v>-305.61860586799997</v>
      </c>
      <c r="F242" s="57">
        <v>-305.64904793451802</v>
      </c>
      <c r="G242" s="63">
        <v>-305.63392627913498</v>
      </c>
      <c r="H242" s="63">
        <v>-305.70386842193</v>
      </c>
      <c r="I242" s="63">
        <v>-305.65288124408102</v>
      </c>
      <c r="J242" s="56">
        <v>2</v>
      </c>
      <c r="K242" s="87">
        <f t="shared" si="91"/>
        <v>94.605363352968652</v>
      </c>
      <c r="L242" s="87">
        <f>(E242-O242)*1000</f>
        <v>39.077918152997881</v>
      </c>
      <c r="M242" s="87">
        <f t="shared" si="92"/>
        <v>23.757507017990065</v>
      </c>
      <c r="N242" s="87">
        <f>(I242-O242)*1000</f>
        <v>4.8025420719568501</v>
      </c>
      <c r="O242" s="63">
        <v>-305.65768378615297</v>
      </c>
    </row>
    <row r="243" spans="1:17" s="18" customFormat="1" x14ac:dyDescent="0.2">
      <c r="D243" s="57">
        <v>-305.23902504540001</v>
      </c>
      <c r="E243" s="57">
        <v>67106875211.843498</v>
      </c>
      <c r="F243" s="57">
        <v>-302.62046761025698</v>
      </c>
      <c r="G243" s="63">
        <v>-305.35742152335803</v>
      </c>
      <c r="H243" s="63">
        <v>-304.72377798449997</v>
      </c>
      <c r="I243" s="63">
        <v>-305.39549043540001</v>
      </c>
      <c r="J243" s="56">
        <v>3</v>
      </c>
      <c r="K243" s="87">
        <f t="shared" si="91"/>
        <v>166.48169331699592</v>
      </c>
      <c r="L243" s="87"/>
      <c r="M243" s="87">
        <f t="shared" si="92"/>
        <v>48.085215358980804</v>
      </c>
      <c r="N243" s="87">
        <f>(I243-O243)*1000</f>
        <v>10.016303317001984</v>
      </c>
      <c r="O243" s="98">
        <v>-305.40550673871701</v>
      </c>
    </row>
    <row r="244" spans="1:17" s="25" customFormat="1" x14ac:dyDescent="0.2">
      <c r="D244" s="57">
        <v>-305.20646785320002</v>
      </c>
      <c r="E244" s="57" t="s">
        <v>203</v>
      </c>
      <c r="F244" s="57">
        <v>-305.252052392042</v>
      </c>
      <c r="G244" s="63">
        <v>-305.32862327824199</v>
      </c>
      <c r="H244" s="63"/>
      <c r="I244" s="63"/>
      <c r="J244" s="56">
        <v>4</v>
      </c>
      <c r="K244" s="87">
        <f t="shared" si="91"/>
        <v>180.63120970595037</v>
      </c>
      <c r="L244" s="87"/>
      <c r="M244" s="87">
        <f t="shared" si="92"/>
        <v>58.475784663983177</v>
      </c>
      <c r="N244" s="87"/>
      <c r="O244" s="98">
        <v>-305.38709906290597</v>
      </c>
    </row>
    <row r="245" spans="1:17" s="18" customFormat="1" x14ac:dyDescent="0.2">
      <c r="D245" s="57"/>
      <c r="E245" s="57"/>
      <c r="F245" s="57"/>
      <c r="G245" s="57"/>
      <c r="H245" s="57"/>
      <c r="I245" s="57"/>
      <c r="J245" s="56" t="s">
        <v>31</v>
      </c>
      <c r="K245" s="57"/>
      <c r="L245" s="57"/>
      <c r="M245" s="58"/>
      <c r="N245" s="57"/>
      <c r="O245" s="57"/>
      <c r="P245" s="57"/>
    </row>
    <row r="246" spans="1:17" s="25" customFormat="1" x14ac:dyDescent="0.2">
      <c r="D246" s="57"/>
      <c r="E246" s="97" t="s">
        <v>199</v>
      </c>
      <c r="F246" s="57"/>
      <c r="G246" s="57"/>
      <c r="H246" s="57"/>
      <c r="I246" s="57"/>
      <c r="J246" s="56" t="s">
        <v>32</v>
      </c>
      <c r="K246" s="57"/>
      <c r="L246" s="57"/>
      <c r="M246" s="58"/>
      <c r="N246" s="57"/>
      <c r="O246" s="57"/>
      <c r="P246" s="57"/>
    </row>
    <row r="247" spans="1:17" s="18" customFormat="1" x14ac:dyDescent="0.2">
      <c r="D247" s="57"/>
      <c r="E247" s="57"/>
      <c r="F247" s="57"/>
      <c r="G247" s="57"/>
      <c r="H247" s="57"/>
      <c r="I247" s="57"/>
      <c r="J247" s="66" t="s">
        <v>30</v>
      </c>
      <c r="K247" s="57"/>
      <c r="L247" s="57"/>
      <c r="M247" s="58"/>
      <c r="N247" s="57"/>
      <c r="O247" s="57"/>
      <c r="P247" s="57"/>
    </row>
    <row r="248" spans="1:17" s="25" customFormat="1" x14ac:dyDescent="0.2"/>
    <row r="249" spans="1:17" s="25" customFormat="1" x14ac:dyDescent="0.2">
      <c r="A249" s="55" t="s">
        <v>81</v>
      </c>
      <c r="B249" s="55" t="s">
        <v>10</v>
      </c>
      <c r="C249" s="56" t="s">
        <v>213</v>
      </c>
      <c r="D249" s="56" t="s">
        <v>12</v>
      </c>
      <c r="E249" s="56" t="s">
        <v>34</v>
      </c>
      <c r="F249" s="55" t="s">
        <v>81</v>
      </c>
      <c r="G249" s="55" t="s">
        <v>10</v>
      </c>
      <c r="H249" s="56" t="s">
        <v>11</v>
      </c>
      <c r="I249" s="56" t="s">
        <v>12</v>
      </c>
      <c r="J249" s="55" t="s">
        <v>263</v>
      </c>
      <c r="K249" s="57"/>
      <c r="L249" s="57"/>
      <c r="M249" s="57"/>
      <c r="N249" s="58"/>
      <c r="O249" s="58"/>
      <c r="P249" s="58"/>
      <c r="Q249" s="58"/>
    </row>
    <row r="250" spans="1:17" s="25" customFormat="1" x14ac:dyDescent="0.2">
      <c r="A250" s="63">
        <v>-233.8247571972</v>
      </c>
      <c r="B250" s="63">
        <v>-233.84214093579999</v>
      </c>
      <c r="C250" s="64">
        <v>-233.842031294929</v>
      </c>
      <c r="D250" s="80">
        <v>-233.842012741541</v>
      </c>
      <c r="E250" s="56">
        <v>0.8</v>
      </c>
      <c r="F250" s="101">
        <f t="shared" ref="F250:F255" si="93">(A250-J250)*1000</f>
        <v>17.693725273005612</v>
      </c>
      <c r="G250" s="103">
        <f t="shared" ref="G250:G255" si="94">(B250-J250)*1000</f>
        <v>0.30998667301673777</v>
      </c>
      <c r="H250" s="101"/>
      <c r="I250" s="101">
        <f t="shared" ref="I250:I255" si="95">(D250-J250)*1000</f>
        <v>0.43818093200798103</v>
      </c>
      <c r="J250" s="63">
        <v>-233.84245092247301</v>
      </c>
      <c r="K250" s="57"/>
      <c r="L250" s="57"/>
      <c r="M250" s="57"/>
      <c r="N250" s="67"/>
      <c r="O250" s="67"/>
      <c r="P250" s="67"/>
      <c r="Q250" s="64"/>
    </row>
    <row r="251" spans="1:17" s="25" customFormat="1" x14ac:dyDescent="0.2">
      <c r="A251" s="80">
        <v>-234.41249046920001</v>
      </c>
      <c r="B251" s="63">
        <v>-234.4359374551</v>
      </c>
      <c r="C251" s="64">
        <v>-234.43495233552301</v>
      </c>
      <c r="D251" s="63">
        <v>-234.43491004629999</v>
      </c>
      <c r="E251" s="56">
        <v>1</v>
      </c>
      <c r="F251" s="101">
        <f t="shared" si="93"/>
        <v>23.302598085990667</v>
      </c>
      <c r="G251" s="104">
        <f t="shared" si="94"/>
        <v>-0.14438781400372136</v>
      </c>
      <c r="H251" s="101"/>
      <c r="I251" s="101">
        <f t="shared" si="95"/>
        <v>0.88302098600934187</v>
      </c>
      <c r="J251" s="63">
        <v>-234.435793067286</v>
      </c>
      <c r="K251" s="57"/>
      <c r="L251" s="57"/>
      <c r="M251" s="57"/>
      <c r="N251" s="67"/>
      <c r="O251" s="67"/>
      <c r="P251" s="67"/>
      <c r="Q251" s="64"/>
    </row>
    <row r="252" spans="1:17" s="25" customFormat="1" x14ac:dyDescent="0.2">
      <c r="A252" s="63">
        <v>-233.5930887964</v>
      </c>
      <c r="B252" s="80">
        <v>-233.6419481371</v>
      </c>
      <c r="C252" s="83">
        <v>-233.63961828279301</v>
      </c>
      <c r="D252" s="63">
        <v>-233.639082768425</v>
      </c>
      <c r="E252" s="56">
        <v>1.5</v>
      </c>
      <c r="F252" s="101">
        <f t="shared" si="93"/>
        <v>51.542719841989992</v>
      </c>
      <c r="G252" s="104">
        <f t="shared" si="94"/>
        <v>2.6833791419846875</v>
      </c>
      <c r="H252" s="101"/>
      <c r="I252" s="101">
        <f t="shared" si="95"/>
        <v>5.5487478169879978</v>
      </c>
      <c r="J252" s="63">
        <v>-233.64463151624199</v>
      </c>
      <c r="K252" s="57"/>
      <c r="L252" s="57"/>
      <c r="M252" s="57"/>
      <c r="N252" s="67"/>
      <c r="O252" s="67"/>
      <c r="P252" s="67"/>
      <c r="Q252" s="64"/>
    </row>
    <row r="253" spans="1:17" s="25" customFormat="1" x14ac:dyDescent="0.2">
      <c r="A253" s="63">
        <v>-232.7987563842</v>
      </c>
      <c r="B253" s="63">
        <v>-232.89546651629999</v>
      </c>
      <c r="C253" s="83">
        <v>-232.918579900098</v>
      </c>
      <c r="D253" s="63">
        <v>-232.90656995224001</v>
      </c>
      <c r="E253" s="56">
        <v>2</v>
      </c>
      <c r="F253" s="101">
        <f t="shared" si="93"/>
        <v>140.88553922400138</v>
      </c>
      <c r="G253" s="104">
        <f t="shared" si="94"/>
        <v>44.175407124015464</v>
      </c>
      <c r="H253" s="101"/>
      <c r="I253" s="101">
        <f t="shared" si="95"/>
        <v>33.071971184000404</v>
      </c>
      <c r="J253" s="63">
        <v>-232.93964192342401</v>
      </c>
      <c r="K253" s="57"/>
      <c r="L253" s="57"/>
      <c r="M253" s="57"/>
      <c r="N253" s="67"/>
      <c r="O253" s="67"/>
      <c r="P253" s="67"/>
      <c r="Q253" s="64"/>
    </row>
    <row r="254" spans="1:17" s="25" customFormat="1" x14ac:dyDescent="0.2">
      <c r="A254" s="63">
        <v>-232.3321662198</v>
      </c>
      <c r="B254" s="80">
        <v>-232.94961674309999</v>
      </c>
      <c r="C254" s="64">
        <v>-232.55458189365399</v>
      </c>
      <c r="D254" s="63">
        <v>-232.59358129577799</v>
      </c>
      <c r="E254" s="56">
        <v>3</v>
      </c>
      <c r="F254" s="101">
        <f t="shared" si="93"/>
        <v>418.90929889601125</v>
      </c>
      <c r="G254" s="104">
        <f t="shared" si="94"/>
        <v>-198.54122440398214</v>
      </c>
      <c r="H254" s="101"/>
      <c r="I254" s="101">
        <f t="shared" si="95"/>
        <v>157.49422291801807</v>
      </c>
      <c r="J254" s="63">
        <v>-232.75107551869601</v>
      </c>
      <c r="K254" s="57"/>
      <c r="L254" s="57"/>
      <c r="M254" s="57"/>
      <c r="N254" s="67"/>
      <c r="O254" s="67"/>
      <c r="P254" s="67"/>
      <c r="Q254" s="64"/>
    </row>
    <row r="255" spans="1:17" s="25" customFormat="1" x14ac:dyDescent="0.2">
      <c r="A255" s="63">
        <v>-232.30264655670001</v>
      </c>
      <c r="B255" s="65">
        <v>-249.83232930279999</v>
      </c>
      <c r="C255" s="64">
        <v>-232.80394208575601</v>
      </c>
      <c r="D255" s="91">
        <v>-232.58301718797699</v>
      </c>
      <c r="E255" s="56">
        <v>4</v>
      </c>
      <c r="F255" s="101">
        <f t="shared" si="93"/>
        <v>455.39782556397768</v>
      </c>
      <c r="G255" s="104">
        <f t="shared" si="94"/>
        <v>-17074.284920536003</v>
      </c>
      <c r="H255" s="101"/>
      <c r="I255" s="102">
        <f t="shared" si="95"/>
        <v>175.0271942869972</v>
      </c>
      <c r="J255" s="63">
        <v>-232.75804438226399</v>
      </c>
      <c r="K255" s="57"/>
      <c r="L255" s="57"/>
      <c r="M255" s="57"/>
      <c r="N255" s="67"/>
      <c r="O255" s="67"/>
      <c r="P255" s="67"/>
      <c r="Q255" s="64"/>
    </row>
    <row r="256" spans="1:17" s="25" customFormat="1" x14ac:dyDescent="0.2">
      <c r="A256" s="57"/>
      <c r="B256" s="57"/>
      <c r="C256" s="58"/>
      <c r="D256" s="57"/>
      <c r="E256" s="56" t="s">
        <v>31</v>
      </c>
      <c r="F256" s="101">
        <f t="array" ref="F256">MAX(ABS(F250:F255))</f>
        <v>455.39782556397768</v>
      </c>
      <c r="G256" s="103">
        <f t="array" ref="G256">MAX(ABS(G250:G255))</f>
        <v>17074.284920536003</v>
      </c>
      <c r="H256" s="101"/>
      <c r="I256" s="101">
        <f t="array" ref="I256">MAX(ABS(I250:I255))</f>
        <v>175.0271942869972</v>
      </c>
      <c r="J256" s="57"/>
      <c r="K256" s="57"/>
      <c r="L256" s="57"/>
      <c r="M256" s="57"/>
      <c r="N256" s="67"/>
      <c r="O256" s="67"/>
      <c r="P256" s="67"/>
      <c r="Q256" s="64"/>
    </row>
    <row r="257" spans="1:17" s="25" customFormat="1" x14ac:dyDescent="0.2">
      <c r="A257" s="57"/>
      <c r="B257" s="84" t="s">
        <v>225</v>
      </c>
      <c r="C257" s="58"/>
      <c r="D257" s="57"/>
      <c r="E257" s="56" t="s">
        <v>32</v>
      </c>
      <c r="F257" s="101">
        <f t="array" ref="F257">MIN(ABS(F250:F255))</f>
        <v>17.693725273005612</v>
      </c>
      <c r="G257" s="103">
        <f t="array" ref="G257">MIN(ABS(G250:G255))</f>
        <v>0.14438781400372136</v>
      </c>
      <c r="H257" s="101"/>
      <c r="I257" s="101">
        <f t="array" ref="I257">MIN(ABS(I250:I255))</f>
        <v>0.43818093200798103</v>
      </c>
      <c r="J257" s="62"/>
      <c r="K257" s="57"/>
      <c r="L257" s="57"/>
      <c r="M257" s="57"/>
      <c r="N257" s="67"/>
      <c r="O257" s="67"/>
      <c r="P257" s="58"/>
      <c r="Q257" s="58"/>
    </row>
    <row r="258" spans="1:17" s="25" customFormat="1" x14ac:dyDescent="0.2">
      <c r="A258" s="57"/>
      <c r="B258" s="57"/>
      <c r="C258" s="58"/>
      <c r="D258" s="57"/>
      <c r="E258" s="66" t="s">
        <v>30</v>
      </c>
      <c r="F258" s="101">
        <f>F256-F257</f>
        <v>437.70410029097206</v>
      </c>
      <c r="G258" s="101">
        <f>G256-G257</f>
        <v>17074.140532721998</v>
      </c>
      <c r="H258" s="101"/>
      <c r="I258" s="101">
        <f>I256-I257</f>
        <v>174.58901335498922</v>
      </c>
      <c r="J258" s="62"/>
      <c r="K258" s="57"/>
      <c r="L258" s="57"/>
      <c r="M258" s="57"/>
      <c r="N258" s="67"/>
      <c r="O258" s="67"/>
      <c r="P258" s="58"/>
      <c r="Q258" s="58"/>
    </row>
    <row r="259" spans="1:17" s="25" customFormat="1" x14ac:dyDescent="0.2">
      <c r="A259" s="55" t="s">
        <v>81</v>
      </c>
      <c r="B259" s="55" t="s">
        <v>10</v>
      </c>
      <c r="C259" s="56" t="s">
        <v>213</v>
      </c>
      <c r="D259" s="56" t="s">
        <v>12</v>
      </c>
      <c r="E259" s="56" t="s">
        <v>34</v>
      </c>
      <c r="F259" s="55" t="s">
        <v>81</v>
      </c>
      <c r="G259" s="55" t="s">
        <v>10</v>
      </c>
      <c r="H259" s="56" t="s">
        <v>11</v>
      </c>
      <c r="I259" s="56" t="s">
        <v>12</v>
      </c>
      <c r="J259" s="55" t="s">
        <v>263</v>
      </c>
      <c r="K259" s="57"/>
      <c r="L259" s="57"/>
      <c r="M259" s="57"/>
      <c r="N259" s="67"/>
      <c r="O259" s="67"/>
      <c r="P259" s="58"/>
      <c r="Q259" s="58"/>
    </row>
    <row r="260" spans="1:17" s="25" customFormat="1" x14ac:dyDescent="0.2">
      <c r="A260" s="63">
        <v>-233.8207889039</v>
      </c>
      <c r="B260" s="63"/>
      <c r="C260" s="64">
        <v>-233.838418390095</v>
      </c>
      <c r="D260" s="63">
        <v>-233.83839932714201</v>
      </c>
      <c r="E260" s="56">
        <v>0.8</v>
      </c>
      <c r="F260" s="101">
        <f t="shared" ref="F260:F265" si="96">(A260-J260)*1000</f>
        <v>18.177775823005504</v>
      </c>
      <c r="G260" s="103"/>
      <c r="H260" s="101"/>
      <c r="I260" s="101">
        <f t="shared" ref="I260:I265" si="97">(D260-J260)*1000</f>
        <v>0.56735258098683516</v>
      </c>
      <c r="J260" s="63">
        <v>-233.838966679723</v>
      </c>
      <c r="K260" s="57"/>
      <c r="L260" s="57"/>
      <c r="M260" s="57"/>
      <c r="N260" s="57"/>
      <c r="O260" s="57"/>
      <c r="P260" s="57"/>
      <c r="Q260" s="57"/>
    </row>
    <row r="261" spans="1:17" s="48" customFormat="1" x14ac:dyDescent="0.2">
      <c r="A261" s="80">
        <v>-234.40779000410001</v>
      </c>
      <c r="B261" s="63"/>
      <c r="C261" s="64">
        <v>-234.43030896222001</v>
      </c>
      <c r="D261" s="63">
        <v>-234.43026684623101</v>
      </c>
      <c r="E261" s="56">
        <v>1</v>
      </c>
      <c r="F261" s="101">
        <f t="shared" si="96"/>
        <v>23.594456980987388</v>
      </c>
      <c r="G261" s="104"/>
      <c r="H261" s="101"/>
      <c r="I261" s="101">
        <f t="shared" si="97"/>
        <v>1.117614849988513</v>
      </c>
      <c r="J261" s="63">
        <v>-234.431384461081</v>
      </c>
      <c r="K261" s="57"/>
      <c r="L261" s="57"/>
      <c r="M261" s="57"/>
      <c r="N261" s="57"/>
      <c r="O261" s="57"/>
      <c r="P261" s="57"/>
      <c r="Q261" s="57"/>
    </row>
    <row r="262" spans="1:17" s="48" customFormat="1" x14ac:dyDescent="0.2">
      <c r="A262" s="63">
        <v>-233.5890693655</v>
      </c>
      <c r="B262" s="80"/>
      <c r="C262" s="83">
        <v>-233.63483679859999</v>
      </c>
      <c r="D262" s="63">
        <v>-233.63433706146299</v>
      </c>
      <c r="E262" s="56">
        <v>1.5</v>
      </c>
      <c r="F262" s="101">
        <f t="shared" si="96"/>
        <v>50.841490531013278</v>
      </c>
      <c r="G262" s="104"/>
      <c r="H262" s="101"/>
      <c r="I262" s="101">
        <f t="shared" si="97"/>
        <v>5.5737945680220946</v>
      </c>
      <c r="J262" s="63">
        <v>-233.63991085603101</v>
      </c>
      <c r="K262" s="57"/>
      <c r="L262" s="57"/>
      <c r="M262" s="57"/>
      <c r="N262" s="57"/>
      <c r="O262" s="57"/>
      <c r="P262" s="57"/>
      <c r="Q262" s="57"/>
    </row>
    <row r="263" spans="1:17" s="48" customFormat="1" x14ac:dyDescent="0.2">
      <c r="A263" s="63">
        <v>-232.79638062430001</v>
      </c>
      <c r="B263" s="63"/>
      <c r="C263" s="83">
        <v>-232.913797468658</v>
      </c>
      <c r="D263" s="63">
        <v>-232.90261903166001</v>
      </c>
      <c r="E263" s="56">
        <v>2</v>
      </c>
      <c r="F263" s="101">
        <f t="shared" si="96"/>
        <v>138.26509741099358</v>
      </c>
      <c r="G263" s="104"/>
      <c r="H263" s="101"/>
      <c r="I263" s="101">
        <f t="shared" si="97"/>
        <v>32.026690050997786</v>
      </c>
      <c r="J263" s="63">
        <v>-232.93464572171101</v>
      </c>
      <c r="K263" s="57"/>
      <c r="L263" s="57"/>
      <c r="M263" s="57"/>
      <c r="N263" s="57"/>
      <c r="O263" s="57"/>
      <c r="P263" s="57"/>
      <c r="Q263" s="57"/>
    </row>
    <row r="264" spans="1:17" s="48" customFormat="1" x14ac:dyDescent="0.2">
      <c r="A264" s="63">
        <v>-232.33062784040001</v>
      </c>
      <c r="B264" s="80"/>
      <c r="C264" s="64">
        <v>-232.54280573417401</v>
      </c>
      <c r="D264" s="63">
        <v>-232.59070101906701</v>
      </c>
      <c r="E264" s="56">
        <v>3</v>
      </c>
      <c r="F264" s="101">
        <f t="shared" si="96"/>
        <v>415.87399469798925</v>
      </c>
      <c r="G264" s="104"/>
      <c r="H264" s="101"/>
      <c r="I264" s="101">
        <f t="shared" si="97"/>
        <v>155.80081603098961</v>
      </c>
      <c r="J264" s="80">
        <v>-232.746501835098</v>
      </c>
      <c r="K264" s="57"/>
      <c r="L264" s="57"/>
      <c r="M264" s="57"/>
      <c r="N264" s="57"/>
      <c r="O264" s="57"/>
      <c r="P264" s="57"/>
      <c r="Q264" s="57"/>
    </row>
    <row r="265" spans="1:17" s="48" customFormat="1" x14ac:dyDescent="0.2">
      <c r="A265" s="63">
        <v>-232.3011669707</v>
      </c>
      <c r="B265" s="65"/>
      <c r="C265" s="64">
        <v>-232.896280553293</v>
      </c>
      <c r="D265" s="91">
        <v>-232.58047501944401</v>
      </c>
      <c r="E265" s="56">
        <v>4</v>
      </c>
      <c r="F265" s="101">
        <f t="shared" si="96"/>
        <v>451.9695057330182</v>
      </c>
      <c r="G265" s="104"/>
      <c r="H265" s="101"/>
      <c r="I265" s="102">
        <f t="shared" si="97"/>
        <v>172.66145698900459</v>
      </c>
      <c r="J265" s="63">
        <v>-232.75313647643301</v>
      </c>
      <c r="K265" s="57"/>
      <c r="L265" s="57"/>
      <c r="M265" s="57"/>
      <c r="N265" s="57"/>
      <c r="O265" s="57"/>
      <c r="P265" s="57"/>
      <c r="Q265" s="57"/>
    </row>
    <row r="266" spans="1:17" s="48" customFormat="1" x14ac:dyDescent="0.2">
      <c r="A266" s="57"/>
      <c r="B266" s="57"/>
      <c r="C266" s="58"/>
      <c r="D266" s="57"/>
      <c r="E266" s="56" t="s">
        <v>31</v>
      </c>
      <c r="F266" s="101">
        <f t="array" ref="F266">MAX(ABS(F260:F265))</f>
        <v>451.9695057330182</v>
      </c>
      <c r="G266" s="103"/>
      <c r="H266" s="101"/>
      <c r="I266" s="101">
        <f t="array" ref="I266">MAX(ABS(I260:I265))</f>
        <v>172.66145698900459</v>
      </c>
      <c r="J266" s="57"/>
      <c r="K266" s="57"/>
      <c r="L266" s="57"/>
      <c r="M266" s="57"/>
      <c r="N266" s="57"/>
      <c r="O266" s="57"/>
      <c r="P266" s="57"/>
      <c r="Q266" s="57"/>
    </row>
    <row r="267" spans="1:17" s="48" customFormat="1" x14ac:dyDescent="0.2">
      <c r="A267" s="57"/>
      <c r="B267" s="84" t="s">
        <v>228</v>
      </c>
      <c r="C267" s="58"/>
      <c r="D267" s="57"/>
      <c r="E267" s="56" t="s">
        <v>32</v>
      </c>
      <c r="F267" s="101">
        <f t="array" ref="F267">MIN(ABS(F260:F265))</f>
        <v>18.177775823005504</v>
      </c>
      <c r="G267" s="103"/>
      <c r="H267" s="101"/>
      <c r="I267" s="101">
        <f t="array" ref="I267">MIN(ABS(I260:I265))</f>
        <v>0.56735258098683516</v>
      </c>
      <c r="J267" s="62"/>
      <c r="K267" s="57"/>
      <c r="L267" s="57"/>
      <c r="M267" s="57"/>
      <c r="N267" s="57"/>
      <c r="O267" s="57"/>
      <c r="P267" s="57"/>
      <c r="Q267" s="57"/>
    </row>
    <row r="268" spans="1:17" s="48" customFormat="1" x14ac:dyDescent="0.2">
      <c r="A268" s="57"/>
      <c r="B268" s="57"/>
      <c r="C268" s="58"/>
      <c r="D268" s="57"/>
      <c r="E268" s="66" t="s">
        <v>30</v>
      </c>
      <c r="F268" s="101">
        <f>F266-F267</f>
        <v>433.79172991001269</v>
      </c>
      <c r="G268" s="101"/>
      <c r="H268" s="101"/>
      <c r="I268" s="101">
        <f>I266-I267</f>
        <v>172.09410440801776</v>
      </c>
      <c r="J268" s="62"/>
      <c r="K268" s="57"/>
      <c r="L268" s="57"/>
      <c r="M268" s="57"/>
      <c r="N268" s="57"/>
      <c r="O268" s="57"/>
      <c r="P268" s="57"/>
      <c r="Q268" s="57"/>
    </row>
    <row r="269" spans="1:17" s="48" customFormat="1" x14ac:dyDescent="0.2">
      <c r="A269" s="55" t="s">
        <v>230</v>
      </c>
      <c r="B269" s="55" t="s">
        <v>10</v>
      </c>
      <c r="C269" s="56" t="s">
        <v>213</v>
      </c>
      <c r="D269" s="56" t="s">
        <v>12</v>
      </c>
      <c r="E269" s="56" t="s">
        <v>226</v>
      </c>
      <c r="F269" s="56" t="s">
        <v>227</v>
      </c>
      <c r="G269" s="56" t="s">
        <v>34</v>
      </c>
      <c r="H269" s="55" t="s">
        <v>231</v>
      </c>
      <c r="I269" s="55" t="s">
        <v>10</v>
      </c>
      <c r="J269" s="56" t="s">
        <v>11</v>
      </c>
      <c r="K269" s="56" t="s">
        <v>12</v>
      </c>
      <c r="L269" s="56" t="s">
        <v>226</v>
      </c>
      <c r="M269" s="56" t="s">
        <v>227</v>
      </c>
      <c r="N269" s="55" t="s">
        <v>256</v>
      </c>
      <c r="O269" s="57"/>
      <c r="P269" s="57"/>
      <c r="Q269" s="57"/>
    </row>
    <row r="270" spans="1:17" s="48" customFormat="1" x14ac:dyDescent="0.2">
      <c r="A270" s="63"/>
      <c r="B270" s="63"/>
      <c r="C270" s="64"/>
      <c r="D270" s="63"/>
      <c r="E270" s="57"/>
      <c r="F270" s="57"/>
      <c r="G270" s="56">
        <v>0.8</v>
      </c>
      <c r="H270" s="101">
        <f>(A270-N270)*1000</f>
        <v>0</v>
      </c>
      <c r="I270" s="103"/>
      <c r="J270" s="101"/>
      <c r="K270" s="101">
        <f>(D270-N270)*1000</f>
        <v>0</v>
      </c>
      <c r="L270" s="57"/>
      <c r="M270" s="99">
        <f>(F270-N270)*1000</f>
        <v>0</v>
      </c>
      <c r="N270" s="63"/>
      <c r="O270" s="57"/>
      <c r="P270" s="57"/>
      <c r="Q270" s="57"/>
    </row>
    <row r="271" spans="1:17" ht="14.25" customHeight="1" x14ac:dyDescent="0.2">
      <c r="A271" s="80">
        <v>-234.2843555307</v>
      </c>
      <c r="B271" s="63">
        <v>-234.30283819639999</v>
      </c>
      <c r="C271" s="64">
        <v>-234.300814267997</v>
      </c>
      <c r="D271" s="63">
        <v>-234.30073325887901</v>
      </c>
      <c r="E271" s="57">
        <v>-234.30165666749201</v>
      </c>
      <c r="F271" s="105">
        <v>-234.30155817010501</v>
      </c>
      <c r="G271" s="56">
        <v>1</v>
      </c>
      <c r="H271" s="101">
        <f>(A271-N271)*1000</f>
        <v>17.645940448005604</v>
      </c>
      <c r="I271" s="104"/>
      <c r="J271" s="101"/>
      <c r="K271" s="101">
        <f>(D271-N271)*1000</f>
        <v>1.2682122689966491</v>
      </c>
      <c r="L271" s="57"/>
      <c r="M271" s="99">
        <f>(F271-N271)*1000</f>
        <v>0.44330104299206141</v>
      </c>
      <c r="N271" s="63">
        <v>-234.302001471148</v>
      </c>
      <c r="O271" s="58"/>
      <c r="P271" s="58"/>
      <c r="Q271" s="62"/>
    </row>
    <row r="272" spans="1:17" x14ac:dyDescent="0.2">
      <c r="A272" s="63">
        <v>-233.9763670143</v>
      </c>
      <c r="B272" s="80">
        <v>-234.0102843105</v>
      </c>
      <c r="C272" s="83">
        <v>-234.00679853799801</v>
      </c>
      <c r="D272" s="63">
        <v>-234.00619348076501</v>
      </c>
      <c r="E272" s="105">
        <v>-234.01226206222401</v>
      </c>
      <c r="F272" s="57">
        <v>-234.01120787875499</v>
      </c>
      <c r="G272" s="56">
        <v>1.5</v>
      </c>
      <c r="H272" s="101">
        <f>(A272-N272)*1000</f>
        <v>35.436178347993064</v>
      </c>
      <c r="I272" s="104"/>
      <c r="J272" s="101"/>
      <c r="K272" s="101">
        <f>(D272-N272)*1000</f>
        <v>5.6097118829825376</v>
      </c>
      <c r="L272" s="57"/>
      <c r="M272" s="99">
        <f>(F272-N272)*1000</f>
        <v>0.5953138930010482</v>
      </c>
      <c r="N272" s="63">
        <v>-234.01180319264799</v>
      </c>
      <c r="O272" s="58"/>
      <c r="P272" s="74"/>
      <c r="Q272" s="62"/>
    </row>
    <row r="273" spans="1:17" x14ac:dyDescent="0.2">
      <c r="A273" s="63">
        <v>-233.809595599479</v>
      </c>
      <c r="B273" s="80">
        <v>-233.8144573189</v>
      </c>
      <c r="C273" s="83">
        <v>-233.81456104694999</v>
      </c>
      <c r="D273" s="63">
        <v>-233.812199489927</v>
      </c>
      <c r="E273" s="57">
        <v>-233.835684739805</v>
      </c>
      <c r="F273" s="57">
        <v>-233.82791850260799</v>
      </c>
      <c r="G273" s="56">
        <v>1.8</v>
      </c>
      <c r="H273" s="101">
        <f>(A273-N273)*1000</f>
        <v>20.749714267992658</v>
      </c>
      <c r="I273" s="104"/>
      <c r="J273" s="101"/>
      <c r="K273" s="101">
        <f>(D273-N273)*1000</f>
        <v>18.145823819992302</v>
      </c>
      <c r="L273" s="57"/>
      <c r="M273" s="99">
        <f>(F273-N273)*1000</f>
        <v>2.4268111390028935</v>
      </c>
      <c r="N273" s="63">
        <v>-233.83034531374699</v>
      </c>
      <c r="O273" s="58"/>
      <c r="P273" s="74"/>
      <c r="Q273" s="62"/>
    </row>
    <row r="274" spans="1:17" x14ac:dyDescent="0.2">
      <c r="A274" s="63"/>
      <c r="B274" s="63"/>
      <c r="C274" s="83"/>
      <c r="D274" s="63"/>
      <c r="E274" s="57"/>
      <c r="F274" s="57"/>
      <c r="G274" s="56">
        <v>2</v>
      </c>
      <c r="H274" s="101"/>
      <c r="I274" s="104"/>
      <c r="J274" s="101"/>
      <c r="K274" s="101"/>
      <c r="L274" s="57"/>
      <c r="M274" s="99"/>
      <c r="N274" s="63"/>
      <c r="O274" s="58"/>
      <c r="P274" s="74"/>
      <c r="Q274" s="62"/>
    </row>
    <row r="275" spans="1:17" x14ac:dyDescent="0.2">
      <c r="A275" s="57"/>
      <c r="B275" s="57"/>
      <c r="C275" s="58"/>
      <c r="D275" s="57"/>
      <c r="E275" s="57"/>
      <c r="F275" s="57"/>
      <c r="G275" s="56" t="s">
        <v>31</v>
      </c>
      <c r="H275" s="101">
        <f t="array" ref="H275">MAX(ABS(H270:H274))</f>
        <v>35.436178347993064</v>
      </c>
      <c r="I275" s="103"/>
      <c r="J275" s="101"/>
      <c r="K275" s="101"/>
      <c r="L275" s="101"/>
      <c r="M275" s="101"/>
      <c r="N275" s="58"/>
      <c r="O275" s="58"/>
      <c r="P275" s="82"/>
      <c r="Q275" s="62"/>
    </row>
    <row r="276" spans="1:17" x14ac:dyDescent="0.2">
      <c r="A276" s="57"/>
      <c r="B276" s="84" t="s">
        <v>229</v>
      </c>
      <c r="C276" s="58"/>
      <c r="D276" s="57"/>
      <c r="E276" s="57"/>
      <c r="F276" s="57"/>
      <c r="G276" s="56" t="s">
        <v>32</v>
      </c>
      <c r="H276" s="101">
        <f t="array" ref="H276">MIN(ABS(H270:H274))</f>
        <v>0</v>
      </c>
      <c r="I276" s="103"/>
      <c r="J276" s="101"/>
      <c r="K276" s="101"/>
      <c r="L276" s="101"/>
      <c r="M276" s="101"/>
      <c r="N276" s="58"/>
      <c r="O276" s="58"/>
      <c r="P276" s="82"/>
      <c r="Q276" s="62"/>
    </row>
    <row r="277" spans="1:17" x14ac:dyDescent="0.2">
      <c r="A277" s="57"/>
      <c r="B277" s="57"/>
      <c r="C277" s="58"/>
      <c r="D277" s="57"/>
      <c r="E277" s="57"/>
      <c r="F277" s="57"/>
      <c r="G277" s="66" t="s">
        <v>30</v>
      </c>
      <c r="H277" s="101">
        <f>H275-H276</f>
        <v>35.436178347993064</v>
      </c>
      <c r="I277" s="101"/>
      <c r="J277" s="101"/>
      <c r="K277" s="101"/>
      <c r="L277" s="99"/>
      <c r="M277" s="101"/>
      <c r="N277" s="58"/>
      <c r="O277" s="58"/>
      <c r="P277" s="67"/>
      <c r="Q277" s="62"/>
    </row>
    <row r="278" spans="1:17" x14ac:dyDescent="0.2">
      <c r="A278" s="55" t="s">
        <v>230</v>
      </c>
      <c r="B278" s="55" t="s">
        <v>10</v>
      </c>
      <c r="C278" s="56" t="s">
        <v>213</v>
      </c>
      <c r="D278" s="56" t="s">
        <v>12</v>
      </c>
      <c r="E278" s="56" t="s">
        <v>226</v>
      </c>
      <c r="F278" s="56" t="s">
        <v>227</v>
      </c>
      <c r="G278" s="56" t="s">
        <v>34</v>
      </c>
      <c r="H278" s="55" t="s">
        <v>231</v>
      </c>
      <c r="I278" s="55" t="s">
        <v>10</v>
      </c>
      <c r="J278" s="56" t="s">
        <v>11</v>
      </c>
      <c r="K278" s="56" t="s">
        <v>12</v>
      </c>
      <c r="L278" s="56" t="s">
        <v>226</v>
      </c>
      <c r="M278" s="56" t="s">
        <v>227</v>
      </c>
      <c r="N278" s="55" t="s">
        <v>256</v>
      </c>
      <c r="O278" s="58"/>
      <c r="P278" s="67"/>
      <c r="Q278" s="62"/>
    </row>
    <row r="279" spans="1:17" x14ac:dyDescent="0.2">
      <c r="A279" s="63"/>
      <c r="B279" s="63"/>
      <c r="C279" s="64"/>
      <c r="D279" s="63"/>
      <c r="E279" s="57"/>
      <c r="F279" s="57"/>
      <c r="G279" s="56">
        <v>0.8</v>
      </c>
      <c r="H279" s="101">
        <f>(A279-N279)*1000</f>
        <v>0</v>
      </c>
      <c r="I279" s="103"/>
      <c r="J279" s="101"/>
      <c r="K279" s="101">
        <f>(D279-N279)*1000</f>
        <v>0</v>
      </c>
      <c r="L279" s="57"/>
      <c r="M279" s="99">
        <f>(F279-N279)*1000</f>
        <v>0</v>
      </c>
      <c r="N279" s="63"/>
      <c r="O279" s="58"/>
      <c r="P279" s="67"/>
      <c r="Q279" s="62"/>
    </row>
    <row r="280" spans="1:17" x14ac:dyDescent="0.2">
      <c r="A280" s="80">
        <v>-234.28071189260001</v>
      </c>
      <c r="B280" s="80"/>
      <c r="C280" s="64">
        <v>-234.29668166749801</v>
      </c>
      <c r="D280" s="63">
        <v>-234.29660730752099</v>
      </c>
      <c r="E280" s="57">
        <v>-234.297486706537</v>
      </c>
      <c r="F280" s="57">
        <v>-234.297395484063</v>
      </c>
      <c r="G280" s="56">
        <v>1</v>
      </c>
      <c r="H280" s="101">
        <f>(A280-N280)*1000</f>
        <v>17.217213680993382</v>
      </c>
      <c r="I280" s="104"/>
      <c r="J280" s="101"/>
      <c r="K280" s="101">
        <f>(D280-N280)*1000</f>
        <v>1.3217987600171455</v>
      </c>
      <c r="L280" s="57"/>
      <c r="M280" s="99">
        <f>(F280-N280)*1000</f>
        <v>0.53362221800057341</v>
      </c>
      <c r="N280" s="63">
        <v>-234.297929106281</v>
      </c>
      <c r="O280" s="57"/>
      <c r="P280" s="57"/>
      <c r="Q280" s="57"/>
    </row>
    <row r="281" spans="1:17" x14ac:dyDescent="0.2">
      <c r="A281" s="63">
        <v>-233.97285800079999</v>
      </c>
      <c r="B281" s="80"/>
      <c r="C281" s="83">
        <v>-234.002721190165</v>
      </c>
      <c r="D281" s="63">
        <v>-234.002151798998</v>
      </c>
      <c r="E281" s="57">
        <v>-234.007972247552</v>
      </c>
      <c r="F281" s="57">
        <v>-234.00698708701501</v>
      </c>
      <c r="G281" s="56">
        <v>1.5</v>
      </c>
      <c r="H281" s="101">
        <f>(A281-N281)*1000</f>
        <v>34.789182494023407</v>
      </c>
      <c r="I281" s="104"/>
      <c r="J281" s="101"/>
      <c r="K281" s="101">
        <f>(D281-N281)*1000</f>
        <v>5.4953842960117072</v>
      </c>
      <c r="L281" s="57"/>
      <c r="M281" s="99">
        <f>(F281-N281)*1000</f>
        <v>0.66009627900598389</v>
      </c>
      <c r="N281" s="63">
        <v>-234.00764718329401</v>
      </c>
      <c r="O281" s="57"/>
      <c r="P281" s="57"/>
      <c r="Q281" s="57"/>
    </row>
    <row r="282" spans="1:17" ht="14.25" customHeight="1" x14ac:dyDescent="0.2">
      <c r="A282" s="63">
        <v>-233.76441795549999</v>
      </c>
      <c r="B282" s="63"/>
      <c r="C282" s="83">
        <v>-233.811117687262</v>
      </c>
      <c r="D282" s="63">
        <v>-233.80882892558699</v>
      </c>
      <c r="E282" s="57">
        <v>-233.83163818526799</v>
      </c>
      <c r="F282" s="57">
        <v>-233.82422154835101</v>
      </c>
      <c r="G282" s="56">
        <v>1.8</v>
      </c>
      <c r="H282" s="101">
        <f>(A282-N282)*1000</f>
        <v>62.043284427005574</v>
      </c>
      <c r="I282" s="104"/>
      <c r="J282" s="101"/>
      <c r="K282" s="101">
        <f>(D282-N282)*1000</f>
        <v>17.632314340005451</v>
      </c>
      <c r="L282" s="57"/>
      <c r="M282" s="99">
        <f>(F282-N282)*1000</f>
        <v>2.2396915759941294</v>
      </c>
      <c r="N282" s="80">
        <v>-233.826461239927</v>
      </c>
      <c r="O282" s="58"/>
      <c r="P282" s="58"/>
      <c r="Q282" s="58"/>
    </row>
    <row r="283" spans="1:17" x14ac:dyDescent="0.2">
      <c r="A283" s="63"/>
      <c r="B283" s="63"/>
      <c r="C283" s="83"/>
      <c r="D283" s="63"/>
      <c r="E283" s="57"/>
      <c r="F283" s="57"/>
      <c r="G283" s="56">
        <v>2</v>
      </c>
      <c r="H283" s="101"/>
      <c r="I283" s="104"/>
      <c r="J283" s="101"/>
      <c r="K283" s="101"/>
      <c r="L283" s="57"/>
      <c r="M283" s="99"/>
      <c r="N283" s="63"/>
      <c r="O283" s="57"/>
      <c r="P283" s="57"/>
      <c r="Q283" s="57"/>
    </row>
    <row r="284" spans="1:17" x14ac:dyDescent="0.2">
      <c r="A284" s="57"/>
      <c r="B284" s="57"/>
      <c r="C284" s="58"/>
      <c r="D284" s="57"/>
      <c r="E284" s="57"/>
      <c r="F284" s="57"/>
      <c r="G284" s="56" t="s">
        <v>31</v>
      </c>
      <c r="H284" s="101">
        <f t="array" ref="H284">MAX(ABS(H279:H283))</f>
        <v>62.043284427005574</v>
      </c>
      <c r="I284" s="103"/>
      <c r="J284" s="101"/>
      <c r="K284" s="101"/>
      <c r="L284" s="101"/>
      <c r="M284" s="101"/>
      <c r="N284" s="58"/>
      <c r="O284" s="58"/>
      <c r="P284" s="58"/>
      <c r="Q284" s="58"/>
    </row>
    <row r="285" spans="1:17" x14ac:dyDescent="0.2">
      <c r="A285" s="57"/>
      <c r="B285" s="84" t="s">
        <v>233</v>
      </c>
      <c r="C285" s="58"/>
      <c r="D285" s="57"/>
      <c r="E285" s="57"/>
      <c r="F285" s="57"/>
      <c r="G285" s="56" t="s">
        <v>32</v>
      </c>
      <c r="H285" s="101">
        <f t="array" ref="H285">MIN(ABS(H279:H283))</f>
        <v>0</v>
      </c>
      <c r="I285" s="103"/>
      <c r="J285" s="101"/>
      <c r="K285" s="101"/>
      <c r="L285" s="101"/>
      <c r="M285" s="101"/>
      <c r="N285" s="58"/>
      <c r="O285" s="57"/>
      <c r="P285" s="57"/>
      <c r="Q285" s="57"/>
    </row>
    <row r="286" spans="1:17" x14ac:dyDescent="0.2">
      <c r="A286" s="57"/>
      <c r="B286" s="57"/>
      <c r="C286" s="58"/>
      <c r="D286" s="57"/>
      <c r="E286" s="57"/>
      <c r="F286" s="57"/>
      <c r="G286" s="66" t="s">
        <v>30</v>
      </c>
      <c r="H286" s="101">
        <f>H284-H285</f>
        <v>62.043284427005574</v>
      </c>
      <c r="I286" s="101"/>
      <c r="J286" s="101"/>
      <c r="K286" s="101"/>
      <c r="L286" s="99"/>
      <c r="M286" s="101"/>
      <c r="N286" s="58"/>
      <c r="O286" s="57"/>
      <c r="P286" s="57"/>
      <c r="Q286" s="57"/>
    </row>
    <row r="287" spans="1:17" x14ac:dyDescent="0.2">
      <c r="A287" s="55" t="s">
        <v>104</v>
      </c>
      <c r="B287" s="55" t="s">
        <v>10</v>
      </c>
      <c r="C287" s="56" t="s">
        <v>213</v>
      </c>
      <c r="D287" s="56" t="s">
        <v>12</v>
      </c>
      <c r="E287" s="56" t="s">
        <v>226</v>
      </c>
      <c r="F287" s="56" t="s">
        <v>227</v>
      </c>
      <c r="G287" s="56" t="s">
        <v>34</v>
      </c>
      <c r="H287" s="55" t="s">
        <v>232</v>
      </c>
      <c r="I287" s="55" t="s">
        <v>10</v>
      </c>
      <c r="J287" s="56" t="s">
        <v>11</v>
      </c>
      <c r="K287" s="56" t="s">
        <v>12</v>
      </c>
      <c r="L287" s="56" t="s">
        <v>226</v>
      </c>
      <c r="M287" s="56" t="s">
        <v>227</v>
      </c>
      <c r="N287" s="55" t="s">
        <v>255</v>
      </c>
      <c r="O287" s="57"/>
      <c r="P287" s="57"/>
      <c r="Q287" s="57"/>
    </row>
    <row r="288" spans="1:17" x14ac:dyDescent="0.2">
      <c r="A288" s="80">
        <v>-234.31433296930001</v>
      </c>
      <c r="B288" s="80"/>
      <c r="C288" s="64">
        <v>-234.32493670721101</v>
      </c>
      <c r="D288" s="63">
        <v>-234.32491726123999</v>
      </c>
      <c r="E288" s="57">
        <v>-234.325168904657</v>
      </c>
      <c r="F288" s="57">
        <v>-234.32514770904999</v>
      </c>
      <c r="G288" s="56">
        <v>1</v>
      </c>
      <c r="H288" s="101">
        <f>(A288-N288)*1000</f>
        <v>10.977375815002688</v>
      </c>
      <c r="I288" s="104"/>
      <c r="J288" s="101"/>
      <c r="K288" s="101">
        <f>(D288-N288)*1000</f>
        <v>0.39308387502501319</v>
      </c>
      <c r="L288" s="57"/>
      <c r="M288" s="99">
        <f>(F288-N288)*1000</f>
        <v>0.16263606502775474</v>
      </c>
      <c r="N288" s="63">
        <v>-234.32531034511501</v>
      </c>
      <c r="O288" s="57"/>
      <c r="P288" s="57"/>
      <c r="Q288" s="57"/>
    </row>
    <row r="289" spans="1:17" x14ac:dyDescent="0.2">
      <c r="A289" s="63">
        <v>-233.91141049250001</v>
      </c>
      <c r="B289" s="80"/>
      <c r="C289" s="83">
        <v>-233.93088252693599</v>
      </c>
      <c r="D289" s="63">
        <v>-233.93070295565201</v>
      </c>
      <c r="E289" s="57">
        <v>-233.93229452647799</v>
      </c>
      <c r="F289" s="57">
        <v>-233.93205733339201</v>
      </c>
      <c r="G289" s="56">
        <v>1.5</v>
      </c>
      <c r="H289" s="101">
        <f>(A289-N289)*1000</f>
        <v>20.901696612980913</v>
      </c>
      <c r="I289" s="104"/>
      <c r="J289" s="101"/>
      <c r="K289" s="101">
        <f>(D289-N289)*1000</f>
        <v>1.6092334609822956</v>
      </c>
      <c r="L289" s="57"/>
      <c r="M289" s="99">
        <f>(F289-N289)*1000</f>
        <v>0.25485572098205012</v>
      </c>
      <c r="N289" s="63">
        <v>-233.93231218911299</v>
      </c>
      <c r="O289" s="57"/>
      <c r="P289" s="57"/>
      <c r="Q289" s="57"/>
    </row>
    <row r="290" spans="1:17" x14ac:dyDescent="0.2">
      <c r="A290" s="63">
        <v>-233.5285327082</v>
      </c>
      <c r="B290" s="63"/>
      <c r="C290" s="83">
        <v>-233.57410716880901</v>
      </c>
      <c r="D290" s="63">
        <v>-233.570513747712</v>
      </c>
      <c r="E290" s="57">
        <v>-233.586556748269</v>
      </c>
      <c r="F290" s="57">
        <v>-233.57783679101101</v>
      </c>
      <c r="G290" s="56">
        <v>2</v>
      </c>
      <c r="H290" s="101">
        <f>(A290-N290)*1000</f>
        <v>50.430938000005199</v>
      </c>
      <c r="I290" s="104"/>
      <c r="J290" s="101"/>
      <c r="K290" s="101">
        <f>(D290-N290)*1000</f>
        <v>8.4498984880099215</v>
      </c>
      <c r="L290" s="57"/>
      <c r="M290" s="99">
        <f>(F290-N290)*1000</f>
        <v>1.126855188999798</v>
      </c>
      <c r="N290" s="80">
        <v>-233.57896364620001</v>
      </c>
      <c r="O290" s="57"/>
      <c r="P290" s="57"/>
      <c r="Q290" s="57"/>
    </row>
    <row r="291" spans="1:17" x14ac:dyDescent="0.2">
      <c r="A291" s="63">
        <v>-233.3142616156</v>
      </c>
      <c r="B291" s="63"/>
      <c r="C291" s="83">
        <v>-233.404453043789</v>
      </c>
      <c r="D291" s="63">
        <v>-233.41929914007</v>
      </c>
      <c r="E291" s="57"/>
      <c r="F291" s="57">
        <v>-233.463118095033</v>
      </c>
      <c r="G291" s="56">
        <v>3</v>
      </c>
      <c r="H291" s="101">
        <f>(A291-N291)*1000</f>
        <v>164.04295515098966</v>
      </c>
      <c r="I291" s="104"/>
      <c r="J291" s="101"/>
      <c r="K291" s="101">
        <f>(D291-N291)*1000</f>
        <v>59.005430680997506</v>
      </c>
      <c r="L291" s="57"/>
      <c r="M291" s="99">
        <f>(F291-N291)*1000</f>
        <v>15.186475717996473</v>
      </c>
      <c r="N291" s="63">
        <v>-233.47830457075099</v>
      </c>
      <c r="O291" s="57"/>
      <c r="P291" s="57"/>
      <c r="Q291" s="57"/>
    </row>
    <row r="292" spans="1:17" x14ac:dyDescent="0.2">
      <c r="A292" s="57"/>
      <c r="B292" s="57"/>
      <c r="C292" s="58"/>
      <c r="D292" s="57"/>
      <c r="E292" s="57"/>
      <c r="F292" s="57"/>
      <c r="G292" s="56" t="s">
        <v>31</v>
      </c>
      <c r="H292" s="101"/>
      <c r="I292" s="103"/>
      <c r="J292" s="101"/>
      <c r="K292" s="101"/>
      <c r="L292" s="101"/>
      <c r="M292" s="101"/>
      <c r="N292" s="58"/>
      <c r="O292" s="57"/>
      <c r="P292" s="57"/>
      <c r="Q292" s="57"/>
    </row>
    <row r="293" spans="1:17" x14ac:dyDescent="0.2">
      <c r="A293" s="57"/>
      <c r="B293" s="84" t="s">
        <v>234</v>
      </c>
      <c r="C293" s="58"/>
      <c r="D293" s="57"/>
      <c r="E293" s="57"/>
      <c r="F293" s="57"/>
      <c r="G293" s="56" t="s">
        <v>32</v>
      </c>
      <c r="H293" s="101"/>
      <c r="I293" s="103"/>
      <c r="J293" s="101"/>
      <c r="K293" s="101"/>
      <c r="L293" s="101"/>
      <c r="M293" s="101"/>
      <c r="N293" s="58"/>
      <c r="O293" s="57"/>
      <c r="P293" s="57"/>
      <c r="Q293" s="57"/>
    </row>
    <row r="294" spans="1:17" x14ac:dyDescent="0.2">
      <c r="A294" s="57"/>
      <c r="B294" s="57"/>
      <c r="C294" s="58"/>
      <c r="D294" s="57"/>
      <c r="E294" s="57"/>
      <c r="F294" s="57"/>
      <c r="G294" s="66" t="s">
        <v>30</v>
      </c>
      <c r="H294" s="101"/>
      <c r="I294" s="101"/>
      <c r="J294" s="101"/>
      <c r="K294" s="101"/>
      <c r="L294" s="99"/>
      <c r="M294" s="101"/>
      <c r="N294" s="58"/>
      <c r="O294" s="57"/>
      <c r="P294" s="57"/>
      <c r="Q294" s="57"/>
    </row>
    <row r="295" spans="1:17" x14ac:dyDescent="0.2">
      <c r="A295" s="58"/>
      <c r="B295" s="58"/>
      <c r="C295" s="58"/>
      <c r="D295" s="58"/>
      <c r="E295" s="58"/>
      <c r="F295" s="77"/>
      <c r="G295" s="58"/>
      <c r="H295" s="58"/>
      <c r="I295" s="58"/>
      <c r="J295" s="67"/>
      <c r="K295" s="68"/>
      <c r="L295" s="67"/>
      <c r="M295" s="67"/>
      <c r="N295" s="58"/>
      <c r="O295" s="57"/>
      <c r="P295" s="57"/>
      <c r="Q295" s="57"/>
    </row>
    <row r="296" spans="1:17" x14ac:dyDescent="0.2">
      <c r="A296" s="55" t="s">
        <v>253</v>
      </c>
      <c r="B296" s="55" t="s">
        <v>10</v>
      </c>
      <c r="C296" s="56" t="s">
        <v>213</v>
      </c>
      <c r="D296" s="56" t="s">
        <v>12</v>
      </c>
      <c r="E296" s="56" t="s">
        <v>258</v>
      </c>
      <c r="F296" s="56" t="s">
        <v>259</v>
      </c>
      <c r="G296" s="56" t="s">
        <v>226</v>
      </c>
      <c r="H296" s="56" t="s">
        <v>227</v>
      </c>
      <c r="I296" s="56" t="s">
        <v>257</v>
      </c>
      <c r="J296" s="56" t="s">
        <v>24</v>
      </c>
      <c r="K296" s="56" t="s">
        <v>34</v>
      </c>
      <c r="L296" s="55" t="s">
        <v>253</v>
      </c>
      <c r="M296" s="56" t="s">
        <v>12</v>
      </c>
      <c r="N296" s="56" t="s">
        <v>260</v>
      </c>
      <c r="O296" s="56" t="s">
        <v>261</v>
      </c>
      <c r="P296" s="56" t="s">
        <v>262</v>
      </c>
      <c r="Q296" s="55" t="s">
        <v>254</v>
      </c>
    </row>
    <row r="297" spans="1:17" x14ac:dyDescent="0.2">
      <c r="A297" s="63">
        <v>-116.85410846080001</v>
      </c>
      <c r="B297" s="63"/>
      <c r="C297" s="83">
        <v>-116.863402156904</v>
      </c>
      <c r="D297" s="63">
        <v>-116.863372471746</v>
      </c>
      <c r="E297" s="63">
        <v>-116.86344545775</v>
      </c>
      <c r="F297" s="63">
        <v>-116.863416770217</v>
      </c>
      <c r="G297" s="63">
        <v>-116.86403401376199</v>
      </c>
      <c r="H297" s="64">
        <v>-116.864000713579</v>
      </c>
      <c r="I297" s="63"/>
      <c r="J297" s="63">
        <v>-116.86404247007199</v>
      </c>
      <c r="K297" s="56">
        <v>0.8</v>
      </c>
      <c r="L297" s="99">
        <f t="shared" ref="L297:L302" si="98">(A297-Q297)*1000</f>
        <v>9.9340091519906082</v>
      </c>
      <c r="M297" s="99">
        <f t="shared" ref="M297:M302" si="99">(D297-Q297)*1000</f>
        <v>0.66999820599278337</v>
      </c>
      <c r="N297" s="99">
        <f t="shared" ref="N297:N302" si="100">(F297-Q297)*1000</f>
        <v>0.62569973499648768</v>
      </c>
      <c r="O297" s="99">
        <f t="shared" ref="O297:O302" si="101">(H297-Q297)*1000</f>
        <v>4.1756372993972946E-2</v>
      </c>
      <c r="P297" s="99">
        <f t="shared" ref="P297:P302" si="102">(J297-Q297)*1000</f>
        <v>-1.1999645721516572E-7</v>
      </c>
      <c r="Q297" s="80">
        <v>-116.864042469952</v>
      </c>
    </row>
    <row r="298" spans="1:17" x14ac:dyDescent="0.2">
      <c r="A298" s="80">
        <v>-117.1101834474</v>
      </c>
      <c r="B298" s="63"/>
      <c r="C298" s="64">
        <v>-117.12365110977299</v>
      </c>
      <c r="D298" s="63">
        <v>-117.12354971122799</v>
      </c>
      <c r="E298" s="63">
        <v>-117.123840329036</v>
      </c>
      <c r="F298" s="63">
        <v>-117.12374381458299</v>
      </c>
      <c r="G298" s="63">
        <v>-117.12399997599201</v>
      </c>
      <c r="H298" s="64">
        <v>-117.123895823697</v>
      </c>
      <c r="I298" s="63"/>
      <c r="J298" s="80">
        <v>-117.124086644112</v>
      </c>
      <c r="K298" s="56">
        <v>1</v>
      </c>
      <c r="L298" s="99">
        <f t="shared" si="98"/>
        <v>13.903196266994655</v>
      </c>
      <c r="M298" s="99">
        <f t="shared" si="99"/>
        <v>0.5369324390045449</v>
      </c>
      <c r="N298" s="99">
        <f t="shared" si="100"/>
        <v>0.34282908400484757</v>
      </c>
      <c r="O298" s="99">
        <f t="shared" si="101"/>
        <v>0.1908199700011437</v>
      </c>
      <c r="P298" s="99">
        <f t="shared" si="102"/>
        <v>-4.4499870455183554E-7</v>
      </c>
      <c r="Q298" s="80">
        <v>-117.124086643667</v>
      </c>
    </row>
    <row r="299" spans="1:17" x14ac:dyDescent="0.2">
      <c r="A299" s="63">
        <v>-116.86540589010001</v>
      </c>
      <c r="B299" s="80"/>
      <c r="C299" s="83">
        <v>-116.886592722608</v>
      </c>
      <c r="D299" s="63">
        <v>-116.88585664646899</v>
      </c>
      <c r="E299" s="63">
        <v>-116.88712035213</v>
      </c>
      <c r="F299" s="63">
        <v>-116.886398689712</v>
      </c>
      <c r="G299" s="63">
        <v>-116.888396211621</v>
      </c>
      <c r="H299" s="64">
        <v>-116.88742260360399</v>
      </c>
      <c r="I299" s="80"/>
      <c r="J299" s="63">
        <v>-116.888060089848</v>
      </c>
      <c r="K299" s="56">
        <v>1.5</v>
      </c>
      <c r="L299" s="99">
        <f t="shared" si="98"/>
        <v>22.654199636988892</v>
      </c>
      <c r="M299" s="99">
        <f t="shared" si="99"/>
        <v>2.2034432680015925</v>
      </c>
      <c r="N299" s="99">
        <f t="shared" si="100"/>
        <v>1.6614000250001482</v>
      </c>
      <c r="O299" s="99">
        <f t="shared" si="101"/>
        <v>0.63748613300163015</v>
      </c>
      <c r="P299" s="99">
        <f t="shared" si="102"/>
        <v>-1.1100098618044285E-7</v>
      </c>
      <c r="Q299" s="63">
        <v>-116.888060089737</v>
      </c>
    </row>
    <row r="300" spans="1:17" x14ac:dyDescent="0.2">
      <c r="A300" s="63">
        <v>-116.72614999060001</v>
      </c>
      <c r="B300" s="80"/>
      <c r="C300" s="83">
        <v>-116.757120413678</v>
      </c>
      <c r="D300" s="63">
        <v>-116.75318841271501</v>
      </c>
      <c r="E300" s="63">
        <v>-116.75712701998999</v>
      </c>
      <c r="F300" s="63">
        <v>-116.753188287339</v>
      </c>
      <c r="G300" s="63">
        <v>-116.805268389905</v>
      </c>
      <c r="H300" s="64">
        <v>-116.76078040181901</v>
      </c>
      <c r="I300" s="63"/>
      <c r="J300" s="63">
        <v>-116.760791310285</v>
      </c>
      <c r="K300" s="56">
        <v>2</v>
      </c>
      <c r="L300" s="99">
        <f t="shared" si="98"/>
        <v>34.641298150987154</v>
      </c>
      <c r="M300" s="99">
        <f t="shared" si="99"/>
        <v>7.6028760359889702</v>
      </c>
      <c r="N300" s="99">
        <f t="shared" si="100"/>
        <v>7.6030014119936595</v>
      </c>
      <c r="O300" s="99">
        <f t="shared" si="101"/>
        <v>1.0886931988807191E-2</v>
      </c>
      <c r="P300" s="99">
        <f t="shared" si="102"/>
        <v>-2.1534006577894615E-5</v>
      </c>
      <c r="Q300" s="63">
        <v>-116.76079128875099</v>
      </c>
    </row>
    <row r="301" spans="1:17" x14ac:dyDescent="0.2">
      <c r="A301" s="80">
        <v>-116.6971618733</v>
      </c>
      <c r="B301" s="63"/>
      <c r="C301" s="83">
        <v>-116.73887611019499</v>
      </c>
      <c r="D301" s="63">
        <v>-116.730211391033</v>
      </c>
      <c r="E301" s="63">
        <v>-116.73887765693</v>
      </c>
      <c r="F301" s="63">
        <v>-116.730211496837</v>
      </c>
      <c r="G301" s="63"/>
      <c r="H301" s="64">
        <v>-116.749263701693</v>
      </c>
      <c r="I301" s="63"/>
      <c r="J301" s="63">
        <v>-116.749266467803</v>
      </c>
      <c r="K301" s="56">
        <v>3</v>
      </c>
      <c r="L301" s="99">
        <f t="shared" si="98"/>
        <v>52.104585371992584</v>
      </c>
      <c r="M301" s="99">
        <f t="shared" si="99"/>
        <v>19.055067639001777</v>
      </c>
      <c r="N301" s="99">
        <f t="shared" si="100"/>
        <v>19.05496183499622</v>
      </c>
      <c r="O301" s="99">
        <f t="shared" si="101"/>
        <v>2.756979000650972E-3</v>
      </c>
      <c r="P301" s="99">
        <f t="shared" si="102"/>
        <v>-9.1309999561417499E-6</v>
      </c>
      <c r="Q301" s="80">
        <v>-116.749266458672</v>
      </c>
    </row>
    <row r="302" spans="1:17" x14ac:dyDescent="0.2">
      <c r="A302" s="80">
        <v>-116.69683607170001</v>
      </c>
      <c r="B302" s="63"/>
      <c r="C302" s="83">
        <v>-116.73879114421599</v>
      </c>
      <c r="D302" s="63">
        <v>-116.730059500609</v>
      </c>
      <c r="E302" s="63">
        <v>-116.73879114627201</v>
      </c>
      <c r="F302" s="63">
        <v>-116.73005950068099</v>
      </c>
      <c r="G302" s="63">
        <v>-116.735272485127</v>
      </c>
      <c r="H302" s="64">
        <v>-116.74925606971399</v>
      </c>
      <c r="I302" s="63"/>
      <c r="J302" s="63">
        <v>-116.74925607418599</v>
      </c>
      <c r="K302" s="56">
        <v>4</v>
      </c>
      <c r="L302" s="99">
        <f t="shared" si="98"/>
        <v>52.419986450999545</v>
      </c>
      <c r="M302" s="99">
        <f t="shared" si="99"/>
        <v>19.196557542002779</v>
      </c>
      <c r="N302" s="99">
        <f t="shared" si="100"/>
        <v>19.196557470010589</v>
      </c>
      <c r="O302" s="99">
        <f t="shared" si="101"/>
        <v>-1.156298878868256E-5</v>
      </c>
      <c r="P302" s="99">
        <f t="shared" si="102"/>
        <v>-1.6034988448154763E-5</v>
      </c>
      <c r="Q302" s="80">
        <v>-116.749256058151</v>
      </c>
    </row>
    <row r="303" spans="1:17" x14ac:dyDescent="0.2">
      <c r="A303" s="57"/>
      <c r="B303" s="57"/>
      <c r="C303" s="58"/>
      <c r="D303" s="57"/>
      <c r="E303" s="57"/>
      <c r="F303" s="57"/>
      <c r="G303" s="57"/>
      <c r="H303" s="58"/>
      <c r="I303" s="57"/>
      <c r="J303" s="57"/>
      <c r="K303" s="56" t="s">
        <v>31</v>
      </c>
      <c r="L303" s="99">
        <f t="array" ref="L303">MAX(ABS(L297:L301))</f>
        <v>52.104585371992584</v>
      </c>
      <c r="M303" s="104"/>
      <c r="N303" s="99"/>
      <c r="O303" s="99"/>
      <c r="P303" s="99"/>
      <c r="Q303" s="99"/>
    </row>
    <row r="304" spans="1:17" x14ac:dyDescent="0.2">
      <c r="A304" s="57"/>
      <c r="B304" s="84" t="s">
        <v>266</v>
      </c>
      <c r="C304" s="58"/>
      <c r="D304" s="57"/>
      <c r="E304" s="57"/>
      <c r="F304" s="57"/>
      <c r="G304" s="57"/>
      <c r="H304" s="58"/>
      <c r="I304" s="57"/>
      <c r="J304" s="57"/>
      <c r="K304" s="56" t="s">
        <v>32</v>
      </c>
      <c r="L304" s="99">
        <f t="array" ref="L304">MIN(ABS(L297:L301))</f>
        <v>9.9340091519906082</v>
      </c>
      <c r="M304" s="104"/>
      <c r="N304" s="99"/>
      <c r="O304" s="99"/>
      <c r="P304" s="99"/>
      <c r="Q304" s="99"/>
    </row>
    <row r="305" spans="1:17" x14ac:dyDescent="0.2">
      <c r="A305" s="57"/>
      <c r="B305" s="57"/>
      <c r="C305" s="58"/>
      <c r="D305" s="57"/>
      <c r="E305" s="57"/>
      <c r="F305" s="57"/>
      <c r="G305" s="57"/>
      <c r="H305" s="58"/>
      <c r="I305" s="57"/>
      <c r="J305" s="57"/>
      <c r="K305" s="66" t="s">
        <v>30</v>
      </c>
      <c r="L305" s="99">
        <f>L303-L304</f>
        <v>42.170576220001976</v>
      </c>
      <c r="M305" s="99"/>
      <c r="N305" s="99"/>
      <c r="O305" s="99"/>
      <c r="P305" s="99"/>
      <c r="Q305" s="99"/>
    </row>
    <row r="306" spans="1:17" x14ac:dyDescent="0.2">
      <c r="A306" s="55" t="s">
        <v>268</v>
      </c>
      <c r="B306" s="55" t="s">
        <v>10</v>
      </c>
      <c r="C306" s="56" t="s">
        <v>213</v>
      </c>
      <c r="D306" s="56" t="s">
        <v>12</v>
      </c>
      <c r="E306" s="56" t="s">
        <v>258</v>
      </c>
      <c r="F306" s="56" t="s">
        <v>259</v>
      </c>
      <c r="G306" s="56" t="s">
        <v>226</v>
      </c>
      <c r="H306" s="56" t="s">
        <v>227</v>
      </c>
      <c r="I306" s="56" t="s">
        <v>257</v>
      </c>
      <c r="J306" s="56" t="s">
        <v>24</v>
      </c>
      <c r="K306" s="56" t="s">
        <v>34</v>
      </c>
      <c r="L306" s="55" t="s">
        <v>269</v>
      </c>
      <c r="M306" s="56" t="s">
        <v>12</v>
      </c>
      <c r="N306" s="56" t="s">
        <v>260</v>
      </c>
      <c r="O306" s="56" t="s">
        <v>261</v>
      </c>
      <c r="P306" s="56" t="s">
        <v>262</v>
      </c>
      <c r="Q306" s="55" t="s">
        <v>270</v>
      </c>
    </row>
    <row r="307" spans="1:17" x14ac:dyDescent="0.2">
      <c r="A307" s="63">
        <v>-116.8507057489</v>
      </c>
      <c r="B307" s="63">
        <v>-116.8610221949</v>
      </c>
      <c r="C307" s="83">
        <v>-116.85907468996</v>
      </c>
      <c r="D307" s="63">
        <v>-116.859066295259</v>
      </c>
      <c r="E307" s="63">
        <v>-116.85912133445601</v>
      </c>
      <c r="F307" s="63">
        <v>-116.85911248345001</v>
      </c>
      <c r="G307" s="63">
        <v>-116.85931110811801</v>
      </c>
      <c r="H307" s="64">
        <v>-116.859301882209</v>
      </c>
      <c r="I307" s="63">
        <v>-116.859358400736</v>
      </c>
      <c r="J307" s="63">
        <v>-116.85934877598299</v>
      </c>
      <c r="K307" s="56">
        <v>0.8</v>
      </c>
      <c r="L307" s="99">
        <f t="shared" ref="L307:L312" si="103">(A307-Q307)*1000</f>
        <v>8.6604303100017432</v>
      </c>
      <c r="M307" s="99">
        <f t="shared" ref="M307:M312" si="104">(D307-Q307)*1000</f>
        <v>0.29988395100133403</v>
      </c>
      <c r="N307" s="99">
        <f t="shared" ref="N307:N312" si="105">(F307-Q307)*1000</f>
        <v>0.25369575999434346</v>
      </c>
      <c r="O307" s="99">
        <f t="shared" ref="O307:O312" si="106">(H307-Q307)*1000</f>
        <v>6.4297001003410514E-2</v>
      </c>
      <c r="P307" s="99">
        <f t="shared" ref="P307:P312" si="107">(J307-Q307)*1000</f>
        <v>1.7403227005274857E-2</v>
      </c>
      <c r="Q307" s="80">
        <v>-116.85936617921</v>
      </c>
    </row>
    <row r="308" spans="1:17" x14ac:dyDescent="0.2">
      <c r="A308" s="80">
        <v>-117.15594144569999</v>
      </c>
      <c r="B308" s="63">
        <v>-117.16960082910001</v>
      </c>
      <c r="C308" s="64">
        <v>-117.16669104276301</v>
      </c>
      <c r="D308" s="63">
        <v>-117.166672135667</v>
      </c>
      <c r="E308" s="63">
        <v>-117.166780402382</v>
      </c>
      <c r="F308" s="63">
        <v>-117.16676025552</v>
      </c>
      <c r="G308" s="63">
        <v>-117.16711917516599</v>
      </c>
      <c r="H308" s="64">
        <v>-117.167097300607</v>
      </c>
      <c r="I308" s="63">
        <v>-117.167209687786</v>
      </c>
      <c r="J308" s="80">
        <v>-117.16718679186</v>
      </c>
      <c r="K308" s="56">
        <v>1</v>
      </c>
      <c r="L308" s="99">
        <f t="shared" si="103"/>
        <v>11.271326068012399</v>
      </c>
      <c r="M308" s="99">
        <f t="shared" si="104"/>
        <v>0.54063610100740789</v>
      </c>
      <c r="N308" s="99">
        <f t="shared" si="105"/>
        <v>0.45251624800357604</v>
      </c>
      <c r="O308" s="99">
        <f t="shared" si="106"/>
        <v>0.11547116100985022</v>
      </c>
      <c r="P308" s="99">
        <f t="shared" si="107"/>
        <v>2.597990800268235E-2</v>
      </c>
      <c r="Q308" s="80">
        <v>-117.16721277176801</v>
      </c>
    </row>
    <row r="309" spans="1:17" x14ac:dyDescent="0.2">
      <c r="A309" s="63">
        <v>-116.7250036846</v>
      </c>
      <c r="B309" s="80">
        <v>-116.7472823156</v>
      </c>
      <c r="C309" s="83">
        <v>-116.74384054658999</v>
      </c>
      <c r="D309" s="63">
        <v>-116.743649452531</v>
      </c>
      <c r="E309" s="63">
        <v>-116.74390607659601</v>
      </c>
      <c r="F309" s="63">
        <v>-116.743711825487</v>
      </c>
      <c r="G309" s="63">
        <v>-116.74615190035399</v>
      </c>
      <c r="H309" s="64">
        <v>-116.74586679936699</v>
      </c>
      <c r="I309" s="80">
        <v>-116.74621443383</v>
      </c>
      <c r="J309" s="63">
        <v>-116.745928088111</v>
      </c>
      <c r="K309" s="56">
        <v>1.5</v>
      </c>
      <c r="L309" s="99">
        <f t="shared" si="103"/>
        <v>21.070564219996868</v>
      </c>
      <c r="M309" s="99">
        <f t="shared" si="104"/>
        <v>2.4247962889916153</v>
      </c>
      <c r="N309" s="99">
        <f t="shared" si="105"/>
        <v>2.3624233329968547</v>
      </c>
      <c r="O309" s="99">
        <f t="shared" si="106"/>
        <v>0.2074494530006632</v>
      </c>
      <c r="P309" s="99">
        <f t="shared" si="107"/>
        <v>0.14616070899364786</v>
      </c>
      <c r="Q309" s="63">
        <v>-116.74607424881999</v>
      </c>
    </row>
    <row r="310" spans="1:17" x14ac:dyDescent="0.2">
      <c r="A310" s="63">
        <v>-116.3109156213</v>
      </c>
      <c r="B310" s="80">
        <v>-116.3542879205</v>
      </c>
      <c r="C310" s="83">
        <v>-116.36229890820501</v>
      </c>
      <c r="D310" s="63">
        <v>-116.359576828621</v>
      </c>
      <c r="E310" s="63">
        <v>-116.36244733573901</v>
      </c>
      <c r="F310" s="63">
        <v>-116.359698020903</v>
      </c>
      <c r="G310" s="63">
        <v>-116.378320393366</v>
      </c>
      <c r="H310" s="64">
        <v>-116.37111546679699</v>
      </c>
      <c r="I310" s="63">
        <v>-116.378492371303</v>
      </c>
      <c r="J310" s="63">
        <v>-116.37123187114</v>
      </c>
      <c r="K310" s="56">
        <v>2</v>
      </c>
      <c r="L310" s="99">
        <f t="shared" si="103"/>
        <v>62.828718483004309</v>
      </c>
      <c r="M310" s="99">
        <f t="shared" si="104"/>
        <v>14.167511162000324</v>
      </c>
      <c r="N310" s="99">
        <f t="shared" si="105"/>
        <v>14.046318880005515</v>
      </c>
      <c r="O310" s="99">
        <f t="shared" si="106"/>
        <v>2.6288729860084459</v>
      </c>
      <c r="P310" s="99">
        <f t="shared" si="107"/>
        <v>2.512468643004695</v>
      </c>
      <c r="Q310" s="63">
        <v>-116.373744339783</v>
      </c>
    </row>
    <row r="311" spans="1:17" x14ac:dyDescent="0.2">
      <c r="A311" s="80">
        <v>-116.07148723740001</v>
      </c>
      <c r="B311" s="63">
        <v>-116.33220397140001</v>
      </c>
      <c r="C311" s="83">
        <v>-116.18409576754701</v>
      </c>
      <c r="D311" s="63">
        <v>-116.187555099645</v>
      </c>
      <c r="E311" s="63">
        <v>-116.184383213529</v>
      </c>
      <c r="F311" s="63">
        <v>-116.187571646094</v>
      </c>
      <c r="G311" s="63">
        <v>-116.21973178445801</v>
      </c>
      <c r="H311" s="64">
        <v>-116.223274440518</v>
      </c>
      <c r="I311" s="63">
        <v>-116.22021917535299</v>
      </c>
      <c r="J311" s="63">
        <v>-116.223278986864</v>
      </c>
      <c r="K311" s="56">
        <v>3</v>
      </c>
      <c r="L311" s="99">
        <f t="shared" si="103"/>
        <v>210.59559538899464</v>
      </c>
      <c r="M311" s="99">
        <f t="shared" si="104"/>
        <v>94.52773314400531</v>
      </c>
      <c r="N311" s="99">
        <f t="shared" si="105"/>
        <v>94.51118669500147</v>
      </c>
      <c r="O311" s="99">
        <f t="shared" si="106"/>
        <v>58.808392271004095</v>
      </c>
      <c r="P311" s="99">
        <f t="shared" si="107"/>
        <v>58.803845924998654</v>
      </c>
      <c r="Q311" s="80">
        <v>-116.282082832789</v>
      </c>
    </row>
    <row r="312" spans="1:17" x14ac:dyDescent="0.2">
      <c r="A312" s="80">
        <v>-116.0560891217</v>
      </c>
      <c r="B312" s="63">
        <v>-123.36635924949999</v>
      </c>
      <c r="C312" s="83">
        <v>-116.18689020291799</v>
      </c>
      <c r="D312" s="63">
        <v>-116.181202231989</v>
      </c>
      <c r="E312" s="63">
        <v>-116.186895739261</v>
      </c>
      <c r="F312" s="63">
        <v>-116.181202839729</v>
      </c>
      <c r="G312" s="63">
        <v>-116.23195867697601</v>
      </c>
      <c r="H312" s="83">
        <v>-116.21787462932799</v>
      </c>
      <c r="I312" s="63">
        <v>-116.231969014028</v>
      </c>
      <c r="J312" s="80">
        <v>-116.217874891844</v>
      </c>
      <c r="K312" s="56">
        <v>4</v>
      </c>
      <c r="L312" s="99">
        <f t="shared" si="103"/>
        <v>229.45275636800488</v>
      </c>
      <c r="M312" s="99">
        <f t="shared" si="104"/>
        <v>104.33964607899782</v>
      </c>
      <c r="N312" s="99">
        <f t="shared" si="105"/>
        <v>104.33903833900615</v>
      </c>
      <c r="O312" s="99">
        <f t="shared" si="106"/>
        <v>67.66724874000829</v>
      </c>
      <c r="P312" s="99">
        <f t="shared" si="107"/>
        <v>67.666986223997583</v>
      </c>
      <c r="Q312" s="109">
        <v>-116.285541878068</v>
      </c>
    </row>
    <row r="313" spans="1:17" x14ac:dyDescent="0.2">
      <c r="A313" s="57"/>
      <c r="B313" s="57"/>
      <c r="C313" s="58"/>
      <c r="D313" s="57"/>
      <c r="E313" s="57"/>
      <c r="F313" s="57"/>
      <c r="G313" s="57"/>
      <c r="H313" s="58"/>
      <c r="I313" s="57"/>
      <c r="J313" s="57"/>
      <c r="K313" s="56" t="s">
        <v>31</v>
      </c>
      <c r="L313" s="99">
        <f t="array" ref="L313">MAX(ABS(L307:L311))</f>
        <v>210.59559538899464</v>
      </c>
      <c r="M313" s="104"/>
      <c r="N313" s="99"/>
      <c r="O313" s="99"/>
      <c r="P313" s="99"/>
      <c r="Q313" s="99"/>
    </row>
    <row r="314" spans="1:17" x14ac:dyDescent="0.2">
      <c r="A314" s="57"/>
      <c r="B314" s="84" t="s">
        <v>267</v>
      </c>
      <c r="C314" s="58"/>
      <c r="D314" s="57"/>
      <c r="E314" s="57"/>
      <c r="F314" s="57"/>
      <c r="G314" s="57"/>
      <c r="H314" s="58"/>
      <c r="I314" s="57"/>
      <c r="J314" s="57"/>
      <c r="K314" s="56" t="s">
        <v>32</v>
      </c>
      <c r="L314" s="99">
        <f t="array" ref="L314">MIN(ABS(L307:L311))</f>
        <v>8.6604303100017432</v>
      </c>
      <c r="M314" s="104"/>
      <c r="N314" s="99"/>
      <c r="O314" s="99"/>
      <c r="P314" s="99"/>
      <c r="Q314" s="99"/>
    </row>
    <row r="315" spans="1:17" x14ac:dyDescent="0.2">
      <c r="A315" s="57"/>
      <c r="B315" s="57"/>
      <c r="C315" s="58"/>
      <c r="D315" s="57"/>
      <c r="E315" s="57"/>
      <c r="F315" s="57"/>
      <c r="G315" s="57"/>
      <c r="H315" s="58"/>
      <c r="I315" s="57"/>
      <c r="J315" s="57"/>
      <c r="K315" s="66" t="s">
        <v>30</v>
      </c>
      <c r="L315" s="99">
        <f>L313-L314</f>
        <v>201.9351650789929</v>
      </c>
      <c r="M315" s="99"/>
      <c r="N315" s="99"/>
      <c r="O315" s="99"/>
      <c r="P315" s="99"/>
      <c r="Q315" s="99"/>
    </row>
    <row r="317" spans="1:17" x14ac:dyDescent="0.2">
      <c r="A317" s="55" t="s">
        <v>292</v>
      </c>
      <c r="B317" s="55" t="s">
        <v>10</v>
      </c>
      <c r="C317" s="56" t="s">
        <v>213</v>
      </c>
      <c r="D317" s="56" t="s">
        <v>12</v>
      </c>
      <c r="E317" s="56" t="s">
        <v>258</v>
      </c>
      <c r="F317" s="56" t="s">
        <v>259</v>
      </c>
      <c r="G317" s="56" t="s">
        <v>211</v>
      </c>
      <c r="H317" s="56" t="s">
        <v>83</v>
      </c>
      <c r="I317" s="56" t="s">
        <v>34</v>
      </c>
      <c r="J317" s="55" t="s">
        <v>292</v>
      </c>
      <c r="K317" s="56" t="s">
        <v>12</v>
      </c>
      <c r="L317" s="56" t="s">
        <v>259</v>
      </c>
      <c r="M317" s="56" t="s">
        <v>261</v>
      </c>
      <c r="N317" s="55" t="s">
        <v>293</v>
      </c>
    </row>
    <row r="318" spans="1:17" x14ac:dyDescent="0.2">
      <c r="A318" s="63">
        <v>-40.216221938499999</v>
      </c>
      <c r="B318" s="63">
        <v>-40.232554833400002</v>
      </c>
      <c r="C318" s="63">
        <v>-40.231036648946599</v>
      </c>
      <c r="D318" s="63">
        <v>-40.230977110339602</v>
      </c>
      <c r="E318" s="63">
        <v>-40.2310624700227</v>
      </c>
      <c r="F318" s="63">
        <v>-40.230999693716399</v>
      </c>
      <c r="G318" s="63">
        <v>-40.231650120134198</v>
      </c>
      <c r="H318" s="63">
        <v>-40.231580408978097</v>
      </c>
      <c r="I318" s="56">
        <v>0.9</v>
      </c>
      <c r="J318" s="99">
        <f t="shared" ref="J318:J323" si="108">(A318-N318)*1000</f>
        <v>15.86873931049837</v>
      </c>
      <c r="K318" s="99">
        <f t="shared" ref="K318:K323" si="109">(D318-N318)*1000</f>
        <v>1.1135674708953047</v>
      </c>
      <c r="L318" s="99">
        <f t="shared" ref="L318:L323" si="110">(F318-N318)*1000</f>
        <v>1.0909840940982463</v>
      </c>
      <c r="M318" s="99">
        <f t="shared" ref="M318:M323" si="111">(H318-N318)*1000</f>
        <v>0.51026883240012921</v>
      </c>
      <c r="N318" s="63">
        <v>-40.232090677810497</v>
      </c>
    </row>
    <row r="319" spans="1:17" x14ac:dyDescent="0.2">
      <c r="A319" s="63">
        <v>-40.259359797099997</v>
      </c>
      <c r="B319" s="80">
        <v>-40.277845233699999</v>
      </c>
      <c r="C319" s="63">
        <v>-40.275852238126298</v>
      </c>
      <c r="D319" s="63">
        <v>-40.275768401656599</v>
      </c>
      <c r="E319" s="63">
        <v>-40.275888833739501</v>
      </c>
      <c r="F319" s="63">
        <v>-40.2757997807552</v>
      </c>
      <c r="G319" s="63">
        <v>-40.276677065010098</v>
      </c>
      <c r="H319" s="63">
        <v>-40.276575848921802</v>
      </c>
      <c r="I319" s="56">
        <v>1</v>
      </c>
      <c r="J319" s="99">
        <f t="shared" si="108"/>
        <v>17.70025587090629</v>
      </c>
      <c r="K319" s="99">
        <f t="shared" si="109"/>
        <v>1.2916513143039765</v>
      </c>
      <c r="L319" s="99">
        <f t="shared" si="110"/>
        <v>1.2602722157026847</v>
      </c>
      <c r="M319" s="99">
        <f t="shared" si="111"/>
        <v>0.4842040491013222</v>
      </c>
      <c r="N319" s="63">
        <v>-40.277060052970903</v>
      </c>
    </row>
    <row r="320" spans="1:17" x14ac:dyDescent="0.2">
      <c r="A320" s="80">
        <v>-39.968316359699998</v>
      </c>
      <c r="B320" s="63">
        <v>-39.999886007900002</v>
      </c>
      <c r="C320" s="63">
        <v>-39.996232091684398</v>
      </c>
      <c r="D320" s="63">
        <v>-39.995747882392799</v>
      </c>
      <c r="E320" s="63">
        <v>-39.996248075577199</v>
      </c>
      <c r="F320" s="63">
        <v>-39.995759104716498</v>
      </c>
      <c r="G320" s="63">
        <v>-40.001487345307503</v>
      </c>
      <c r="H320" s="63">
        <v>-40.000609437296099</v>
      </c>
      <c r="I320" s="56">
        <v>1.5</v>
      </c>
      <c r="J320" s="99">
        <f t="shared" si="108"/>
        <v>32.879376277001882</v>
      </c>
      <c r="K320" s="99">
        <f t="shared" si="109"/>
        <v>5.4478535842008569</v>
      </c>
      <c r="L320" s="99">
        <f t="shared" si="110"/>
        <v>5.4366312605012013</v>
      </c>
      <c r="M320" s="99">
        <f t="shared" si="111"/>
        <v>0.58629868090065429</v>
      </c>
      <c r="N320" s="63">
        <v>-40.001195735976999</v>
      </c>
    </row>
    <row r="321" spans="1:18" x14ac:dyDescent="0.2">
      <c r="A321" s="63">
        <v>-39.677707353499997</v>
      </c>
      <c r="B321" s="63">
        <v>-39.726159885900003</v>
      </c>
      <c r="C321" s="63">
        <v>-39.732122236708399</v>
      </c>
      <c r="D321" s="63">
        <v>-39.728490774650098</v>
      </c>
      <c r="E321" s="63">
        <v>-39.732886376871399</v>
      </c>
      <c r="F321" s="63">
        <v>-39.729110299729903</v>
      </c>
      <c r="G321" s="63">
        <v>-39.778884082670999</v>
      </c>
      <c r="H321" s="63">
        <v>-39.754541518145302</v>
      </c>
      <c r="I321" s="56">
        <v>2</v>
      </c>
      <c r="J321" s="99">
        <f t="shared" si="108"/>
        <v>80.882039461300792</v>
      </c>
      <c r="K321" s="99">
        <f t="shared" si="109"/>
        <v>30.098618311200198</v>
      </c>
      <c r="L321" s="99">
        <f t="shared" si="110"/>
        <v>29.479093231394415</v>
      </c>
      <c r="M321" s="99">
        <f t="shared" si="111"/>
        <v>4.0478748159955558</v>
      </c>
      <c r="N321" s="63">
        <v>-39.758589392961298</v>
      </c>
    </row>
    <row r="322" spans="1:18" x14ac:dyDescent="0.2">
      <c r="A322" s="63">
        <v>-39.471424417500003</v>
      </c>
      <c r="B322" s="63">
        <v>-39.795493739900003</v>
      </c>
      <c r="C322" s="63">
        <v>-39.616493310177198</v>
      </c>
      <c r="D322" s="63">
        <v>-39.592427276281299</v>
      </c>
      <c r="E322" s="63">
        <v>-39.618623252910901</v>
      </c>
      <c r="F322" s="63">
        <v>-39.592428660220797</v>
      </c>
      <c r="G322" s="63">
        <v>-39.896613135147902</v>
      </c>
      <c r="H322" s="63">
        <v>-39.6631122819553</v>
      </c>
      <c r="I322" s="56">
        <v>3</v>
      </c>
      <c r="J322" s="99">
        <f t="shared" si="108"/>
        <v>219.21586845439833</v>
      </c>
      <c r="K322" s="99">
        <f t="shared" si="109"/>
        <v>98.213009673102647</v>
      </c>
      <c r="L322" s="99">
        <f t="shared" si="110"/>
        <v>98.211625733604535</v>
      </c>
      <c r="M322" s="99">
        <f t="shared" si="111"/>
        <v>27.528003999101713</v>
      </c>
      <c r="N322" s="63">
        <v>-39.690640285954402</v>
      </c>
    </row>
    <row r="323" spans="1:18" x14ac:dyDescent="0.2">
      <c r="A323" s="63">
        <v>-39.454961556900003</v>
      </c>
      <c r="B323" s="63">
        <v>-53.977082668599998</v>
      </c>
      <c r="C323" s="63">
        <v>-39.625847238129197</v>
      </c>
      <c r="D323" s="63">
        <v>-39.583320984304301</v>
      </c>
      <c r="E323" s="63">
        <v>-39.6258779004094</v>
      </c>
      <c r="F323" s="63">
        <v>-39.583354330105003</v>
      </c>
      <c r="G323" s="63">
        <v>-40.334993910703901</v>
      </c>
      <c r="H323" s="63">
        <v>-39.658933821461297</v>
      </c>
      <c r="I323" s="56">
        <v>4</v>
      </c>
      <c r="J323" s="99">
        <f t="shared" si="108"/>
        <v>236.39479707100008</v>
      </c>
      <c r="K323" s="99">
        <f t="shared" si="109"/>
        <v>108.0353696667018</v>
      </c>
      <c r="L323" s="99">
        <f t="shared" si="110"/>
        <v>108.00202386599977</v>
      </c>
      <c r="M323" s="99">
        <f t="shared" si="111"/>
        <v>32.422532509706059</v>
      </c>
      <c r="N323" s="76">
        <v>-39.691356353971003</v>
      </c>
    </row>
    <row r="324" spans="1:18" x14ac:dyDescent="0.2">
      <c r="A324" s="57"/>
      <c r="B324" s="57"/>
      <c r="C324" s="57"/>
      <c r="D324" s="57"/>
      <c r="E324" s="57"/>
      <c r="F324" s="57"/>
      <c r="G324" s="57"/>
      <c r="H324" s="57"/>
      <c r="I324" s="56" t="s">
        <v>31</v>
      </c>
      <c r="J324" s="99">
        <f t="array" ref="J324">MAX(ABS(J318:J323))</f>
        <v>236.39479707100008</v>
      </c>
      <c r="K324" s="99">
        <f t="array" ref="K324">MAX(ABS(K318:K323))</f>
        <v>108.0353696667018</v>
      </c>
      <c r="L324" s="99">
        <f t="array" ref="L324">MAX(ABS(L318:L323))</f>
        <v>108.00202386599977</v>
      </c>
      <c r="M324" s="99">
        <f t="array" ref="M324">MAX(ABS(M318:M323))</f>
        <v>32.422532509706059</v>
      </c>
      <c r="N324" s="57"/>
    </row>
    <row r="325" spans="1:18" x14ac:dyDescent="0.2">
      <c r="A325" s="57"/>
      <c r="B325" s="84" t="s">
        <v>294</v>
      </c>
      <c r="C325" s="57"/>
      <c r="D325" s="57"/>
      <c r="E325" s="57"/>
      <c r="F325" s="57"/>
      <c r="G325" s="57"/>
      <c r="H325" s="57"/>
      <c r="I325" s="56" t="s">
        <v>32</v>
      </c>
      <c r="J325" s="99">
        <f t="array" ref="J325">MIN(ABS(J318:J323))</f>
        <v>15.86873931049837</v>
      </c>
      <c r="K325" s="99">
        <f t="array" ref="K325">MIN(ABS(K318:K323))</f>
        <v>1.1135674708953047</v>
      </c>
      <c r="L325" s="99">
        <f t="array" ref="L325">MIN(ABS(L318:L323))</f>
        <v>1.0909840940982463</v>
      </c>
      <c r="M325" s="99">
        <f t="array" ref="M325">MIN(ABS(M318:M323))</f>
        <v>0.4842040491013222</v>
      </c>
      <c r="N325" s="57"/>
    </row>
    <row r="326" spans="1:18" x14ac:dyDescent="0.2">
      <c r="A326" s="57"/>
      <c r="B326" s="57"/>
      <c r="C326" s="57"/>
      <c r="D326" s="57"/>
      <c r="E326" s="57"/>
      <c r="F326" s="57"/>
      <c r="G326" s="57"/>
      <c r="H326" s="57"/>
      <c r="I326" s="66" t="s">
        <v>30</v>
      </c>
      <c r="J326" s="99">
        <f>J324-J325</f>
        <v>220.52605776050171</v>
      </c>
      <c r="K326" s="99">
        <f>K324-K325</f>
        <v>106.92180219580649</v>
      </c>
      <c r="L326" s="99">
        <f>L324-L325</f>
        <v>106.91103977190153</v>
      </c>
      <c r="M326" s="99">
        <f>M324-M325</f>
        <v>31.938328460604737</v>
      </c>
      <c r="N326" s="57"/>
    </row>
    <row r="327" spans="1:18" x14ac:dyDescent="0.2">
      <c r="A327" s="57"/>
      <c r="B327" s="57"/>
      <c r="C327" s="57"/>
      <c r="D327" s="57"/>
      <c r="E327" s="57"/>
      <c r="F327" s="57"/>
      <c r="G327" s="57"/>
      <c r="H327" s="58"/>
      <c r="I327" s="57"/>
      <c r="J327" s="57"/>
      <c r="K327" s="57"/>
      <c r="L327" s="57"/>
      <c r="M327" s="57"/>
      <c r="N327" s="57"/>
    </row>
    <row r="328" spans="1:18" x14ac:dyDescent="0.2">
      <c r="A328" s="55" t="s">
        <v>321</v>
      </c>
      <c r="B328" s="55" t="s">
        <v>325</v>
      </c>
      <c r="C328" s="55" t="s">
        <v>10</v>
      </c>
      <c r="D328" s="56" t="s">
        <v>213</v>
      </c>
      <c r="E328" s="56" t="s">
        <v>12</v>
      </c>
      <c r="F328" s="56" t="s">
        <v>215</v>
      </c>
      <c r="G328" s="56" t="s">
        <v>5</v>
      </c>
      <c r="H328" s="56" t="s">
        <v>211</v>
      </c>
      <c r="I328" s="56" t="s">
        <v>83</v>
      </c>
      <c r="J328" s="56" t="s">
        <v>24</v>
      </c>
      <c r="K328" s="56" t="s">
        <v>323</v>
      </c>
      <c r="L328" s="55" t="s">
        <v>321</v>
      </c>
      <c r="M328" s="56" t="s">
        <v>12</v>
      </c>
      <c r="N328" s="56" t="s">
        <v>5</v>
      </c>
      <c r="O328" s="56" t="s">
        <v>261</v>
      </c>
      <c r="P328" s="56" t="s">
        <v>24</v>
      </c>
      <c r="Q328" s="56" t="s">
        <v>24</v>
      </c>
      <c r="R328" s="55" t="s">
        <v>322</v>
      </c>
    </row>
    <row r="329" spans="1:18" x14ac:dyDescent="0.2">
      <c r="A329" s="118">
        <v>-230.83207929810001</v>
      </c>
      <c r="B329" s="57">
        <v>-230.91987235229999</v>
      </c>
      <c r="C329" s="118">
        <v>-230.94061007339999</v>
      </c>
      <c r="D329" s="118">
        <v>-230.91579518052899</v>
      </c>
      <c r="E329" s="118">
        <v>-230.91318036426199</v>
      </c>
      <c r="F329" s="118"/>
      <c r="G329" s="118"/>
      <c r="H329" s="118"/>
      <c r="I329" s="118"/>
      <c r="J329" s="128"/>
      <c r="K329" s="56">
        <v>0</v>
      </c>
      <c r="L329" s="57"/>
      <c r="M329" s="57"/>
      <c r="N329" s="57"/>
      <c r="O329" s="57"/>
      <c r="P329" s="57"/>
      <c r="Q329" s="57"/>
      <c r="R329" s="118">
        <v>-230.946318908872</v>
      </c>
    </row>
    <row r="330" spans="1:18" x14ac:dyDescent="0.2">
      <c r="A330" s="118">
        <v>-230.83277442619999</v>
      </c>
      <c r="B330" s="57">
        <v>-230.92056060729999</v>
      </c>
      <c r="C330" s="118">
        <v>-230.9404554809</v>
      </c>
      <c r="D330" s="118">
        <v>-230.91612162955599</v>
      </c>
      <c r="E330" s="118">
        <v>-230.91356081261199</v>
      </c>
      <c r="F330" s="118"/>
      <c r="G330" s="118"/>
      <c r="H330" s="118"/>
      <c r="I330" s="118"/>
      <c r="J330" s="128"/>
      <c r="K330" s="56">
        <v>0.5</v>
      </c>
      <c r="L330" s="57"/>
      <c r="M330" s="57"/>
      <c r="N330" s="57"/>
      <c r="O330" s="57"/>
      <c r="P330" s="57"/>
      <c r="Q330" s="57"/>
      <c r="R330" s="118">
        <v>-230.946261541647</v>
      </c>
    </row>
    <row r="331" spans="1:18" x14ac:dyDescent="0.2">
      <c r="A331" s="118">
        <v>-230.83311322540001</v>
      </c>
      <c r="B331" s="57">
        <v>-230.92089118160001</v>
      </c>
      <c r="C331" s="118">
        <v>-230.93995677500001</v>
      </c>
      <c r="D331" s="118">
        <v>-230.91609313392499</v>
      </c>
      <c r="E331" s="118">
        <v>-230.91358486517501</v>
      </c>
      <c r="F331" s="118"/>
      <c r="G331" s="118"/>
      <c r="H331" s="118"/>
      <c r="I331" s="118"/>
      <c r="J331" s="128"/>
      <c r="K331" s="56">
        <v>1</v>
      </c>
      <c r="L331" s="57"/>
      <c r="M331" s="57"/>
      <c r="N331" s="57"/>
      <c r="O331" s="57"/>
      <c r="P331" s="57"/>
      <c r="Q331" s="57"/>
      <c r="R331" s="118">
        <v>-230.94584636079799</v>
      </c>
    </row>
    <row r="332" spans="1:18" x14ac:dyDescent="0.2">
      <c r="A332" s="118">
        <v>-230.832704127</v>
      </c>
      <c r="B332" s="57">
        <v>-230.9204612842</v>
      </c>
      <c r="C332" s="118">
        <v>-230.9379138518</v>
      </c>
      <c r="D332" s="118">
        <v>-230.91495723802001</v>
      </c>
      <c r="E332" s="118">
        <v>-230.91254909742401</v>
      </c>
      <c r="F332" s="118"/>
      <c r="G332" s="118"/>
      <c r="H332" s="118"/>
      <c r="I332" s="118"/>
      <c r="J332" s="128"/>
      <c r="K332" s="56">
        <v>2</v>
      </c>
      <c r="L332" s="57"/>
      <c r="M332" s="57"/>
      <c r="N332" s="57"/>
      <c r="O332" s="57"/>
      <c r="P332" s="57"/>
      <c r="Q332" s="57"/>
      <c r="R332" s="118">
        <v>-230.943931833081</v>
      </c>
    </row>
    <row r="333" spans="1:18" x14ac:dyDescent="0.2">
      <c r="A333" s="118">
        <v>-230.83080103680001</v>
      </c>
      <c r="B333" s="57">
        <v>-230.9185318854</v>
      </c>
      <c r="C333" s="118">
        <v>-230.93443763499999</v>
      </c>
      <c r="D333" s="118">
        <v>-230.912342186378</v>
      </c>
      <c r="E333" s="118">
        <v>-230.91002685562799</v>
      </c>
      <c r="F333" s="118"/>
      <c r="G333" s="118"/>
      <c r="H333" s="118"/>
      <c r="I333" s="118"/>
      <c r="J333" s="128"/>
      <c r="K333" s="56">
        <v>3</v>
      </c>
      <c r="L333" s="57"/>
      <c r="M333" s="57"/>
      <c r="N333" s="57"/>
      <c r="O333" s="57"/>
      <c r="P333" s="57"/>
      <c r="Q333" s="57"/>
      <c r="R333" s="118">
        <v>-230.94053636846101</v>
      </c>
    </row>
    <row r="334" spans="1:18" x14ac:dyDescent="0.2">
      <c r="A334" s="57"/>
      <c r="B334" s="57"/>
      <c r="C334" s="57"/>
      <c r="D334" s="57"/>
      <c r="E334" s="57"/>
      <c r="F334" s="57"/>
      <c r="G334" s="57"/>
      <c r="H334" s="57"/>
      <c r="I334" s="57"/>
      <c r="J334" s="67"/>
      <c r="K334" s="56" t="s">
        <v>31</v>
      </c>
      <c r="L334" s="57"/>
      <c r="M334" s="57"/>
      <c r="N334" s="57"/>
      <c r="O334" s="57"/>
      <c r="P334" s="57"/>
      <c r="Q334" s="57"/>
      <c r="R334" s="57"/>
    </row>
    <row r="335" spans="1:18" x14ac:dyDescent="0.2">
      <c r="A335" s="57"/>
      <c r="B335" s="57"/>
      <c r="C335" s="84" t="s">
        <v>324</v>
      </c>
      <c r="D335" s="57"/>
      <c r="E335" s="57"/>
      <c r="F335" s="57"/>
      <c r="G335" s="57"/>
      <c r="H335" s="57"/>
      <c r="I335" s="57"/>
      <c r="J335" s="67"/>
      <c r="K335" s="56" t="s">
        <v>32</v>
      </c>
      <c r="L335" s="57"/>
      <c r="M335" s="57"/>
      <c r="N335" s="57"/>
      <c r="O335" s="57"/>
      <c r="P335" s="57"/>
      <c r="Q335" s="57"/>
      <c r="R335" s="57"/>
    </row>
    <row r="336" spans="1:18" x14ac:dyDescent="0.2">
      <c r="A336" s="57"/>
      <c r="B336" s="57"/>
      <c r="C336" s="57"/>
      <c r="D336" s="57"/>
      <c r="E336" s="57"/>
      <c r="F336" s="57"/>
      <c r="G336" s="57"/>
      <c r="H336" s="57"/>
      <c r="I336" s="57"/>
      <c r="J336" s="67"/>
      <c r="K336" s="66" t="s">
        <v>30</v>
      </c>
      <c r="L336" s="57"/>
      <c r="M336" s="57"/>
      <c r="N336" s="57"/>
      <c r="O336" s="57"/>
      <c r="P336" s="57"/>
      <c r="Q336" s="57"/>
      <c r="R336" s="57"/>
    </row>
    <row r="338" spans="1:16" x14ac:dyDescent="0.2">
      <c r="A338" s="55" t="s">
        <v>286</v>
      </c>
      <c r="B338" s="55" t="s">
        <v>10</v>
      </c>
      <c r="C338" s="56" t="s">
        <v>213</v>
      </c>
      <c r="D338" s="56" t="s">
        <v>12</v>
      </c>
      <c r="E338" s="56" t="s">
        <v>215</v>
      </c>
      <c r="F338" s="56" t="s">
        <v>5</v>
      </c>
      <c r="G338" s="56" t="s">
        <v>211</v>
      </c>
      <c r="H338" s="56" t="s">
        <v>83</v>
      </c>
      <c r="I338" s="56" t="s">
        <v>24</v>
      </c>
      <c r="J338" s="56" t="s">
        <v>323</v>
      </c>
      <c r="K338" s="55" t="s">
        <v>286</v>
      </c>
      <c r="L338" s="56" t="s">
        <v>12</v>
      </c>
      <c r="M338" s="56" t="s">
        <v>5</v>
      </c>
      <c r="N338" s="56" t="s">
        <v>227</v>
      </c>
      <c r="O338" s="56" t="s">
        <v>24</v>
      </c>
      <c r="P338" s="55" t="s">
        <v>287</v>
      </c>
    </row>
    <row r="339" spans="1:16" x14ac:dyDescent="0.2">
      <c r="A339" s="118">
        <v>-230.7338986135</v>
      </c>
      <c r="B339" s="118">
        <v>-230.8465501213</v>
      </c>
      <c r="C339" s="118">
        <v>-230.82259194923</v>
      </c>
      <c r="D339" s="118">
        <v>-230.81975551184499</v>
      </c>
      <c r="E339" s="118">
        <v>-230.82304070529</v>
      </c>
      <c r="F339" s="118">
        <v>-230.820141879207</v>
      </c>
      <c r="G339" s="118"/>
      <c r="H339" s="118">
        <f>H349</f>
        <v>-230.8473186807</v>
      </c>
      <c r="I339" s="128"/>
      <c r="J339" s="56">
        <v>-3</v>
      </c>
      <c r="K339" s="57"/>
      <c r="L339" s="57"/>
      <c r="M339" s="57"/>
      <c r="N339" s="57"/>
      <c r="O339" s="57"/>
      <c r="P339" s="118">
        <v>-230.85374976902099</v>
      </c>
    </row>
    <row r="340" spans="1:16" x14ac:dyDescent="0.2">
      <c r="A340" s="118">
        <v>-230.73566423119999</v>
      </c>
      <c r="B340" s="118">
        <v>-230.8499467286</v>
      </c>
      <c r="C340" s="118">
        <v>-230.825116814247</v>
      </c>
      <c r="D340" s="118">
        <v>-230.82217109849199</v>
      </c>
      <c r="E340" s="118">
        <v>-230.82554755450201</v>
      </c>
      <c r="F340" s="118">
        <v>-230.822539719253</v>
      </c>
      <c r="G340" s="118"/>
      <c r="H340" s="118">
        <f>H348</f>
        <v>-230.85045647136701</v>
      </c>
      <c r="I340" s="128"/>
      <c r="J340" s="56">
        <v>-2</v>
      </c>
      <c r="K340" s="57"/>
      <c r="L340" s="57"/>
      <c r="M340" s="57"/>
      <c r="N340" s="57"/>
      <c r="O340" s="57"/>
      <c r="P340" s="118">
        <v>-230.857042651017</v>
      </c>
    </row>
    <row r="341" spans="1:16" x14ac:dyDescent="0.2">
      <c r="A341" s="118">
        <v>-230.7359331767</v>
      </c>
      <c r="B341" s="118">
        <v>-230.8510374725</v>
      </c>
      <c r="C341" s="118">
        <v>-230.825771752717</v>
      </c>
      <c r="D341" s="118">
        <v>-230.82276907119299</v>
      </c>
      <c r="E341" s="118">
        <v>-230.82619365022899</v>
      </c>
      <c r="F341" s="118">
        <v>-230.82312904550901</v>
      </c>
      <c r="G341" s="118"/>
      <c r="H341" s="118">
        <f>H347</f>
        <v>-230.85140457329999</v>
      </c>
      <c r="I341" s="128"/>
      <c r="J341" s="56">
        <v>-1.5</v>
      </c>
      <c r="K341" s="57"/>
      <c r="L341" s="57"/>
      <c r="M341" s="57"/>
      <c r="N341" s="57"/>
      <c r="O341" s="57"/>
      <c r="P341" s="118">
        <v>-230.85806172034501</v>
      </c>
    </row>
    <row r="342" spans="1:16" x14ac:dyDescent="0.2">
      <c r="A342" s="118">
        <v>-230.73597942910001</v>
      </c>
      <c r="B342" s="118">
        <v>-230.85196125389999</v>
      </c>
      <c r="C342" s="118">
        <v>-230.82621045726501</v>
      </c>
      <c r="D342" s="118">
        <v>-230.823146732347</v>
      </c>
      <c r="E342" s="118">
        <v>-230.826621770884</v>
      </c>
      <c r="F342" s="118">
        <v>-230.82349655022199</v>
      </c>
      <c r="G342" s="118"/>
      <c r="H342" s="118">
        <f>H346</f>
        <v>-230.85216891384701</v>
      </c>
      <c r="I342" s="128"/>
      <c r="J342" s="56">
        <v>-1</v>
      </c>
      <c r="K342" s="57"/>
      <c r="L342" s="57"/>
      <c r="M342" s="57"/>
      <c r="N342" s="57"/>
      <c r="O342" s="57"/>
      <c r="P342" s="118">
        <v>-230.85890262082</v>
      </c>
    </row>
    <row r="343" spans="1:16" x14ac:dyDescent="0.2">
      <c r="A343" s="118">
        <v>-230.7356088818</v>
      </c>
      <c r="B343" s="118">
        <v>-230.85246306849999</v>
      </c>
      <c r="C343" s="118">
        <v>-230.826233826878</v>
      </c>
      <c r="D343" s="118">
        <v>-230.82310828002301</v>
      </c>
      <c r="E343" s="118">
        <v>-230.82663485662499</v>
      </c>
      <c r="F343" s="118">
        <v>-230.82344830946801</v>
      </c>
      <c r="G343" s="118"/>
      <c r="H343" s="118">
        <f>H345</f>
        <v>-230.85250400340001</v>
      </c>
      <c r="I343" s="128"/>
      <c r="J343" s="56">
        <v>-0.5</v>
      </c>
      <c r="K343" s="57"/>
      <c r="L343" s="57"/>
      <c r="M343" s="57"/>
      <c r="N343" s="57"/>
      <c r="O343" s="57"/>
      <c r="P343" s="129">
        <v>-230.85930766198899</v>
      </c>
    </row>
    <row r="344" spans="1:16" x14ac:dyDescent="0.2">
      <c r="A344" s="136">
        <v>-230.73487583030001</v>
      </c>
      <c r="B344" s="136">
        <v>-230.85264338190001</v>
      </c>
      <c r="C344" s="136">
        <v>-230.82591162644701</v>
      </c>
      <c r="D344" s="136">
        <v>-230.822720176335</v>
      </c>
      <c r="E344" s="136">
        <v>-230.82630187042699</v>
      </c>
      <c r="F344" s="136">
        <v>-230.823050043329</v>
      </c>
      <c r="G344" s="130"/>
      <c r="H344" s="136">
        <v>-230.8531005303</v>
      </c>
      <c r="I344" s="130"/>
      <c r="J344" s="131">
        <v>0</v>
      </c>
      <c r="K344" s="132">
        <f t="shared" ref="K344:K349" si="112">(A344-P344)*627.51</f>
        <v>78.122164735366411</v>
      </c>
      <c r="L344" s="132">
        <f t="shared" ref="L344:L349" si="113">(C344-P344)*627.51</f>
        <v>20.996292295164338</v>
      </c>
      <c r="M344" s="132">
        <f t="shared" ref="M344:M349" si="114">(F344-P344)*627.51</f>
        <v>22.79196431754351</v>
      </c>
      <c r="N344" s="132">
        <f t="shared" ref="N344:N349" si="115">(H344-P344)*627.51</f>
        <v>3.9349832383759757</v>
      </c>
      <c r="O344" s="132"/>
      <c r="P344" s="136">
        <v>-230.85937131999</v>
      </c>
    </row>
    <row r="345" spans="1:16" x14ac:dyDescent="0.2">
      <c r="A345" s="118">
        <v>-230.73558843340001</v>
      </c>
      <c r="B345" s="118">
        <v>-230.85246376699999</v>
      </c>
      <c r="C345" s="118">
        <v>-230.826222996333</v>
      </c>
      <c r="D345" s="118">
        <v>-230.82309591949399</v>
      </c>
      <c r="E345" s="118"/>
      <c r="F345" s="118">
        <v>-230.823435711797</v>
      </c>
      <c r="G345" s="118"/>
      <c r="H345" s="118">
        <v>-230.85250400340001</v>
      </c>
      <c r="I345" s="128"/>
      <c r="J345" s="56">
        <v>0.5</v>
      </c>
      <c r="K345" s="100">
        <f t="shared" si="112"/>
        <v>77.63394349652512</v>
      </c>
      <c r="L345" s="100">
        <f t="shared" si="113"/>
        <v>20.759848910444227</v>
      </c>
      <c r="M345" s="100">
        <f t="shared" si="114"/>
        <v>22.50889782962831</v>
      </c>
      <c r="N345" s="100">
        <f t="shared" si="115"/>
        <v>4.2682541658230537</v>
      </c>
      <c r="O345" s="99"/>
      <c r="P345" s="118">
        <v>-230.85930589367399</v>
      </c>
    </row>
    <row r="346" spans="1:16" x14ac:dyDescent="0.2">
      <c r="A346" s="118">
        <v>-230.735960202</v>
      </c>
      <c r="B346" s="118">
        <v>-230.85196272370001</v>
      </c>
      <c r="C346" s="118">
        <v>-230.82620096770799</v>
      </c>
      <c r="D346" s="118">
        <v>-230.82313571494799</v>
      </c>
      <c r="E346" s="118"/>
      <c r="F346" s="118">
        <v>-230.82348529796201</v>
      </c>
      <c r="G346" s="118"/>
      <c r="H346" s="135">
        <v>-230.85216891384701</v>
      </c>
      <c r="I346" s="128"/>
      <c r="J346" s="56">
        <v>1</v>
      </c>
      <c r="K346" s="100">
        <f t="shared" si="112"/>
        <v>77.147322253843654</v>
      </c>
      <c r="L346" s="100">
        <f t="shared" si="113"/>
        <v>20.520339364423403</v>
      </c>
      <c r="M346" s="100">
        <f t="shared" si="114"/>
        <v>22.224449286724308</v>
      </c>
      <c r="N346" s="100">
        <f t="shared" si="115"/>
        <v>4.2251934827274633</v>
      </c>
      <c r="O346" s="99"/>
      <c r="P346" s="118">
        <v>-230.85890218261201</v>
      </c>
    </row>
    <row r="347" spans="1:16" x14ac:dyDescent="0.2">
      <c r="A347" s="118">
        <v>-230.73591463330001</v>
      </c>
      <c r="B347" s="118">
        <v>-230.85103929210001</v>
      </c>
      <c r="C347" s="118">
        <v>-230.825762870868</v>
      </c>
      <c r="D347" s="118">
        <v>-230.82275866955001</v>
      </c>
      <c r="E347" s="118"/>
      <c r="F347" s="118">
        <v>-230.823118435216</v>
      </c>
      <c r="G347" s="118"/>
      <c r="H347" s="118">
        <v>-230.85140457329999</v>
      </c>
      <c r="I347" s="128"/>
      <c r="J347" s="56">
        <v>1.5</v>
      </c>
      <c r="K347" s="100">
        <f t="shared" si="112"/>
        <v>76.648625117701329</v>
      </c>
      <c r="L347" s="100">
        <f t="shared" si="113"/>
        <v>20.26795756141075</v>
      </c>
      <c r="M347" s="100">
        <f t="shared" si="114"/>
        <v>21.927367377398323</v>
      </c>
      <c r="N347" s="100">
        <f t="shared" si="115"/>
        <v>4.1775328683170674</v>
      </c>
      <c r="O347" s="99"/>
      <c r="P347" s="118">
        <v>-230.85806189010501</v>
      </c>
    </row>
    <row r="348" spans="1:16" x14ac:dyDescent="0.2">
      <c r="A348" s="118">
        <v>-230.73564743060001</v>
      </c>
      <c r="B348" s="118">
        <v>-230.84995033960001</v>
      </c>
      <c r="C348" s="118">
        <v>-230.825109678953</v>
      </c>
      <c r="D348" s="118">
        <v>-230.82216246155701</v>
      </c>
      <c r="E348" s="118"/>
      <c r="F348" s="118">
        <v>-230.822530842931</v>
      </c>
      <c r="G348" s="118"/>
      <c r="H348" s="135">
        <v>-230.85045647136701</v>
      </c>
      <c r="I348" s="128"/>
      <c r="J348" s="56">
        <v>2</v>
      </c>
      <c r="K348" s="100">
        <f t="shared" si="112"/>
        <v>76.177898526968121</v>
      </c>
      <c r="L348" s="100">
        <f t="shared" si="113"/>
        <v>20.039443062985111</v>
      </c>
      <c r="M348" s="100">
        <f t="shared" si="114"/>
        <v>21.657688455147987</v>
      </c>
      <c r="N348" s="100">
        <f t="shared" si="115"/>
        <v>4.1340773552681274</v>
      </c>
      <c r="O348" s="99"/>
      <c r="P348" s="118">
        <v>-230.857044537462</v>
      </c>
    </row>
    <row r="349" spans="1:16" x14ac:dyDescent="0.2">
      <c r="A349" s="118">
        <v>-230.73388458069999</v>
      </c>
      <c r="B349" s="118">
        <v>-230.84655536029999</v>
      </c>
      <c r="C349" s="118">
        <v>-230.82258740405501</v>
      </c>
      <c r="D349" s="118">
        <v>-230.81974952395601</v>
      </c>
      <c r="E349" s="118"/>
      <c r="F349" s="118">
        <v>-230.82013569958599</v>
      </c>
      <c r="G349" s="118">
        <v>-230.85539060464799</v>
      </c>
      <c r="H349" s="118">
        <v>-230.8473186807</v>
      </c>
      <c r="I349" s="128"/>
      <c r="J349" s="56">
        <v>3</v>
      </c>
      <c r="K349" s="100">
        <f t="shared" si="112"/>
        <v>75.219452665877341</v>
      </c>
      <c r="L349" s="100">
        <f t="shared" si="113"/>
        <v>19.557543982368042</v>
      </c>
      <c r="M349" s="100">
        <f t="shared" si="114"/>
        <v>21.096013053725422</v>
      </c>
      <c r="N349" s="100">
        <f t="shared" si="115"/>
        <v>4.0384205748733777</v>
      </c>
      <c r="O349" s="99"/>
      <c r="P349" s="118">
        <v>-230.85375430814</v>
      </c>
    </row>
    <row r="350" spans="1:16" x14ac:dyDescent="0.2">
      <c r="A350" s="57"/>
      <c r="B350" s="57"/>
      <c r="C350" s="57"/>
      <c r="D350" s="57"/>
      <c r="E350" s="118"/>
      <c r="F350" s="57"/>
      <c r="G350" s="57"/>
      <c r="H350" s="57"/>
      <c r="I350" s="67"/>
      <c r="J350" s="56" t="s">
        <v>31</v>
      </c>
      <c r="K350" s="99">
        <f t="array" ref="K350">MAX(ABS(K344:K349))</f>
        <v>78.122164735366411</v>
      </c>
      <c r="L350" s="99">
        <f t="array" ref="L350">MAX(ABS(L344:L349))</f>
        <v>20.996292295164338</v>
      </c>
      <c r="M350" s="99">
        <f t="array" ref="M350">MAX(ABS(M344:M349))</f>
        <v>22.79196431754351</v>
      </c>
      <c r="N350" s="99">
        <f t="array" ref="N350">MAX(ABS(N344:N349))</f>
        <v>4.2682541658230537</v>
      </c>
      <c r="O350" s="99"/>
      <c r="P350" s="57"/>
    </row>
    <row r="351" spans="1:16" x14ac:dyDescent="0.2">
      <c r="A351" s="57"/>
      <c r="B351" s="84" t="s">
        <v>298</v>
      </c>
      <c r="C351" s="57"/>
      <c r="D351" s="57"/>
      <c r="E351" s="57"/>
      <c r="F351" s="57"/>
      <c r="G351" s="57"/>
      <c r="H351" s="57"/>
      <c r="I351" s="67"/>
      <c r="J351" s="56" t="s">
        <v>32</v>
      </c>
      <c r="K351" s="99">
        <f t="array" ref="K351">MIN(ABS(K344:K349))</f>
        <v>75.219452665877341</v>
      </c>
      <c r="L351" s="99">
        <f t="array" ref="L351">MIN(ABS(L344:L349))</f>
        <v>19.557543982368042</v>
      </c>
      <c r="M351" s="99">
        <f t="array" ref="M351">MIN(ABS(M344:M349))</f>
        <v>21.096013053725422</v>
      </c>
      <c r="N351" s="99">
        <f t="array" ref="N351">MIN(ABS(N344:N349))</f>
        <v>3.9349832383759757</v>
      </c>
      <c r="O351" s="99"/>
      <c r="P351" s="57"/>
    </row>
    <row r="352" spans="1:16" x14ac:dyDescent="0.2">
      <c r="A352" s="57"/>
      <c r="B352" s="57"/>
      <c r="C352" s="57"/>
      <c r="D352" s="57"/>
      <c r="E352" s="57"/>
      <c r="F352" s="57"/>
      <c r="G352" s="57"/>
      <c r="H352" s="57"/>
      <c r="I352" s="67"/>
      <c r="J352" s="66" t="s">
        <v>30</v>
      </c>
      <c r="K352" s="99">
        <f>K350-K351</f>
        <v>2.9027120694890698</v>
      </c>
      <c r="L352" s="99">
        <f t="shared" ref="L352:N352" si="116">L350-L351</f>
        <v>1.4387483127962959</v>
      </c>
      <c r="M352" s="99">
        <f t="shared" si="116"/>
        <v>1.6959512638180883</v>
      </c>
      <c r="N352" s="99">
        <f t="shared" si="116"/>
        <v>0.33327092744707798</v>
      </c>
      <c r="O352" s="99"/>
      <c r="P352" s="57"/>
    </row>
    <row r="353" spans="1:16" x14ac:dyDescent="0.2">
      <c r="A353" s="55" t="s">
        <v>286</v>
      </c>
      <c r="B353" s="55" t="s">
        <v>10</v>
      </c>
      <c r="C353" s="56" t="s">
        <v>213</v>
      </c>
      <c r="D353" s="56" t="s">
        <v>12</v>
      </c>
      <c r="E353" s="56" t="s">
        <v>215</v>
      </c>
      <c r="F353" s="56" t="s">
        <v>5</v>
      </c>
      <c r="G353" s="56" t="s">
        <v>211</v>
      </c>
      <c r="H353" s="56" t="s">
        <v>83</v>
      </c>
      <c r="I353" s="56" t="s">
        <v>24</v>
      </c>
      <c r="J353" s="56" t="s">
        <v>323</v>
      </c>
      <c r="K353" s="55" t="s">
        <v>286</v>
      </c>
      <c r="L353" s="56" t="s">
        <v>12</v>
      </c>
      <c r="M353" s="56" t="s">
        <v>5</v>
      </c>
      <c r="N353" s="56" t="s">
        <v>227</v>
      </c>
      <c r="O353" s="56" t="s">
        <v>24</v>
      </c>
      <c r="P353" s="55" t="s">
        <v>287</v>
      </c>
    </row>
    <row r="354" spans="1:16" x14ac:dyDescent="0.2">
      <c r="A354" s="100">
        <f>A364</f>
        <v>0.62201903650837953</v>
      </c>
      <c r="B354" s="100">
        <f t="shared" ref="B354:H354" si="117">B364</f>
        <v>3.8202944342294414</v>
      </c>
      <c r="C354" s="100">
        <f t="shared" si="117"/>
        <v>2.0859827932011528</v>
      </c>
      <c r="D354" s="100">
        <f t="shared" si="117"/>
        <v>1.8641140743407616</v>
      </c>
      <c r="E354" s="100"/>
      <c r="F354" s="100">
        <f t="shared" si="117"/>
        <v>1.828779842179358</v>
      </c>
      <c r="G354" s="100"/>
      <c r="H354" s="100">
        <f t="shared" si="117"/>
        <v>3.6281684424948502</v>
      </c>
      <c r="I354" s="100"/>
      <c r="J354" s="56">
        <v>-3</v>
      </c>
      <c r="K354" s="100"/>
      <c r="L354" s="100"/>
      <c r="M354" s="100"/>
      <c r="N354" s="100"/>
      <c r="O354" s="100"/>
      <c r="P354" s="100">
        <f>P364</f>
        <v>-144863.03936590091</v>
      </c>
    </row>
    <row r="355" spans="1:16" x14ac:dyDescent="0.2">
      <c r="A355" s="100">
        <f>A363</f>
        <v>-0.48418690425202981</v>
      </c>
      <c r="B355" s="100">
        <f t="shared" ref="B355:H355" si="118">B363</f>
        <v>1.6899109736700761</v>
      </c>
      <c r="C355" s="100">
        <f t="shared" si="118"/>
        <v>0.50323007196703173</v>
      </c>
      <c r="D355" s="100">
        <f t="shared" si="118"/>
        <v>0.34997160033221575</v>
      </c>
      <c r="E355" s="100"/>
      <c r="F355" s="100">
        <f t="shared" si="118"/>
        <v>0.32580344175073378</v>
      </c>
      <c r="G355" s="100"/>
      <c r="H355" s="100">
        <f t="shared" si="118"/>
        <v>1.6591734210384097</v>
      </c>
      <c r="I355" s="100"/>
      <c r="J355" s="56">
        <v>-2</v>
      </c>
      <c r="K355" s="100"/>
      <c r="L355" s="100"/>
      <c r="M355" s="100"/>
      <c r="N355" s="100"/>
      <c r="O355" s="100"/>
      <c r="P355" s="100">
        <f>P363</f>
        <v>-144865.10401770278</v>
      </c>
    </row>
    <row r="356" spans="1:16" x14ac:dyDescent="0.2">
      <c r="A356" s="100">
        <f>A362</f>
        <v>-0.65185927053009007</v>
      </c>
      <c r="B356" s="100">
        <f t="shared" ref="B356:H356" si="119">B362</f>
        <v>1.0065823903962146</v>
      </c>
      <c r="C356" s="100">
        <f t="shared" si="119"/>
        <v>9.3345613381399628E-2</v>
      </c>
      <c r="D356" s="100">
        <f t="shared" si="119"/>
        <v>-2.4154877354362725E-2</v>
      </c>
      <c r="E356" s="100"/>
      <c r="F356" s="100">
        <f t="shared" si="119"/>
        <v>-4.2916593010204451E-2</v>
      </c>
      <c r="G356" s="100"/>
      <c r="H356" s="100">
        <f t="shared" si="119"/>
        <v>1.0642299770760772</v>
      </c>
      <c r="I356" s="100"/>
      <c r="J356" s="56">
        <v>-1.5</v>
      </c>
      <c r="K356" s="100"/>
      <c r="L356" s="100"/>
      <c r="M356" s="100"/>
      <c r="N356" s="100"/>
      <c r="O356" s="100"/>
      <c r="P356" s="100">
        <f>P362</f>
        <v>-144865.74241665978</v>
      </c>
    </row>
    <row r="357" spans="1:16" x14ac:dyDescent="0.2">
      <c r="A357" s="100">
        <f>A361</f>
        <v>-0.6804540854598784</v>
      </c>
      <c r="B357" s="100">
        <f t="shared" ref="B357:H357" si="120">B361</f>
        <v>0.42711982707995561</v>
      </c>
      <c r="C357" s="100">
        <f t="shared" si="120"/>
        <v>-0.18156453467805619</v>
      </c>
      <c r="D357" s="100">
        <f t="shared" si="120"/>
        <v>-0.26075463504239649</v>
      </c>
      <c r="E357" s="100"/>
      <c r="F357" s="100">
        <f t="shared" si="120"/>
        <v>-0.27312663475632659</v>
      </c>
      <c r="G357" s="100"/>
      <c r="H357" s="100">
        <f t="shared" si="120"/>
        <v>0.58459864041436327</v>
      </c>
      <c r="I357" s="100"/>
      <c r="J357" s="56">
        <v>-1</v>
      </c>
      <c r="K357" s="100"/>
      <c r="L357" s="100"/>
      <c r="M357" s="100"/>
      <c r="N357" s="100"/>
      <c r="O357" s="100"/>
      <c r="P357" s="100">
        <f>P361</f>
        <v>-144866.26970861087</v>
      </c>
    </row>
    <row r="358" spans="1:16" x14ac:dyDescent="0.2">
      <c r="A358" s="100">
        <f>A360</f>
        <v>-0.44716557128001627</v>
      </c>
      <c r="B358" s="100">
        <f t="shared" ref="B358:H358" si="121">B360</f>
        <v>0.11271014591151385</v>
      </c>
      <c r="C358" s="100">
        <f t="shared" si="121"/>
        <v>-0.19538771715884479</v>
      </c>
      <c r="D358" s="100">
        <f t="shared" si="121"/>
        <v>-0.23578258970249977</v>
      </c>
      <c r="E358" s="100"/>
      <c r="F358" s="100">
        <f t="shared" si="121"/>
        <v>-0.24201082035393454</v>
      </c>
      <c r="G358" s="100"/>
      <c r="H358" s="100">
        <f t="shared" si="121"/>
        <v>0.37432659500834403</v>
      </c>
      <c r="I358" s="100"/>
      <c r="J358" s="56">
        <v>-0.5</v>
      </c>
      <c r="K358" s="100"/>
      <c r="L358" s="100"/>
      <c r="M358" s="100"/>
      <c r="N358" s="100"/>
      <c r="O358" s="100"/>
      <c r="P358" s="100">
        <f>P360</f>
        <v>-144866.52304133936</v>
      </c>
    </row>
    <row r="359" spans="1:16" x14ac:dyDescent="0.2">
      <c r="A359" s="133">
        <f>A344-A344</f>
        <v>0</v>
      </c>
      <c r="B359" s="133">
        <f>B344-B344</f>
        <v>0</v>
      </c>
      <c r="C359" s="133">
        <f>C344-C344</f>
        <v>0</v>
      </c>
      <c r="D359" s="133">
        <f>D344-D344</f>
        <v>0</v>
      </c>
      <c r="E359" s="133"/>
      <c r="F359" s="133">
        <f>F344-F344</f>
        <v>0</v>
      </c>
      <c r="G359" s="133"/>
      <c r="H359" s="133">
        <f>H344-H344</f>
        <v>0</v>
      </c>
      <c r="I359" s="133"/>
      <c r="J359" s="134">
        <v>0</v>
      </c>
      <c r="K359" s="134"/>
      <c r="L359" s="134"/>
      <c r="M359" s="134"/>
      <c r="N359" s="134"/>
      <c r="O359" s="134"/>
      <c r="P359" s="133">
        <v>0</v>
      </c>
    </row>
    <row r="360" spans="1:16" x14ac:dyDescent="0.2">
      <c r="A360" s="100">
        <f>(A345-A344)*627.51</f>
        <v>-0.44716557128001627</v>
      </c>
      <c r="B360" s="100">
        <f>(B345-B344)*627.51</f>
        <v>0.11271014591151385</v>
      </c>
      <c r="C360" s="100">
        <f>(C345-C344)*627.51</f>
        <v>-0.19538771715884479</v>
      </c>
      <c r="D360" s="100">
        <f>(D345-D344)*627.51</f>
        <v>-0.23578258970249977</v>
      </c>
      <c r="E360" s="100"/>
      <c r="F360" s="100">
        <f>(F345-F344)*627.51</f>
        <v>-0.24201082035393454</v>
      </c>
      <c r="G360" s="100"/>
      <c r="H360" s="100">
        <f>(H345-H344)*627.51</f>
        <v>0.37432659500834403</v>
      </c>
      <c r="I360" s="100"/>
      <c r="J360" s="56">
        <v>0.5</v>
      </c>
      <c r="K360" s="58"/>
      <c r="L360" s="58"/>
      <c r="M360" s="58"/>
      <c r="N360" s="58"/>
      <c r="O360" s="58"/>
      <c r="P360" s="100">
        <f>(P345-$Q$160)*627.51</f>
        <v>-144866.52304133936</v>
      </c>
    </row>
    <row r="361" spans="1:16" x14ac:dyDescent="0.2">
      <c r="A361" s="100">
        <f>(A346-A344)*627.51</f>
        <v>-0.6804540854598784</v>
      </c>
      <c r="B361" s="100">
        <f>(B346-B344)*627.51</f>
        <v>0.42711982707995561</v>
      </c>
      <c r="C361" s="100">
        <f>(C346-C344)*627.51</f>
        <v>-0.18156453467805619</v>
      </c>
      <c r="D361" s="100">
        <f>(D346-D344)*627.51</f>
        <v>-0.26075463504239649</v>
      </c>
      <c r="E361" s="100"/>
      <c r="F361" s="100">
        <f>(F346-F344)*627.51</f>
        <v>-0.27312663475632659</v>
      </c>
      <c r="G361" s="100"/>
      <c r="H361" s="100">
        <f>(H346-H344)*627.51</f>
        <v>0.58459864041436327</v>
      </c>
      <c r="I361" s="100"/>
      <c r="J361" s="56">
        <v>1</v>
      </c>
      <c r="K361" s="58"/>
      <c r="L361" s="58"/>
      <c r="M361" s="58"/>
      <c r="N361" s="58"/>
      <c r="O361" s="58"/>
      <c r="P361" s="100">
        <f>(P346-$Q$160)*627.51</f>
        <v>-144866.26970861087</v>
      </c>
    </row>
    <row r="362" spans="1:16" x14ac:dyDescent="0.2">
      <c r="A362" s="100">
        <f>(A347-A344)*627.51</f>
        <v>-0.65185927053009007</v>
      </c>
      <c r="B362" s="100">
        <f>(B347-B344)*627.51</f>
        <v>1.0065823903962146</v>
      </c>
      <c r="C362" s="100">
        <f>(C347-C344)*627.51</f>
        <v>9.3345613381399628E-2</v>
      </c>
      <c r="D362" s="100">
        <f>(D347-D344)*627.51</f>
        <v>-2.4154877354362725E-2</v>
      </c>
      <c r="E362" s="100"/>
      <c r="F362" s="100">
        <f>(F347-F344)*627.51</f>
        <v>-4.2916593010204451E-2</v>
      </c>
      <c r="G362" s="100"/>
      <c r="H362" s="100">
        <f>(H347-H344)*627.51</f>
        <v>1.0642299770760772</v>
      </c>
      <c r="I362" s="100"/>
      <c r="J362" s="56">
        <v>1.5</v>
      </c>
      <c r="K362" s="58"/>
      <c r="L362" s="58"/>
      <c r="M362" s="58"/>
      <c r="N362" s="58"/>
      <c r="O362" s="58"/>
      <c r="P362" s="100">
        <f>(P347-$Q$160)*627.51</f>
        <v>-144865.74241665978</v>
      </c>
    </row>
    <row r="363" spans="1:16" x14ac:dyDescent="0.2">
      <c r="A363" s="100">
        <f>(A348-A344)*627.51</f>
        <v>-0.48418690425202981</v>
      </c>
      <c r="B363" s="100">
        <f>(B348-B344)*627.51</f>
        <v>1.6899109736700761</v>
      </c>
      <c r="C363" s="100">
        <f>(C348-C344)*627.51</f>
        <v>0.50323007196703173</v>
      </c>
      <c r="D363" s="100">
        <f>(D348-D344)*627.51</f>
        <v>0.34997160033221575</v>
      </c>
      <c r="E363" s="100"/>
      <c r="F363" s="100">
        <f>(F348-F344)*627.51</f>
        <v>0.32580344175073378</v>
      </c>
      <c r="G363" s="100"/>
      <c r="H363" s="100">
        <f>(H348-H344)*627.51</f>
        <v>1.6591734210384097</v>
      </c>
      <c r="I363" s="100"/>
      <c r="J363" s="56">
        <v>2</v>
      </c>
      <c r="K363" s="58"/>
      <c r="L363" s="58"/>
      <c r="M363" s="58"/>
      <c r="N363" s="58"/>
      <c r="O363" s="58"/>
      <c r="P363" s="100">
        <f>(P348-$Q$160)*627.51</f>
        <v>-144865.10401770278</v>
      </c>
    </row>
    <row r="364" spans="1:16" x14ac:dyDescent="0.2">
      <c r="A364" s="100">
        <f>(A349-A344)*627.51</f>
        <v>0.62201903650837953</v>
      </c>
      <c r="B364" s="100">
        <f>(B349-B344)*627.51</f>
        <v>3.8202944342294414</v>
      </c>
      <c r="C364" s="100">
        <f>(C349-C344)*627.51</f>
        <v>2.0859827932011528</v>
      </c>
      <c r="D364" s="100">
        <f>(D349-D344)*627.51</f>
        <v>1.8641140743407616</v>
      </c>
      <c r="E364" s="100"/>
      <c r="F364" s="100">
        <f>(F349-F344)*627.51</f>
        <v>1.828779842179358</v>
      </c>
      <c r="G364" s="100"/>
      <c r="H364" s="100">
        <f>(H349-H344)*627.51</f>
        <v>3.6281684424948502</v>
      </c>
      <c r="I364" s="100"/>
      <c r="J364" s="56">
        <v>3</v>
      </c>
      <c r="K364" s="58"/>
      <c r="L364" s="58"/>
      <c r="M364" s="58"/>
      <c r="N364" s="58"/>
      <c r="O364" s="58"/>
      <c r="P364" s="100">
        <f>(P349-$Q$160)*627.51</f>
        <v>-144863.03936590091</v>
      </c>
    </row>
  </sheetData>
  <mergeCells count="5">
    <mergeCell ref="U94:V94"/>
    <mergeCell ref="S94:T94"/>
    <mergeCell ref="Q96:Q97"/>
    <mergeCell ref="Q98:Q99"/>
    <mergeCell ref="R94:R95"/>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example</vt:lpstr>
      <vt:lpstr>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2020-08-18T00:26:05Z</dcterms:modified>
</cp:coreProperties>
</file>