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na\Desktop\Proiect IPLA\ProiectIPLA\ProiectIPLA\"/>
    </mc:Choice>
  </mc:AlternateContent>
  <xr:revisionPtr revIDLastSave="0" documentId="8_{7809DC21-EE90-4E4F-A72E-F16C46763428}" xr6:coauthVersionLast="47" xr6:coauthVersionMax="47" xr10:uidLastSave="{00000000-0000-0000-0000-000000000000}"/>
  <bookViews>
    <workbookView xWindow="25875" yWindow="360" windowWidth="20025" windowHeight="6285" activeTab="2" xr2:uid="{00000000-000D-0000-FFFF-FFFF00000000}"/>
  </bookViews>
  <sheets>
    <sheet name="Raport intrari stoc" sheetId="1" r:id="rId1"/>
    <sheet name="Receptii" sheetId="2" r:id="rId2"/>
    <sheet name="Stoc produse" sheetId="3" r:id="rId3"/>
  </sheets>
  <definedNames>
    <definedName name="Luna">Receptii!$M$2:$M$6</definedName>
    <definedName name="Produs">'Stoc produse'!$C$2:$C$8</definedName>
    <definedName name="Val">Receptii!$H$2:$H$6</definedName>
    <definedName name="Valori">Receptii!$C$2:$C$6</definedName>
  </definedNames>
  <calcPr calcId="191029"/>
</workbook>
</file>

<file path=xl/calcChain.xml><?xml version="1.0" encoding="utf-8"?>
<calcChain xmlns="http://schemas.openxmlformats.org/spreadsheetml/2006/main">
  <c r="C31" i="1" l="1"/>
  <c r="C21" i="1"/>
  <c r="C22" i="1"/>
  <c r="C23" i="1"/>
  <c r="C24" i="1"/>
  <c r="C25" i="1"/>
  <c r="C26" i="1"/>
  <c r="C27" i="1"/>
  <c r="C28" i="1"/>
  <c r="C29" i="1"/>
  <c r="C30" i="1"/>
  <c r="C20" i="1"/>
  <c r="C4" i="1" l="1"/>
  <c r="D21" i="1"/>
  <c r="D20" i="1"/>
  <c r="D22" i="1"/>
  <c r="D23" i="1" l="1"/>
  <c r="D24" i="1"/>
  <c r="D25" i="1"/>
  <c r="D26" i="1"/>
  <c r="D27" i="1"/>
  <c r="D28" i="1"/>
  <c r="D29" i="1"/>
  <c r="D30" i="1"/>
  <c r="D31" i="1"/>
  <c r="D10" i="1" l="1"/>
  <c r="D6" i="1"/>
  <c r="D5" i="1"/>
  <c r="D4" i="1"/>
  <c r="D7" i="1"/>
  <c r="D8" i="1"/>
  <c r="D9" i="1"/>
  <c r="D11" i="1"/>
  <c r="D12" i="1"/>
  <c r="D13" i="1"/>
  <c r="C13" i="1" l="1"/>
  <c r="C12" i="1"/>
  <c r="C11" i="1"/>
  <c r="C10" i="1"/>
  <c r="C8" i="1"/>
  <c r="C9" i="1"/>
  <c r="C7" i="1"/>
  <c r="C6" i="1"/>
  <c r="C5" i="1"/>
</calcChain>
</file>

<file path=xl/sharedStrings.xml><?xml version="1.0" encoding="utf-8"?>
<sst xmlns="http://schemas.openxmlformats.org/spreadsheetml/2006/main" count="83" uniqueCount="60">
  <si>
    <t>Nr.</t>
  </si>
  <si>
    <t>Cod NIR</t>
  </si>
  <si>
    <t>Furnizor</t>
  </si>
  <si>
    <t>Doc. Insotitor</t>
  </si>
  <si>
    <t>Data</t>
  </si>
  <si>
    <t>Gestiune</t>
  </si>
  <si>
    <t>Comisie</t>
  </si>
  <si>
    <t>Valoare TOTALA</t>
  </si>
  <si>
    <t>TVA</t>
  </si>
  <si>
    <t>Fara TVA</t>
  </si>
  <si>
    <t>Furnizori</t>
  </si>
  <si>
    <t>TRIONIC SRL</t>
  </si>
  <si>
    <t>MEDIAPRESS SRL</t>
  </si>
  <si>
    <t>PM TECHNIC ELEMENTS SRL</t>
  </si>
  <si>
    <t>PREMIAL SISTEM SRL</t>
  </si>
  <si>
    <t>WINTEC SRL</t>
  </si>
  <si>
    <t>CANTACUZ SRL</t>
  </si>
  <si>
    <t>GEALAN SRL</t>
  </si>
  <si>
    <t>SALAMANDER SRL</t>
  </si>
  <si>
    <t>G-U FERROM COM SRL</t>
  </si>
  <si>
    <t>DOLADELA SRL</t>
  </si>
  <si>
    <t>Nr. comenzi</t>
  </si>
  <si>
    <t>Luna</t>
  </si>
  <si>
    <t>Ianuarie</t>
  </si>
  <si>
    <t>Februarie</t>
  </si>
  <si>
    <t>Martie</t>
  </si>
  <si>
    <t>Aprilie</t>
  </si>
  <si>
    <t>Mai</t>
  </si>
  <si>
    <t>Iunie</t>
  </si>
  <si>
    <t>Iulie</t>
  </si>
  <si>
    <t>August</t>
  </si>
  <si>
    <t>Septembrie</t>
  </si>
  <si>
    <t>Octombrie</t>
  </si>
  <si>
    <t>Noiembrie</t>
  </si>
  <si>
    <t>Decembrie</t>
  </si>
  <si>
    <t>Id</t>
  </si>
  <si>
    <t>Produs</t>
  </si>
  <si>
    <t>U.M.</t>
  </si>
  <si>
    <t>Cantitate</t>
  </si>
  <si>
    <t>Pret</t>
  </si>
  <si>
    <t>Valoare</t>
  </si>
  <si>
    <t>Valoare fara TVA</t>
  </si>
  <si>
    <t>Factura</t>
  </si>
  <si>
    <t>Sos. de Centura nr. 32, Stefanestii de Jos, Ilfov, 077175</t>
  </si>
  <si>
    <t>Radu Mihai Robert</t>
  </si>
  <si>
    <t>CANTACUZ INVEST SRL</t>
  </si>
  <si>
    <t>Str. Campului nr. 45A, Chiajna, Ilfov, 077040</t>
  </si>
  <si>
    <t>Moisescu Andrei</t>
  </si>
  <si>
    <t>G-U Ferrom Com SRL</t>
  </si>
  <si>
    <t>DOLADELA DISTRIBUTIE SRL</t>
  </si>
  <si>
    <t>Distantator 30*100*2mm</t>
  </si>
  <si>
    <t>buc</t>
  </si>
  <si>
    <t>Distantator 30*100*5mm</t>
  </si>
  <si>
    <t>Lamela aluminiu</t>
  </si>
  <si>
    <t>ml</t>
  </si>
  <si>
    <t>Maner fereastra</t>
  </si>
  <si>
    <t>Tripan S+F+L</t>
  </si>
  <si>
    <t>mp</t>
  </si>
  <si>
    <t>Prelungitor inchidere sup.</t>
  </si>
  <si>
    <t>Rulment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</si>
</sst>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9" fontId="4" fillId="0" borderId="0" xfId="0" applyNumberFormat="1" applyFont="1"/>
    <xf numFmtId="49" fontId="3" fillId="0" borderId="0" xfId="0" applyNumberFormat="1" applyFon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Nr. comenzi /Furnizor</a:t>
            </a:r>
          </a:p>
        </c:rich>
      </c:tx>
      <c:layout>
        <c:manualLayout>
          <c:xMode val="edge"/>
          <c:yMode val="edge"/>
          <c:x val="0.2889722222222222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896762904636919E-2"/>
          <c:y val="0.16708333333333336"/>
          <c:w val="0.45842891513560807"/>
          <c:h val="0.764048191892680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34-4887-8EF5-D5ACDC5188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34-4887-8EF5-D5ACDC5188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34-4887-8EF5-D5ACDC5188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434-4887-8EF5-D5ACDC5188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34-4887-8EF5-D5ACDC5188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434-4887-8EF5-D5ACDC5188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434-4887-8EF5-D5ACDC51888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434-4887-8EF5-D5ACDC51888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434-4887-8EF5-D5ACDC51888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434-4887-8EF5-D5ACDC518880}"/>
              </c:ext>
            </c:extLst>
          </c:dPt>
          <c:cat>
            <c:strRef>
              <c:f>'Raport intrari stoc'!$B$4:$B$13</c:f>
              <c:strCache>
                <c:ptCount val="10"/>
                <c:pt idx="0">
                  <c:v>TRIONIC SRL</c:v>
                </c:pt>
                <c:pt idx="1">
                  <c:v>MEDIAPRESS SRL</c:v>
                </c:pt>
                <c:pt idx="2">
                  <c:v>PM TECHNIC ELEMENTS SRL</c:v>
                </c:pt>
                <c:pt idx="3">
                  <c:v>PREMIAL SISTEM SRL</c:v>
                </c:pt>
                <c:pt idx="4">
                  <c:v>WINTEC SRL</c:v>
                </c:pt>
                <c:pt idx="5">
                  <c:v>CANTACUZ SRL</c:v>
                </c:pt>
                <c:pt idx="6">
                  <c:v>GEALAN SRL</c:v>
                </c:pt>
                <c:pt idx="7">
                  <c:v>SALAMANDER SRL</c:v>
                </c:pt>
                <c:pt idx="8">
                  <c:v>G-U FERROM COM SRL</c:v>
                </c:pt>
                <c:pt idx="9">
                  <c:v>DOLADELA SRL</c:v>
                </c:pt>
              </c:strCache>
            </c:strRef>
          </c:cat>
          <c:val>
            <c:numRef>
              <c:f>'Raport intrari stoc'!$C$4:$C$13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4-44FC-B9D0-B1B02C289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610498687664044"/>
          <c:y val="8.3909303003791208E-2"/>
          <c:w val="0.29834558180227472"/>
          <c:h val="0.86053514144065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Valoare</a:t>
            </a:r>
            <a:r>
              <a:rPr lang="en-US" baseline="0"/>
              <a:t> Totala Comenzi / Furnizor</a:t>
            </a:r>
          </a:p>
        </c:rich>
      </c:tx>
      <c:layout>
        <c:manualLayout>
          <c:xMode val="edge"/>
          <c:yMode val="edge"/>
          <c:x val="0.15307043051153874"/>
          <c:y val="2.68006653036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6257655293088"/>
          <c:y val="0.16567277935209218"/>
          <c:w val="0.46085958005249344"/>
          <c:h val="0.7410806014181843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53-4C90-8F21-4D1C3ED1FE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53-4C90-8F21-4D1C3ED1FE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653-4C90-8F21-4D1C3ED1FE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653-4C90-8F21-4D1C3ED1FE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653-4C90-8F21-4D1C3ED1FE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653-4C90-8F21-4D1C3ED1FE7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653-4C90-8F21-4D1C3ED1FE7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653-4C90-8F21-4D1C3ED1FE7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653-4C90-8F21-4D1C3ED1FE7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653-4C90-8F21-4D1C3ED1FE7E}"/>
              </c:ext>
            </c:extLst>
          </c:dPt>
          <c:cat>
            <c:strRef>
              <c:f>('Raport intrari stoc'!$B$4,'Raport intrari stoc'!$B$5,'Raport intrari stoc'!$B$6,'Raport intrari stoc'!$B$7,'Raport intrari stoc'!$B$8,'Raport intrari stoc'!$B$9,'Raport intrari stoc'!$B$10,'Raport intrari stoc'!$B$11,'Raport intrari stoc'!$B$12,'Raport intrari stoc'!$B$13)</c:f>
              <c:strCache>
                <c:ptCount val="10"/>
                <c:pt idx="0">
                  <c:v>TRIONIC SRL</c:v>
                </c:pt>
                <c:pt idx="1">
                  <c:v>MEDIAPRESS SRL</c:v>
                </c:pt>
                <c:pt idx="2">
                  <c:v>PM TECHNIC ELEMENTS SRL</c:v>
                </c:pt>
                <c:pt idx="3">
                  <c:v>PREMIAL SISTEM SRL</c:v>
                </c:pt>
                <c:pt idx="4">
                  <c:v>WINTEC SRL</c:v>
                </c:pt>
                <c:pt idx="5">
                  <c:v>CANTACUZ SRL</c:v>
                </c:pt>
                <c:pt idx="6">
                  <c:v>GEALAN SRL</c:v>
                </c:pt>
                <c:pt idx="7">
                  <c:v>SALAMANDER SRL</c:v>
                </c:pt>
                <c:pt idx="8">
                  <c:v>G-U FERROM COM SRL</c:v>
                </c:pt>
                <c:pt idx="9">
                  <c:v>DOLADELA SRL</c:v>
                </c:pt>
              </c:strCache>
            </c:strRef>
          </c:cat>
          <c:val>
            <c:numRef>
              <c:f>('Raport intrari stoc'!$D$4,'Raport intrari stoc'!$D$5,'Raport intrari stoc'!$D$6,'Raport intrari stoc'!$D$7,'Raport intrari stoc'!$D$8,'Raport intrari stoc'!$D$9,'Raport intrari stoc'!$D$10,'Raport intrari stoc'!$D$11,'Raport intrari stoc'!$D$12,'Raport intrari stoc'!$D$13)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17.809999999999999</c:v>
                </c:pt>
                <c:pt idx="4">
                  <c:v>12758.109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428.4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7-4DA5-95C9-97BEA4E28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999387576552932"/>
          <c:y val="7.593275635698063E-2"/>
          <c:w val="0.2289011373578303"/>
          <c:h val="0.87493269058631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Valoare</a:t>
            </a:r>
            <a:r>
              <a:rPr lang="en-US" baseline="0"/>
              <a:t> Totala Comenzi / Luna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36154855643048"/>
          <c:y val="0.15408863523235949"/>
          <c:w val="0.47961045494313209"/>
          <c:h val="0.7681081442731644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29-400C-AC7F-AAC67540BE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29-400C-AC7F-AAC67540BE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29-400C-AC7F-AAC67540BE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29-400C-AC7F-AAC67540BE9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229-400C-AC7F-AAC67540BE9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229-400C-AC7F-AAC67540BE9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229-400C-AC7F-AAC67540BE9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229-400C-AC7F-AAC67540BE9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229-400C-AC7F-AAC67540BE9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229-400C-AC7F-AAC67540BE9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229-400C-AC7F-AAC67540BE9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229-400C-AC7F-AAC67540BE9E}"/>
              </c:ext>
            </c:extLst>
          </c:dPt>
          <c:cat>
            <c:strRef>
              <c:f>'Raport intrari stoc'!$B$20:$B$31</c:f>
              <c:strCache>
                <c:ptCount val="12"/>
                <c:pt idx="0">
                  <c:v>Ianuarie</c:v>
                </c:pt>
                <c:pt idx="1">
                  <c:v>Februarie</c:v>
                </c:pt>
                <c:pt idx="2">
                  <c:v>Martie</c:v>
                </c:pt>
                <c:pt idx="3">
                  <c:v>Aprilie</c:v>
                </c:pt>
                <c:pt idx="4">
                  <c:v>Mai</c:v>
                </c:pt>
                <c:pt idx="5">
                  <c:v>Iunie</c:v>
                </c:pt>
                <c:pt idx="6">
                  <c:v>Iulie</c:v>
                </c:pt>
                <c:pt idx="7">
                  <c:v>August</c:v>
                </c:pt>
                <c:pt idx="8">
                  <c:v>Septembrie</c:v>
                </c:pt>
                <c:pt idx="9">
                  <c:v>Octombrie</c:v>
                </c:pt>
                <c:pt idx="10">
                  <c:v>Noiembrie</c:v>
                </c:pt>
                <c:pt idx="11">
                  <c:v>Decembrie</c:v>
                </c:pt>
              </c:strCache>
            </c:strRef>
          </c:cat>
          <c:val>
            <c:numRef>
              <c:f>'Raport intrari stoc'!$C$20:$C$31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5-465B-80C8-A889A5D86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945844269466315"/>
          <c:y val="9.5804613947349335E-2"/>
          <c:w val="0.26663867016622922"/>
          <c:h val="0.85081121866175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Nr. comenzi / Luna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15923009623796"/>
          <c:y val="0.1383095287969853"/>
          <c:w val="0.48734842519685029"/>
          <c:h val="0.780500970653409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EF-43F8-9602-4C23C74893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EF-43F8-9602-4C23C74893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EF-43F8-9602-4C23C74893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EF-43F8-9602-4C23C74893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8EF-43F8-9602-4C23C74893B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8EF-43F8-9602-4C23C74893B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8EF-43F8-9602-4C23C74893B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8EF-43F8-9602-4C23C74893B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8EF-43F8-9602-4C23C74893B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8EF-43F8-9602-4C23C74893B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8EF-43F8-9602-4C23C74893B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8EF-43F8-9602-4C23C74893B2}"/>
              </c:ext>
            </c:extLst>
          </c:dPt>
          <c:cat>
            <c:strRef>
              <c:f>('Raport intrari stoc'!$B$20,'Raport intrari stoc'!$B$21,'Raport intrari stoc'!$B$22,'Raport intrari stoc'!$B$23,'Raport intrari stoc'!$B$24,'Raport intrari stoc'!$B$25,'Raport intrari stoc'!$B$26,'Raport intrari stoc'!$B$27,'Raport intrari stoc'!$B$28,'Raport intrari stoc'!$B$29,'Raport intrari stoc'!$B$30,'Raport intrari stoc'!$B$31)</c:f>
              <c:strCache>
                <c:ptCount val="12"/>
                <c:pt idx="0">
                  <c:v>Ianuarie</c:v>
                </c:pt>
                <c:pt idx="1">
                  <c:v>Februarie</c:v>
                </c:pt>
                <c:pt idx="2">
                  <c:v>Martie</c:v>
                </c:pt>
                <c:pt idx="3">
                  <c:v>Aprilie</c:v>
                </c:pt>
                <c:pt idx="4">
                  <c:v>Mai</c:v>
                </c:pt>
                <c:pt idx="5">
                  <c:v>Iunie</c:v>
                </c:pt>
                <c:pt idx="6">
                  <c:v>Iulie</c:v>
                </c:pt>
                <c:pt idx="7">
                  <c:v>August</c:v>
                </c:pt>
                <c:pt idx="8">
                  <c:v>Septembrie</c:v>
                </c:pt>
                <c:pt idx="9">
                  <c:v>Octombrie</c:v>
                </c:pt>
                <c:pt idx="10">
                  <c:v>Noiembrie</c:v>
                </c:pt>
                <c:pt idx="11">
                  <c:v>Decembrie</c:v>
                </c:pt>
              </c:strCache>
            </c:strRef>
          </c:cat>
          <c:val>
            <c:numRef>
              <c:f>('Raport intrari stoc'!$D$20,'Raport intrari stoc'!$D$21,'Raport intrari stoc'!$D$22,'Raport intrari stoc'!$D$23,'Raport intrari stoc'!$D$24,'Raport intrari stoc'!$D$25,'Raport intrari stoc'!$D$26,'Raport intrari stoc'!$D$27,'Raport intrari stoc'!$D$28,'Raport intrari stoc'!$D$29,'Raport intrari stoc'!$D$30,'Raport intrari stoc'!$D$31)</c:f>
              <c:numCache>
                <c:formatCode>General</c:formatCode>
                <c:ptCount val="12"/>
                <c:pt idx="0">
                  <c:v>1562</c:v>
                </c:pt>
                <c:pt idx="1">
                  <c:v>0</c:v>
                </c:pt>
                <c:pt idx="2">
                  <c:v>446.21</c:v>
                </c:pt>
                <c:pt idx="3">
                  <c:v>12758.109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1596.6944000000001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5-41A5-99B9-28A80D346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834733158355205"/>
          <c:y val="6.9112204171392647E-2"/>
          <c:w val="0.194416447944007"/>
          <c:h val="0.87305492756354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</a:t>
            </a:r>
            <a:r>
              <a:rPr lang="en-US" baseline="0"/>
              <a:t> valoare comenzi pe 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('Raport intrari stoc'!$B$20,'Raport intrari stoc'!$B$21,'Raport intrari stoc'!$B$22,'Raport intrari stoc'!$B$23,'Raport intrari stoc'!$B$24,'Raport intrari stoc'!$B$25,'Raport intrari stoc'!$B$26,'Raport intrari stoc'!$B$27,'Raport intrari stoc'!$B$28,'Raport intrari stoc'!$B$29,'Raport intrari stoc'!$B$30,'Raport intrari stoc'!$B$31)</c:f>
              <c:strCache>
                <c:ptCount val="12"/>
                <c:pt idx="0">
                  <c:v>Ianuarie</c:v>
                </c:pt>
                <c:pt idx="1">
                  <c:v>Februarie</c:v>
                </c:pt>
                <c:pt idx="2">
                  <c:v>Martie</c:v>
                </c:pt>
                <c:pt idx="3">
                  <c:v>Aprilie</c:v>
                </c:pt>
                <c:pt idx="4">
                  <c:v>Mai</c:v>
                </c:pt>
                <c:pt idx="5">
                  <c:v>Iunie</c:v>
                </c:pt>
                <c:pt idx="6">
                  <c:v>Iulie</c:v>
                </c:pt>
                <c:pt idx="7">
                  <c:v>August</c:v>
                </c:pt>
                <c:pt idx="8">
                  <c:v>Septembrie</c:v>
                </c:pt>
                <c:pt idx="9">
                  <c:v>Octombrie</c:v>
                </c:pt>
                <c:pt idx="10">
                  <c:v>Noiembrie</c:v>
                </c:pt>
                <c:pt idx="11">
                  <c:v>Decembrie</c:v>
                </c:pt>
              </c:strCache>
            </c:strRef>
          </c:cat>
          <c:val>
            <c:numRef>
              <c:f>('Raport intrari stoc'!$D$20,'Raport intrari stoc'!$D$21,'Raport intrari stoc'!$D$22,'Raport intrari stoc'!$D$23,'Raport intrari stoc'!$D$24,'Raport intrari stoc'!$D$25,'Raport intrari stoc'!$D$26,'Raport intrari stoc'!$D$27,'Raport intrari stoc'!$D$28,'Raport intrari stoc'!$D$29,'Raport intrari stoc'!$D$30,'Raport intrari stoc'!$D$31)</c:f>
              <c:numCache>
                <c:formatCode>General</c:formatCode>
                <c:ptCount val="12"/>
                <c:pt idx="0">
                  <c:v>1562</c:v>
                </c:pt>
                <c:pt idx="1">
                  <c:v>0</c:v>
                </c:pt>
                <c:pt idx="2">
                  <c:v>446.21</c:v>
                </c:pt>
                <c:pt idx="3">
                  <c:v>12758.109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1596.6944000000001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B-43DB-B302-F096342C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840288"/>
        <c:axId val="1599430240"/>
      </c:lineChart>
      <c:catAx>
        <c:axId val="208384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430240"/>
        <c:crosses val="autoZero"/>
        <c:auto val="1"/>
        <c:lblAlgn val="ctr"/>
        <c:lblOffset val="100"/>
        <c:noMultiLvlLbl val="0"/>
      </c:catAx>
      <c:valAx>
        <c:axId val="15994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84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</a:t>
            </a:r>
            <a:r>
              <a:rPr lang="en-US" baseline="0"/>
              <a:t> numar de comenzi pe 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('Raport intrari stoc'!$B$20,'Raport intrari stoc'!$B$21,'Raport intrari stoc'!$B$22,'Raport intrari stoc'!$B$23,'Raport intrari stoc'!$B$24,'Raport intrari stoc'!$B$25,'Raport intrari stoc'!$B$26,'Raport intrari stoc'!$B$27,'Raport intrari stoc'!$B$28,'Raport intrari stoc'!$B$29,'Raport intrari stoc'!$B$30,'Raport intrari stoc'!$B$31)</c:f>
              <c:strCache>
                <c:ptCount val="12"/>
                <c:pt idx="0">
                  <c:v>Ianuarie</c:v>
                </c:pt>
                <c:pt idx="1">
                  <c:v>Februarie</c:v>
                </c:pt>
                <c:pt idx="2">
                  <c:v>Martie</c:v>
                </c:pt>
                <c:pt idx="3">
                  <c:v>Aprilie</c:v>
                </c:pt>
                <c:pt idx="4">
                  <c:v>Mai</c:v>
                </c:pt>
                <c:pt idx="5">
                  <c:v>Iunie</c:v>
                </c:pt>
                <c:pt idx="6">
                  <c:v>Iulie</c:v>
                </c:pt>
                <c:pt idx="7">
                  <c:v>August</c:v>
                </c:pt>
                <c:pt idx="8">
                  <c:v>Septembrie</c:v>
                </c:pt>
                <c:pt idx="9">
                  <c:v>Octombrie</c:v>
                </c:pt>
                <c:pt idx="10">
                  <c:v>Noiembrie</c:v>
                </c:pt>
                <c:pt idx="11">
                  <c:v>Decembrie</c:v>
                </c:pt>
              </c:strCache>
            </c:strRef>
          </c:cat>
          <c:val>
            <c:numRef>
              <c:f>('Raport intrari stoc'!$C$20,'Raport intrari stoc'!$C$21,'Raport intrari stoc'!$C$22,'Raport intrari stoc'!$C$23,'Raport intrari stoc'!$C$24,'Raport intrari stoc'!$C$25,'Raport intrari stoc'!$C$26,'Raport intrari stoc'!$C$27,'Raport intrari stoc'!$C$28,'Raport intrari stoc'!$C$29,'Raport intrari stoc'!$C$30,'Raport intrari stoc'!$C$31)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0-4F8C-B095-4A8793BCD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46848"/>
        <c:axId val="81051344"/>
      </c:lineChart>
      <c:catAx>
        <c:axId val="10914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1344"/>
        <c:crosses val="autoZero"/>
        <c:auto val="1"/>
        <c:lblAlgn val="ctr"/>
        <c:lblOffset val="100"/>
        <c:noMultiLvlLbl val="0"/>
      </c:catAx>
      <c:valAx>
        <c:axId val="810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4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4761</xdr:rowOff>
    </xdr:from>
    <xdr:to>
      <xdr:col>20</xdr:col>
      <xdr:colOff>304800</xdr:colOff>
      <xdr:row>15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83EDFC-C65A-4385-B8D5-1EC0DE15C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</xdr:row>
      <xdr:rowOff>4761</xdr:rowOff>
    </xdr:from>
    <xdr:to>
      <xdr:col>12</xdr:col>
      <xdr:colOff>314325</xdr:colOff>
      <xdr:row>15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9841AE-F3C8-4BEC-8843-10ACE981C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6803</xdr:colOff>
      <xdr:row>17</xdr:row>
      <xdr:rowOff>179613</xdr:rowOff>
    </xdr:from>
    <xdr:to>
      <xdr:col>12</xdr:col>
      <xdr:colOff>292553</xdr:colOff>
      <xdr:row>32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C18501-9438-4E18-835F-45EE2D45C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6803</xdr:colOff>
      <xdr:row>17</xdr:row>
      <xdr:rowOff>179615</xdr:rowOff>
    </xdr:from>
    <xdr:to>
      <xdr:col>20</xdr:col>
      <xdr:colOff>292553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23967F-A760-4CC7-A9DE-9402356B0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6803</xdr:colOff>
      <xdr:row>34</xdr:row>
      <xdr:rowOff>2722</xdr:rowOff>
    </xdr:from>
    <xdr:to>
      <xdr:col>12</xdr:col>
      <xdr:colOff>292553</xdr:colOff>
      <xdr:row>48</xdr:row>
      <xdr:rowOff>78922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8C3326-7A8C-4674-84C3-9D1602F8D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2550</xdr:colOff>
      <xdr:row>33</xdr:row>
      <xdr:rowOff>175361</xdr:rowOff>
    </xdr:from>
    <xdr:to>
      <xdr:col>20</xdr:col>
      <xdr:colOff>324019</xdr:colOff>
      <xdr:row>48</xdr:row>
      <xdr:rowOff>61061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8C3388-ED95-4C38-97A1-213EF6F0D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31"/>
  <sheetViews>
    <sheetView topLeftCell="A2" zoomScale="80" zoomScaleNormal="80" workbookViewId="0">
      <selection activeCell="B1" sqref="B1"/>
    </sheetView>
  </sheetViews>
  <sheetFormatPr defaultRowHeight="15" x14ac:dyDescent="0.25"/>
  <cols>
    <col min="2" max="2" width="24.5703125" style="4" customWidth="1"/>
    <col min="3" max="3" width="13.42578125" customWidth="1"/>
    <col min="4" max="4" width="18.140625" customWidth="1"/>
  </cols>
  <sheetData>
    <row r="3" spans="2:4" s="3" customFormat="1" x14ac:dyDescent="0.25">
      <c r="B3" s="2" t="s">
        <v>10</v>
      </c>
      <c r="C3" s="2" t="s">
        <v>21</v>
      </c>
      <c r="D3" s="2" t="s">
        <v>7</v>
      </c>
    </row>
    <row r="4" spans="2:4" x14ac:dyDescent="0.25">
      <c r="B4" s="3" t="s">
        <v>11</v>
      </c>
      <c r="C4">
        <f>COUNTIF(Valori, "TRIONIC SRL")</f>
        <v>0</v>
      </c>
      <c r="D4">
        <f>SUMIF(Receptii!C:C,'Raport intrari stoc'!B4,Receptii!H:H)</f>
        <v>0</v>
      </c>
    </row>
    <row r="5" spans="2:4" x14ac:dyDescent="0.25">
      <c r="B5" s="4" t="s">
        <v>12</v>
      </c>
      <c r="C5">
        <f>COUNTIF(Valori, "MEDIAPRESS SRL")</f>
        <v>0</v>
      </c>
      <c r="D5">
        <f>SUMIF(Receptii!C:C,'Raport intrari stoc'!B5,Receptii!H:H)</f>
        <v>0</v>
      </c>
    </row>
    <row r="6" spans="2:4" x14ac:dyDescent="0.25">
      <c r="B6" s="4" t="s">
        <v>13</v>
      </c>
      <c r="C6">
        <f>COUNTIF(Valori, "PM TECHNIC ELEMENTS SRL")</f>
        <v>0</v>
      </c>
      <c r="D6">
        <f>SUMIF(Receptii!C:C,'Raport intrari stoc'!B6,Receptii!H:H)</f>
        <v>0</v>
      </c>
    </row>
    <row r="7" spans="2:4" x14ac:dyDescent="0.25">
      <c r="B7" s="4" t="s">
        <v>14</v>
      </c>
      <c r="C7">
        <f>COUNTIF(Valori, "PREMIAL SISTEM SRL")</f>
        <v>1</v>
      </c>
      <c r="D7">
        <f>SUMIF(Receptii!C:C,'Raport intrari stoc'!B7,Receptii!H:H)</f>
        <v>17.809999999999999</v>
      </c>
    </row>
    <row r="8" spans="2:4" x14ac:dyDescent="0.25">
      <c r="B8" s="4" t="s">
        <v>15</v>
      </c>
      <c r="C8">
        <f>COUNTIF(Valori, "WINTEC SRL")</f>
        <v>1</v>
      </c>
      <c r="D8">
        <f>SUMIF(Receptii!C:C,'Raport intrari stoc'!B8,Receptii!H:H)</f>
        <v>12758.109</v>
      </c>
    </row>
    <row r="9" spans="2:4" x14ac:dyDescent="0.25">
      <c r="B9" s="4" t="s">
        <v>16</v>
      </c>
      <c r="C9">
        <f>COUNTIF(Valori, "CANTACUZ SRL")</f>
        <v>0</v>
      </c>
      <c r="D9">
        <f>SUMIF(Receptii!C:C,'Raport intrari stoc'!B9,Receptii!H:H)</f>
        <v>0</v>
      </c>
    </row>
    <row r="10" spans="2:4" x14ac:dyDescent="0.25">
      <c r="B10" s="4" t="s">
        <v>17</v>
      </c>
      <c r="C10">
        <f>COUNTIF(Valori, "GEALAN SRL")</f>
        <v>0</v>
      </c>
      <c r="D10">
        <f>SUMIF(Receptii!C:C,'Raport intrari stoc'!B10,Receptii!H:H)</f>
        <v>0</v>
      </c>
    </row>
    <row r="11" spans="2:4" x14ac:dyDescent="0.25">
      <c r="B11" s="4" t="s">
        <v>18</v>
      </c>
      <c r="C11">
        <f>COUNTIF(Valori, "SALAMANDER SRL")</f>
        <v>0</v>
      </c>
      <c r="D11">
        <f>SUMIF(Receptii!C:C,'Raport intrari stoc'!B11,Receptii!H:H)</f>
        <v>0</v>
      </c>
    </row>
    <row r="12" spans="2:4" x14ac:dyDescent="0.25">
      <c r="B12" s="4" t="s">
        <v>19</v>
      </c>
      <c r="C12">
        <f>COUNTIF(Valori, "G-U FERROM COM SRL")</f>
        <v>1</v>
      </c>
      <c r="D12">
        <f>SUMIF(Receptii!C:C,'Raport intrari stoc'!B12,Receptii!H:H)</f>
        <v>428.4</v>
      </c>
    </row>
    <row r="13" spans="2:4" x14ac:dyDescent="0.25">
      <c r="B13" s="4" t="s">
        <v>20</v>
      </c>
      <c r="C13">
        <f>COUNTIF(Valori, "DOLADELA SRL")</f>
        <v>0</v>
      </c>
      <c r="D13">
        <f>SUMIF(Receptii!C:C,'Raport intrari stoc'!B13,Receptii!H:H)</f>
        <v>0</v>
      </c>
    </row>
    <row r="19" spans="1:4" s="2" customFormat="1" ht="14.25" x14ac:dyDescent="0.2">
      <c r="B19" s="5" t="s">
        <v>22</v>
      </c>
      <c r="C19" s="2" t="s">
        <v>21</v>
      </c>
      <c r="D19" s="2" t="s">
        <v>7</v>
      </c>
    </row>
    <row r="20" spans="1:4" x14ac:dyDescent="0.25">
      <c r="A20">
        <v>1</v>
      </c>
      <c r="B20" s="4" t="s">
        <v>23</v>
      </c>
      <c r="C20">
        <f>COUNTIF(Receptii!M:M, A20)</f>
        <v>1</v>
      </c>
      <c r="D20">
        <f>SUMIF(Receptii!M:M,'Raport intrari stoc'!A20,Receptii!H:H)</f>
        <v>1562</v>
      </c>
    </row>
    <row r="21" spans="1:4" x14ac:dyDescent="0.25">
      <c r="A21">
        <v>2</v>
      </c>
      <c r="B21" s="4" t="s">
        <v>24</v>
      </c>
      <c r="C21">
        <f>COUNTIF(Receptii!M:M, A21)</f>
        <v>0</v>
      </c>
      <c r="D21">
        <f>SUMIF(Receptii!M:M,'Raport intrari stoc'!A21,Receptii!H:H)</f>
        <v>0</v>
      </c>
    </row>
    <row r="22" spans="1:4" x14ac:dyDescent="0.25">
      <c r="A22">
        <v>3</v>
      </c>
      <c r="B22" s="4" t="s">
        <v>25</v>
      </c>
      <c r="C22">
        <f>COUNTIF(Receptii!M:M, A22)</f>
        <v>2</v>
      </c>
      <c r="D22">
        <f>SUMIF(Receptii!M:M,'Raport intrari stoc'!A22,Receptii!H:H)</f>
        <v>446.21</v>
      </c>
    </row>
    <row r="23" spans="1:4" x14ac:dyDescent="0.25">
      <c r="A23">
        <v>4</v>
      </c>
      <c r="B23" s="4" t="s">
        <v>26</v>
      </c>
      <c r="C23">
        <f>COUNTIF(Receptii!M:M, A23)</f>
        <v>1</v>
      </c>
      <c r="D23">
        <f>SUMIF(Receptii!M:M,'Raport intrari stoc'!A23,Receptii!H:H)</f>
        <v>12758.109</v>
      </c>
    </row>
    <row r="24" spans="1:4" x14ac:dyDescent="0.25">
      <c r="A24">
        <v>5</v>
      </c>
      <c r="B24" s="4" t="s">
        <v>27</v>
      </c>
      <c r="C24">
        <f>COUNTIF(Receptii!M:M, A24)</f>
        <v>0</v>
      </c>
      <c r="D24">
        <f>SUMIF(Receptii!M:M,'Raport intrari stoc'!A24,Receptii!H:H)</f>
        <v>0</v>
      </c>
    </row>
    <row r="25" spans="1:4" x14ac:dyDescent="0.25">
      <c r="A25">
        <v>6</v>
      </c>
      <c r="B25" s="4" t="s">
        <v>28</v>
      </c>
      <c r="C25">
        <f>COUNTIF(Receptii!M:M, A25)</f>
        <v>0</v>
      </c>
      <c r="D25">
        <f>SUMIF(Receptii!M:M,'Raport intrari stoc'!A25,Receptii!H:H)</f>
        <v>0</v>
      </c>
    </row>
    <row r="26" spans="1:4" x14ac:dyDescent="0.25">
      <c r="A26">
        <v>7</v>
      </c>
      <c r="B26" s="4" t="s">
        <v>29</v>
      </c>
      <c r="C26">
        <f>COUNTIF(Receptii!M:M, A26)</f>
        <v>0</v>
      </c>
      <c r="D26">
        <f>SUMIF(Receptii!M:M,'Raport intrari stoc'!A26,Receptii!H:H)</f>
        <v>0</v>
      </c>
    </row>
    <row r="27" spans="1:4" x14ac:dyDescent="0.25">
      <c r="A27">
        <v>8</v>
      </c>
      <c r="B27" s="4" t="s">
        <v>30</v>
      </c>
      <c r="C27">
        <f>COUNTIF(Receptii!M:M, A27)</f>
        <v>0</v>
      </c>
      <c r="D27">
        <f>SUMIF(Receptii!M:M,'Raport intrari stoc'!A27,Receptii!H:H)</f>
        <v>0</v>
      </c>
    </row>
    <row r="28" spans="1:4" x14ac:dyDescent="0.25">
      <c r="A28">
        <v>9</v>
      </c>
      <c r="B28" s="4" t="s">
        <v>31</v>
      </c>
      <c r="C28">
        <f>COUNTIF(Receptii!M:M, A28)</f>
        <v>0</v>
      </c>
      <c r="D28">
        <f>SUMIF(Receptii!M:M,'Raport intrari stoc'!A28,Receptii!H:H)</f>
        <v>0</v>
      </c>
    </row>
    <row r="29" spans="1:4" x14ac:dyDescent="0.25">
      <c r="A29">
        <v>10</v>
      </c>
      <c r="B29" s="4" t="s">
        <v>32</v>
      </c>
      <c r="C29">
        <f>COUNTIF(Receptii!M:M, A29)</f>
        <v>0</v>
      </c>
      <c r="D29">
        <f>SUMIF(Receptii!M:M,'Raport intrari stoc'!A29,Receptii!H:H)</f>
        <v>0</v>
      </c>
    </row>
    <row r="30" spans="1:4" x14ac:dyDescent="0.25">
      <c r="A30">
        <v>11</v>
      </c>
      <c r="B30" s="4" t="s">
        <v>33</v>
      </c>
      <c r="C30">
        <f>COUNTIF(Receptii!M:M, A30)</f>
        <v>1</v>
      </c>
      <c r="D30">
        <f>SUMIF(Receptii!M:M,'Raport intrari stoc'!A30,Receptii!H:H)</f>
        <v>1596.6944000000001</v>
      </c>
    </row>
    <row r="31" spans="1:4" x14ac:dyDescent="0.25">
      <c r="A31">
        <v>12</v>
      </c>
      <c r="B31" s="4" t="s">
        <v>34</v>
      </c>
      <c r="C31">
        <f>COUNTIF(Receptii!M:M, A31)</f>
        <v>0</v>
      </c>
      <c r="D31">
        <f>SUMIF(Receptii!M:M,'Raport intrari stoc'!A31,Receptii!H:H)</f>
        <v>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"/>
  <sheetViews>
    <sheetView workbookViewId="0"/>
  </sheetViews>
  <sheetFormatPr defaultRowHeight="15" x14ac:dyDescent="0.25"/>
  <cols>
    <col min="1" max="1" width="5.5703125" customWidth="1"/>
    <col min="2" max="2" width="10.28515625" customWidth="1"/>
    <col min="3" max="3" width="20.42578125" customWidth="1"/>
    <col min="4" max="4" width="15.28515625" customWidth="1"/>
    <col min="5" max="5" width="20.42578125" customWidth="1"/>
    <col min="6" max="6" width="15.85546875" customWidth="1"/>
    <col min="7" max="7" width="17.7109375" customWidth="1"/>
    <col min="8" max="8" width="19.42578125" customWidth="1"/>
    <col min="9" max="9" width="12.42578125" customWidth="1"/>
    <col min="10" max="10" width="11.7109375" customWidth="1"/>
  </cols>
  <sheetData>
    <row r="1" spans="1:13" s="1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1" t="s">
        <v>22</v>
      </c>
    </row>
    <row r="2" spans="1:13" x14ac:dyDescent="0.25">
      <c r="A2">
        <v>1</v>
      </c>
      <c r="B2">
        <v>1</v>
      </c>
      <c r="C2" t="s">
        <v>15</v>
      </c>
      <c r="D2" t="s">
        <v>42</v>
      </c>
      <c r="E2" s="6">
        <v>43945</v>
      </c>
      <c r="F2" t="s">
        <v>43</v>
      </c>
      <c r="G2" t="s">
        <v>44</v>
      </c>
      <c r="H2">
        <v>12758.109</v>
      </c>
      <c r="I2">
        <v>2037.009</v>
      </c>
      <c r="J2">
        <v>10721.1</v>
      </c>
      <c r="M2">
        <v>4</v>
      </c>
    </row>
    <row r="3" spans="1:13" x14ac:dyDescent="0.25">
      <c r="A3">
        <v>2</v>
      </c>
      <c r="B3">
        <v>2</v>
      </c>
      <c r="C3" t="s">
        <v>45</v>
      </c>
      <c r="D3" t="s">
        <v>42</v>
      </c>
      <c r="E3" s="6">
        <v>44153</v>
      </c>
      <c r="F3" t="s">
        <v>46</v>
      </c>
      <c r="G3" t="s">
        <v>47</v>
      </c>
      <c r="H3">
        <v>1596.6944000000001</v>
      </c>
      <c r="I3">
        <v>254.93440000000001</v>
      </c>
      <c r="J3">
        <v>1341.76</v>
      </c>
      <c r="M3">
        <v>11</v>
      </c>
    </row>
    <row r="4" spans="1:13" x14ac:dyDescent="0.25">
      <c r="A4">
        <v>3</v>
      </c>
      <c r="B4">
        <v>3</v>
      </c>
      <c r="C4" t="s">
        <v>48</v>
      </c>
      <c r="D4" t="s">
        <v>42</v>
      </c>
      <c r="E4" s="6">
        <v>43909</v>
      </c>
      <c r="F4" t="s">
        <v>46</v>
      </c>
      <c r="G4" t="s">
        <v>47</v>
      </c>
      <c r="H4">
        <v>428.4</v>
      </c>
      <c r="I4">
        <v>428.4</v>
      </c>
      <c r="J4">
        <v>360</v>
      </c>
      <c r="M4">
        <v>3</v>
      </c>
    </row>
    <row r="5" spans="1:13" x14ac:dyDescent="0.25">
      <c r="A5">
        <v>4</v>
      </c>
      <c r="B5">
        <v>4</v>
      </c>
      <c r="C5" t="s">
        <v>14</v>
      </c>
      <c r="D5" t="s">
        <v>42</v>
      </c>
      <c r="E5" s="6">
        <v>43909</v>
      </c>
      <c r="F5" t="s">
        <v>46</v>
      </c>
      <c r="G5" t="s">
        <v>44</v>
      </c>
      <c r="H5">
        <v>17.809999999999999</v>
      </c>
      <c r="I5">
        <v>2.84</v>
      </c>
      <c r="J5">
        <v>14.94</v>
      </c>
      <c r="M5">
        <v>3</v>
      </c>
    </row>
    <row r="6" spans="1:13" x14ac:dyDescent="0.25">
      <c r="A6">
        <v>5</v>
      </c>
      <c r="B6">
        <v>5</v>
      </c>
      <c r="C6" t="s">
        <v>49</v>
      </c>
      <c r="D6" t="s">
        <v>42</v>
      </c>
      <c r="E6" s="6">
        <v>44570</v>
      </c>
      <c r="F6" t="s">
        <v>46</v>
      </c>
      <c r="G6" t="s">
        <v>44</v>
      </c>
      <c r="H6">
        <v>1562</v>
      </c>
      <c r="I6">
        <v>249.50800000000001</v>
      </c>
      <c r="J6">
        <v>1313</v>
      </c>
      <c r="M6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3B113-C45A-4E09-B055-7FC1ABFAA1DF}">
  <dimension ref="A1:J8"/>
  <sheetViews>
    <sheetView tabSelected="1" workbookViewId="0"/>
  </sheetViews>
  <sheetFormatPr defaultRowHeight="15" x14ac:dyDescent="0.25"/>
  <cols>
    <col min="2" max="2" width="8.42578125" customWidth="1"/>
    <col min="3" max="3" width="23" customWidth="1"/>
    <col min="7" max="7" width="14.28515625" customWidth="1"/>
    <col min="9" max="9" width="19.5703125" customWidth="1"/>
  </cols>
  <sheetData>
    <row r="1" spans="1:10" s="1" customFormat="1" ht="15.75" x14ac:dyDescent="0.25">
      <c r="A1" s="1" t="s">
        <v>0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8</v>
      </c>
      <c r="I1" s="1" t="s">
        <v>41</v>
      </c>
      <c r="J1" s="1" t="s">
        <v>1</v>
      </c>
    </row>
    <row r="2" spans="1:10" x14ac:dyDescent="0.25">
      <c r="A2">
        <v>1</v>
      </c>
      <c r="B2">
        <v>1</v>
      </c>
      <c r="C2" t="s">
        <v>50</v>
      </c>
      <c r="D2" t="s">
        <v>51</v>
      </c>
      <c r="E2">
        <v>900</v>
      </c>
      <c r="F2">
        <v>5</v>
      </c>
      <c r="G2">
        <v>5355</v>
      </c>
      <c r="H2">
        <v>855</v>
      </c>
      <c r="I2">
        <v>4500</v>
      </c>
    </row>
    <row r="3" spans="1:10" x14ac:dyDescent="0.25">
      <c r="A3">
        <v>2</v>
      </c>
      <c r="B3">
        <v>2</v>
      </c>
      <c r="C3" t="s">
        <v>52</v>
      </c>
      <c r="D3" t="s">
        <v>51</v>
      </c>
      <c r="E3">
        <v>890</v>
      </c>
      <c r="F3">
        <v>6.99</v>
      </c>
      <c r="G3">
        <v>7403.1090000000004</v>
      </c>
      <c r="H3">
        <v>1182.009</v>
      </c>
      <c r="I3">
        <v>6221.1</v>
      </c>
    </row>
    <row r="4" spans="1:10" x14ac:dyDescent="0.25">
      <c r="A4">
        <v>3</v>
      </c>
      <c r="B4">
        <v>3</v>
      </c>
      <c r="C4" t="s">
        <v>53</v>
      </c>
      <c r="D4" t="s">
        <v>54</v>
      </c>
      <c r="E4">
        <v>24</v>
      </c>
      <c r="F4">
        <v>7.99</v>
      </c>
      <c r="G4">
        <v>228.1944</v>
      </c>
      <c r="H4">
        <v>36.434399999999997</v>
      </c>
      <c r="I4">
        <v>191.76</v>
      </c>
    </row>
    <row r="5" spans="1:10" x14ac:dyDescent="0.25">
      <c r="A5">
        <v>4</v>
      </c>
      <c r="B5">
        <v>4</v>
      </c>
      <c r="C5" t="s">
        <v>55</v>
      </c>
      <c r="D5" t="s">
        <v>51</v>
      </c>
      <c r="E5">
        <v>46</v>
      </c>
      <c r="F5">
        <v>25</v>
      </c>
      <c r="G5">
        <v>1368.5</v>
      </c>
      <c r="H5">
        <v>218.5</v>
      </c>
      <c r="I5">
        <v>1150</v>
      </c>
    </row>
    <row r="6" spans="1:10" x14ac:dyDescent="0.25">
      <c r="A6">
        <v>5</v>
      </c>
      <c r="B6">
        <v>5</v>
      </c>
      <c r="C6" t="s">
        <v>56</v>
      </c>
      <c r="D6" t="s">
        <v>57</v>
      </c>
      <c r="E6">
        <v>2</v>
      </c>
      <c r="F6">
        <v>180</v>
      </c>
      <c r="G6">
        <v>428.4</v>
      </c>
      <c r="H6">
        <v>428.4</v>
      </c>
      <c r="I6">
        <v>360</v>
      </c>
    </row>
    <row r="7" spans="1:10" x14ac:dyDescent="0.25">
      <c r="A7">
        <v>6</v>
      </c>
      <c r="B7">
        <v>6</v>
      </c>
      <c r="C7" t="s">
        <v>58</v>
      </c>
      <c r="D7" t="s">
        <v>54</v>
      </c>
      <c r="E7">
        <v>3</v>
      </c>
      <c r="F7">
        <v>4.99</v>
      </c>
      <c r="G7">
        <v>17.809999999999999</v>
      </c>
      <c r="H7">
        <v>2.84</v>
      </c>
      <c r="I7">
        <v>14.94</v>
      </c>
    </row>
    <row r="8" spans="1:10" x14ac:dyDescent="0.25">
      <c r="A8">
        <v>7</v>
      </c>
      <c r="B8">
        <v>7</v>
      </c>
      <c r="C8" t="s">
        <v>59</v>
      </c>
      <c r="D8" t="s">
        <v>51</v>
      </c>
      <c r="E8">
        <v>56</v>
      </c>
      <c r="F8">
        <v>23.45</v>
      </c>
      <c r="G8">
        <v>1562</v>
      </c>
      <c r="H8">
        <v>249.50800000000001</v>
      </c>
      <c r="I8">
        <v>1313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Raport intrari stoc</vt:lpstr>
      <vt:lpstr>Receptii</vt:lpstr>
      <vt:lpstr>Stoc produse</vt:lpstr>
      <vt:lpstr>Luna</vt:lpstr>
      <vt:lpstr>Produs</vt:lpstr>
      <vt:lpstr>Val</vt:lpstr>
      <vt:lpstr>Valori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Ionita</dc:creator>
  <cp:lastModifiedBy>Alina</cp:lastModifiedBy>
  <dcterms:created xsi:type="dcterms:W3CDTF">2014-11-06T13:11:00Z</dcterms:created>
  <dcterms:modified xsi:type="dcterms:W3CDTF">2022-05-25T13:25:48Z</dcterms:modified>
</cp:coreProperties>
</file>