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187273E5-17C0-4D87-967E-3AF30BCACE9D}" xr6:coauthVersionLast="47" xr6:coauthVersionMax="47" xr10:uidLastSave="{00000000-0000-0000-0000-000000000000}"/>
  <bookViews>
    <workbookView xWindow="-23148" yWindow="-108" windowWidth="23256" windowHeight="12576" tabRatio="554" activeTab="6" xr2:uid="{00000000-000D-0000-FFFF-FFFF00000000}"/>
  </bookViews>
  <sheets>
    <sheet name="Comparation" sheetId="1" r:id="rId1"/>
    <sheet name="Testing" sheetId="2" r:id="rId2"/>
    <sheet name="Ideas" sheetId="3" r:id="rId3"/>
    <sheet name="Depth vs Breadth" sheetId="4" r:id="rId4"/>
    <sheet name="Position array" sheetId="5" r:id="rId5"/>
    <sheet name="Timer" sheetId="6" r:id="rId6"/>
    <sheet name="debug" sheetId="7" r:id="rId7"/>
  </sheets>
  <definedNames>
    <definedName name="solver_adj" localSheetId="4" hidden="1">'Position array'!$D$12:$D$13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'Position array'!$O$15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9" i="1" l="1"/>
  <c r="AF30" i="1" s="1"/>
  <c r="AF31" i="1"/>
  <c r="AF32" i="1"/>
  <c r="AF33" i="1"/>
  <c r="AF34" i="1"/>
  <c r="AF35" i="1"/>
  <c r="AF36" i="1"/>
  <c r="AF37" i="1"/>
  <c r="AF20" i="1"/>
  <c r="AF21" i="1" s="1"/>
  <c r="AE20" i="1"/>
  <c r="AE21" i="1" s="1"/>
  <c r="AF11" i="1"/>
  <c r="AF12" i="1" s="1"/>
  <c r="AE34" i="1"/>
  <c r="AE32" i="1"/>
  <c r="AE37" i="1"/>
  <c r="AE33" i="1"/>
  <c r="AE31" i="1"/>
  <c r="AC31" i="1"/>
  <c r="AD31" i="1"/>
  <c r="AD32" i="1"/>
  <c r="AE35" i="1"/>
  <c r="AE36" i="1"/>
  <c r="AE11" i="1"/>
  <c r="AE12" i="1" s="1"/>
  <c r="AE29" i="1"/>
  <c r="AE30" i="1" s="1"/>
  <c r="H7" i="6"/>
  <c r="F10" i="6"/>
  <c r="F11" i="6"/>
  <c r="F12" i="6" s="1"/>
  <c r="F9" i="6"/>
  <c r="F8" i="6"/>
  <c r="G5" i="6"/>
  <c r="G6" i="6"/>
  <c r="G7" i="6"/>
  <c r="G8" i="6"/>
  <c r="G4" i="6"/>
  <c r="F7" i="6"/>
  <c r="F6" i="6"/>
  <c r="F4" i="6"/>
  <c r="F5" i="6"/>
  <c r="B9" i="6"/>
  <c r="B10" i="6" s="1"/>
  <c r="B11" i="6" s="1"/>
  <c r="B12" i="6" s="1"/>
  <c r="C12" i="6"/>
  <c r="C11" i="6"/>
  <c r="C4" i="6"/>
  <c r="C5" i="6"/>
  <c r="C6" i="6"/>
  <c r="C7" i="6"/>
  <c r="C8" i="6"/>
  <c r="AD11" i="1"/>
  <c r="AD12" i="1" s="1"/>
  <c r="AD20" i="1"/>
  <c r="AD21" i="1" s="1"/>
  <c r="AD29" i="1"/>
  <c r="AD30" i="1" s="1"/>
  <c r="AD33" i="1"/>
  <c r="AD34" i="1"/>
  <c r="AD35" i="1"/>
  <c r="AD36" i="1"/>
  <c r="AD37" i="1"/>
  <c r="AC32" i="1"/>
  <c r="AC33" i="1"/>
  <c r="AC34" i="1"/>
  <c r="AC35" i="1"/>
  <c r="AC20" i="1"/>
  <c r="AC21" i="1" s="1"/>
  <c r="AC29" i="1"/>
  <c r="AC30" i="1" s="1"/>
  <c r="AC36" i="1"/>
  <c r="AC37" i="1"/>
  <c r="AC11" i="1"/>
  <c r="AC12" i="1" s="1"/>
  <c r="B30" i="4"/>
  <c r="B31" i="4"/>
  <c r="B32" i="4"/>
  <c r="B33" i="4"/>
  <c r="B34" i="4"/>
  <c r="B35" i="4"/>
  <c r="B36" i="4"/>
  <c r="C36" i="4" s="1"/>
  <c r="B37" i="4"/>
  <c r="C37" i="4" s="1"/>
  <c r="B38" i="4"/>
  <c r="B39" i="4"/>
  <c r="C39" i="4" s="1"/>
  <c r="B40" i="4"/>
  <c r="B41" i="4"/>
  <c r="B42" i="4"/>
  <c r="B43" i="4"/>
  <c r="B44" i="4"/>
  <c r="G44" i="4" s="1"/>
  <c r="B45" i="4"/>
  <c r="D45" i="4" s="1"/>
  <c r="B46" i="4"/>
  <c r="B47" i="4"/>
  <c r="B48" i="4"/>
  <c r="B49" i="4"/>
  <c r="B50" i="4"/>
  <c r="B51" i="4"/>
  <c r="B52" i="4"/>
  <c r="F52" i="4" s="1"/>
  <c r="B53" i="4"/>
  <c r="D53" i="4" s="1"/>
  <c r="B29" i="4"/>
  <c r="D31" i="4"/>
  <c r="H47" i="4"/>
  <c r="H29" i="4"/>
  <c r="I32" i="4"/>
  <c r="D33" i="4"/>
  <c r="G40" i="4"/>
  <c r="F41" i="4"/>
  <c r="C43" i="4"/>
  <c r="G48" i="4"/>
  <c r="F49" i="4"/>
  <c r="D51" i="4"/>
  <c r="G34" i="4"/>
  <c r="F42" i="4"/>
  <c r="H50" i="4"/>
  <c r="C30" i="4"/>
  <c r="G38" i="4"/>
  <c r="C48" i="4"/>
  <c r="F47" i="4"/>
  <c r="I46" i="4"/>
  <c r="H46" i="4"/>
  <c r="G46" i="4"/>
  <c r="F46" i="4"/>
  <c r="E46" i="4"/>
  <c r="D46" i="4"/>
  <c r="C46" i="4"/>
  <c r="H43" i="4"/>
  <c r="G43" i="4"/>
  <c r="F43" i="4"/>
  <c r="E43" i="4"/>
  <c r="D43" i="4"/>
  <c r="H42" i="4"/>
  <c r="G42" i="4"/>
  <c r="H40" i="4"/>
  <c r="D40" i="4"/>
  <c r="C40" i="4"/>
  <c r="I38" i="4"/>
  <c r="H38" i="4"/>
  <c r="F38" i="4"/>
  <c r="E38" i="4"/>
  <c r="D38" i="4"/>
  <c r="C38" i="4"/>
  <c r="I35" i="4"/>
  <c r="H35" i="4"/>
  <c r="G35" i="4"/>
  <c r="F35" i="4"/>
  <c r="E35" i="4"/>
  <c r="D35" i="4"/>
  <c r="C35" i="4"/>
  <c r="I34" i="4"/>
  <c r="H34" i="4"/>
  <c r="C34" i="4"/>
  <c r="G32" i="4"/>
  <c r="F32" i="4"/>
  <c r="C32" i="4"/>
  <c r="E31" i="4"/>
  <c r="I30" i="4"/>
  <c r="H30" i="4"/>
  <c r="G30" i="4"/>
  <c r="F30" i="4"/>
  <c r="E30" i="4"/>
  <c r="D30" i="4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AB11" i="1"/>
  <c r="AB12" i="1" s="1"/>
  <c r="AA11" i="1"/>
  <c r="AA12" i="1" s="1"/>
  <c r="Z11" i="1"/>
  <c r="Z12" i="1" s="1"/>
  <c r="AF38" i="1" l="1"/>
  <c r="AF39" i="1" s="1"/>
  <c r="AE38" i="1"/>
  <c r="AE39" i="1" s="1"/>
  <c r="AD38" i="1"/>
  <c r="AD39" i="1" s="1"/>
  <c r="AC38" i="1"/>
  <c r="AC39" i="1" s="1"/>
  <c r="G47" i="4"/>
  <c r="D39" i="4"/>
  <c r="C31" i="4"/>
  <c r="D32" i="4"/>
  <c r="I33" i="4"/>
  <c r="I40" i="4"/>
  <c r="I48" i="4"/>
  <c r="F33" i="4"/>
  <c r="H48" i="4"/>
  <c r="E32" i="4"/>
  <c r="H41" i="4"/>
  <c r="C49" i="4"/>
  <c r="H32" i="4"/>
  <c r="E40" i="4"/>
  <c r="E48" i="4"/>
  <c r="D48" i="4"/>
  <c r="F40" i="4"/>
  <c r="F48" i="4"/>
  <c r="E33" i="4"/>
  <c r="G33" i="4"/>
  <c r="C41" i="4"/>
  <c r="G49" i="4"/>
  <c r="H33" i="4"/>
  <c r="G41" i="4"/>
  <c r="H49" i="4"/>
  <c r="C33" i="4"/>
  <c r="E51" i="4"/>
  <c r="I41" i="4"/>
  <c r="I42" i="4"/>
  <c r="I49" i="4"/>
  <c r="D34" i="4"/>
  <c r="E50" i="4"/>
  <c r="D50" i="4"/>
  <c r="C42" i="4"/>
  <c r="E34" i="4"/>
  <c r="D41" i="4"/>
  <c r="D42" i="4"/>
  <c r="D49" i="4"/>
  <c r="F50" i="4"/>
  <c r="F34" i="4"/>
  <c r="E41" i="4"/>
  <c r="E42" i="4"/>
  <c r="E49" i="4"/>
  <c r="G50" i="4"/>
  <c r="D36" i="4"/>
  <c r="D37" i="4"/>
  <c r="D52" i="4"/>
  <c r="E36" i="4"/>
  <c r="F44" i="4"/>
  <c r="H44" i="4"/>
  <c r="F51" i="4"/>
  <c r="G51" i="4"/>
  <c r="H51" i="4"/>
  <c r="E45" i="4"/>
  <c r="I47" i="4"/>
  <c r="F31" i="4"/>
  <c r="F36" i="4"/>
  <c r="F39" i="4"/>
  <c r="G31" i="4"/>
  <c r="G36" i="4"/>
  <c r="G39" i="4"/>
  <c r="C47" i="4"/>
  <c r="E52" i="4"/>
  <c r="H31" i="4"/>
  <c r="H36" i="4"/>
  <c r="H39" i="4"/>
  <c r="D47" i="4"/>
  <c r="D44" i="4"/>
  <c r="E39" i="4"/>
  <c r="I31" i="4"/>
  <c r="I36" i="4"/>
  <c r="I39" i="4"/>
  <c r="E44" i="4"/>
  <c r="E47" i="4"/>
  <c r="E29" i="4"/>
  <c r="I29" i="4"/>
  <c r="E37" i="4"/>
  <c r="F45" i="4"/>
  <c r="F53" i="4"/>
  <c r="F37" i="4"/>
  <c r="G45" i="4"/>
  <c r="G52" i="4"/>
  <c r="G53" i="4"/>
  <c r="H45" i="4"/>
  <c r="H52" i="4"/>
  <c r="H53" i="4"/>
  <c r="G37" i="4"/>
  <c r="H37" i="4"/>
  <c r="I43" i="4"/>
  <c r="I44" i="4"/>
  <c r="I45" i="4"/>
  <c r="I50" i="4"/>
  <c r="I51" i="4"/>
  <c r="I52" i="4"/>
  <c r="I53" i="4"/>
  <c r="I37" i="4"/>
  <c r="E53" i="4"/>
  <c r="C44" i="4"/>
  <c r="C45" i="4"/>
  <c r="C50" i="4"/>
  <c r="C51" i="4"/>
  <c r="C52" i="4"/>
  <c r="C53" i="4"/>
  <c r="C29" i="4"/>
  <c r="D29" i="4"/>
  <c r="F29" i="4"/>
  <c r="G29" i="4"/>
  <c r="V11" i="1"/>
  <c r="V12" i="1" s="1"/>
  <c r="X11" i="1"/>
  <c r="X12" i="1" s="1"/>
  <c r="Y11" i="1"/>
  <c r="Y12" i="1" s="1"/>
  <c r="W11" i="1"/>
  <c r="W12" i="1" s="1"/>
  <c r="T11" i="1"/>
  <c r="T12" i="1" s="1"/>
  <c r="U11" i="1"/>
  <c r="U12" i="1" s="1"/>
  <c r="R11" i="1"/>
  <c r="R12" i="1" s="1"/>
  <c r="S11" i="1"/>
  <c r="S12" i="1" s="1"/>
  <c r="N11" i="1"/>
  <c r="N12" i="1" s="1"/>
  <c r="O11" i="1"/>
  <c r="O12" i="1" s="1"/>
  <c r="P11" i="1"/>
  <c r="P12" i="1" s="1"/>
  <c r="Q11" i="1"/>
  <c r="Q12" i="1" s="1"/>
  <c r="M11" i="1"/>
  <c r="M12" i="1" s="1"/>
  <c r="L11" i="1"/>
  <c r="L12" i="1" s="1"/>
  <c r="K11" i="1"/>
  <c r="K12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<sst xmlns="http://schemas.openxmlformats.org/spreadsheetml/2006/main" count="407" uniqueCount="268">
  <si>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</si>
  <si>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</si>
  <si>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</si>
  <si>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</si>
  <si>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</si>
  <si>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</si>
  <si>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</si>
  <si>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</si>
  <si>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</si>
  <si>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</si>
  <si>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</si>
  <si>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</si>
  <si>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</si>
  <si>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</si>
  <si>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</si>
  <si>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</si>
  <si>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</si>
  <si>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</si>
  <si>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</si>
  <si>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</si>
  <si>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</si>
  <si>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</si>
  <si>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</si>
  <si>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</si>
  <si>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</si>
  <si>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</si>
  <si>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</si>
  <si>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</si>
  <si>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</si>
  <si>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</si>
  <si>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</si>
  <si>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</si>
  <si>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</si>
  <si>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</si>
  <si>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</si>
  <si>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</si>
  <si>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</si>
  <si>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</si>
  <si>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</si>
  <si>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</si>
  <si>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</si>
  <si>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</si>
  <si>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</si>
  <si>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</si>
  <si>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</si>
  <si>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</si>
  <si>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</si>
  <si>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</si>
  <si>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</si>
  <si>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</si>
  <si>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</si>
  <si>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</si>
  <si>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</si>
  <si>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</si>
  <si>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</si>
  <si>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</si>
  <si>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</si>
  <si>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</si>
  <si>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</si>
  <si>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</si>
  <si>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</si>
  <si>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</si>
  <si>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</si>
  <si>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</si>
  <si>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</si>
  <si>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</si>
  <si>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</si>
  <si>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</si>
  <si>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</si>
  <si>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</si>
  <si>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</si>
  <si>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</si>
  <si>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</si>
  <si>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</si>
  <si>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</si>
  <si>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</si>
  <si>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</si>
  <si>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</si>
  <si>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</si>
  <si>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</si>
  <si>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</si>
  <si>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</si>
  <si>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</si>
  <si>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</si>
  <si>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</si>
  <si>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</si>
  <si>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</si>
  <si>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</si>
  <si>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</si>
  <si>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</si>
  <si>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</si>
  <si>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</si>
  <si>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</si>
  <si>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</si>
  <si>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</si>
  <si>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</si>
  <si>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</si>
  <si>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</si>
  <si>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</si>
  <si>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</si>
  <si>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</si>
  <si>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</si>
  <si>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</si>
  <si>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</si>
  <si>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</si>
  <si>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</si>
  <si>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</si>
  <si>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</si>
  <si>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</si>
  <si>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</si>
  <si>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</si>
  <si>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</si>
  <si>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</si>
  <si>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</si>
  <si>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</si>
  <si>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</si>
  <si>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</si>
  <si>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</si>
  <si>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</si>
  <si>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</si>
  <si>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</si>
  <si>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</si>
  <si>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</si>
  <si>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</si>
  <si>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</si>
  <si>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</si>
  <si>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</si>
  <si>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</si>
  <si>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</si>
  <si>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</si>
  <si>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</si>
  <si>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</si>
  <si>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</si>
  <si>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</si>
  <si>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reduced brain
results vs V4</t>
  </si>
  <si>
    <t>castle points ?</t>
  </si>
  <si>
    <t>score procentual comparison</t>
  </si>
  <si>
    <t>vary piece and positional value depending on endgame closeness</t>
  </si>
  <si>
    <t>function intead of pos table ?</t>
  </si>
  <si>
    <t>king lee - maybe not needed</t>
  </si>
  <si>
    <t>TT</t>
  </si>
  <si>
    <t>+= ?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</si>
  <si>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</si>
  <si>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</si>
  <si>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</si>
  <si>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</si>
  <si>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</si>
  <si>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</si>
  <si>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</si>
  <si>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</si>
  <si>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</si>
  <si>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</si>
  <si>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</si>
  <si>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</si>
  <si>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</si>
  <si>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</si>
  <si>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+- ?</t>
  </si>
  <si>
    <t>for my own program - surrender button while testing -&gt; saves time</t>
  </si>
  <si>
    <t>V5.5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</si>
  <si>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</si>
  <si>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</si>
  <si>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</si>
  <si>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</si>
  <si>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</si>
  <si>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</si>
  <si>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</si>
  <si>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</si>
  <si>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</si>
  <si>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</si>
  <si>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</si>
  <si>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</si>
  <si>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</si>
  <si>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</si>
  <si>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</si>
  <si>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</si>
  <si>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</si>
  <si>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</si>
  <si>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</si>
  <si>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</si>
  <si>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</si>
  <si>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</si>
  <si>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</si>
  <si>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</si>
  <si>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</si>
  <si>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</si>
  <si>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1097</t>
  </si>
  <si>
    <t>224-214</t>
  </si>
  <si>
    <t>passed
isolated</t>
  </si>
  <si>
    <t>backward pawn evaluation</t>
  </si>
  <si>
    <t>transposition table dictionary or array</t>
  </si>
  <si>
    <t>all v2</t>
  </si>
  <si>
    <t>V7.0</t>
  </si>
  <si>
    <t>Breadth \ Depth</t>
  </si>
  <si>
    <t>1-2</t>
  </si>
  <si>
    <t>3-4</t>
  </si>
  <si>
    <t>5-6</t>
  </si>
  <si>
    <t>7-8</t>
  </si>
  <si>
    <t>9-10</t>
  </si>
  <si>
    <t>11-12</t>
  </si>
  <si>
    <t>13-14</t>
  </si>
  <si>
    <t>15-16</t>
  </si>
  <si>
    <t>17-18</t>
  </si>
  <si>
    <t>19-20</t>
  </si>
  <si>
    <t>21-22</t>
  </si>
  <si>
    <t>23-24</t>
  </si>
  <si>
    <t>1 min</t>
  </si>
  <si>
    <t>total</t>
  </si>
  <si>
    <t>30 sec</t>
  </si>
  <si>
    <t>90 sec</t>
  </si>
  <si>
    <t>904</t>
  </si>
  <si>
    <t>1058</t>
  </si>
  <si>
    <t>no advanced pawn
new breadth /6</t>
  </si>
  <si>
    <t>842</t>
  </si>
  <si>
    <t>716</t>
  </si>
  <si>
    <t>283</t>
  </si>
  <si>
    <t>1620</t>
  </si>
  <si>
    <t>242</t>
  </si>
  <si>
    <t>no advanced pawn
new breadth /8</t>
  </si>
  <si>
    <t>1028</t>
  </si>
  <si>
    <t>1059</t>
  </si>
  <si>
    <t>Debug</t>
  </si>
  <si>
    <t>Rank</t>
  </si>
  <si>
    <t>Time (ms)</t>
  </si>
  <si>
    <t>Release</t>
  </si>
  <si>
    <t>Rank Mutiplier</t>
  </si>
  <si>
    <t>Time</t>
  </si>
  <si>
    <t>W</t>
  </si>
  <si>
    <t>B</t>
  </si>
  <si>
    <t>Time value</t>
  </si>
  <si>
    <t>value</t>
  </si>
  <si>
    <t>none</t>
  </si>
  <si>
    <t>time</t>
  </si>
  <si>
    <t>time and value</t>
  </si>
  <si>
    <t>White plan</t>
  </si>
  <si>
    <t>think more</t>
  </si>
  <si>
    <t>think less</t>
  </si>
  <si>
    <t>Value diff</t>
  </si>
  <si>
    <t>Time diff</t>
  </si>
  <si>
    <t>Time matchwise</t>
  </si>
  <si>
    <t>Extended</t>
  </si>
  <si>
    <t>take biggest depth according to timediff</t>
  </si>
  <si>
    <t>if current time &gt; 33% match time, depth++</t>
  </si>
  <si>
    <t>else do normal</t>
  </si>
  <si>
    <t>time management
V1</t>
  </si>
  <si>
    <t>vs V6 (no bradth)</t>
  </si>
  <si>
    <t>535</t>
  </si>
  <si>
    <t>200</t>
  </si>
  <si>
    <t>928</t>
  </si>
  <si>
    <t>1 Game Over: WhiteIllegalMove MyBot EvilBot</t>
  </si>
  <si>
    <t>vs V6</t>
  </si>
  <si>
    <t>time management
V2</t>
  </si>
  <si>
    <t>953</t>
  </si>
  <si>
    <t>1218</t>
  </si>
  <si>
    <t>227</t>
  </si>
  <si>
    <t>An error occurred while bot was thinking.</t>
  </si>
  <si>
    <t>System.IndexOutOfRangeException: Index was outside the bounds of the array.</t>
  </si>
  <si>
    <t xml:space="preserve">   at ChessChallenge.Application.APIHelpers.APIMoveGen.GenerateKnightMoves(Span`1 moves) in D:\MyDesktop\Chess-Challange\Chess-Challenge\src\Framework\Application\Helpers\API Helpers\APIMoveGen.cs:line 278</t>
  </si>
  <si>
    <t xml:space="preserve">   at ChessChallenge.Application.APIHelpers.APIMoveGen.GenerateMoves(Span`1&amp; moves, Board board, Boolean includeQuietMoves) in D:\MyDesktop\Chess-Challange\Chess-Challenge\src\Framework\Application\Helpers\API Helpers\APIMoveGen.cs:line 104   at MyBot.DeepThink(Timer timer, Double alfa, Double beta, Int32 player) in D:\MyDesktop\Chess-Challange\Chess-Challenge\src\My Bot\MyBot.cs:line 60</t>
  </si>
  <si>
    <t xml:space="preserve">   at MyBot.Think(Board board, Timer timer) in D:\MyDesktop\Chess-Challange\Chess-Challenge\src\My Bot\MyBot.cs:line 32</t>
  </si>
  <si>
    <t xml:space="preserve">   at ChessChallenge.Application.ChallengeController.GetBotMove() in D:\MyDesktop\Chess-Challange\Chess-Challenge\src\Framework\Application\Core\ChallengeController.cs:line 150</t>
  </si>
  <si>
    <t>Illegal move: Null in position: rnbqkbnr/pppppppp/8/8/8/8/PPPPPPPP/RNBQKBNR w KQkq - 0 1</t>
  </si>
  <si>
    <t>Unhandled exception. System.IndexOutOfRangeException: Index was outside the bounds of the array.</t>
  </si>
  <si>
    <t>--- End of stack trace from previous location ---</t>
  </si>
  <si>
    <t xml:space="preserve">   at ChessChallenge.Application.ChallengeController.Update() in D:\MyDesktop\Chess-Challange\Chess-Challenge\src\Framework\Application\Core\ChallengeController.cs:line 385</t>
  </si>
  <si>
    <t xml:space="preserve">   at ChessChallenge.Application.Program.Main() in D:\MyDesktop\Chess-Challange\Chess-Challenge\src\Framework\Application\Core\Program.cs:line 40</t>
  </si>
  <si>
    <t>D:\MyDesktop\Chess-Challange\Chess-Challenge\bin\Release\net6.0\Chess-Challenge.exe (process 19748) exited with code -532462766.</t>
  </si>
  <si>
    <t>Press any key to close this window . . .</t>
  </si>
  <si>
    <t>move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</si>
</sst>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49" fontId="0" fillId="2" borderId="0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3" fontId="2" fillId="0" borderId="0" xfId="0" applyNumberFormat="1" applyFont="1"/>
    <xf numFmtId="3" fontId="0" fillId="0" borderId="0" xfId="0" applyNumberFormat="1"/>
    <xf numFmtId="3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zoomScale="70" zoomScaleNormal="7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F29" sqref="AF29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customWidth="1"/>
    <col min="5" max="5" width="8.77734375" style="1" customWidth="1"/>
    <col min="6" max="6" width="9.21875" style="1" customWidth="1"/>
    <col min="7" max="7" width="8.77734375" style="1" customWidth="1"/>
    <col min="8" max="8" width="13.88671875" style="1" customWidth="1"/>
    <col min="9" max="9" width="7.44140625" style="1" bestFit="1" customWidth="1"/>
    <col min="10" max="10" width="13.88671875" style="1" customWidth="1"/>
    <col min="11" max="12" width="27.21875" style="7" customWidth="1"/>
    <col min="13" max="13" width="14" style="7" hidden="1" customWidth="1"/>
    <col min="14" max="14" width="12.6640625" style="7" hidden="1" customWidth="1"/>
    <col min="15" max="15" width="10.21875" style="7" hidden="1" customWidth="1"/>
    <col min="16" max="16" width="9.44140625" style="7" hidden="1" customWidth="1"/>
    <col min="17" max="17" width="9.21875" style="7" hidden="1" customWidth="1"/>
    <col min="18" max="18" width="14.21875" style="7" hidden="1" customWidth="1"/>
    <col min="19" max="19" width="11.6640625" style="7" hidden="1" customWidth="1"/>
    <col min="20" max="20" width="10.88671875" style="7" hidden="1" customWidth="1"/>
    <col min="21" max="21" width="11" style="7" hidden="1" customWidth="1"/>
    <col min="22" max="22" width="0" style="7" hidden="1" customWidth="1"/>
    <col min="23" max="23" width="11.44140625" style="7" hidden="1" customWidth="1"/>
    <col min="24" max="24" width="9.5546875" style="7" hidden="1" customWidth="1"/>
    <col min="25" max="25" width="12.6640625" style="7" bestFit="1" customWidth="1"/>
    <col min="26" max="26" width="12.6640625" style="7" customWidth="1"/>
    <col min="27" max="27" width="10.44140625" style="7" customWidth="1"/>
    <col min="28" max="28" width="8.6640625" style="7" bestFit="1" customWidth="1"/>
    <col min="29" max="29" width="17.21875" style="7" bestFit="1" customWidth="1"/>
    <col min="30" max="30" width="19.88671875" style="7" customWidth="1"/>
    <col min="31" max="31" width="17.44140625" style="7" bestFit="1" customWidth="1"/>
    <col min="32" max="32" width="33" style="7" customWidth="1"/>
    <col min="33" max="16384" width="8.88671875" style="7"/>
  </cols>
  <sheetData>
    <row r="1" spans="1:32" s="6" customFormat="1" x14ac:dyDescent="0.3">
      <c r="C1" s="11" t="s">
        <v>0</v>
      </c>
      <c r="D1" s="11" t="s">
        <v>1</v>
      </c>
      <c r="E1" s="11" t="s">
        <v>123</v>
      </c>
      <c r="F1" s="11" t="s">
        <v>124</v>
      </c>
      <c r="G1" s="24" t="s">
        <v>126</v>
      </c>
      <c r="H1" s="11" t="s">
        <v>128</v>
      </c>
      <c r="I1" s="11" t="s">
        <v>130</v>
      </c>
      <c r="J1" s="11" t="s">
        <v>131</v>
      </c>
      <c r="K1" s="11" t="s">
        <v>158</v>
      </c>
      <c r="L1" s="11" t="s">
        <v>162</v>
      </c>
      <c r="M1" s="47"/>
      <c r="N1" s="47"/>
      <c r="O1" s="47"/>
      <c r="P1" s="47"/>
      <c r="Q1" s="47"/>
      <c r="R1" s="50"/>
      <c r="S1" s="50"/>
      <c r="T1" s="50"/>
      <c r="U1" s="50"/>
      <c r="V1" s="50"/>
      <c r="Y1" s="11" t="s">
        <v>191</v>
      </c>
      <c r="Z1" s="6" t="s">
        <v>60</v>
      </c>
      <c r="AE1" s="6" t="s">
        <v>244</v>
      </c>
      <c r="AF1" s="6" t="s">
        <v>249</v>
      </c>
    </row>
    <row r="2" spans="1:32" s="6" customFormat="1" ht="43.8" thickBot="1" x14ac:dyDescent="0.35">
      <c r="B2" s="6" t="s">
        <v>127</v>
      </c>
      <c r="C2" s="11"/>
      <c r="D2" s="11"/>
      <c r="E2" s="11" t="s">
        <v>2</v>
      </c>
      <c r="F2" s="11" t="s">
        <v>125</v>
      </c>
      <c r="G2" s="11" t="s">
        <v>19</v>
      </c>
      <c r="H2" s="25" t="s">
        <v>129</v>
      </c>
      <c r="I2" s="11"/>
      <c r="J2" s="25" t="s">
        <v>134</v>
      </c>
      <c r="K2" s="25" t="s">
        <v>161</v>
      </c>
      <c r="L2" s="25" t="s">
        <v>165</v>
      </c>
      <c r="M2" s="6" t="s">
        <v>166</v>
      </c>
      <c r="N2" s="6" t="s">
        <v>168</v>
      </c>
      <c r="O2" s="6" t="s">
        <v>170</v>
      </c>
      <c r="P2" s="6" t="s">
        <v>171</v>
      </c>
      <c r="Q2" s="6" t="s">
        <v>172</v>
      </c>
      <c r="R2" s="6" t="s">
        <v>176</v>
      </c>
      <c r="S2" s="6" t="s">
        <v>177</v>
      </c>
      <c r="T2" s="6" t="s">
        <v>178</v>
      </c>
      <c r="U2" s="6" t="s">
        <v>179</v>
      </c>
      <c r="V2" s="49" t="s">
        <v>187</v>
      </c>
      <c r="W2" s="49" t="s">
        <v>190</v>
      </c>
      <c r="X2" s="6" t="s">
        <v>172</v>
      </c>
      <c r="Y2" s="25" t="s">
        <v>168</v>
      </c>
      <c r="AA2" s="6" t="s">
        <v>140</v>
      </c>
      <c r="AB2" s="6" t="s">
        <v>154</v>
      </c>
      <c r="AC2" s="49" t="s">
        <v>211</v>
      </c>
      <c r="AD2" s="49" t="s">
        <v>217</v>
      </c>
      <c r="AE2" s="49" t="s">
        <v>243</v>
      </c>
      <c r="AF2" s="49" t="s">
        <v>250</v>
      </c>
    </row>
    <row r="3" spans="1:32" s="17" customFormat="1" x14ac:dyDescent="0.3">
      <c r="A3" s="16"/>
      <c r="B3" s="17" t="s">
        <v>3</v>
      </c>
      <c r="C3" s="18">
        <v>1</v>
      </c>
      <c r="D3" s="18" t="s">
        <v>4</v>
      </c>
      <c r="E3" s="18" t="s">
        <v>20</v>
      </c>
      <c r="F3" s="18" t="s">
        <v>28</v>
      </c>
      <c r="G3" s="18" t="s">
        <v>59</v>
      </c>
      <c r="H3" s="18" t="s">
        <v>122</v>
      </c>
      <c r="I3" s="27"/>
      <c r="J3" s="18" t="s">
        <v>132</v>
      </c>
      <c r="K3" s="17" t="s">
        <v>159</v>
      </c>
      <c r="L3" s="17" t="s">
        <v>163</v>
      </c>
      <c r="M3" s="27">
        <v>1097</v>
      </c>
      <c r="N3" s="27">
        <v>1088</v>
      </c>
      <c r="O3" s="27">
        <v>1088</v>
      </c>
      <c r="P3" s="26">
        <v>995</v>
      </c>
      <c r="Q3" s="26">
        <v>1088</v>
      </c>
      <c r="R3" s="26">
        <v>977</v>
      </c>
      <c r="S3" s="26">
        <v>977</v>
      </c>
      <c r="T3" s="26">
        <v>1070</v>
      </c>
      <c r="U3" s="17" t="s">
        <v>182</v>
      </c>
      <c r="W3" s="17" t="s">
        <v>185</v>
      </c>
      <c r="Z3" s="18"/>
      <c r="AA3" s="26">
        <v>1054</v>
      </c>
      <c r="AB3" s="17" t="s">
        <v>155</v>
      </c>
      <c r="AC3" s="17" t="s">
        <v>212</v>
      </c>
      <c r="AD3" s="17" t="s">
        <v>212</v>
      </c>
      <c r="AE3" s="17" t="s">
        <v>247</v>
      </c>
      <c r="AF3" s="17" t="s">
        <v>251</v>
      </c>
    </row>
    <row r="4" spans="1:32" s="6" customFormat="1" x14ac:dyDescent="0.3">
      <c r="A4" s="19"/>
      <c r="B4" s="6" t="s">
        <v>120</v>
      </c>
      <c r="C4" s="7"/>
      <c r="D4" s="7"/>
      <c r="E4" s="7"/>
      <c r="F4" s="7"/>
      <c r="G4" s="7"/>
      <c r="H4" s="7" t="s">
        <v>27</v>
      </c>
      <c r="I4" s="29">
        <v>0</v>
      </c>
      <c r="J4" s="7" t="s">
        <v>133</v>
      </c>
      <c r="K4" s="29" t="s">
        <v>160</v>
      </c>
      <c r="L4" s="29">
        <v>0</v>
      </c>
      <c r="M4" s="29" t="s">
        <v>164</v>
      </c>
      <c r="N4" s="29" t="s">
        <v>164</v>
      </c>
      <c r="O4" s="29" t="s">
        <v>164</v>
      </c>
      <c r="P4" s="29" t="s">
        <v>164</v>
      </c>
      <c r="Q4" s="28" t="s">
        <v>164</v>
      </c>
      <c r="R4" s="28" t="s">
        <v>164</v>
      </c>
      <c r="S4" s="28" t="s">
        <v>164</v>
      </c>
      <c r="T4" s="28" t="s">
        <v>164</v>
      </c>
      <c r="U4" s="6" t="s">
        <v>164</v>
      </c>
      <c r="W4" s="6" t="s">
        <v>164</v>
      </c>
      <c r="Z4" s="7"/>
      <c r="AA4" s="29">
        <v>1</v>
      </c>
      <c r="AB4" s="7" t="s">
        <v>26</v>
      </c>
      <c r="AC4" s="6" t="s">
        <v>133</v>
      </c>
      <c r="AD4" s="6" t="s">
        <v>57</v>
      </c>
      <c r="AE4" s="6" t="s">
        <v>133</v>
      </c>
      <c r="AF4" s="6" t="s">
        <v>133</v>
      </c>
    </row>
    <row r="5" spans="1:32" s="6" customFormat="1" x14ac:dyDescent="0.3">
      <c r="A5" s="19"/>
      <c r="C5" s="7"/>
      <c r="D5" s="7"/>
      <c r="E5" s="7"/>
      <c r="F5" s="7"/>
      <c r="G5" s="7"/>
      <c r="H5" s="7" t="s">
        <v>133</v>
      </c>
      <c r="I5" s="29">
        <v>0</v>
      </c>
      <c r="J5" s="7" t="s">
        <v>133</v>
      </c>
      <c r="K5" s="29">
        <v>3</v>
      </c>
      <c r="L5" s="29">
        <v>0</v>
      </c>
      <c r="M5" s="29"/>
      <c r="N5" s="29"/>
      <c r="O5" s="29"/>
      <c r="P5" s="29"/>
      <c r="Q5" s="28"/>
      <c r="R5" s="28"/>
      <c r="S5" s="28"/>
      <c r="T5" s="28"/>
      <c r="Z5" s="7"/>
      <c r="AA5" s="29">
        <v>0</v>
      </c>
      <c r="AB5" s="7" t="s">
        <v>133</v>
      </c>
      <c r="AC5" s="6" t="s">
        <v>133</v>
      </c>
      <c r="AD5" s="6" t="s">
        <v>133</v>
      </c>
      <c r="AE5" s="6" t="s">
        <v>133</v>
      </c>
      <c r="AF5" s="6" t="s">
        <v>133</v>
      </c>
    </row>
    <row r="6" spans="1:32" x14ac:dyDescent="0.3">
      <c r="A6" s="19"/>
      <c r="B6" s="6" t="s">
        <v>121</v>
      </c>
      <c r="C6" s="7"/>
      <c r="D6" s="7"/>
      <c r="E6" s="7"/>
      <c r="F6" s="7"/>
      <c r="G6" s="7"/>
      <c r="H6" s="7"/>
      <c r="I6" s="29"/>
      <c r="J6" s="7" t="s">
        <v>218</v>
      </c>
      <c r="K6" s="29">
        <v>1038</v>
      </c>
      <c r="L6" s="29">
        <v>1246</v>
      </c>
      <c r="M6" s="29" t="s">
        <v>167</v>
      </c>
      <c r="N6" s="29" t="s">
        <v>169</v>
      </c>
      <c r="O6" s="29" t="s">
        <v>174</v>
      </c>
      <c r="P6" s="29" t="s">
        <v>175</v>
      </c>
      <c r="Q6" s="29" t="s">
        <v>173</v>
      </c>
      <c r="R6" s="29" t="s">
        <v>181</v>
      </c>
      <c r="S6" s="29" t="s">
        <v>180</v>
      </c>
      <c r="T6" s="29" t="s">
        <v>184</v>
      </c>
      <c r="U6" s="7" t="s">
        <v>183</v>
      </c>
      <c r="W6" s="7" t="s">
        <v>186</v>
      </c>
      <c r="AA6" s="29">
        <v>948</v>
      </c>
      <c r="AB6" s="7" t="s">
        <v>210</v>
      </c>
      <c r="AC6" s="7" t="s">
        <v>213</v>
      </c>
      <c r="AD6" s="7" t="s">
        <v>215</v>
      </c>
      <c r="AE6" s="7" t="s">
        <v>245</v>
      </c>
      <c r="AF6" s="7" t="s">
        <v>252</v>
      </c>
    </row>
    <row r="7" spans="1:32" x14ac:dyDescent="0.3">
      <c r="A7" s="19"/>
      <c r="C7" s="7"/>
      <c r="D7" s="7"/>
      <c r="E7" s="7"/>
      <c r="F7" s="7"/>
      <c r="G7" s="7"/>
      <c r="H7" s="7"/>
      <c r="I7" s="29"/>
      <c r="J7" s="7" t="s">
        <v>219</v>
      </c>
      <c r="K7" s="29">
        <v>1060</v>
      </c>
      <c r="L7" s="29">
        <v>1263</v>
      </c>
      <c r="M7" s="29"/>
      <c r="N7" s="29"/>
      <c r="O7" s="29"/>
      <c r="P7" s="29"/>
      <c r="Q7" s="29"/>
      <c r="R7" s="29"/>
      <c r="S7" s="29"/>
      <c r="T7" s="29"/>
      <c r="AA7" s="29">
        <v>810</v>
      </c>
      <c r="AB7" s="7" t="s">
        <v>209</v>
      </c>
      <c r="AC7" s="7" t="s">
        <v>214</v>
      </c>
      <c r="AD7" s="7" t="s">
        <v>216</v>
      </c>
      <c r="AE7" s="7" t="s">
        <v>246</v>
      </c>
      <c r="AF7" s="7" t="s">
        <v>253</v>
      </c>
    </row>
    <row r="8" spans="1:32" s="1" customFormat="1" x14ac:dyDescent="0.3">
      <c r="A8" s="20"/>
      <c r="B8" s="2" t="s">
        <v>5</v>
      </c>
      <c r="E8" s="1">
        <v>38</v>
      </c>
      <c r="F8" s="1">
        <v>30</v>
      </c>
      <c r="G8" s="1">
        <v>17</v>
      </c>
      <c r="H8" s="1">
        <v>18</v>
      </c>
      <c r="I8" s="1">
        <v>21</v>
      </c>
      <c r="J8" s="1">
        <v>20</v>
      </c>
      <c r="K8" s="1">
        <v>15</v>
      </c>
      <c r="L8" s="1">
        <v>28</v>
      </c>
      <c r="M8" s="1">
        <v>16</v>
      </c>
      <c r="N8" s="1">
        <v>18</v>
      </c>
      <c r="O8" s="1">
        <v>15</v>
      </c>
      <c r="P8" s="1">
        <v>16</v>
      </c>
      <c r="Q8" s="1">
        <v>14</v>
      </c>
      <c r="R8" s="1">
        <v>13</v>
      </c>
      <c r="S8" s="1">
        <v>19</v>
      </c>
      <c r="T8" s="1">
        <v>21</v>
      </c>
      <c r="U8" s="1">
        <v>15</v>
      </c>
      <c r="V8" s="1">
        <v>16</v>
      </c>
      <c r="W8" s="1">
        <v>16</v>
      </c>
      <c r="X8" s="1">
        <v>11</v>
      </c>
      <c r="Y8" s="1">
        <v>20</v>
      </c>
      <c r="Z8" s="1">
        <v>16</v>
      </c>
      <c r="AA8" s="1">
        <v>20</v>
      </c>
      <c r="AB8" s="1">
        <v>16</v>
      </c>
      <c r="AC8" s="1">
        <v>22</v>
      </c>
      <c r="AD8" s="1">
        <v>25</v>
      </c>
      <c r="AE8" s="1">
        <v>16</v>
      </c>
      <c r="AF8" s="1">
        <v>21</v>
      </c>
    </row>
    <row r="9" spans="1:32" s="1" customFormat="1" x14ac:dyDescent="0.3">
      <c r="A9" s="20"/>
      <c r="B9" s="2" t="s">
        <v>6</v>
      </c>
      <c r="E9" s="1">
        <v>0</v>
      </c>
      <c r="F9" s="1">
        <v>6</v>
      </c>
      <c r="G9" s="1">
        <v>10</v>
      </c>
      <c r="H9" s="1">
        <v>7</v>
      </c>
      <c r="I9" s="1">
        <v>3</v>
      </c>
      <c r="J9" s="1">
        <v>4</v>
      </c>
      <c r="K9" s="1">
        <v>9</v>
      </c>
      <c r="L9" s="1">
        <v>5</v>
      </c>
      <c r="M9" s="1">
        <v>6</v>
      </c>
      <c r="N9" s="1">
        <v>5</v>
      </c>
      <c r="O9" s="1">
        <v>5</v>
      </c>
      <c r="P9" s="1">
        <v>5</v>
      </c>
      <c r="Q9" s="1">
        <v>5</v>
      </c>
      <c r="R9" s="1">
        <v>6</v>
      </c>
      <c r="S9" s="1">
        <v>3</v>
      </c>
      <c r="T9" s="1">
        <v>3</v>
      </c>
      <c r="U9" s="1">
        <v>3</v>
      </c>
      <c r="V9" s="1">
        <v>6</v>
      </c>
      <c r="W9" s="1">
        <v>3</v>
      </c>
      <c r="X9" s="1">
        <v>3</v>
      </c>
      <c r="Y9" s="1">
        <v>6</v>
      </c>
      <c r="Z9" s="1">
        <v>6</v>
      </c>
      <c r="AA9" s="1">
        <v>1</v>
      </c>
      <c r="AB9" s="1">
        <v>3</v>
      </c>
      <c r="AC9" s="1">
        <v>6</v>
      </c>
      <c r="AD9" s="1">
        <v>2</v>
      </c>
      <c r="AE9" s="1">
        <v>7</v>
      </c>
      <c r="AF9" s="1">
        <v>4</v>
      </c>
    </row>
    <row r="10" spans="1:32" s="1" customFormat="1" x14ac:dyDescent="0.3">
      <c r="A10" s="20" t="s">
        <v>10</v>
      </c>
      <c r="B10" s="2" t="s">
        <v>7</v>
      </c>
      <c r="E10" s="1">
        <v>0</v>
      </c>
      <c r="F10" s="1">
        <v>2</v>
      </c>
      <c r="G10" s="1">
        <v>11</v>
      </c>
      <c r="H10" s="1">
        <v>13</v>
      </c>
      <c r="I10" s="1">
        <v>14</v>
      </c>
      <c r="J10" s="1">
        <v>14</v>
      </c>
      <c r="K10" s="1">
        <v>14</v>
      </c>
      <c r="L10" s="1">
        <v>5</v>
      </c>
      <c r="M10" s="1">
        <v>16</v>
      </c>
      <c r="N10" s="1">
        <v>15</v>
      </c>
      <c r="O10" s="1">
        <v>18</v>
      </c>
      <c r="P10" s="1">
        <v>17</v>
      </c>
      <c r="Q10" s="1">
        <v>19</v>
      </c>
      <c r="R10" s="1">
        <v>19</v>
      </c>
      <c r="S10" s="1">
        <v>16</v>
      </c>
      <c r="T10" s="1">
        <v>14</v>
      </c>
      <c r="U10" s="1">
        <v>20</v>
      </c>
      <c r="V10" s="1">
        <v>16</v>
      </c>
      <c r="W10" s="1">
        <v>19</v>
      </c>
      <c r="X10" s="1">
        <v>24</v>
      </c>
      <c r="Y10" s="1">
        <v>12</v>
      </c>
      <c r="Z10" s="1">
        <v>16</v>
      </c>
      <c r="AA10" s="1">
        <v>17</v>
      </c>
      <c r="AB10" s="1">
        <v>19</v>
      </c>
      <c r="AC10" s="1">
        <v>10</v>
      </c>
      <c r="AD10" s="1">
        <v>11</v>
      </c>
      <c r="AE10" s="1">
        <v>15</v>
      </c>
      <c r="AF10" s="1">
        <v>13</v>
      </c>
    </row>
    <row r="11" spans="1:32" x14ac:dyDescent="0.3">
      <c r="A11" s="20" t="s">
        <v>205</v>
      </c>
      <c r="B11" s="2" t="s">
        <v>8</v>
      </c>
      <c r="E11" s="21">
        <f t="shared" ref="E11:G11" si="0">SUM(E8:E10)</f>
        <v>38</v>
      </c>
      <c r="F11" s="21">
        <f t="shared" si="0"/>
        <v>38</v>
      </c>
      <c r="G11" s="21">
        <f t="shared" si="0"/>
        <v>38</v>
      </c>
      <c r="H11" s="21">
        <f>SUM(H8:H10)</f>
        <v>38</v>
      </c>
      <c r="I11" s="30">
        <f>SUM(I8:I10)</f>
        <v>38</v>
      </c>
      <c r="J11" s="21">
        <f t="shared" ref="J11" si="1">SUM(J8:J10)</f>
        <v>38</v>
      </c>
      <c r="K11" s="30">
        <f t="shared" ref="K11:L11" si="2">SUM(K8:K10)</f>
        <v>38</v>
      </c>
      <c r="L11" s="30">
        <f t="shared" si="2"/>
        <v>38</v>
      </c>
      <c r="M11" s="21">
        <f t="shared" ref="M11" si="3">SUM(M8:M10)</f>
        <v>38</v>
      </c>
      <c r="N11" s="21">
        <f t="shared" ref="N11" si="4">SUM(N8:N10)</f>
        <v>38</v>
      </c>
      <c r="O11" s="21">
        <f t="shared" ref="O11" si="5">SUM(O8:O10)</f>
        <v>38</v>
      </c>
      <c r="P11" s="21">
        <f t="shared" ref="P11" si="6">SUM(P8:P10)</f>
        <v>38</v>
      </c>
      <c r="Q11" s="21">
        <f t="shared" ref="Q11" si="7">SUM(Q8:Q10)</f>
        <v>38</v>
      </c>
      <c r="R11" s="21">
        <f t="shared" ref="R11" si="8">SUM(R8:R10)</f>
        <v>38</v>
      </c>
      <c r="S11" s="21">
        <f t="shared" ref="S11" si="9">SUM(S8:S10)</f>
        <v>38</v>
      </c>
      <c r="T11" s="21">
        <f t="shared" ref="T11" si="10">SUM(T8:T10)</f>
        <v>38</v>
      </c>
      <c r="U11" s="21">
        <f t="shared" ref="U11:W11" si="11">SUM(U8:U10)</f>
        <v>38</v>
      </c>
      <c r="V11" s="21">
        <f t="shared" si="11"/>
        <v>38</v>
      </c>
      <c r="W11" s="21">
        <f t="shared" si="11"/>
        <v>38</v>
      </c>
      <c r="X11" s="21">
        <f t="shared" ref="X11" si="12">SUM(X8:X10)</f>
        <v>38</v>
      </c>
      <c r="Y11" s="21">
        <f t="shared" ref="Y11" si="13">SUM(Y8:Y10)</f>
        <v>38</v>
      </c>
      <c r="Z11" s="21">
        <f t="shared" ref="Z11" si="14">SUM(Z8:Z10)</f>
        <v>38</v>
      </c>
      <c r="AA11" s="21">
        <f>SUM(AA8:AA10)</f>
        <v>38</v>
      </c>
      <c r="AB11" s="21">
        <f t="shared" ref="AB11:AC11" si="15">SUM(AB8:AB10)</f>
        <v>38</v>
      </c>
      <c r="AC11" s="21">
        <f t="shared" si="15"/>
        <v>38</v>
      </c>
      <c r="AD11" s="21">
        <f t="shared" ref="AD11:AE11" si="16">SUM(AD8:AD10)</f>
        <v>38</v>
      </c>
      <c r="AE11" s="21">
        <f t="shared" si="16"/>
        <v>38</v>
      </c>
      <c r="AF11" s="21">
        <f t="shared" ref="AF11" si="17">SUM(AF8:AF10)</f>
        <v>38</v>
      </c>
    </row>
    <row r="12" spans="1:32" s="33" customFormat="1" ht="15" thickBot="1" x14ac:dyDescent="0.35">
      <c r="A12" s="31"/>
      <c r="B12" s="32" t="s">
        <v>9</v>
      </c>
      <c r="E12" s="34">
        <f t="shared" ref="E12:G12" si="18">(E8+E9/2)/E11</f>
        <v>1</v>
      </c>
      <c r="F12" s="34">
        <f t="shared" si="18"/>
        <v>0.86842105263157898</v>
      </c>
      <c r="G12" s="34">
        <f t="shared" si="18"/>
        <v>0.57894736842105265</v>
      </c>
      <c r="H12" s="34">
        <f>(H8+H9/2)/H11</f>
        <v>0.56578947368421051</v>
      </c>
      <c r="I12" s="34">
        <f>(I8+I9/2)/I11</f>
        <v>0.59210526315789469</v>
      </c>
      <c r="J12" s="34">
        <f t="shared" ref="J12" si="19">(J8+J9/2)/J11</f>
        <v>0.57894736842105265</v>
      </c>
      <c r="K12" s="34">
        <f t="shared" ref="K12:L12" si="20">(K8+K9/2)/K11</f>
        <v>0.51315789473684215</v>
      </c>
      <c r="L12" s="34">
        <f t="shared" si="20"/>
        <v>0.80263157894736847</v>
      </c>
      <c r="M12" s="34">
        <f t="shared" ref="M12" si="21">(M8+M9/2)/M11</f>
        <v>0.5</v>
      </c>
      <c r="N12" s="34">
        <f t="shared" ref="N12:Q12" si="22">(N8+N9/2)/N11</f>
        <v>0.53947368421052633</v>
      </c>
      <c r="O12" s="34">
        <f t="shared" si="22"/>
        <v>0.46052631578947367</v>
      </c>
      <c r="P12" s="34">
        <f t="shared" si="22"/>
        <v>0.48684210526315791</v>
      </c>
      <c r="Q12" s="34">
        <f t="shared" si="22"/>
        <v>0.43421052631578949</v>
      </c>
      <c r="R12" s="34">
        <f t="shared" ref="R12:S12" si="23">(R8+R9/2)/R11</f>
        <v>0.42105263157894735</v>
      </c>
      <c r="S12" s="34">
        <f t="shared" si="23"/>
        <v>0.53947368421052633</v>
      </c>
      <c r="T12" s="34">
        <f t="shared" ref="T12:U12" si="24">(T8+T9/2)/T11</f>
        <v>0.59210526315789469</v>
      </c>
      <c r="U12" s="34">
        <f t="shared" si="24"/>
        <v>0.43421052631578949</v>
      </c>
      <c r="V12" s="34">
        <f t="shared" ref="V12" si="25">(V8+V9/2)/V11</f>
        <v>0.5</v>
      </c>
      <c r="W12" s="34">
        <f t="shared" ref="W12:Y12" si="26">(W8+W9/2)/W11</f>
        <v>0.46052631578947367</v>
      </c>
      <c r="X12" s="34">
        <f t="shared" si="26"/>
        <v>0.32894736842105265</v>
      </c>
      <c r="Y12" s="34">
        <f t="shared" si="26"/>
        <v>0.60526315789473684</v>
      </c>
      <c r="Z12" s="34">
        <f t="shared" ref="Z12:AB12" si="27">(Z8+Z9/2)/Z11</f>
        <v>0.5</v>
      </c>
      <c r="AA12" s="34">
        <f t="shared" si="27"/>
        <v>0.53947368421052633</v>
      </c>
      <c r="AB12" s="34">
        <f t="shared" si="27"/>
        <v>0.46052631578947367</v>
      </c>
      <c r="AC12" s="34">
        <f t="shared" ref="AC12" si="28">(AC8+AC9/2)/AC11</f>
        <v>0.65789473684210531</v>
      </c>
      <c r="AD12" s="34">
        <f t="shared" ref="AD12:AE12" si="29">(AD8+AD9/2)/AD11</f>
        <v>0.68421052631578949</v>
      </c>
      <c r="AE12" s="34">
        <f t="shared" si="29"/>
        <v>0.51315789473684215</v>
      </c>
      <c r="AF12" s="34">
        <f t="shared" ref="AF12" si="30">(AF8+AF9/2)/AF11</f>
        <v>0.60526315789473684</v>
      </c>
    </row>
    <row r="13" spans="1:32" s="52" customFormat="1" x14ac:dyDescent="0.3">
      <c r="A13" s="20"/>
      <c r="B13" s="6" t="s">
        <v>120</v>
      </c>
      <c r="C13" s="1"/>
      <c r="D13" s="1"/>
      <c r="E13" s="53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>
        <v>0</v>
      </c>
      <c r="AF13" s="1">
        <v>1</v>
      </c>
    </row>
    <row r="14" spans="1:32" s="52" customFormat="1" x14ac:dyDescent="0.3">
      <c r="A14" s="20"/>
      <c r="B14" s="6"/>
      <c r="C14" s="1"/>
      <c r="D14" s="1"/>
      <c r="E14" s="53"/>
      <c r="F14" s="53"/>
      <c r="G14" s="53"/>
      <c r="H14" s="53"/>
      <c r="I14" s="53"/>
      <c r="J14" s="53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>
        <v>0</v>
      </c>
      <c r="AF14" s="1">
        <v>0</v>
      </c>
    </row>
    <row r="15" spans="1:32" s="52" customFormat="1" x14ac:dyDescent="0.3">
      <c r="A15" s="20"/>
      <c r="B15" s="6" t="s">
        <v>121</v>
      </c>
      <c r="C15" s="1"/>
      <c r="D15" s="1"/>
      <c r="E15" s="53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>
        <v>169</v>
      </c>
      <c r="AF15" s="1">
        <v>642</v>
      </c>
    </row>
    <row r="16" spans="1:32" s="52" customFormat="1" x14ac:dyDescent="0.3">
      <c r="A16" s="20"/>
      <c r="C16" s="1"/>
      <c r="D16" s="1"/>
      <c r="E16" s="53"/>
      <c r="F16" s="53"/>
      <c r="G16" s="53"/>
      <c r="H16" s="53"/>
      <c r="I16" s="53"/>
      <c r="J16" s="53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>
        <v>218</v>
      </c>
      <c r="AF16" s="1">
        <v>218</v>
      </c>
    </row>
    <row r="17" spans="1:32" s="52" customFormat="1" x14ac:dyDescent="0.3">
      <c r="A17" s="20"/>
      <c r="B17" s="2" t="s">
        <v>5</v>
      </c>
      <c r="C17" s="1"/>
      <c r="D17" s="1"/>
      <c r="E17" s="53"/>
      <c r="F17" s="53"/>
      <c r="G17" s="53"/>
      <c r="H17" s="53"/>
      <c r="I17" s="53"/>
      <c r="J17" s="53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>
        <v>17</v>
      </c>
      <c r="AF17" s="1">
        <v>14</v>
      </c>
    </row>
    <row r="18" spans="1:32" s="52" customFormat="1" x14ac:dyDescent="0.3">
      <c r="A18" s="20"/>
      <c r="B18" s="2" t="s">
        <v>6</v>
      </c>
      <c r="C18" s="1"/>
      <c r="D18" s="1"/>
      <c r="E18" s="53"/>
      <c r="F18" s="53"/>
      <c r="G18" s="53"/>
      <c r="H18" s="53"/>
      <c r="I18" s="53"/>
      <c r="J18" s="53"/>
      <c r="K18" s="5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>
        <v>5</v>
      </c>
      <c r="AF18" s="1">
        <v>3</v>
      </c>
    </row>
    <row r="19" spans="1:32" s="52" customFormat="1" x14ac:dyDescent="0.3">
      <c r="A19" s="20" t="s">
        <v>207</v>
      </c>
      <c r="B19" s="2" t="s">
        <v>7</v>
      </c>
      <c r="C19" s="1"/>
      <c r="D19" s="1"/>
      <c r="E19" s="53"/>
      <c r="F19" s="53"/>
      <c r="G19" s="53"/>
      <c r="H19" s="53"/>
      <c r="I19" s="53"/>
      <c r="J19" s="53"/>
      <c r="K19" s="5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>
        <v>16</v>
      </c>
      <c r="AF19" s="1">
        <v>21</v>
      </c>
    </row>
    <row r="20" spans="1:32" s="52" customFormat="1" x14ac:dyDescent="0.3">
      <c r="A20" s="20"/>
      <c r="B20" s="2" t="s">
        <v>8</v>
      </c>
      <c r="C20" s="1"/>
      <c r="D20" s="1"/>
      <c r="E20" s="53"/>
      <c r="F20" s="53"/>
      <c r="G20" s="53"/>
      <c r="H20" s="53"/>
      <c r="I20" s="53"/>
      <c r="J20" s="53"/>
      <c r="K20" s="5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>
        <f t="shared" ref="AC20:AD20" si="31">SUM(AC17:AC19)</f>
        <v>0</v>
      </c>
      <c r="AD20" s="30">
        <f t="shared" si="31"/>
        <v>0</v>
      </c>
      <c r="AE20" s="30">
        <f>SUM(AE17:AE19)</f>
        <v>38</v>
      </c>
      <c r="AF20" s="30">
        <f>SUM(AF17:AF19)</f>
        <v>38</v>
      </c>
    </row>
    <row r="21" spans="1:32" s="33" customFormat="1" ht="15" thickBot="1" x14ac:dyDescent="0.35">
      <c r="A21" s="31"/>
      <c r="B21" s="32" t="s">
        <v>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 t="e">
        <f t="shared" ref="AC21:AD21" si="32">(AC17+AC18/2)/AC20</f>
        <v>#DIV/0!</v>
      </c>
      <c r="AD21" s="34" t="e">
        <f t="shared" si="32"/>
        <v>#DIV/0!</v>
      </c>
      <c r="AE21" s="34">
        <f t="shared" ref="AE21:AF21" si="33">(AE17+AE18/2)/AE20</f>
        <v>0.51315789473684215</v>
      </c>
      <c r="AF21" s="34">
        <f t="shared" si="33"/>
        <v>0.40789473684210525</v>
      </c>
    </row>
    <row r="22" spans="1:32" s="52" customFormat="1" x14ac:dyDescent="0.3">
      <c r="A22" s="20"/>
      <c r="B22" s="6" t="s">
        <v>120</v>
      </c>
      <c r="C22" s="1"/>
      <c r="D22" s="1"/>
      <c r="E22" s="53"/>
      <c r="F22" s="53"/>
      <c r="G22" s="53"/>
      <c r="H22" s="53"/>
      <c r="I22" s="53"/>
      <c r="J22" s="53"/>
      <c r="K22" s="5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>
        <v>0</v>
      </c>
      <c r="AF22" s="1">
        <v>0</v>
      </c>
    </row>
    <row r="23" spans="1:32" s="52" customFormat="1" x14ac:dyDescent="0.3">
      <c r="A23" s="20"/>
      <c r="B23" s="6"/>
      <c r="C23" s="1"/>
      <c r="D23" s="1"/>
      <c r="E23" s="53"/>
      <c r="F23" s="53"/>
      <c r="G23" s="53"/>
      <c r="H23" s="53"/>
      <c r="I23" s="53"/>
      <c r="J23" s="53"/>
      <c r="K23" s="53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>
        <v>0</v>
      </c>
      <c r="AF23" s="1">
        <v>0</v>
      </c>
    </row>
    <row r="24" spans="1:32" s="52" customFormat="1" x14ac:dyDescent="0.3">
      <c r="A24" s="20"/>
      <c r="B24" s="6" t="s">
        <v>121</v>
      </c>
      <c r="C24" s="1"/>
      <c r="D24" s="1"/>
      <c r="E24" s="53"/>
      <c r="F24" s="53"/>
      <c r="G24" s="53"/>
      <c r="H24" s="53"/>
      <c r="I24" s="53"/>
      <c r="J24" s="5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>
        <v>846</v>
      </c>
      <c r="AF24" s="1">
        <v>1955</v>
      </c>
    </row>
    <row r="25" spans="1:32" s="52" customFormat="1" x14ac:dyDescent="0.3">
      <c r="A25" s="20"/>
      <c r="C25" s="1"/>
      <c r="D25" s="1"/>
      <c r="E25" s="53"/>
      <c r="F25" s="53"/>
      <c r="G25" s="53"/>
      <c r="H25" s="53"/>
      <c r="I25" s="53"/>
      <c r="J25" s="53"/>
      <c r="K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>
        <v>220</v>
      </c>
      <c r="AF25" s="1">
        <v>215</v>
      </c>
    </row>
    <row r="26" spans="1:32" s="52" customFormat="1" x14ac:dyDescent="0.3">
      <c r="A26" s="20"/>
      <c r="B26" s="2" t="s">
        <v>5</v>
      </c>
      <c r="C26" s="1"/>
      <c r="D26" s="1"/>
      <c r="E26" s="53"/>
      <c r="F26" s="53"/>
      <c r="G26" s="53"/>
      <c r="H26" s="53"/>
      <c r="I26" s="53"/>
      <c r="J26" s="53"/>
      <c r="K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>
        <v>22</v>
      </c>
      <c r="AF26" s="1">
        <v>24</v>
      </c>
    </row>
    <row r="27" spans="1:32" s="52" customFormat="1" x14ac:dyDescent="0.3">
      <c r="A27" s="20"/>
      <c r="B27" s="2" t="s">
        <v>6</v>
      </c>
      <c r="C27" s="1"/>
      <c r="D27" s="1"/>
      <c r="E27" s="53"/>
      <c r="F27" s="53"/>
      <c r="G27" s="53"/>
      <c r="H27" s="53"/>
      <c r="I27" s="53"/>
      <c r="J27" s="53"/>
      <c r="K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>
        <v>3</v>
      </c>
      <c r="AF27" s="1">
        <v>5</v>
      </c>
    </row>
    <row r="28" spans="1:32" s="52" customFormat="1" x14ac:dyDescent="0.3">
      <c r="A28" s="20" t="s">
        <v>208</v>
      </c>
      <c r="B28" s="2" t="s">
        <v>7</v>
      </c>
      <c r="C28" s="1"/>
      <c r="D28" s="1"/>
      <c r="E28" s="53"/>
      <c r="F28" s="53"/>
      <c r="G28" s="53"/>
      <c r="H28" s="53"/>
      <c r="I28" s="53"/>
      <c r="J28" s="53"/>
      <c r="K28" s="53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>
        <v>13</v>
      </c>
      <c r="AF28" s="1">
        <v>9</v>
      </c>
    </row>
    <row r="29" spans="1:32" s="52" customFormat="1" x14ac:dyDescent="0.3">
      <c r="A29" s="20"/>
      <c r="B29" s="2" t="s">
        <v>8</v>
      </c>
      <c r="C29" s="1"/>
      <c r="D29" s="1"/>
      <c r="E29" s="53"/>
      <c r="F29" s="53"/>
      <c r="G29" s="53"/>
      <c r="H29" s="53"/>
      <c r="I29" s="53"/>
      <c r="J29" s="53"/>
      <c r="K29" s="53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>
        <f t="shared" ref="AC29:AD29" si="34">SUM(AC26:AC28)</f>
        <v>0</v>
      </c>
      <c r="AD29" s="30">
        <f t="shared" si="34"/>
        <v>0</v>
      </c>
      <c r="AE29" s="30">
        <f t="shared" ref="AE29:AF29" si="35">SUM(AE26:AE28)</f>
        <v>38</v>
      </c>
      <c r="AF29" s="30">
        <f t="shared" si="35"/>
        <v>38</v>
      </c>
    </row>
    <row r="30" spans="1:32" s="33" customFormat="1" ht="15" thickBot="1" x14ac:dyDescent="0.35">
      <c r="A30" s="31"/>
      <c r="B30" s="32" t="s">
        <v>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 t="e">
        <f t="shared" ref="AC30:AD30" si="36">(AC26+AC27/2)/AC29</f>
        <v>#DIV/0!</v>
      </c>
      <c r="AD30" s="34" t="e">
        <f t="shared" si="36"/>
        <v>#DIV/0!</v>
      </c>
      <c r="AE30" s="34">
        <f t="shared" ref="AE30:AF30" si="37">(AE26+AE27/2)/AE29</f>
        <v>0.61842105263157898</v>
      </c>
      <c r="AF30" s="34">
        <f t="shared" si="37"/>
        <v>0.69736842105263153</v>
      </c>
    </row>
    <row r="31" spans="1:32" s="1" customFormat="1" x14ac:dyDescent="0.3">
      <c r="A31" s="20"/>
      <c r="B31" s="2" t="s">
        <v>120</v>
      </c>
      <c r="E31" s="53"/>
      <c r="F31" s="53"/>
      <c r="G31" s="53"/>
      <c r="H31" s="53"/>
      <c r="I31" s="53"/>
      <c r="J31" s="53"/>
      <c r="K31" s="5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3">
        <f>AC22+AC13+AC4</f>
        <v>0</v>
      </c>
      <c r="AD31" s="53">
        <f>AD22+AD13+AD4</f>
        <v>4</v>
      </c>
      <c r="AE31" s="53">
        <f>AE22+AE13+AE4</f>
        <v>0</v>
      </c>
      <c r="AF31" s="53">
        <f>AF22+AF13+AF4</f>
        <v>1</v>
      </c>
    </row>
    <row r="32" spans="1:32" s="1" customFormat="1" x14ac:dyDescent="0.3">
      <c r="A32" s="20"/>
      <c r="B32" s="2"/>
      <c r="E32" s="53"/>
      <c r="F32" s="53"/>
      <c r="G32" s="53"/>
      <c r="H32" s="53"/>
      <c r="I32" s="53"/>
      <c r="J32" s="53"/>
      <c r="K32" s="5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3">
        <f t="shared" ref="AC32:AD33" si="38">AC23+AC14+AC4</f>
        <v>0</v>
      </c>
      <c r="AD32" s="53">
        <f>AD23+AD14+AD4</f>
        <v>4</v>
      </c>
      <c r="AE32" s="55">
        <f>AE23+AE14+AE4</f>
        <v>0</v>
      </c>
      <c r="AF32" s="55">
        <f>AF23+AF14+AF4</f>
        <v>0</v>
      </c>
    </row>
    <row r="33" spans="1:32" s="52" customFormat="1" x14ac:dyDescent="0.3">
      <c r="A33" s="20"/>
      <c r="B33" s="6" t="s">
        <v>121</v>
      </c>
      <c r="C33" s="1"/>
      <c r="D33" s="1"/>
      <c r="E33" s="53"/>
      <c r="F33" s="53"/>
      <c r="G33" s="53"/>
      <c r="H33" s="53"/>
      <c r="I33" s="53"/>
      <c r="J33" s="53"/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3">
        <f t="shared" si="38"/>
        <v>0</v>
      </c>
      <c r="AD33" s="53">
        <f t="shared" si="38"/>
        <v>0</v>
      </c>
      <c r="AE33" s="55">
        <f>AE24+AE15+AE6</f>
        <v>1550</v>
      </c>
      <c r="AF33" s="55">
        <f>AF24+AF15+AF6</f>
        <v>3815</v>
      </c>
    </row>
    <row r="34" spans="1:32" s="52" customFormat="1" x14ac:dyDescent="0.3">
      <c r="A34" s="20"/>
      <c r="C34" s="1"/>
      <c r="D34" s="1"/>
      <c r="E34" s="53"/>
      <c r="F34" s="53"/>
      <c r="G34" s="53"/>
      <c r="H34" s="53"/>
      <c r="I34" s="53"/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3">
        <f>AC25+AC16+AC6</f>
        <v>716</v>
      </c>
      <c r="AD34" s="53">
        <f>AD25+AD16+AD6</f>
        <v>1620</v>
      </c>
      <c r="AE34" s="55">
        <f>AE25+AE16+AE7</f>
        <v>638</v>
      </c>
      <c r="AF34" s="55">
        <f>AF25+AF16+AF7</f>
        <v>660</v>
      </c>
    </row>
    <row r="35" spans="1:32" s="52" customFormat="1" x14ac:dyDescent="0.3">
      <c r="A35" s="20"/>
      <c r="B35" s="2" t="s">
        <v>5</v>
      </c>
      <c r="C35" s="1"/>
      <c r="D35" s="1"/>
      <c r="E35" s="53"/>
      <c r="F35" s="53"/>
      <c r="G35" s="53"/>
      <c r="H35" s="53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>
        <f t="shared" ref="AC35:AD37" si="39">AC26+AC17+AC8</f>
        <v>22</v>
      </c>
      <c r="AD35" s="53">
        <f t="shared" si="39"/>
        <v>25</v>
      </c>
      <c r="AE35" s="53">
        <f t="shared" ref="AE35:AF35" si="40">AE26+AE17+AE8</f>
        <v>55</v>
      </c>
      <c r="AF35" s="53">
        <f t="shared" si="40"/>
        <v>59</v>
      </c>
    </row>
    <row r="36" spans="1:32" s="52" customFormat="1" x14ac:dyDescent="0.3">
      <c r="A36" s="20" t="s">
        <v>206</v>
      </c>
      <c r="B36" s="2" t="s">
        <v>6</v>
      </c>
      <c r="C36" s="1"/>
      <c r="D36" s="1"/>
      <c r="E36" s="53"/>
      <c r="F36" s="53"/>
      <c r="G36" s="53"/>
      <c r="H36" s="53"/>
      <c r="I36" s="53"/>
      <c r="J36" s="53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3">
        <f t="shared" si="39"/>
        <v>6</v>
      </c>
      <c r="AD36" s="53">
        <f t="shared" si="39"/>
        <v>2</v>
      </c>
      <c r="AE36" s="53">
        <f t="shared" ref="AE36:AF36" si="41">AE27+AE18+AE9</f>
        <v>15</v>
      </c>
      <c r="AF36" s="53">
        <f t="shared" si="41"/>
        <v>12</v>
      </c>
    </row>
    <row r="37" spans="1:32" s="52" customFormat="1" x14ac:dyDescent="0.3">
      <c r="A37" s="20"/>
      <c r="B37" s="2" t="s">
        <v>7</v>
      </c>
      <c r="C37" s="1"/>
      <c r="D37" s="1"/>
      <c r="E37" s="53"/>
      <c r="F37" s="53"/>
      <c r="G37" s="53"/>
      <c r="H37" s="53"/>
      <c r="I37" s="53"/>
      <c r="J37" s="53"/>
      <c r="K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3">
        <f t="shared" si="39"/>
        <v>10</v>
      </c>
      <c r="AD37" s="53">
        <f t="shared" si="39"/>
        <v>11</v>
      </c>
      <c r="AE37" s="53">
        <f>AE28+AE19+AE10</f>
        <v>44</v>
      </c>
      <c r="AF37" s="53">
        <f>AF28+AF19+AF10</f>
        <v>43</v>
      </c>
    </row>
    <row r="38" spans="1:32" s="52" customFormat="1" x14ac:dyDescent="0.3">
      <c r="A38" s="20"/>
      <c r="B38" s="2" t="s">
        <v>8</v>
      </c>
      <c r="C38" s="1"/>
      <c r="D38" s="1"/>
      <c r="E38" s="53"/>
      <c r="F38" s="53"/>
      <c r="G38" s="53"/>
      <c r="H38" s="53"/>
      <c r="I38" s="53"/>
      <c r="J38" s="53"/>
      <c r="K38" s="53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21">
        <f t="shared" ref="AC38:AD38" si="42">SUM(AC35:AC37)</f>
        <v>38</v>
      </c>
      <c r="AD38" s="21">
        <f t="shared" si="42"/>
        <v>38</v>
      </c>
      <c r="AE38" s="21">
        <f t="shared" ref="AE38:AF38" si="43">SUM(AE35:AE37)</f>
        <v>114</v>
      </c>
      <c r="AF38" s="21">
        <f t="shared" si="43"/>
        <v>114</v>
      </c>
    </row>
    <row r="39" spans="1:32" s="33" customFormat="1" ht="15" thickBot="1" x14ac:dyDescent="0.35">
      <c r="A39" s="31"/>
      <c r="B39" s="32" t="s">
        <v>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f t="shared" ref="AC39:AD39" si="44">(AC35+AC36/2)/AC38</f>
        <v>0.65789473684210531</v>
      </c>
      <c r="AD39" s="34">
        <f t="shared" si="44"/>
        <v>0.68421052631578949</v>
      </c>
      <c r="AE39" s="34">
        <f>(AE35+AE36/2)/AE38</f>
        <v>0.54824561403508776</v>
      </c>
      <c r="AF39" s="34">
        <f>(AF35+AF36/2)/AF38</f>
        <v>0.57017543859649122</v>
      </c>
    </row>
    <row r="40" spans="1:32" x14ac:dyDescent="0.3">
      <c r="A40" s="19"/>
      <c r="B40" s="6" t="s">
        <v>11</v>
      </c>
      <c r="C40" s="7" t="s">
        <v>193</v>
      </c>
      <c r="D40" s="7"/>
      <c r="E40" s="7" t="s">
        <v>16</v>
      </c>
      <c r="F40" s="7" t="s">
        <v>17</v>
      </c>
      <c r="G40" s="7" t="s">
        <v>17</v>
      </c>
      <c r="H40" s="7" t="s">
        <v>17</v>
      </c>
      <c r="I40" s="7"/>
      <c r="J40" s="7" t="s">
        <v>17</v>
      </c>
      <c r="K40" s="7" t="s">
        <v>17</v>
      </c>
      <c r="N40" s="46"/>
      <c r="O40" s="23"/>
      <c r="P40" s="23"/>
      <c r="Q40" s="23"/>
      <c r="Z40" s="7" t="s">
        <v>17</v>
      </c>
      <c r="AA40" s="7" t="s">
        <v>17</v>
      </c>
    </row>
    <row r="41" spans="1:32" x14ac:dyDescent="0.3">
      <c r="A41" s="19"/>
      <c r="B41" s="6" t="s">
        <v>12</v>
      </c>
      <c r="C41" s="7" t="s">
        <v>194</v>
      </c>
      <c r="D41" s="7"/>
      <c r="E41" s="7" t="s">
        <v>16</v>
      </c>
      <c r="F41" s="7" t="s">
        <v>17</v>
      </c>
      <c r="G41" s="7" t="s">
        <v>17</v>
      </c>
      <c r="H41" s="7" t="s">
        <v>17</v>
      </c>
      <c r="I41" s="7"/>
      <c r="J41" s="7" t="s">
        <v>17</v>
      </c>
      <c r="K41" s="7" t="s">
        <v>17</v>
      </c>
      <c r="R41" s="23"/>
      <c r="S41" s="46"/>
      <c r="T41" s="46"/>
      <c r="U41" s="23"/>
      <c r="Z41" s="7" t="s">
        <v>17</v>
      </c>
      <c r="AA41" s="7" t="s">
        <v>17</v>
      </c>
    </row>
    <row r="42" spans="1:32" x14ac:dyDescent="0.3">
      <c r="A42" s="19"/>
      <c r="B42" s="6" t="s">
        <v>13</v>
      </c>
      <c r="C42" s="7" t="s">
        <v>195</v>
      </c>
      <c r="D42" s="7"/>
      <c r="E42" s="7" t="s">
        <v>18</v>
      </c>
      <c r="F42" s="7" t="s">
        <v>16</v>
      </c>
      <c r="G42" s="7" t="s">
        <v>17</v>
      </c>
      <c r="H42" s="7" t="s">
        <v>17</v>
      </c>
      <c r="I42" s="7"/>
      <c r="J42" s="7" t="s">
        <v>17</v>
      </c>
      <c r="K42" s="7" t="s">
        <v>17</v>
      </c>
      <c r="V42" s="48"/>
      <c r="W42" s="23"/>
      <c r="X42" s="23"/>
      <c r="Y42" s="46"/>
      <c r="Z42" s="7" t="s">
        <v>17</v>
      </c>
      <c r="AA42" s="7" t="s">
        <v>17</v>
      </c>
    </row>
    <row r="43" spans="1:32" x14ac:dyDescent="0.3">
      <c r="A43" s="19" t="s">
        <v>106</v>
      </c>
      <c r="B43" s="6" t="s">
        <v>14</v>
      </c>
      <c r="C43" s="7" t="s">
        <v>196</v>
      </c>
      <c r="D43" s="7"/>
      <c r="E43" s="7" t="s">
        <v>18</v>
      </c>
      <c r="F43" s="7" t="s">
        <v>18</v>
      </c>
      <c r="G43" s="7" t="s">
        <v>17</v>
      </c>
      <c r="H43" s="7" t="s">
        <v>17</v>
      </c>
      <c r="I43" s="7"/>
      <c r="J43" s="7" t="s">
        <v>17</v>
      </c>
      <c r="K43" s="7" t="s">
        <v>17</v>
      </c>
      <c r="Z43" s="7" t="s">
        <v>17</v>
      </c>
      <c r="AA43" s="7" t="s">
        <v>17</v>
      </c>
    </row>
    <row r="44" spans="1:32" x14ac:dyDescent="0.3">
      <c r="A44" s="19"/>
      <c r="B44" s="6" t="s">
        <v>15</v>
      </c>
      <c r="C44" s="7" t="s">
        <v>197</v>
      </c>
      <c r="D44" s="7"/>
      <c r="E44" s="7" t="s">
        <v>18</v>
      </c>
      <c r="F44" s="7" t="s">
        <v>18</v>
      </c>
      <c r="G44" s="7" t="s">
        <v>16</v>
      </c>
      <c r="H44" s="7" t="s">
        <v>17</v>
      </c>
      <c r="I44" s="7"/>
      <c r="J44" s="7" t="s">
        <v>17</v>
      </c>
      <c r="K44" s="7" t="s">
        <v>17</v>
      </c>
      <c r="Z44" s="7" t="s">
        <v>17</v>
      </c>
      <c r="AA44" s="7" t="s">
        <v>141</v>
      </c>
    </row>
    <row r="45" spans="1:32" x14ac:dyDescent="0.3">
      <c r="A45" s="19"/>
      <c r="B45" s="6" t="s">
        <v>23</v>
      </c>
      <c r="C45" s="7" t="s">
        <v>198</v>
      </c>
      <c r="D45" s="7"/>
      <c r="E45" s="7" t="s">
        <v>18</v>
      </c>
      <c r="F45" s="7" t="s">
        <v>18</v>
      </c>
      <c r="G45" s="7" t="s">
        <v>16</v>
      </c>
      <c r="H45" s="7" t="s">
        <v>119</v>
      </c>
      <c r="I45" s="7"/>
      <c r="J45" s="7" t="s">
        <v>119</v>
      </c>
      <c r="K45" s="7" t="s">
        <v>17</v>
      </c>
      <c r="Z45" s="7" t="s">
        <v>17</v>
      </c>
      <c r="AA45" s="7" t="s">
        <v>17</v>
      </c>
    </row>
    <row r="46" spans="1:32" x14ac:dyDescent="0.3">
      <c r="A46" s="19"/>
      <c r="B46" s="6" t="s">
        <v>24</v>
      </c>
      <c r="C46" s="7" t="s">
        <v>199</v>
      </c>
      <c r="D46" s="7"/>
      <c r="E46" s="7" t="s">
        <v>18</v>
      </c>
      <c r="F46" s="7" t="s">
        <v>18</v>
      </c>
      <c r="G46" s="7" t="s">
        <v>18</v>
      </c>
      <c r="H46" s="7" t="s">
        <v>18</v>
      </c>
      <c r="I46" s="7"/>
      <c r="J46" s="7" t="s">
        <v>18</v>
      </c>
      <c r="K46" s="7" t="s">
        <v>18</v>
      </c>
      <c r="Z46" s="7" t="s">
        <v>18</v>
      </c>
    </row>
    <row r="47" spans="1:32" x14ac:dyDescent="0.3">
      <c r="A47" s="19"/>
      <c r="B47" s="6" t="s">
        <v>25</v>
      </c>
      <c r="C47" s="7" t="s">
        <v>200</v>
      </c>
      <c r="D47" s="7"/>
      <c r="E47" s="7" t="s">
        <v>18</v>
      </c>
      <c r="F47" s="7" t="s">
        <v>18</v>
      </c>
      <c r="G47" s="7" t="s">
        <v>18</v>
      </c>
      <c r="H47" s="7" t="s">
        <v>18</v>
      </c>
      <c r="I47" s="7"/>
      <c r="J47" s="7" t="s">
        <v>18</v>
      </c>
      <c r="K47" s="7" t="s">
        <v>156</v>
      </c>
      <c r="Z47" s="7" t="s">
        <v>18</v>
      </c>
    </row>
    <row r="48" spans="1:32" x14ac:dyDescent="0.3">
      <c r="A48" s="19"/>
      <c r="B48" s="6" t="s">
        <v>108</v>
      </c>
      <c r="C48" s="7" t="s">
        <v>201</v>
      </c>
      <c r="D48" s="7"/>
      <c r="E48" s="7"/>
      <c r="F48" s="7"/>
      <c r="G48" s="7"/>
      <c r="H48" s="7" t="s">
        <v>17</v>
      </c>
      <c r="I48" s="7"/>
      <c r="J48" s="7" t="s">
        <v>17</v>
      </c>
      <c r="K48" s="7" t="s">
        <v>17</v>
      </c>
    </row>
    <row r="49" spans="1:11" x14ac:dyDescent="0.3">
      <c r="A49" s="22"/>
      <c r="B49" s="6" t="s">
        <v>109</v>
      </c>
      <c r="C49" s="1" t="s">
        <v>202</v>
      </c>
      <c r="H49" s="7" t="s">
        <v>17</v>
      </c>
      <c r="I49" s="7"/>
      <c r="J49" s="7" t="s">
        <v>17</v>
      </c>
      <c r="K49" s="7" t="s">
        <v>17</v>
      </c>
    </row>
    <row r="50" spans="1:11" x14ac:dyDescent="0.3">
      <c r="A50" s="22"/>
      <c r="B50" s="6" t="s">
        <v>110</v>
      </c>
      <c r="C50" s="1" t="s">
        <v>203</v>
      </c>
      <c r="H50" s="23" t="s">
        <v>118</v>
      </c>
      <c r="I50" s="7"/>
      <c r="J50" s="23" t="s">
        <v>118</v>
      </c>
      <c r="K50" s="45" t="s">
        <v>156</v>
      </c>
    </row>
    <row r="51" spans="1:11" x14ac:dyDescent="0.3">
      <c r="A51" s="22"/>
      <c r="B51" s="6" t="s">
        <v>111</v>
      </c>
      <c r="C51" s="1" t="s">
        <v>204</v>
      </c>
      <c r="H51" s="23" t="s">
        <v>17</v>
      </c>
      <c r="I51" s="7"/>
      <c r="J51" s="23" t="s">
        <v>17</v>
      </c>
      <c r="K51" s="45" t="s">
        <v>156</v>
      </c>
    </row>
    <row r="52" spans="1:11" x14ac:dyDescent="0.3">
      <c r="A52" s="7" t="s">
        <v>107</v>
      </c>
      <c r="B52" s="6">
        <v>1</v>
      </c>
      <c r="C52" s="7"/>
      <c r="D52" s="7"/>
      <c r="E52" s="7" t="s">
        <v>21</v>
      </c>
      <c r="F52" s="7" t="s">
        <v>21</v>
      </c>
      <c r="G52" s="7" t="s">
        <v>21</v>
      </c>
      <c r="H52" s="7" t="s">
        <v>21</v>
      </c>
      <c r="I52" s="7" t="s">
        <v>21</v>
      </c>
      <c r="J52" s="7" t="s">
        <v>21</v>
      </c>
      <c r="K52" s="7" t="s">
        <v>21</v>
      </c>
    </row>
    <row r="53" spans="1:11" x14ac:dyDescent="0.3">
      <c r="A53" s="7"/>
      <c r="B53" s="6">
        <v>2</v>
      </c>
      <c r="C53" s="7"/>
      <c r="D53" s="7"/>
      <c r="E53" s="7"/>
      <c r="F53" s="7"/>
      <c r="G53" s="7"/>
      <c r="H53" s="7"/>
      <c r="I53" s="7"/>
      <c r="J53" s="7"/>
    </row>
    <row r="54" spans="1:11" x14ac:dyDescent="0.3">
      <c r="A54" s="7"/>
      <c r="B54" s="6" t="s">
        <v>22</v>
      </c>
      <c r="C54" s="7"/>
      <c r="D54" s="7"/>
      <c r="E54" s="7"/>
      <c r="F54" s="7"/>
      <c r="G54" s="7"/>
      <c r="H54" s="7"/>
      <c r="I54" s="7"/>
      <c r="J54" s="7"/>
    </row>
  </sheetData>
  <phoneticPr fontId="3" type="noConversion"/>
  <conditionalFormatting sqref="A40:P48 Q40:XFD49 K40:L51 A49:O49 P49:P51">
    <cfRule type="expression" dxfId="2" priority="1">
      <formula>LEFT(A40,1)="-"</formula>
    </cfRule>
    <cfRule type="expression" dxfId="1" priority="2">
      <formula>LEFT(A40,1)="="</formula>
    </cfRule>
    <cfRule type="expression" dxfId="0" priority="3">
      <formula>LEFT(A40,1)="+"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A2" sqref="A2:A20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61</v>
      </c>
      <c r="B1" s="2" t="s">
        <v>63</v>
      </c>
      <c r="C1" s="4"/>
      <c r="D1" s="9" t="s">
        <v>97</v>
      </c>
      <c r="E1" s="2" t="s">
        <v>63</v>
      </c>
      <c r="F1" s="4"/>
      <c r="G1" s="9" t="s">
        <v>62</v>
      </c>
      <c r="H1" s="2" t="s">
        <v>63</v>
      </c>
    </row>
    <row r="2" spans="1:8" x14ac:dyDescent="0.3">
      <c r="A2" s="10" t="s">
        <v>29</v>
      </c>
      <c r="B2" t="s">
        <v>42</v>
      </c>
      <c r="D2" s="10" t="s">
        <v>71</v>
      </c>
      <c r="E2" s="1" t="s">
        <v>78</v>
      </c>
      <c r="G2" s="10" t="s">
        <v>65</v>
      </c>
      <c r="H2" s="1" t="s">
        <v>64</v>
      </c>
    </row>
    <row r="3" spans="1:8" x14ac:dyDescent="0.3">
      <c r="A3" s="10" t="s">
        <v>30</v>
      </c>
      <c r="B3" t="s">
        <v>43</v>
      </c>
      <c r="D3" s="10" t="s">
        <v>96</v>
      </c>
      <c r="E3" s="1" t="s">
        <v>79</v>
      </c>
      <c r="G3" s="10" t="s">
        <v>66</v>
      </c>
      <c r="H3" s="1" t="s">
        <v>64</v>
      </c>
    </row>
    <row r="4" spans="1:8" x14ac:dyDescent="0.3">
      <c r="A4" s="10" t="s">
        <v>31</v>
      </c>
      <c r="B4" t="s">
        <v>44</v>
      </c>
      <c r="D4" s="10" t="s">
        <v>72</v>
      </c>
      <c r="E4" s="1" t="s">
        <v>80</v>
      </c>
      <c r="G4" s="10" t="s">
        <v>67</v>
      </c>
      <c r="H4" s="1" t="s">
        <v>64</v>
      </c>
    </row>
    <row r="5" spans="1:8" x14ac:dyDescent="0.3">
      <c r="A5" s="10" t="s">
        <v>112</v>
      </c>
      <c r="B5" t="s">
        <v>45</v>
      </c>
      <c r="D5" s="10" t="s">
        <v>73</v>
      </c>
      <c r="E5" s="1" t="s">
        <v>81</v>
      </c>
      <c r="G5" s="10" t="s">
        <v>68</v>
      </c>
      <c r="H5" s="1" t="s">
        <v>64</v>
      </c>
    </row>
    <row r="6" spans="1:8" x14ac:dyDescent="0.3">
      <c r="A6" s="10" t="s">
        <v>113</v>
      </c>
      <c r="B6" t="s">
        <v>46</v>
      </c>
      <c r="D6" s="10" t="s">
        <v>74</v>
      </c>
      <c r="E6" s="1" t="s">
        <v>82</v>
      </c>
      <c r="G6" s="10" t="s">
        <v>69</v>
      </c>
      <c r="H6" s="1" t="s">
        <v>64</v>
      </c>
    </row>
    <row r="7" spans="1:8" x14ac:dyDescent="0.3">
      <c r="A7" s="10" t="s">
        <v>114</v>
      </c>
      <c r="B7" t="s">
        <v>47</v>
      </c>
      <c r="D7" s="10" t="s">
        <v>75</v>
      </c>
      <c r="E7" s="1" t="s">
        <v>83</v>
      </c>
      <c r="G7" s="10" t="s">
        <v>70</v>
      </c>
      <c r="H7" s="1" t="s">
        <v>64</v>
      </c>
    </row>
    <row r="8" spans="1:8" x14ac:dyDescent="0.3">
      <c r="A8" s="10" t="s">
        <v>115</v>
      </c>
      <c r="B8" t="s">
        <v>48</v>
      </c>
      <c r="D8" s="10" t="s">
        <v>76</v>
      </c>
      <c r="E8" s="1" t="s">
        <v>84</v>
      </c>
    </row>
    <row r="9" spans="1:8" x14ac:dyDescent="0.3">
      <c r="A9" s="10" t="s">
        <v>116</v>
      </c>
      <c r="B9" t="s">
        <v>49</v>
      </c>
      <c r="D9" s="10" t="s">
        <v>77</v>
      </c>
      <c r="E9" s="1" t="s">
        <v>85</v>
      </c>
    </row>
    <row r="10" spans="1:8" x14ac:dyDescent="0.3">
      <c r="A10" s="10" t="s">
        <v>117</v>
      </c>
      <c r="B10" t="s">
        <v>50</v>
      </c>
      <c r="D10" s="10" t="s">
        <v>100</v>
      </c>
      <c r="E10" s="1" t="s">
        <v>103</v>
      </c>
    </row>
    <row r="11" spans="1:8" x14ac:dyDescent="0.3">
      <c r="A11" s="10" t="s">
        <v>32</v>
      </c>
      <c r="B11" t="s">
        <v>86</v>
      </c>
      <c r="D11" s="10" t="s">
        <v>104</v>
      </c>
      <c r="E11" s="1" t="s">
        <v>102</v>
      </c>
    </row>
    <row r="12" spans="1:8" x14ac:dyDescent="0.3">
      <c r="A12" s="10" t="s">
        <v>33</v>
      </c>
      <c r="B12" t="s">
        <v>94</v>
      </c>
    </row>
    <row r="13" spans="1:8" x14ac:dyDescent="0.3">
      <c r="A13" s="10" t="s">
        <v>34</v>
      </c>
      <c r="B13" t="s">
        <v>87</v>
      </c>
    </row>
    <row r="14" spans="1:8" x14ac:dyDescent="0.3">
      <c r="A14" s="10" t="s">
        <v>35</v>
      </c>
      <c r="B14" t="s">
        <v>88</v>
      </c>
      <c r="D14" s="9" t="s">
        <v>98</v>
      </c>
    </row>
    <row r="15" spans="1:8" x14ac:dyDescent="0.3">
      <c r="A15" s="10" t="s">
        <v>36</v>
      </c>
      <c r="B15" t="s">
        <v>89</v>
      </c>
      <c r="D15" s="10" t="s">
        <v>99</v>
      </c>
      <c r="E15" s="5" t="s">
        <v>103</v>
      </c>
    </row>
    <row r="16" spans="1:8" x14ac:dyDescent="0.3">
      <c r="A16" s="10" t="s">
        <v>37</v>
      </c>
      <c r="B16" t="s">
        <v>90</v>
      </c>
      <c r="D16" s="10" t="s">
        <v>101</v>
      </c>
      <c r="E16" s="5" t="s">
        <v>102</v>
      </c>
    </row>
    <row r="17" spans="1:2" x14ac:dyDescent="0.3">
      <c r="A17" s="10" t="s">
        <v>38</v>
      </c>
      <c r="B17" t="s">
        <v>95</v>
      </c>
    </row>
    <row r="18" spans="1:2" x14ac:dyDescent="0.3">
      <c r="A18" s="10" t="s">
        <v>39</v>
      </c>
      <c r="B18" t="s">
        <v>91</v>
      </c>
    </row>
    <row r="19" spans="1:2" x14ac:dyDescent="0.3">
      <c r="A19" s="10" t="s">
        <v>40</v>
      </c>
      <c r="B19" t="s">
        <v>92</v>
      </c>
    </row>
    <row r="20" spans="1:2" x14ac:dyDescent="0.3">
      <c r="A20" s="10" t="s">
        <v>41</v>
      </c>
      <c r="B20" t="s">
        <v>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21"/>
  <sheetViews>
    <sheetView workbookViewId="0">
      <selection activeCell="C9" sqref="C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51</v>
      </c>
      <c r="C1" s="3" t="s">
        <v>54</v>
      </c>
      <c r="E1" s="3" t="s">
        <v>55</v>
      </c>
    </row>
    <row r="3" spans="1:5" x14ac:dyDescent="0.3">
      <c r="A3" s="36" t="s">
        <v>52</v>
      </c>
    </row>
    <row r="4" spans="1:5" x14ac:dyDescent="0.3">
      <c r="A4" s="36" t="s">
        <v>53</v>
      </c>
      <c r="E4" t="s">
        <v>56</v>
      </c>
    </row>
    <row r="5" spans="1:5" x14ac:dyDescent="0.3">
      <c r="A5" t="s">
        <v>105</v>
      </c>
      <c r="E5" t="s">
        <v>58</v>
      </c>
    </row>
    <row r="7" spans="1:5" x14ac:dyDescent="0.3">
      <c r="A7" s="36" t="s">
        <v>136</v>
      </c>
      <c r="E7" t="s">
        <v>139</v>
      </c>
    </row>
    <row r="8" spans="1:5" x14ac:dyDescent="0.3">
      <c r="A8" t="s">
        <v>137</v>
      </c>
    </row>
    <row r="10" spans="1:5" x14ac:dyDescent="0.3">
      <c r="A10" t="s">
        <v>135</v>
      </c>
    </row>
    <row r="12" spans="1:5" x14ac:dyDescent="0.3">
      <c r="A12" t="s">
        <v>138</v>
      </c>
    </row>
    <row r="14" spans="1:5" x14ac:dyDescent="0.3">
      <c r="E14" t="s">
        <v>157</v>
      </c>
    </row>
    <row r="17" spans="1:1" ht="21" x14ac:dyDescent="0.4">
      <c r="A17" s="3" t="s">
        <v>151</v>
      </c>
    </row>
    <row r="18" spans="1:1" x14ac:dyDescent="0.3">
      <c r="A18" t="s">
        <v>152</v>
      </c>
    </row>
    <row r="19" spans="1:1" x14ac:dyDescent="0.3">
      <c r="A19" t="s">
        <v>153</v>
      </c>
    </row>
    <row r="20" spans="1:1" x14ac:dyDescent="0.3">
      <c r="A20" t="s">
        <v>188</v>
      </c>
    </row>
    <row r="21" spans="1:1" x14ac:dyDescent="0.3">
      <c r="A21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J53"/>
  <sheetViews>
    <sheetView zoomScale="55" zoomScaleNormal="55" workbookViewId="0">
      <selection activeCell="K18" sqref="K18"/>
    </sheetView>
  </sheetViews>
  <sheetFormatPr defaultColWidth="11.33203125" defaultRowHeight="14.4" x14ac:dyDescent="0.3"/>
  <cols>
    <col min="1" max="1" width="11.33203125" style="13"/>
    <col min="2" max="2" width="16.109375" style="12" bestFit="1" customWidth="1"/>
    <col min="3" max="3" width="14.21875" style="13" bestFit="1" customWidth="1"/>
    <col min="4" max="4" width="17.44140625" style="13" bestFit="1" customWidth="1"/>
    <col min="5" max="5" width="20.5546875" style="13" bestFit="1" customWidth="1"/>
    <col min="6" max="6" width="23.109375" style="13" bestFit="1" customWidth="1"/>
    <col min="7" max="7" width="26.33203125" style="13" bestFit="1" customWidth="1"/>
    <col min="8" max="8" width="29.44140625" style="13" bestFit="1" customWidth="1"/>
    <col min="9" max="9" width="32" style="13" bestFit="1" customWidth="1"/>
    <col min="10" max="10" width="15.5546875" style="13" bestFit="1" customWidth="1"/>
    <col min="11" max="16384" width="11.33203125" style="13"/>
  </cols>
  <sheetData>
    <row r="1" spans="2:10" s="12" customFormat="1" x14ac:dyDescent="0.3">
      <c r="B1" s="12" t="s">
        <v>192</v>
      </c>
      <c r="C1" s="15">
        <v>4</v>
      </c>
      <c r="D1" s="15">
        <v>5</v>
      </c>
      <c r="E1" s="15">
        <v>6</v>
      </c>
      <c r="F1" s="15">
        <v>7</v>
      </c>
      <c r="G1" s="15">
        <v>8</v>
      </c>
      <c r="H1" s="15">
        <v>9</v>
      </c>
      <c r="I1" s="15">
        <v>10</v>
      </c>
      <c r="J1" s="15"/>
    </row>
    <row r="2" spans="2:10" x14ac:dyDescent="0.3">
      <c r="B2" s="12">
        <v>4</v>
      </c>
      <c r="C2" s="14">
        <f t="shared" ref="C2:I11" si="0">$B2^C$1</f>
        <v>256</v>
      </c>
      <c r="D2" s="14">
        <f t="shared" si="0"/>
        <v>1024</v>
      </c>
      <c r="E2" s="14">
        <f t="shared" si="0"/>
        <v>4096</v>
      </c>
      <c r="F2" s="14">
        <f t="shared" si="0"/>
        <v>16384</v>
      </c>
      <c r="G2" s="14">
        <f t="shared" si="0"/>
        <v>65536</v>
      </c>
      <c r="H2" s="14">
        <f t="shared" si="0"/>
        <v>262144</v>
      </c>
      <c r="I2" s="14">
        <f t="shared" si="0"/>
        <v>1048576</v>
      </c>
      <c r="J2" s="14"/>
    </row>
    <row r="3" spans="2:10" x14ac:dyDescent="0.3">
      <c r="B3" s="12">
        <v>8</v>
      </c>
      <c r="C3" s="14">
        <f t="shared" si="0"/>
        <v>4096</v>
      </c>
      <c r="D3" s="14">
        <f t="shared" si="0"/>
        <v>32768</v>
      </c>
      <c r="E3" s="14">
        <f t="shared" si="0"/>
        <v>262144</v>
      </c>
      <c r="F3" s="14">
        <f t="shared" si="0"/>
        <v>2097152</v>
      </c>
      <c r="G3" s="14">
        <f t="shared" si="0"/>
        <v>16777216</v>
      </c>
      <c r="H3" s="14">
        <f t="shared" si="0"/>
        <v>134217728</v>
      </c>
      <c r="I3" s="14">
        <f t="shared" si="0"/>
        <v>1073741824</v>
      </c>
      <c r="J3" s="14"/>
    </row>
    <row r="4" spans="2:10" x14ac:dyDescent="0.3">
      <c r="B4" s="12">
        <v>12</v>
      </c>
      <c r="C4" s="14">
        <f t="shared" si="0"/>
        <v>20736</v>
      </c>
      <c r="D4" s="14">
        <f t="shared" si="0"/>
        <v>248832</v>
      </c>
      <c r="E4" s="14">
        <f t="shared" si="0"/>
        <v>2985984</v>
      </c>
      <c r="F4" s="14">
        <f t="shared" si="0"/>
        <v>35831808</v>
      </c>
      <c r="G4" s="14">
        <f t="shared" si="0"/>
        <v>429981696</v>
      </c>
      <c r="H4" s="14">
        <f t="shared" si="0"/>
        <v>5159780352</v>
      </c>
      <c r="I4" s="14">
        <f t="shared" si="0"/>
        <v>61917364224</v>
      </c>
      <c r="J4" s="14"/>
    </row>
    <row r="5" spans="2:10" x14ac:dyDescent="0.3">
      <c r="B5" s="12">
        <v>16</v>
      </c>
      <c r="C5" s="14">
        <f t="shared" si="0"/>
        <v>65536</v>
      </c>
      <c r="D5" s="14">
        <f t="shared" si="0"/>
        <v>1048576</v>
      </c>
      <c r="E5" s="14">
        <f t="shared" si="0"/>
        <v>16777216</v>
      </c>
      <c r="F5" s="14">
        <f t="shared" si="0"/>
        <v>268435456</v>
      </c>
      <c r="G5" s="14">
        <f t="shared" si="0"/>
        <v>4294967296</v>
      </c>
      <c r="H5" s="14">
        <f t="shared" si="0"/>
        <v>68719476736</v>
      </c>
      <c r="I5" s="14">
        <f t="shared" si="0"/>
        <v>1099511627776</v>
      </c>
      <c r="J5" s="14"/>
    </row>
    <row r="6" spans="2:10" x14ac:dyDescent="0.3">
      <c r="B6" s="12">
        <v>20</v>
      </c>
      <c r="C6" s="14">
        <f t="shared" si="0"/>
        <v>160000</v>
      </c>
      <c r="D6" s="14">
        <f t="shared" si="0"/>
        <v>3200000</v>
      </c>
      <c r="E6" s="14">
        <f t="shared" si="0"/>
        <v>64000000</v>
      </c>
      <c r="F6" s="14">
        <f t="shared" si="0"/>
        <v>1280000000</v>
      </c>
      <c r="G6" s="14">
        <f t="shared" si="0"/>
        <v>25600000000</v>
      </c>
      <c r="H6" s="14">
        <f t="shared" si="0"/>
        <v>512000000000</v>
      </c>
      <c r="I6" s="14">
        <f t="shared" si="0"/>
        <v>10240000000000</v>
      </c>
      <c r="J6" s="14"/>
    </row>
    <row r="7" spans="2:10" x14ac:dyDescent="0.3">
      <c r="B7" s="12">
        <v>24</v>
      </c>
      <c r="C7" s="14">
        <f t="shared" si="0"/>
        <v>331776</v>
      </c>
      <c r="D7" s="14">
        <f t="shared" si="0"/>
        <v>7962624</v>
      </c>
      <c r="E7" s="14">
        <f t="shared" si="0"/>
        <v>191102976</v>
      </c>
      <c r="F7" s="14">
        <f t="shared" si="0"/>
        <v>4586471424</v>
      </c>
      <c r="G7" s="14">
        <f t="shared" si="0"/>
        <v>110075314176</v>
      </c>
      <c r="H7" s="14">
        <f t="shared" si="0"/>
        <v>2641807540224</v>
      </c>
      <c r="I7" s="14">
        <f t="shared" si="0"/>
        <v>63403380965376</v>
      </c>
      <c r="J7" s="14"/>
    </row>
    <row r="8" spans="2:10" x14ac:dyDescent="0.3">
      <c r="B8" s="12">
        <v>28</v>
      </c>
      <c r="C8" s="14">
        <f t="shared" si="0"/>
        <v>614656</v>
      </c>
      <c r="D8" s="14">
        <f t="shared" si="0"/>
        <v>17210368</v>
      </c>
      <c r="E8" s="14">
        <f t="shared" si="0"/>
        <v>481890304</v>
      </c>
      <c r="F8" s="14">
        <f t="shared" si="0"/>
        <v>13492928512</v>
      </c>
      <c r="G8" s="14">
        <f t="shared" si="0"/>
        <v>377801998336</v>
      </c>
      <c r="H8" s="14">
        <f t="shared" si="0"/>
        <v>10578455953408</v>
      </c>
      <c r="I8" s="14">
        <f t="shared" si="0"/>
        <v>296196766695424</v>
      </c>
      <c r="J8" s="14"/>
    </row>
    <row r="9" spans="2:10" x14ac:dyDescent="0.3">
      <c r="B9" s="12">
        <v>32</v>
      </c>
      <c r="C9" s="14">
        <f t="shared" si="0"/>
        <v>1048576</v>
      </c>
      <c r="D9" s="14">
        <f t="shared" si="0"/>
        <v>33554432</v>
      </c>
      <c r="E9" s="14">
        <f t="shared" si="0"/>
        <v>1073741824</v>
      </c>
      <c r="F9" s="14">
        <f t="shared" si="0"/>
        <v>34359738368</v>
      </c>
      <c r="G9" s="14">
        <f t="shared" si="0"/>
        <v>1099511627776</v>
      </c>
      <c r="H9" s="14">
        <f t="shared" si="0"/>
        <v>35184372088832</v>
      </c>
      <c r="I9" s="14">
        <f t="shared" si="0"/>
        <v>1125899906842624</v>
      </c>
      <c r="J9" s="14"/>
    </row>
    <row r="10" spans="2:10" x14ac:dyDescent="0.3">
      <c r="B10" s="12">
        <v>36</v>
      </c>
      <c r="C10" s="14">
        <f t="shared" si="0"/>
        <v>1679616</v>
      </c>
      <c r="D10" s="14">
        <f t="shared" si="0"/>
        <v>60466176</v>
      </c>
      <c r="E10" s="14">
        <f t="shared" si="0"/>
        <v>2176782336</v>
      </c>
      <c r="F10" s="14">
        <f t="shared" si="0"/>
        <v>78364164096</v>
      </c>
      <c r="G10" s="14">
        <f t="shared" si="0"/>
        <v>2821109907456</v>
      </c>
      <c r="H10" s="14">
        <f t="shared" si="0"/>
        <v>101559956668416</v>
      </c>
      <c r="I10" s="14">
        <f t="shared" si="0"/>
        <v>3656158440062976</v>
      </c>
      <c r="J10" s="14"/>
    </row>
    <row r="11" spans="2:10" x14ac:dyDescent="0.3">
      <c r="B11" s="12">
        <v>40</v>
      </c>
      <c r="C11" s="14">
        <f t="shared" si="0"/>
        <v>2560000</v>
      </c>
      <c r="D11" s="14">
        <f t="shared" si="0"/>
        <v>102400000</v>
      </c>
      <c r="E11" s="14">
        <f t="shared" si="0"/>
        <v>4096000000</v>
      </c>
      <c r="F11" s="14">
        <f t="shared" si="0"/>
        <v>163840000000</v>
      </c>
      <c r="G11" s="14">
        <f t="shared" si="0"/>
        <v>6553600000000</v>
      </c>
      <c r="H11" s="14">
        <f t="shared" si="0"/>
        <v>262144000000000</v>
      </c>
      <c r="I11" s="14">
        <f t="shared" si="0"/>
        <v>1.048576E+16</v>
      </c>
      <c r="J11" s="14"/>
    </row>
    <row r="12" spans="2:10" x14ac:dyDescent="0.3">
      <c r="B12" s="12">
        <v>44</v>
      </c>
      <c r="C12" s="14">
        <f t="shared" ref="C12:I26" si="1">$B12^C$1</f>
        <v>3748096</v>
      </c>
      <c r="D12" s="14">
        <f t="shared" si="1"/>
        <v>164916224</v>
      </c>
      <c r="E12" s="14">
        <f t="shared" si="1"/>
        <v>7256313856</v>
      </c>
      <c r="F12" s="14">
        <f t="shared" si="1"/>
        <v>319277809664</v>
      </c>
      <c r="G12" s="14">
        <f t="shared" si="1"/>
        <v>14048223625216</v>
      </c>
      <c r="H12" s="14">
        <f t="shared" si="1"/>
        <v>618121839509504</v>
      </c>
      <c r="I12" s="14">
        <f t="shared" si="1"/>
        <v>2.7197360938418176E+16</v>
      </c>
      <c r="J12" s="14"/>
    </row>
    <row r="13" spans="2:10" x14ac:dyDescent="0.3">
      <c r="B13" s="12">
        <v>48</v>
      </c>
      <c r="C13" s="14">
        <f t="shared" si="1"/>
        <v>5308416</v>
      </c>
      <c r="D13" s="14">
        <f t="shared" si="1"/>
        <v>254803968</v>
      </c>
      <c r="E13" s="14">
        <f t="shared" si="1"/>
        <v>12230590464</v>
      </c>
      <c r="F13" s="14">
        <f t="shared" si="1"/>
        <v>587068342272</v>
      </c>
      <c r="G13" s="14">
        <f t="shared" si="1"/>
        <v>28179280429056</v>
      </c>
      <c r="H13" s="14">
        <f t="shared" si="1"/>
        <v>1352605460594688</v>
      </c>
      <c r="I13" s="14">
        <f t="shared" si="1"/>
        <v>6.4925062108545024E+16</v>
      </c>
      <c r="J13" s="14"/>
    </row>
    <row r="14" spans="2:10" s="12" customFormat="1" x14ac:dyDescent="0.3">
      <c r="B14" s="12">
        <v>52</v>
      </c>
      <c r="C14" s="14">
        <f t="shared" si="1"/>
        <v>7311616</v>
      </c>
      <c r="D14" s="14">
        <f t="shared" si="1"/>
        <v>380204032</v>
      </c>
      <c r="E14" s="14">
        <f t="shared" si="1"/>
        <v>19770609664</v>
      </c>
      <c r="F14" s="14">
        <f t="shared" si="1"/>
        <v>1028071702528</v>
      </c>
      <c r="G14" s="14">
        <f t="shared" si="1"/>
        <v>53459728531456</v>
      </c>
      <c r="H14" s="14">
        <f t="shared" si="1"/>
        <v>2779905883635712</v>
      </c>
      <c r="I14" s="14">
        <f t="shared" si="1"/>
        <v>1.4455510594905702E+17</v>
      </c>
      <c r="J14" s="15"/>
    </row>
    <row r="15" spans="2:10" x14ac:dyDescent="0.3">
      <c r="B15" s="12">
        <v>56</v>
      </c>
      <c r="C15" s="14">
        <f t="shared" si="1"/>
        <v>9834496</v>
      </c>
      <c r="D15" s="14">
        <f t="shared" si="1"/>
        <v>550731776</v>
      </c>
      <c r="E15" s="14">
        <f t="shared" si="1"/>
        <v>30840979456</v>
      </c>
      <c r="F15" s="14">
        <f t="shared" si="1"/>
        <v>1727094849536</v>
      </c>
      <c r="G15" s="14">
        <f t="shared" si="1"/>
        <v>96717311574016</v>
      </c>
      <c r="H15" s="14">
        <f t="shared" si="1"/>
        <v>5416169448144896</v>
      </c>
      <c r="I15" s="14">
        <f t="shared" si="1"/>
        <v>3.0330548909611418E+17</v>
      </c>
      <c r="J15" s="14"/>
    </row>
    <row r="16" spans="2:10" x14ac:dyDescent="0.3">
      <c r="B16" s="12">
        <v>60</v>
      </c>
      <c r="C16" s="14">
        <f t="shared" si="1"/>
        <v>12960000</v>
      </c>
      <c r="D16" s="14">
        <f t="shared" si="1"/>
        <v>777600000</v>
      </c>
      <c r="E16" s="14">
        <f t="shared" si="1"/>
        <v>46656000000</v>
      </c>
      <c r="F16" s="14">
        <f t="shared" si="1"/>
        <v>2799360000000</v>
      </c>
      <c r="G16" s="14">
        <f t="shared" si="1"/>
        <v>167961600000000</v>
      </c>
      <c r="H16" s="14">
        <f t="shared" si="1"/>
        <v>1.0077696E+16</v>
      </c>
      <c r="I16" s="14">
        <f t="shared" si="1"/>
        <v>6.0466176E+17</v>
      </c>
      <c r="J16" s="14"/>
    </row>
    <row r="17" spans="1:10" x14ac:dyDescent="0.3">
      <c r="B17" s="12">
        <v>64</v>
      </c>
      <c r="C17" s="14">
        <f t="shared" si="1"/>
        <v>16777216</v>
      </c>
      <c r="D17" s="14">
        <f t="shared" si="1"/>
        <v>1073741824</v>
      </c>
      <c r="E17" s="14">
        <f t="shared" si="1"/>
        <v>68719476736</v>
      </c>
      <c r="F17" s="14">
        <f t="shared" si="1"/>
        <v>4398046511104</v>
      </c>
      <c r="G17" s="14">
        <f t="shared" si="1"/>
        <v>281474976710656</v>
      </c>
      <c r="H17" s="14">
        <f t="shared" si="1"/>
        <v>1.8014398509481984E+16</v>
      </c>
      <c r="I17" s="14">
        <f t="shared" si="1"/>
        <v>1.152921504606847E+18</v>
      </c>
      <c r="J17" s="14"/>
    </row>
    <row r="18" spans="1:10" x14ac:dyDescent="0.3">
      <c r="B18" s="12">
        <v>68</v>
      </c>
      <c r="C18" s="14">
        <f t="shared" si="1"/>
        <v>21381376</v>
      </c>
      <c r="D18" s="14">
        <f t="shared" si="1"/>
        <v>1453933568</v>
      </c>
      <c r="E18" s="14">
        <f t="shared" si="1"/>
        <v>98867482624</v>
      </c>
      <c r="F18" s="14">
        <f t="shared" si="1"/>
        <v>6722988818432</v>
      </c>
      <c r="G18" s="14">
        <f t="shared" si="1"/>
        <v>457163239653376</v>
      </c>
      <c r="H18" s="14">
        <f t="shared" si="1"/>
        <v>3.1087100296429568E+16</v>
      </c>
      <c r="I18" s="14">
        <f t="shared" si="1"/>
        <v>2.1139228201572106E+18</v>
      </c>
      <c r="J18" s="14"/>
    </row>
    <row r="19" spans="1:10" x14ac:dyDescent="0.3">
      <c r="B19" s="12">
        <v>72</v>
      </c>
      <c r="C19" s="14">
        <f t="shared" si="1"/>
        <v>26873856</v>
      </c>
      <c r="D19" s="14">
        <f t="shared" si="1"/>
        <v>1934917632</v>
      </c>
      <c r="E19" s="14">
        <f t="shared" si="1"/>
        <v>139314069504</v>
      </c>
      <c r="F19" s="14">
        <f t="shared" si="1"/>
        <v>10030613004288</v>
      </c>
      <c r="G19" s="14">
        <f t="shared" si="1"/>
        <v>722204136308736</v>
      </c>
      <c r="H19" s="14">
        <f t="shared" si="1"/>
        <v>5.1998697814228992E+16</v>
      </c>
      <c r="I19" s="14">
        <f t="shared" si="1"/>
        <v>3.7439062426244874E+18</v>
      </c>
      <c r="J19" s="14"/>
    </row>
    <row r="20" spans="1:10" x14ac:dyDescent="0.3">
      <c r="B20" s="12">
        <v>76</v>
      </c>
      <c r="C20" s="14">
        <f t="shared" si="1"/>
        <v>33362176</v>
      </c>
      <c r="D20" s="14">
        <f t="shared" si="1"/>
        <v>2535525376</v>
      </c>
      <c r="E20" s="14">
        <f t="shared" si="1"/>
        <v>192699928576</v>
      </c>
      <c r="F20" s="14">
        <f t="shared" si="1"/>
        <v>14645194571776</v>
      </c>
      <c r="G20" s="14">
        <f t="shared" si="1"/>
        <v>1113034787454976</v>
      </c>
      <c r="H20" s="14">
        <f t="shared" si="1"/>
        <v>8.4590643846578176E+16</v>
      </c>
      <c r="I20" s="14">
        <f t="shared" si="1"/>
        <v>6.4288889323399414E+18</v>
      </c>
      <c r="J20" s="14"/>
    </row>
    <row r="21" spans="1:10" x14ac:dyDescent="0.3">
      <c r="B21" s="12">
        <v>80</v>
      </c>
      <c r="C21" s="14">
        <f t="shared" si="1"/>
        <v>40960000</v>
      </c>
      <c r="D21" s="14">
        <f t="shared" si="1"/>
        <v>3276800000</v>
      </c>
      <c r="E21" s="14">
        <f t="shared" si="1"/>
        <v>262144000000</v>
      </c>
      <c r="F21" s="14">
        <f t="shared" si="1"/>
        <v>20971520000000</v>
      </c>
      <c r="G21" s="14">
        <f t="shared" si="1"/>
        <v>1677721600000000</v>
      </c>
      <c r="H21" s="14">
        <f t="shared" si="1"/>
        <v>1.34217728E+17</v>
      </c>
      <c r="I21" s="14">
        <f t="shared" si="1"/>
        <v>1.073741824E+19</v>
      </c>
      <c r="J21" s="14"/>
    </row>
    <row r="22" spans="1:10" x14ac:dyDescent="0.3">
      <c r="B22" s="12">
        <v>84</v>
      </c>
      <c r="C22" s="14">
        <f t="shared" si="1"/>
        <v>49787136</v>
      </c>
      <c r="D22" s="14">
        <f t="shared" si="1"/>
        <v>4182119424</v>
      </c>
      <c r="E22" s="14">
        <f t="shared" si="1"/>
        <v>351298031616</v>
      </c>
      <c r="F22" s="14">
        <f t="shared" si="1"/>
        <v>29509034655744</v>
      </c>
      <c r="G22" s="14">
        <f t="shared" si="1"/>
        <v>2478758911082496</v>
      </c>
      <c r="H22" s="14">
        <f t="shared" si="1"/>
        <v>2.0821574853092966E+17</v>
      </c>
      <c r="I22" s="14">
        <f t="shared" si="1"/>
        <v>1.7490122876598092E+19</v>
      </c>
      <c r="J22" s="14"/>
    </row>
    <row r="23" spans="1:10" x14ac:dyDescent="0.3">
      <c r="B23" s="12">
        <v>88</v>
      </c>
      <c r="C23" s="14">
        <f t="shared" si="1"/>
        <v>59969536</v>
      </c>
      <c r="D23" s="14">
        <f t="shared" si="1"/>
        <v>5277319168</v>
      </c>
      <c r="E23" s="14">
        <f t="shared" si="1"/>
        <v>464404086784</v>
      </c>
      <c r="F23" s="14">
        <f t="shared" si="1"/>
        <v>40867559636992</v>
      </c>
      <c r="G23" s="14">
        <f t="shared" si="1"/>
        <v>3596345248055296</v>
      </c>
      <c r="H23" s="14">
        <f t="shared" si="1"/>
        <v>3.1647838182886605E+17</v>
      </c>
      <c r="I23" s="14">
        <f t="shared" si="1"/>
        <v>2.7850097600940212E+19</v>
      </c>
      <c r="J23" s="14"/>
    </row>
    <row r="24" spans="1:10" x14ac:dyDescent="0.3">
      <c r="B24" s="12">
        <v>92</v>
      </c>
      <c r="C24" s="14">
        <f t="shared" si="1"/>
        <v>71639296</v>
      </c>
      <c r="D24" s="14">
        <f t="shared" si="1"/>
        <v>6590815232</v>
      </c>
      <c r="E24" s="14">
        <f t="shared" si="1"/>
        <v>606355001344</v>
      </c>
      <c r="F24" s="14">
        <f t="shared" si="1"/>
        <v>55784660123648</v>
      </c>
      <c r="G24" s="14">
        <f t="shared" si="1"/>
        <v>5132188731375616</v>
      </c>
      <c r="H24" s="14">
        <f t="shared" si="1"/>
        <v>4.7216136328655667E+17</v>
      </c>
      <c r="I24" s="14">
        <f t="shared" si="1"/>
        <v>4.3438845422363214E+19</v>
      </c>
      <c r="J24" s="14"/>
    </row>
    <row r="25" spans="1:10" x14ac:dyDescent="0.3">
      <c r="B25" s="12">
        <v>96</v>
      </c>
      <c r="C25" s="14">
        <f t="shared" si="1"/>
        <v>84934656</v>
      </c>
      <c r="D25" s="14">
        <f t="shared" si="1"/>
        <v>8153726976</v>
      </c>
      <c r="E25" s="14">
        <f t="shared" si="1"/>
        <v>782757789696</v>
      </c>
      <c r="F25" s="14">
        <f t="shared" si="1"/>
        <v>75144747810816</v>
      </c>
      <c r="G25" s="14">
        <f t="shared" si="1"/>
        <v>7213895789838336</v>
      </c>
      <c r="H25" s="14">
        <f t="shared" si="1"/>
        <v>6.9253399582448026E+17</v>
      </c>
      <c r="I25" s="14">
        <f t="shared" si="1"/>
        <v>6.6483263599150105E+19</v>
      </c>
      <c r="J25" s="14"/>
    </row>
    <row r="26" spans="1:10" x14ac:dyDescent="0.3">
      <c r="B26" s="12">
        <v>100</v>
      </c>
      <c r="C26" s="14">
        <f t="shared" si="1"/>
        <v>100000000</v>
      </c>
      <c r="D26" s="14">
        <f t="shared" si="1"/>
        <v>10000000000</v>
      </c>
      <c r="E26" s="14">
        <f t="shared" si="1"/>
        <v>1000000000000</v>
      </c>
      <c r="F26" s="14">
        <f t="shared" si="1"/>
        <v>100000000000000</v>
      </c>
      <c r="G26" s="14">
        <f t="shared" si="1"/>
        <v>1E+16</v>
      </c>
      <c r="H26" s="14">
        <f t="shared" si="1"/>
        <v>1E+18</v>
      </c>
      <c r="I26" s="14">
        <f t="shared" si="1"/>
        <v>1E+20</v>
      </c>
    </row>
    <row r="28" spans="1:10" x14ac:dyDescent="0.3">
      <c r="B28" s="12" t="s">
        <v>192</v>
      </c>
      <c r="C28" s="15">
        <v>4</v>
      </c>
      <c r="D28" s="15">
        <v>5</v>
      </c>
      <c r="E28" s="15">
        <v>6</v>
      </c>
      <c r="F28" s="15">
        <v>7</v>
      </c>
      <c r="G28" s="15">
        <v>8</v>
      </c>
      <c r="H28" s="15">
        <v>9</v>
      </c>
      <c r="I28" s="15">
        <v>10</v>
      </c>
    </row>
    <row r="29" spans="1:10" x14ac:dyDescent="0.3">
      <c r="A29" s="12">
        <v>4</v>
      </c>
      <c r="B29" s="12">
        <f>MIN(5,B2)+B2/6</f>
        <v>4.666666666666667</v>
      </c>
      <c r="C29" s="14">
        <f t="shared" ref="C29:I38" si="2">$B29^C$1</f>
        <v>474.27160493827182</v>
      </c>
      <c r="D29" s="14">
        <f t="shared" si="2"/>
        <v>2213.2674897119355</v>
      </c>
      <c r="E29" s="14">
        <f t="shared" si="2"/>
        <v>10328.5816186557</v>
      </c>
      <c r="F29" s="14">
        <f t="shared" si="2"/>
        <v>48200.047553726603</v>
      </c>
      <c r="G29" s="14">
        <f t="shared" si="2"/>
        <v>224933.55525072417</v>
      </c>
      <c r="H29" s="14">
        <f t="shared" si="2"/>
        <v>1049689.9245033795</v>
      </c>
      <c r="I29" s="14">
        <f t="shared" si="2"/>
        <v>4898552.9810157716</v>
      </c>
    </row>
    <row r="30" spans="1:10" x14ac:dyDescent="0.3">
      <c r="A30" s="12">
        <v>8</v>
      </c>
      <c r="B30" s="12">
        <f t="shared" ref="B30:B53" si="3">MIN(5,B3)+B3/6</f>
        <v>6.333333333333333</v>
      </c>
      <c r="C30" s="14">
        <f t="shared" si="2"/>
        <v>1608.9012345679009</v>
      </c>
      <c r="D30" s="14">
        <f t="shared" si="2"/>
        <v>10189.707818930039</v>
      </c>
      <c r="E30" s="14">
        <f t="shared" si="2"/>
        <v>64534.816186556905</v>
      </c>
      <c r="F30" s="14">
        <f t="shared" si="2"/>
        <v>408720.50251486042</v>
      </c>
      <c r="G30" s="14">
        <f t="shared" si="2"/>
        <v>2588563.1825941158</v>
      </c>
      <c r="H30" s="14">
        <f t="shared" si="2"/>
        <v>16394233.489762733</v>
      </c>
      <c r="I30" s="14">
        <f t="shared" si="2"/>
        <v>103830145.43516397</v>
      </c>
    </row>
    <row r="31" spans="1:10" x14ac:dyDescent="0.3">
      <c r="A31" s="12">
        <v>12</v>
      </c>
      <c r="B31" s="12">
        <f t="shared" si="3"/>
        <v>7</v>
      </c>
      <c r="C31" s="14">
        <f t="shared" si="2"/>
        <v>2401</v>
      </c>
      <c r="D31" s="14">
        <f t="shared" si="2"/>
        <v>16807</v>
      </c>
      <c r="E31" s="14">
        <f t="shared" si="2"/>
        <v>117649</v>
      </c>
      <c r="F31" s="14">
        <f t="shared" si="2"/>
        <v>823543</v>
      </c>
      <c r="G31" s="14">
        <f t="shared" si="2"/>
        <v>5764801</v>
      </c>
      <c r="H31" s="14">
        <f t="shared" si="2"/>
        <v>40353607</v>
      </c>
      <c r="I31" s="14">
        <f t="shared" si="2"/>
        <v>282475249</v>
      </c>
    </row>
    <row r="32" spans="1:10" x14ac:dyDescent="0.3">
      <c r="A32" s="12">
        <v>16</v>
      </c>
      <c r="B32" s="12">
        <f t="shared" si="3"/>
        <v>7.6666666666666661</v>
      </c>
      <c r="C32" s="14">
        <f t="shared" si="2"/>
        <v>3454.8271604938263</v>
      </c>
      <c r="D32" s="14">
        <f t="shared" si="2"/>
        <v>26487.008230452666</v>
      </c>
      <c r="E32" s="14">
        <f t="shared" si="2"/>
        <v>203067.06310013711</v>
      </c>
      <c r="F32" s="14">
        <f t="shared" si="2"/>
        <v>1556847.4837677178</v>
      </c>
      <c r="G32" s="14">
        <f t="shared" si="2"/>
        <v>11935830.708885835</v>
      </c>
      <c r="H32" s="14">
        <f t="shared" si="2"/>
        <v>91508035.434791401</v>
      </c>
      <c r="I32" s="14">
        <f t="shared" si="2"/>
        <v>701561605.00006735</v>
      </c>
    </row>
    <row r="33" spans="1:9" x14ac:dyDescent="0.3">
      <c r="A33" s="12">
        <v>20</v>
      </c>
      <c r="B33" s="12">
        <f t="shared" si="3"/>
        <v>8.3333333333333339</v>
      </c>
      <c r="C33" s="14">
        <f t="shared" si="2"/>
        <v>4822.5308641975325</v>
      </c>
      <c r="D33" s="14">
        <f t="shared" si="2"/>
        <v>40187.757201646105</v>
      </c>
      <c r="E33" s="14">
        <f t="shared" si="2"/>
        <v>334897.97668038425</v>
      </c>
      <c r="F33" s="14">
        <f t="shared" si="2"/>
        <v>2790816.4723365353</v>
      </c>
      <c r="G33" s="14">
        <f t="shared" si="2"/>
        <v>23256803.936137799</v>
      </c>
      <c r="H33" s="14">
        <f t="shared" si="2"/>
        <v>193806699.46781501</v>
      </c>
      <c r="I33" s="14">
        <f t="shared" si="2"/>
        <v>1615055828.8984585</v>
      </c>
    </row>
    <row r="34" spans="1:9" x14ac:dyDescent="0.3">
      <c r="A34" s="12">
        <v>24</v>
      </c>
      <c r="B34" s="12">
        <f t="shared" si="3"/>
        <v>9</v>
      </c>
      <c r="C34" s="14">
        <f t="shared" si="2"/>
        <v>6561</v>
      </c>
      <c r="D34" s="14">
        <f t="shared" si="2"/>
        <v>59049</v>
      </c>
      <c r="E34" s="14">
        <f t="shared" si="2"/>
        <v>531441</v>
      </c>
      <c r="F34" s="14">
        <f t="shared" si="2"/>
        <v>4782969</v>
      </c>
      <c r="G34" s="14">
        <f t="shared" si="2"/>
        <v>43046721</v>
      </c>
      <c r="H34" s="14">
        <f t="shared" si="2"/>
        <v>387420489</v>
      </c>
      <c r="I34" s="14">
        <f t="shared" si="2"/>
        <v>3486784401</v>
      </c>
    </row>
    <row r="35" spans="1:9" x14ac:dyDescent="0.3">
      <c r="A35" s="12">
        <v>28</v>
      </c>
      <c r="B35" s="12">
        <f t="shared" si="3"/>
        <v>9.6666666666666679</v>
      </c>
      <c r="C35" s="14">
        <f t="shared" si="2"/>
        <v>8731.8641975308692</v>
      </c>
      <c r="D35" s="14">
        <f t="shared" si="2"/>
        <v>84408.020576131748</v>
      </c>
      <c r="E35" s="14">
        <f t="shared" si="2"/>
        <v>815944.19890260696</v>
      </c>
      <c r="F35" s="14">
        <f t="shared" si="2"/>
        <v>7887460.5893918686</v>
      </c>
      <c r="G35" s="14">
        <f t="shared" si="2"/>
        <v>76245452.364121407</v>
      </c>
      <c r="H35" s="14">
        <f t="shared" si="2"/>
        <v>737039372.85317373</v>
      </c>
      <c r="I35" s="14">
        <f t="shared" si="2"/>
        <v>7124713937.5806799</v>
      </c>
    </row>
    <row r="36" spans="1:9" x14ac:dyDescent="0.3">
      <c r="A36" s="12">
        <v>32</v>
      </c>
      <c r="B36" s="12">
        <f t="shared" si="3"/>
        <v>10.333333333333332</v>
      </c>
      <c r="C36" s="14">
        <f t="shared" si="2"/>
        <v>11401.49382716049</v>
      </c>
      <c r="D36" s="14">
        <f t="shared" si="2"/>
        <v>117815.43621399171</v>
      </c>
      <c r="E36" s="14">
        <f t="shared" si="2"/>
        <v>1217426.1742112476</v>
      </c>
      <c r="F36" s="14">
        <f t="shared" si="2"/>
        <v>12580070.466849556</v>
      </c>
      <c r="G36" s="14">
        <f t="shared" si="2"/>
        <v>129994061.49077874</v>
      </c>
      <c r="H36" s="14">
        <f t="shared" si="2"/>
        <v>1343271968.7380469</v>
      </c>
      <c r="I36" s="14">
        <f t="shared" si="2"/>
        <v>13880477010.29315</v>
      </c>
    </row>
    <row r="37" spans="1:9" x14ac:dyDescent="0.3">
      <c r="A37" s="12">
        <v>36</v>
      </c>
      <c r="B37" s="12">
        <f t="shared" si="3"/>
        <v>11</v>
      </c>
      <c r="C37" s="14">
        <f t="shared" si="2"/>
        <v>14641</v>
      </c>
      <c r="D37" s="14">
        <f t="shared" si="2"/>
        <v>161051</v>
      </c>
      <c r="E37" s="14">
        <f t="shared" si="2"/>
        <v>1771561</v>
      </c>
      <c r="F37" s="14">
        <f t="shared" si="2"/>
        <v>19487171</v>
      </c>
      <c r="G37" s="14">
        <f t="shared" si="2"/>
        <v>214358881</v>
      </c>
      <c r="H37" s="14">
        <f t="shared" si="2"/>
        <v>2357947691</v>
      </c>
      <c r="I37" s="14">
        <f t="shared" si="2"/>
        <v>25937424601</v>
      </c>
    </row>
    <row r="38" spans="1:9" x14ac:dyDescent="0.3">
      <c r="A38" s="12">
        <v>40</v>
      </c>
      <c r="B38" s="12">
        <f t="shared" si="3"/>
        <v>11.666666666666668</v>
      </c>
      <c r="C38" s="14">
        <f t="shared" si="2"/>
        <v>18526.234567901243</v>
      </c>
      <c r="D38" s="14">
        <f t="shared" si="2"/>
        <v>216139.4032921812</v>
      </c>
      <c r="E38" s="14">
        <f t="shared" si="2"/>
        <v>2521626.3717421144</v>
      </c>
      <c r="F38" s="14">
        <f t="shared" si="2"/>
        <v>29418974.336991336</v>
      </c>
      <c r="G38" s="14">
        <f t="shared" si="2"/>
        <v>343221367.26489896</v>
      </c>
      <c r="H38" s="14">
        <f t="shared" si="2"/>
        <v>4004249284.7571549</v>
      </c>
      <c r="I38" s="14">
        <f t="shared" si="2"/>
        <v>46716241655.500145</v>
      </c>
    </row>
    <row r="39" spans="1:9" x14ac:dyDescent="0.3">
      <c r="A39" s="12">
        <v>44</v>
      </c>
      <c r="B39" s="12">
        <f t="shared" si="3"/>
        <v>12.333333333333332</v>
      </c>
      <c r="C39" s="14">
        <f t="shared" ref="C39:I53" si="4">$B39^C$1</f>
        <v>23137.790123456783</v>
      </c>
      <c r="D39" s="14">
        <f t="shared" si="4"/>
        <v>285366.07818930031</v>
      </c>
      <c r="E39" s="14">
        <f t="shared" si="4"/>
        <v>3519514.9643347035</v>
      </c>
      <c r="F39" s="14">
        <f t="shared" si="4"/>
        <v>43407351.226794668</v>
      </c>
      <c r="G39" s="14">
        <f t="shared" si="4"/>
        <v>535357331.79713428</v>
      </c>
      <c r="H39" s="14">
        <f t="shared" si="4"/>
        <v>6602740425.4979887</v>
      </c>
      <c r="I39" s="14">
        <f t="shared" si="4"/>
        <v>81433798581.141861</v>
      </c>
    </row>
    <row r="40" spans="1:9" x14ac:dyDescent="0.3">
      <c r="A40" s="51">
        <v>48</v>
      </c>
      <c r="B40" s="12">
        <f t="shared" si="3"/>
        <v>13</v>
      </c>
      <c r="C40" s="14">
        <f t="shared" si="4"/>
        <v>28561</v>
      </c>
      <c r="D40" s="14">
        <f t="shared" si="4"/>
        <v>371293</v>
      </c>
      <c r="E40" s="14">
        <f t="shared" si="4"/>
        <v>4826809</v>
      </c>
      <c r="F40" s="14">
        <f t="shared" si="4"/>
        <v>62748517</v>
      </c>
      <c r="G40" s="14">
        <f t="shared" si="4"/>
        <v>815730721</v>
      </c>
      <c r="H40" s="14">
        <f t="shared" si="4"/>
        <v>10604499373</v>
      </c>
      <c r="I40" s="14">
        <f t="shared" si="4"/>
        <v>137858491849</v>
      </c>
    </row>
    <row r="41" spans="1:9" x14ac:dyDescent="0.3">
      <c r="A41" s="51">
        <v>52</v>
      </c>
      <c r="B41" s="12">
        <f t="shared" si="3"/>
        <v>13.666666666666666</v>
      </c>
      <c r="C41" s="14">
        <f t="shared" si="4"/>
        <v>34885.938271604937</v>
      </c>
      <c r="D41" s="14">
        <f t="shared" si="4"/>
        <v>476774.48971193412</v>
      </c>
      <c r="E41" s="14">
        <f t="shared" si="4"/>
        <v>6515918.0260630995</v>
      </c>
      <c r="F41" s="14">
        <f t="shared" si="4"/>
        <v>89050879.689529032</v>
      </c>
      <c r="G41" s="14">
        <f t="shared" si="4"/>
        <v>1217028689.09023</v>
      </c>
      <c r="H41" s="14">
        <f t="shared" si="4"/>
        <v>16632725417.566475</v>
      </c>
      <c r="I41" s="14">
        <f t="shared" si="4"/>
        <v>227313914040.07516</v>
      </c>
    </row>
    <row r="42" spans="1:9" x14ac:dyDescent="0.3">
      <c r="A42" s="12">
        <v>56</v>
      </c>
      <c r="B42" s="12">
        <f t="shared" si="3"/>
        <v>14.333333333333334</v>
      </c>
      <c r="C42" s="14">
        <f t="shared" si="4"/>
        <v>42207.419753086426</v>
      </c>
      <c r="D42" s="14">
        <f t="shared" si="4"/>
        <v>604973.01646090543</v>
      </c>
      <c r="E42" s="14">
        <f t="shared" si="4"/>
        <v>8671279.9026063122</v>
      </c>
      <c r="F42" s="14">
        <f t="shared" si="4"/>
        <v>124288345.27069047</v>
      </c>
      <c r="G42" s="14">
        <f t="shared" si="4"/>
        <v>1781466282.2132301</v>
      </c>
      <c r="H42" s="14">
        <f t="shared" si="4"/>
        <v>25534350045.056301</v>
      </c>
      <c r="I42" s="14">
        <f t="shared" si="4"/>
        <v>365992350645.80695</v>
      </c>
    </row>
    <row r="43" spans="1:9" x14ac:dyDescent="0.3">
      <c r="A43" s="12">
        <v>60</v>
      </c>
      <c r="B43" s="12">
        <f t="shared" si="3"/>
        <v>15</v>
      </c>
      <c r="C43" s="14">
        <f t="shared" si="4"/>
        <v>50625</v>
      </c>
      <c r="D43" s="14">
        <f t="shared" si="4"/>
        <v>759375</v>
      </c>
      <c r="E43" s="14">
        <f t="shared" si="4"/>
        <v>11390625</v>
      </c>
      <c r="F43" s="14">
        <f t="shared" si="4"/>
        <v>170859375</v>
      </c>
      <c r="G43" s="14">
        <f t="shared" si="4"/>
        <v>2562890625</v>
      </c>
      <c r="H43" s="14">
        <f t="shared" si="4"/>
        <v>38443359375</v>
      </c>
      <c r="I43" s="14">
        <f t="shared" si="4"/>
        <v>576650390625</v>
      </c>
    </row>
    <row r="44" spans="1:9" x14ac:dyDescent="0.3">
      <c r="A44" s="12">
        <v>64</v>
      </c>
      <c r="B44" s="12">
        <f t="shared" si="3"/>
        <v>15.666666666666666</v>
      </c>
      <c r="C44" s="14">
        <f t="shared" si="4"/>
        <v>60242.975308641966</v>
      </c>
      <c r="D44" s="14">
        <f t="shared" si="4"/>
        <v>943806.61316872411</v>
      </c>
      <c r="E44" s="14">
        <f t="shared" si="4"/>
        <v>14786303.60631001</v>
      </c>
      <c r="F44" s="14">
        <f t="shared" si="4"/>
        <v>231652089.83219016</v>
      </c>
      <c r="G44" s="14">
        <f t="shared" si="4"/>
        <v>3629216074.0376453</v>
      </c>
      <c r="H44" s="14">
        <f t="shared" si="4"/>
        <v>56857718493.256439</v>
      </c>
      <c r="I44" s="14">
        <f t="shared" si="4"/>
        <v>890770923061.01758</v>
      </c>
    </row>
    <row r="45" spans="1:9" x14ac:dyDescent="0.3">
      <c r="A45" s="12">
        <v>68</v>
      </c>
      <c r="B45" s="12">
        <f t="shared" si="3"/>
        <v>16.333333333333336</v>
      </c>
      <c r="C45" s="14">
        <f t="shared" si="4"/>
        <v>71170.382716049411</v>
      </c>
      <c r="D45" s="14">
        <f t="shared" si="4"/>
        <v>1162449.5843621406</v>
      </c>
      <c r="E45" s="14">
        <f t="shared" si="4"/>
        <v>18986676.544581629</v>
      </c>
      <c r="F45" s="14">
        <f t="shared" si="4"/>
        <v>310115716.89483339</v>
      </c>
      <c r="G45" s="14">
        <f t="shared" si="4"/>
        <v>5065223375.948945</v>
      </c>
      <c r="H45" s="14">
        <f t="shared" si="4"/>
        <v>82731981807.166107</v>
      </c>
      <c r="I45" s="14">
        <f t="shared" si="4"/>
        <v>1351289036183.7134</v>
      </c>
    </row>
    <row r="46" spans="1:9" x14ac:dyDescent="0.3">
      <c r="A46" s="12">
        <v>72</v>
      </c>
      <c r="B46" s="12">
        <f t="shared" si="3"/>
        <v>17</v>
      </c>
      <c r="C46" s="14">
        <f t="shared" si="4"/>
        <v>83521</v>
      </c>
      <c r="D46" s="14">
        <f t="shared" si="4"/>
        <v>1419857</v>
      </c>
      <c r="E46" s="14">
        <f t="shared" si="4"/>
        <v>24137569</v>
      </c>
      <c r="F46" s="14">
        <f t="shared" si="4"/>
        <v>410338673</v>
      </c>
      <c r="G46" s="14">
        <f t="shared" si="4"/>
        <v>6975757441</v>
      </c>
      <c r="H46" s="14">
        <f t="shared" si="4"/>
        <v>118587876497</v>
      </c>
      <c r="I46" s="14">
        <f t="shared" si="4"/>
        <v>2015993900449</v>
      </c>
    </row>
    <row r="47" spans="1:9" x14ac:dyDescent="0.3">
      <c r="A47" s="12">
        <v>76</v>
      </c>
      <c r="B47" s="12">
        <f t="shared" si="3"/>
        <v>17.666666666666664</v>
      </c>
      <c r="C47" s="14">
        <f t="shared" si="4"/>
        <v>97413.345679012287</v>
      </c>
      <c r="D47" s="14">
        <f t="shared" si="4"/>
        <v>1720969.1069958834</v>
      </c>
      <c r="E47" s="14">
        <f t="shared" si="4"/>
        <v>30403787.556927271</v>
      </c>
      <c r="F47" s="14">
        <f t="shared" si="4"/>
        <v>537133580.17238176</v>
      </c>
      <c r="G47" s="14">
        <f t="shared" si="4"/>
        <v>9489359916.3787422</v>
      </c>
      <c r="H47" s="14">
        <f t="shared" si="4"/>
        <v>167645358522.6911</v>
      </c>
      <c r="I47" s="14">
        <f t="shared" si="4"/>
        <v>2961734667234.209</v>
      </c>
    </row>
    <row r="48" spans="1:9" x14ac:dyDescent="0.3">
      <c r="A48" s="12">
        <v>80</v>
      </c>
      <c r="B48" s="12">
        <f t="shared" si="3"/>
        <v>18.333333333333336</v>
      </c>
      <c r="C48" s="14">
        <f t="shared" si="4"/>
        <v>112970.67901234573</v>
      </c>
      <c r="D48" s="14">
        <f t="shared" si="4"/>
        <v>2071129.1152263386</v>
      </c>
      <c r="E48" s="14">
        <f t="shared" si="4"/>
        <v>37970700.445816211</v>
      </c>
      <c r="F48" s="14">
        <f t="shared" si="4"/>
        <v>696129508.17329729</v>
      </c>
      <c r="G48" s="14">
        <f t="shared" si="4"/>
        <v>12762374316.510452</v>
      </c>
      <c r="H48" s="14">
        <f t="shared" si="4"/>
        <v>233976862469.35831</v>
      </c>
      <c r="I48" s="14">
        <f t="shared" si="4"/>
        <v>4289575811938.2363</v>
      </c>
    </row>
    <row r="49" spans="1:9" x14ac:dyDescent="0.3">
      <c r="A49" s="12">
        <v>84</v>
      </c>
      <c r="B49" s="12">
        <f t="shared" si="3"/>
        <v>19</v>
      </c>
      <c r="C49" s="14">
        <f t="shared" si="4"/>
        <v>130321</v>
      </c>
      <c r="D49" s="14">
        <f t="shared" si="4"/>
        <v>2476099</v>
      </c>
      <c r="E49" s="14">
        <f t="shared" si="4"/>
        <v>47045881</v>
      </c>
      <c r="F49" s="14">
        <f t="shared" si="4"/>
        <v>893871739</v>
      </c>
      <c r="G49" s="14">
        <f t="shared" si="4"/>
        <v>16983563041</v>
      </c>
      <c r="H49" s="14">
        <f t="shared" si="4"/>
        <v>322687697779</v>
      </c>
      <c r="I49" s="14">
        <f t="shared" si="4"/>
        <v>6131066257801</v>
      </c>
    </row>
    <row r="50" spans="1:9" x14ac:dyDescent="0.3">
      <c r="A50" s="12">
        <v>88</v>
      </c>
      <c r="B50" s="12">
        <f t="shared" si="3"/>
        <v>19.666666666666664</v>
      </c>
      <c r="C50" s="14">
        <f t="shared" si="4"/>
        <v>149597.04938271595</v>
      </c>
      <c r="D50" s="14">
        <f t="shared" si="4"/>
        <v>2942075.3045267467</v>
      </c>
      <c r="E50" s="14">
        <f t="shared" si="4"/>
        <v>57860814.322359338</v>
      </c>
      <c r="F50" s="14">
        <f t="shared" si="4"/>
        <v>1137929348.3397336</v>
      </c>
      <c r="G50" s="14">
        <f t="shared" si="4"/>
        <v>22379277184.014755</v>
      </c>
      <c r="H50" s="14">
        <f t="shared" si="4"/>
        <v>440125784618.95679</v>
      </c>
      <c r="I50" s="14">
        <f t="shared" si="4"/>
        <v>8655807097506.1484</v>
      </c>
    </row>
    <row r="51" spans="1:9" x14ac:dyDescent="0.3">
      <c r="A51" s="12">
        <v>92</v>
      </c>
      <c r="B51" s="12">
        <f t="shared" si="3"/>
        <v>20.333333333333336</v>
      </c>
      <c r="C51" s="14">
        <f t="shared" si="4"/>
        <v>170936.30864197537</v>
      </c>
      <c r="D51" s="14">
        <f t="shared" si="4"/>
        <v>3475704.942386833</v>
      </c>
      <c r="E51" s="14">
        <f t="shared" si="4"/>
        <v>70672667.161865607</v>
      </c>
      <c r="F51" s="14">
        <f t="shared" si="4"/>
        <v>1437010898.9579341</v>
      </c>
      <c r="G51" s="14">
        <f t="shared" si="4"/>
        <v>29219221612.144661</v>
      </c>
      <c r="H51" s="14">
        <f t="shared" si="4"/>
        <v>594124172780.2749</v>
      </c>
      <c r="I51" s="14">
        <f t="shared" si="4"/>
        <v>12080524846532.256</v>
      </c>
    </row>
    <row r="52" spans="1:9" x14ac:dyDescent="0.3">
      <c r="A52" s="12">
        <v>96</v>
      </c>
      <c r="B52" s="12">
        <f t="shared" si="3"/>
        <v>21</v>
      </c>
      <c r="C52" s="14">
        <f t="shared" si="4"/>
        <v>194481</v>
      </c>
      <c r="D52" s="14">
        <f t="shared" si="4"/>
        <v>4084101</v>
      </c>
      <c r="E52" s="14">
        <f t="shared" si="4"/>
        <v>85766121</v>
      </c>
      <c r="F52" s="14">
        <f t="shared" si="4"/>
        <v>1801088541</v>
      </c>
      <c r="G52" s="14">
        <f t="shared" si="4"/>
        <v>37822859361</v>
      </c>
      <c r="H52" s="14">
        <f t="shared" si="4"/>
        <v>794280046581</v>
      </c>
      <c r="I52" s="14">
        <f t="shared" si="4"/>
        <v>16679880978201</v>
      </c>
    </row>
    <row r="53" spans="1:9" x14ac:dyDescent="0.3">
      <c r="A53" s="12">
        <v>100</v>
      </c>
      <c r="B53" s="12">
        <f t="shared" si="3"/>
        <v>21.666666666666668</v>
      </c>
      <c r="C53" s="14">
        <f t="shared" si="4"/>
        <v>220378.08641975315</v>
      </c>
      <c r="D53" s="14">
        <f t="shared" si="4"/>
        <v>4774858.539094652</v>
      </c>
      <c r="E53" s="14">
        <f t="shared" si="4"/>
        <v>103455268.3470508</v>
      </c>
      <c r="F53" s="14">
        <f t="shared" si="4"/>
        <v>2241530814.186101</v>
      </c>
      <c r="G53" s="14">
        <f t="shared" si="4"/>
        <v>48566500974.032188</v>
      </c>
      <c r="H53" s="14">
        <f t="shared" si="4"/>
        <v>1052274187770.6975</v>
      </c>
      <c r="I53" s="14">
        <f t="shared" si="4"/>
        <v>22799274068365.113</v>
      </c>
    </row>
  </sheetData>
  <conditionalFormatting sqref="C2:I26 C29:I53">
    <cfRule type="colorScale" priority="2">
      <colorScale>
        <cfvo type="num" val="100000"/>
        <cfvo type="num" val="200000"/>
        <cfvo type="num" val="500000"/>
        <color rgb="FF00B05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37">
        <v>4</v>
      </c>
      <c r="C2" s="38">
        <v>3</v>
      </c>
      <c r="D2" s="38">
        <v>2</v>
      </c>
      <c r="E2" s="39">
        <v>1</v>
      </c>
      <c r="F2">
        <v>0</v>
      </c>
      <c r="G2" s="35">
        <f>2*($F2)*(G$1)+ABS(G$7-$F8)</f>
        <v>0</v>
      </c>
      <c r="H2" s="35">
        <f t="shared" ref="H2:J2" si="0">2*($F2)*(H$1)+ABS(H$7-$F8)</f>
        <v>1</v>
      </c>
      <c r="I2" s="35">
        <f t="shared" si="0"/>
        <v>2</v>
      </c>
      <c r="J2" s="35">
        <f t="shared" si="0"/>
        <v>3</v>
      </c>
      <c r="K2">
        <v>0</v>
      </c>
      <c r="L2" s="35">
        <f>ABS(B2-G2)</f>
        <v>4</v>
      </c>
      <c r="M2" s="35">
        <f t="shared" ref="M2:O2" si="1">ABS(C2-H2)</f>
        <v>2</v>
      </c>
      <c r="N2" s="35">
        <f t="shared" si="1"/>
        <v>0</v>
      </c>
      <c r="O2" s="35">
        <f t="shared" si="1"/>
        <v>2</v>
      </c>
    </row>
    <row r="3" spans="1:21" x14ac:dyDescent="0.3">
      <c r="A3">
        <v>1</v>
      </c>
      <c r="B3" s="40">
        <v>3</v>
      </c>
      <c r="C3">
        <v>7</v>
      </c>
      <c r="D3">
        <v>6</v>
      </c>
      <c r="E3" s="41">
        <v>5</v>
      </c>
      <c r="F3">
        <v>1</v>
      </c>
      <c r="G3" s="35">
        <f t="shared" ref="G3:J3" si="2">2*($F3)*(G$1)+ABS(G$7-$F9)</f>
        <v>1</v>
      </c>
      <c r="H3" s="35">
        <f t="shared" si="2"/>
        <v>2</v>
      </c>
      <c r="I3" s="35">
        <f t="shared" si="2"/>
        <v>5</v>
      </c>
      <c r="J3" s="35">
        <f t="shared" si="2"/>
        <v>8</v>
      </c>
      <c r="K3">
        <v>1</v>
      </c>
      <c r="L3" s="35">
        <f t="shared" ref="L3:L5" si="3">ABS(B3-G3)</f>
        <v>2</v>
      </c>
      <c r="M3" s="35">
        <f t="shared" ref="M3:M5" si="4">ABS(C3-H3)</f>
        <v>5</v>
      </c>
      <c r="N3" s="35">
        <f t="shared" ref="N3:N5" si="5">ABS(D3-I3)</f>
        <v>1</v>
      </c>
      <c r="O3" s="35">
        <f t="shared" ref="O3:O5" si="6">ABS(E3-J3)</f>
        <v>3</v>
      </c>
      <c r="Q3" s="35">
        <f>SUM(L2:O5)</f>
        <v>44</v>
      </c>
    </row>
    <row r="4" spans="1:21" x14ac:dyDescent="0.3">
      <c r="A4">
        <v>2</v>
      </c>
      <c r="B4" s="40">
        <v>2</v>
      </c>
      <c r="C4">
        <v>6</v>
      </c>
      <c r="D4">
        <v>9</v>
      </c>
      <c r="E4" s="41">
        <v>8</v>
      </c>
      <c r="F4">
        <v>2</v>
      </c>
      <c r="G4" s="35">
        <f t="shared" ref="G4:J4" si="7">2*($F4)*(G$1)+ABS(G$7-$F10)</f>
        <v>2</v>
      </c>
      <c r="H4" s="35">
        <f t="shared" si="7"/>
        <v>5</v>
      </c>
      <c r="I4" s="35">
        <f t="shared" si="7"/>
        <v>8</v>
      </c>
      <c r="J4" s="35">
        <f t="shared" si="7"/>
        <v>13</v>
      </c>
      <c r="K4">
        <v>2</v>
      </c>
      <c r="L4" s="35">
        <f t="shared" si="3"/>
        <v>0</v>
      </c>
      <c r="M4" s="35">
        <f t="shared" si="4"/>
        <v>1</v>
      </c>
      <c r="N4" s="35">
        <f t="shared" si="5"/>
        <v>1</v>
      </c>
      <c r="O4" s="35">
        <f t="shared" si="6"/>
        <v>5</v>
      </c>
    </row>
    <row r="5" spans="1:21" ht="15" thickBot="1" x14ac:dyDescent="0.35">
      <c r="A5">
        <v>3</v>
      </c>
      <c r="B5" s="42">
        <v>1</v>
      </c>
      <c r="C5" s="43">
        <v>5</v>
      </c>
      <c r="D5" s="43">
        <v>8</v>
      </c>
      <c r="E5" s="44">
        <v>10</v>
      </c>
      <c r="F5">
        <v>3</v>
      </c>
      <c r="G5" s="35">
        <f t="shared" ref="G5:J5" si="8">2*($F5)*(G$1)+ABS(G$7-$F11)</f>
        <v>3</v>
      </c>
      <c r="H5" s="35">
        <f t="shared" si="8"/>
        <v>8</v>
      </c>
      <c r="I5" s="35">
        <f t="shared" si="8"/>
        <v>13</v>
      </c>
      <c r="J5" s="35">
        <f t="shared" si="8"/>
        <v>18</v>
      </c>
      <c r="K5">
        <v>3</v>
      </c>
      <c r="L5" s="35">
        <f t="shared" si="3"/>
        <v>2</v>
      </c>
      <c r="M5" s="35">
        <f t="shared" si="4"/>
        <v>3</v>
      </c>
      <c r="N5" s="35">
        <f t="shared" si="5"/>
        <v>5</v>
      </c>
      <c r="O5" s="35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37">
        <v>4</v>
      </c>
      <c r="C8" s="38">
        <v>3</v>
      </c>
      <c r="D8" s="38">
        <v>2</v>
      </c>
      <c r="E8" s="39">
        <v>1</v>
      </c>
      <c r="F8">
        <v>0</v>
      </c>
      <c r="G8" s="35">
        <f>4-ABS(G$7-$F8)+G$7*$F8</f>
        <v>4</v>
      </c>
      <c r="H8" s="35">
        <f t="shared" ref="H8:J11" si="9">4-ABS(H$7-$F8)+H$7*$F8</f>
        <v>3</v>
      </c>
      <c r="I8" s="35">
        <f t="shared" si="9"/>
        <v>2</v>
      </c>
      <c r="J8" s="35">
        <f t="shared" si="9"/>
        <v>1</v>
      </c>
      <c r="K8">
        <v>0</v>
      </c>
      <c r="L8" s="35">
        <f>ABS(B8-G8)</f>
        <v>0</v>
      </c>
      <c r="M8" s="35">
        <f t="shared" ref="M8:M11" si="10">ABS(C8-H8)</f>
        <v>0</v>
      </c>
      <c r="N8" s="35">
        <f t="shared" ref="N8:N11" si="11">ABS(D8-I8)</f>
        <v>0</v>
      </c>
      <c r="O8" s="35">
        <f t="shared" ref="O8:O11" si="12">ABS(E8-J8)</f>
        <v>0</v>
      </c>
    </row>
    <row r="9" spans="1:21" x14ac:dyDescent="0.3">
      <c r="A9">
        <v>1</v>
      </c>
      <c r="B9" s="40">
        <v>3</v>
      </c>
      <c r="C9">
        <v>7</v>
      </c>
      <c r="D9">
        <v>6</v>
      </c>
      <c r="E9" s="41">
        <v>5</v>
      </c>
      <c r="F9">
        <v>1</v>
      </c>
      <c r="G9" s="35">
        <f t="shared" ref="G9:G11" si="13">4-ABS(G$7-$F9)+G$7*$F9</f>
        <v>3</v>
      </c>
      <c r="H9" s="35">
        <f t="shared" si="9"/>
        <v>5</v>
      </c>
      <c r="I9" s="35">
        <f t="shared" si="9"/>
        <v>5</v>
      </c>
      <c r="J9" s="35">
        <f t="shared" si="9"/>
        <v>5</v>
      </c>
      <c r="K9">
        <v>1</v>
      </c>
      <c r="L9" s="35">
        <f t="shared" ref="L9:L11" si="14">ABS(B9-G9)</f>
        <v>0</v>
      </c>
      <c r="M9" s="35">
        <f t="shared" si="10"/>
        <v>2</v>
      </c>
      <c r="N9" s="35">
        <f t="shared" si="11"/>
        <v>1</v>
      </c>
      <c r="O9" s="35">
        <f t="shared" si="12"/>
        <v>0</v>
      </c>
      <c r="Q9" s="35">
        <f>SUM(L8:O11)</f>
        <v>10</v>
      </c>
    </row>
    <row r="10" spans="1:21" x14ac:dyDescent="0.3">
      <c r="A10">
        <v>2</v>
      </c>
      <c r="B10" s="40">
        <v>2</v>
      </c>
      <c r="C10">
        <v>6</v>
      </c>
      <c r="D10">
        <v>9</v>
      </c>
      <c r="E10" s="41">
        <v>8</v>
      </c>
      <c r="F10">
        <v>2</v>
      </c>
      <c r="G10" s="35">
        <f t="shared" si="13"/>
        <v>2</v>
      </c>
      <c r="H10" s="35">
        <f t="shared" si="9"/>
        <v>5</v>
      </c>
      <c r="I10" s="35">
        <f t="shared" si="9"/>
        <v>8</v>
      </c>
      <c r="J10" s="35">
        <f t="shared" si="9"/>
        <v>9</v>
      </c>
      <c r="K10">
        <v>2</v>
      </c>
      <c r="L10" s="35">
        <f t="shared" si="14"/>
        <v>0</v>
      </c>
      <c r="M10" s="35">
        <f t="shared" si="10"/>
        <v>1</v>
      </c>
      <c r="N10" s="35">
        <f t="shared" si="11"/>
        <v>1</v>
      </c>
      <c r="O10" s="35">
        <f t="shared" si="12"/>
        <v>1</v>
      </c>
    </row>
    <row r="11" spans="1:21" ht="15" thickBot="1" x14ac:dyDescent="0.35">
      <c r="A11">
        <v>3</v>
      </c>
      <c r="B11" s="42">
        <v>1</v>
      </c>
      <c r="C11" s="43">
        <v>5</v>
      </c>
      <c r="D11" s="43">
        <v>8</v>
      </c>
      <c r="E11" s="44">
        <v>10</v>
      </c>
      <c r="F11">
        <v>3</v>
      </c>
      <c r="G11" s="35">
        <f t="shared" si="13"/>
        <v>1</v>
      </c>
      <c r="H11" s="35">
        <f t="shared" si="9"/>
        <v>5</v>
      </c>
      <c r="I11" s="35">
        <f t="shared" si="9"/>
        <v>9</v>
      </c>
      <c r="J11" s="35">
        <f t="shared" si="9"/>
        <v>13</v>
      </c>
      <c r="K11">
        <v>3</v>
      </c>
      <c r="L11" s="35">
        <f t="shared" si="14"/>
        <v>0</v>
      </c>
      <c r="M11" s="35">
        <f t="shared" si="10"/>
        <v>0</v>
      </c>
      <c r="N11" s="35">
        <f t="shared" si="11"/>
        <v>1</v>
      </c>
      <c r="O11" s="35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146</v>
      </c>
      <c r="I15" t="s">
        <v>147</v>
      </c>
      <c r="K15" t="s">
        <v>148</v>
      </c>
      <c r="M15">
        <v>0</v>
      </c>
      <c r="N15" s="37">
        <v>1</v>
      </c>
      <c r="O15" s="38">
        <v>2</v>
      </c>
      <c r="P15" s="38">
        <v>3</v>
      </c>
      <c r="Q15" s="39">
        <v>5</v>
      </c>
      <c r="R15" s="37">
        <v>5</v>
      </c>
      <c r="S15" s="38">
        <v>3</v>
      </c>
      <c r="T15" s="38">
        <v>2</v>
      </c>
      <c r="U15" s="39">
        <v>1</v>
      </c>
    </row>
    <row r="16" spans="1:21" x14ac:dyDescent="0.3">
      <c r="D16" t="s">
        <v>142</v>
      </c>
      <c r="H16" t="s">
        <v>149</v>
      </c>
      <c r="I16" t="s">
        <v>150</v>
      </c>
      <c r="M16">
        <v>1</v>
      </c>
      <c r="N16" s="40">
        <v>2</v>
      </c>
      <c r="O16">
        <v>4</v>
      </c>
      <c r="P16">
        <v>6</v>
      </c>
      <c r="Q16" s="41">
        <v>7</v>
      </c>
      <c r="R16" s="40">
        <v>7</v>
      </c>
      <c r="S16">
        <v>6</v>
      </c>
      <c r="T16">
        <v>4</v>
      </c>
      <c r="U16" s="41">
        <v>2</v>
      </c>
    </row>
    <row r="17" spans="4:21" x14ac:dyDescent="0.3">
      <c r="D17" t="s">
        <v>144</v>
      </c>
      <c r="M17">
        <v>2</v>
      </c>
      <c r="N17" s="40">
        <v>3</v>
      </c>
      <c r="O17">
        <v>6</v>
      </c>
      <c r="P17">
        <v>8</v>
      </c>
      <c r="Q17" s="41">
        <v>9</v>
      </c>
      <c r="R17" s="40">
        <v>9</v>
      </c>
      <c r="S17">
        <v>8</v>
      </c>
      <c r="T17">
        <v>6</v>
      </c>
      <c r="U17" s="41">
        <v>3</v>
      </c>
    </row>
    <row r="18" spans="4:21" ht="15" thickBot="1" x14ac:dyDescent="0.35">
      <c r="D18" t="s">
        <v>145</v>
      </c>
      <c r="M18">
        <v>3</v>
      </c>
      <c r="N18" s="42">
        <v>5</v>
      </c>
      <c r="O18" s="43">
        <v>7</v>
      </c>
      <c r="P18" s="43">
        <v>9</v>
      </c>
      <c r="Q18" s="44">
        <v>10</v>
      </c>
      <c r="R18" s="42">
        <v>10</v>
      </c>
      <c r="S18" s="43">
        <v>9</v>
      </c>
      <c r="T18" s="43">
        <v>7</v>
      </c>
      <c r="U18" s="44">
        <v>5</v>
      </c>
    </row>
    <row r="19" spans="4:21" x14ac:dyDescent="0.3">
      <c r="D19" t="s">
        <v>143</v>
      </c>
      <c r="M19">
        <v>4</v>
      </c>
      <c r="N19" s="37">
        <v>5</v>
      </c>
      <c r="O19" s="38">
        <v>7</v>
      </c>
      <c r="P19" s="38">
        <v>9</v>
      </c>
      <c r="Q19" s="39">
        <v>10</v>
      </c>
      <c r="R19" s="37">
        <v>10</v>
      </c>
      <c r="S19" s="38">
        <v>9</v>
      </c>
      <c r="T19" s="38">
        <v>7</v>
      </c>
      <c r="U19" s="39">
        <v>5</v>
      </c>
    </row>
    <row r="20" spans="4:21" x14ac:dyDescent="0.3">
      <c r="M20">
        <v>5</v>
      </c>
      <c r="N20" s="40">
        <v>3</v>
      </c>
      <c r="O20">
        <v>6</v>
      </c>
      <c r="P20">
        <v>8</v>
      </c>
      <c r="Q20" s="41">
        <v>9</v>
      </c>
      <c r="R20" s="40">
        <v>9</v>
      </c>
      <c r="S20">
        <v>8</v>
      </c>
      <c r="T20">
        <v>6</v>
      </c>
      <c r="U20" s="41">
        <v>3</v>
      </c>
    </row>
    <row r="21" spans="4:21" x14ac:dyDescent="0.3">
      <c r="M21">
        <v>6</v>
      </c>
      <c r="N21" s="40">
        <v>2</v>
      </c>
      <c r="O21">
        <v>4</v>
      </c>
      <c r="P21">
        <v>6</v>
      </c>
      <c r="Q21" s="41">
        <v>7</v>
      </c>
      <c r="R21" s="40">
        <v>7</v>
      </c>
      <c r="S21">
        <v>6</v>
      </c>
      <c r="T21">
        <v>4</v>
      </c>
      <c r="U21" s="41">
        <v>2</v>
      </c>
    </row>
    <row r="22" spans="4:21" ht="15" thickBot="1" x14ac:dyDescent="0.35">
      <c r="M22">
        <v>7</v>
      </c>
      <c r="N22" s="42">
        <v>1</v>
      </c>
      <c r="O22" s="43">
        <v>2</v>
      </c>
      <c r="P22" s="43">
        <v>3</v>
      </c>
      <c r="Q22" s="44">
        <v>5</v>
      </c>
      <c r="R22" s="42">
        <v>5</v>
      </c>
      <c r="S22" s="43">
        <v>3</v>
      </c>
      <c r="T22" s="43">
        <v>2</v>
      </c>
      <c r="U22" s="4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B890-D025-4C7A-9280-64B46AC8BAEA}">
  <dimension ref="A1:M16"/>
  <sheetViews>
    <sheetView workbookViewId="0">
      <selection activeCell="F9" sqref="F9"/>
    </sheetView>
  </sheetViews>
  <sheetFormatPr defaultRowHeight="14.4" x14ac:dyDescent="0.3"/>
  <cols>
    <col min="2" max="2" width="12" bestFit="1" customWidth="1"/>
    <col min="3" max="3" width="13.44140625" bestFit="1" customWidth="1"/>
    <col min="6" max="6" width="12.5546875" style="64" bestFit="1" customWidth="1"/>
    <col min="7" max="7" width="13.5546875" style="61" bestFit="1" customWidth="1"/>
    <col min="10" max="10" width="9.77734375" bestFit="1" customWidth="1"/>
    <col min="11" max="11" width="14.33203125" bestFit="1" customWidth="1"/>
    <col min="12" max="12" width="10.109375" bestFit="1" customWidth="1"/>
    <col min="13" max="13" width="35.77734375" bestFit="1" customWidth="1"/>
  </cols>
  <sheetData>
    <row r="1" spans="1:13" x14ac:dyDescent="0.3">
      <c r="A1" s="56" t="s">
        <v>220</v>
      </c>
      <c r="B1" s="56"/>
      <c r="C1" s="56"/>
      <c r="D1" s="56"/>
      <c r="E1" s="56" t="s">
        <v>223</v>
      </c>
      <c r="F1" s="63"/>
    </row>
    <row r="2" spans="1:13" x14ac:dyDescent="0.3">
      <c r="A2" s="56" t="s">
        <v>221</v>
      </c>
      <c r="B2" s="56" t="s">
        <v>222</v>
      </c>
      <c r="C2" s="56" t="s">
        <v>224</v>
      </c>
      <c r="D2" s="56"/>
      <c r="E2" s="56" t="s">
        <v>221</v>
      </c>
      <c r="F2" s="63" t="s">
        <v>222</v>
      </c>
      <c r="G2" s="60" t="s">
        <v>224</v>
      </c>
    </row>
    <row r="3" spans="1:13" x14ac:dyDescent="0.3">
      <c r="A3">
        <v>1</v>
      </c>
      <c r="B3">
        <v>225</v>
      </c>
      <c r="E3">
        <v>1</v>
      </c>
    </row>
    <row r="4" spans="1:13" x14ac:dyDescent="0.3">
      <c r="A4">
        <v>2</v>
      </c>
      <c r="B4">
        <v>225</v>
      </c>
      <c r="C4">
        <f t="shared" ref="C4:C7" si="0">B4/B3</f>
        <v>1</v>
      </c>
      <c r="E4">
        <v>2</v>
      </c>
      <c r="F4" s="64">
        <f>28030/38</f>
        <v>737.63157894736844</v>
      </c>
      <c r="G4" s="61" t="e">
        <f>F4/F3</f>
        <v>#DIV/0!</v>
      </c>
    </row>
    <row r="5" spans="1:13" x14ac:dyDescent="0.3">
      <c r="A5">
        <v>3</v>
      </c>
      <c r="B5">
        <v>250</v>
      </c>
      <c r="C5">
        <f t="shared" si="0"/>
        <v>1.1111111111111112</v>
      </c>
      <c r="E5">
        <v>3</v>
      </c>
      <c r="F5" s="64">
        <f>14620/38</f>
        <v>384.73684210526318</v>
      </c>
      <c r="G5" s="61">
        <f t="shared" ref="G5:G8" si="1">F5/F4</f>
        <v>0.52158401712450952</v>
      </c>
    </row>
    <row r="6" spans="1:13" x14ac:dyDescent="0.3">
      <c r="A6">
        <v>4</v>
      </c>
      <c r="B6">
        <v>800</v>
      </c>
      <c r="C6">
        <f t="shared" si="0"/>
        <v>3.2</v>
      </c>
      <c r="E6">
        <v>4</v>
      </c>
      <c r="F6" s="64">
        <f>26500/38</f>
        <v>697.36842105263156</v>
      </c>
      <c r="G6" s="61">
        <f t="shared" si="1"/>
        <v>1.8125854993160053</v>
      </c>
    </row>
    <row r="7" spans="1:13" x14ac:dyDescent="0.3">
      <c r="A7">
        <v>5</v>
      </c>
      <c r="B7">
        <v>5000</v>
      </c>
      <c r="C7">
        <f t="shared" si="0"/>
        <v>6.25</v>
      </c>
      <c r="E7">
        <v>5</v>
      </c>
      <c r="F7" s="64">
        <f>112660/38</f>
        <v>2964.7368421052633</v>
      </c>
      <c r="G7" s="61">
        <f t="shared" si="1"/>
        <v>4.2513207547169811</v>
      </c>
      <c r="H7">
        <f>60000/F7</f>
        <v>20.237883898455529</v>
      </c>
      <c r="J7" s="2" t="s">
        <v>226</v>
      </c>
      <c r="K7" s="2" t="s">
        <v>227</v>
      </c>
      <c r="L7" s="2" t="s">
        <v>233</v>
      </c>
      <c r="M7" s="2" t="s">
        <v>239</v>
      </c>
    </row>
    <row r="8" spans="1:13" x14ac:dyDescent="0.3">
      <c r="A8">
        <v>6</v>
      </c>
      <c r="B8">
        <v>61000</v>
      </c>
      <c r="C8">
        <f>B8/B7</f>
        <v>12.2</v>
      </c>
      <c r="E8">
        <v>6</v>
      </c>
      <c r="F8" s="64">
        <f>749520/38</f>
        <v>19724.21052631579</v>
      </c>
      <c r="G8" s="61">
        <f t="shared" si="1"/>
        <v>6.6529380436712229</v>
      </c>
      <c r="J8" s="1" t="s">
        <v>228</v>
      </c>
      <c r="K8" s="1" t="s">
        <v>230</v>
      </c>
      <c r="L8" s="1" t="s">
        <v>234</v>
      </c>
      <c r="M8" s="1" t="s">
        <v>240</v>
      </c>
    </row>
    <row r="9" spans="1:13" x14ac:dyDescent="0.3">
      <c r="A9">
        <v>7</v>
      </c>
      <c r="B9">
        <f>B8*C9</f>
        <v>1464000</v>
      </c>
      <c r="C9">
        <v>24</v>
      </c>
      <c r="E9">
        <v>7</v>
      </c>
      <c r="F9" s="65">
        <f>F8*G9</f>
        <v>168007.00690191079</v>
      </c>
      <c r="G9" s="62">
        <v>8.5178064124674595</v>
      </c>
      <c r="J9" s="1" t="s">
        <v>225</v>
      </c>
      <c r="K9" s="1" t="s">
        <v>229</v>
      </c>
      <c r="L9" s="1" t="s">
        <v>234</v>
      </c>
      <c r="M9" s="1" t="s">
        <v>240</v>
      </c>
    </row>
    <row r="10" spans="1:13" x14ac:dyDescent="0.3">
      <c r="A10">
        <v>8</v>
      </c>
      <c r="B10">
        <f t="shared" ref="B10:B12" si="2">B9*C10</f>
        <v>70272000</v>
      </c>
      <c r="C10">
        <v>48</v>
      </c>
      <c r="E10">
        <v>8</v>
      </c>
      <c r="F10" s="65">
        <f t="shared" ref="F10:F12" si="3">F9*G10</f>
        <v>1781056.7532940013</v>
      </c>
      <c r="G10" s="62">
        <v>10.6010861459716</v>
      </c>
      <c r="J10" s="1" t="s">
        <v>229</v>
      </c>
      <c r="K10" s="1" t="s">
        <v>231</v>
      </c>
      <c r="L10" s="1" t="s">
        <v>235</v>
      </c>
      <c r="M10" s="1" t="s">
        <v>240</v>
      </c>
    </row>
    <row r="11" spans="1:13" x14ac:dyDescent="0.3">
      <c r="A11">
        <v>9</v>
      </c>
      <c r="B11">
        <f t="shared" si="2"/>
        <v>6746112000</v>
      </c>
      <c r="C11">
        <f>C10*2</f>
        <v>96</v>
      </c>
      <c r="E11">
        <v>9</v>
      </c>
      <c r="F11" s="65">
        <f t="shared" si="3"/>
        <v>22591575.510892201</v>
      </c>
      <c r="G11" s="62">
        <v>12.684365879475701</v>
      </c>
      <c r="J11" s="1" t="s">
        <v>230</v>
      </c>
      <c r="K11" s="1" t="s">
        <v>232</v>
      </c>
      <c r="L11" s="1" t="s">
        <v>4</v>
      </c>
      <c r="M11" s="1" t="s">
        <v>241</v>
      </c>
    </row>
    <row r="12" spans="1:13" x14ac:dyDescent="0.3">
      <c r="A12">
        <v>10</v>
      </c>
      <c r="B12">
        <f t="shared" si="2"/>
        <v>1295253504000</v>
      </c>
      <c r="C12">
        <f>C11*2</f>
        <v>192</v>
      </c>
      <c r="E12">
        <v>10</v>
      </c>
      <c r="F12" s="65">
        <f t="shared" si="3"/>
        <v>333624380.98372912</v>
      </c>
      <c r="G12" s="62">
        <v>14.7676456129798</v>
      </c>
      <c r="J12" s="1"/>
      <c r="K12" s="1"/>
      <c r="L12" s="1"/>
      <c r="M12" s="1" t="s">
        <v>242</v>
      </c>
    </row>
    <row r="13" spans="1:13" ht="15" thickBot="1" x14ac:dyDescent="0.35">
      <c r="J13" s="1"/>
      <c r="K13" s="1"/>
      <c r="L13" s="1"/>
      <c r="M13" s="1"/>
    </row>
    <row r="14" spans="1:13" x14ac:dyDescent="0.3">
      <c r="J14" s="1"/>
      <c r="K14" s="57" t="s">
        <v>236</v>
      </c>
      <c r="L14" s="1"/>
      <c r="M14" s="1"/>
    </row>
    <row r="15" spans="1:13" x14ac:dyDescent="0.3">
      <c r="J15" s="1"/>
      <c r="K15" s="58" t="s">
        <v>237</v>
      </c>
      <c r="L15" s="1"/>
      <c r="M15" s="1"/>
    </row>
    <row r="16" spans="1:13" ht="15" thickBot="1" x14ac:dyDescent="0.35">
      <c r="J16" s="1"/>
      <c r="K16" s="59" t="s">
        <v>238</v>
      </c>
      <c r="L16" s="1"/>
      <c r="M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978-0F79-44BF-8109-FDF69EC34915}">
  <dimension ref="B2:B23"/>
  <sheetViews>
    <sheetView tabSelected="1" workbookViewId="0">
      <selection activeCell="B24" sqref="B24"/>
    </sheetView>
  </sheetViews>
  <sheetFormatPr defaultRowHeight="14.4" x14ac:dyDescent="0.3"/>
  <sheetData>
    <row r="2" spans="2:2" x14ac:dyDescent="0.3">
      <c r="B2" t="s">
        <v>254</v>
      </c>
    </row>
    <row r="3" spans="2:2" x14ac:dyDescent="0.3">
      <c r="B3" t="s">
        <v>255</v>
      </c>
    </row>
    <row r="4" spans="2:2" x14ac:dyDescent="0.3">
      <c r="B4" t="s">
        <v>256</v>
      </c>
    </row>
    <row r="5" spans="2:2" x14ac:dyDescent="0.3">
      <c r="B5" t="s">
        <v>257</v>
      </c>
    </row>
    <row r="6" spans="2:2" x14ac:dyDescent="0.3">
      <c r="B6" t="s">
        <v>258</v>
      </c>
    </row>
    <row r="7" spans="2:2" x14ac:dyDescent="0.3">
      <c r="B7" t="s">
        <v>259</v>
      </c>
    </row>
    <row r="8" spans="2:2" x14ac:dyDescent="0.3">
      <c r="B8" t="s">
        <v>260</v>
      </c>
    </row>
    <row r="9" spans="2:2" x14ac:dyDescent="0.3">
      <c r="B9" t="s">
        <v>248</v>
      </c>
    </row>
    <row r="10" spans="2:2" x14ac:dyDescent="0.3">
      <c r="B10" t="s">
        <v>261</v>
      </c>
    </row>
    <row r="11" spans="2:2" x14ac:dyDescent="0.3">
      <c r="B11" t="s">
        <v>256</v>
      </c>
    </row>
    <row r="12" spans="2:2" x14ac:dyDescent="0.3">
      <c r="B12" t="s">
        <v>257</v>
      </c>
    </row>
    <row r="13" spans="2:2" x14ac:dyDescent="0.3">
      <c r="B13" t="s">
        <v>258</v>
      </c>
    </row>
    <row r="14" spans="2:2" x14ac:dyDescent="0.3">
      <c r="B14" t="s">
        <v>259</v>
      </c>
    </row>
    <row r="15" spans="2:2" x14ac:dyDescent="0.3">
      <c r="B15" t="s">
        <v>262</v>
      </c>
    </row>
    <row r="16" spans="2:2" x14ac:dyDescent="0.3">
      <c r="B16" t="s">
        <v>263</v>
      </c>
    </row>
    <row r="17" spans="2:2" x14ac:dyDescent="0.3">
      <c r="B17" t="s">
        <v>264</v>
      </c>
    </row>
    <row r="19" spans="2:2" x14ac:dyDescent="0.3">
      <c r="B19" t="s">
        <v>265</v>
      </c>
    </row>
    <row r="20" spans="2:2" x14ac:dyDescent="0.3">
      <c r="B20" t="s">
        <v>266</v>
      </c>
    </row>
    <row r="23" spans="2:2" x14ac:dyDescent="0.3">
      <c r="B23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Comparation</vt:lpstr>
      <vt:lpstr>Testing</vt:lpstr>
      <vt:lpstr>Ideas</vt:lpstr>
      <vt:lpstr>Depth vs Breadth</vt:lpstr>
      <vt:lpstr>Position array</vt:lpstr>
      <vt:lpstr>Timer</vt:lpstr>
      <vt:lpstr>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2023-09-24T20:57:08Z</dcterms:modified>
</cp:coreProperties>
</file>