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" r:id="rId3" sheetId="1"/>
    <sheet name="30-04-2021" r:id="rId4" sheetId="2"/>
  </sheets>
</workbook>
</file>

<file path=xl/sharedStrings.xml><?xml version="1.0" encoding="utf-8"?>
<sst xmlns="http://schemas.openxmlformats.org/spreadsheetml/2006/main" count="89" uniqueCount="51">
  <si>
    <t>Information id</t>
  </si>
  <si>
    <t>Gender</t>
  </si>
  <si>
    <t>Age</t>
  </si>
  <si>
    <t>Unit of measurement</t>
  </si>
  <si>
    <t>Fasting glucose</t>
  </si>
  <si>
    <t>Glucose 30 min</t>
  </si>
  <si>
    <t>Glucose 60 min</t>
  </si>
  <si>
    <t>Glucose 90 min</t>
  </si>
  <si>
    <t>Glucose 120 min</t>
  </si>
  <si>
    <t>Fasting Insulin</t>
  </si>
  <si>
    <t>Insulin 30 min</t>
  </si>
  <si>
    <t>Insulin 60 min</t>
  </si>
  <si>
    <t>Insulin 90 min</t>
  </si>
  <si>
    <t>Insulin 120 min</t>
  </si>
  <si>
    <t>Weight</t>
  </si>
  <si>
    <t>Height</t>
  </si>
  <si>
    <t>HDL</t>
  </si>
  <si>
    <t>NEFA</t>
  </si>
  <si>
    <t>Triglyceride</t>
  </si>
  <si>
    <t>Thyroglobulin</t>
  </si>
  <si>
    <t>Female</t>
  </si>
  <si>
    <t>-</t>
  </si>
  <si>
    <t>mg/dL</t>
  </si>
  <si>
    <t>mmol/L</t>
  </si>
  <si>
    <t>μIU/mL</t>
  </si>
  <si>
    <t>pmol/L</t>
  </si>
  <si>
    <t>Index name</t>
  </si>
  <si>
    <t>Result</t>
  </si>
  <si>
    <t>Diagnosis</t>
  </si>
  <si>
    <t>Normal range</t>
  </si>
  <si>
    <t>stumvoll2</t>
  </si>
  <si>
    <t>spise</t>
  </si>
  <si>
    <t>Insulin Resistance</t>
  </si>
  <si>
    <t>≅6.61</t>
  </si>
  <si>
    <t>loghoma</t>
  </si>
  <si>
    <t>Prediabetes</t>
  </si>
  <si>
    <t>1.0±0.64</t>
  </si>
  <si>
    <t>homab</t>
  </si>
  <si>
    <t>113.1±30.56</t>
  </si>
  <si>
    <t>homa</t>
  </si>
  <si>
    <t>0.5-1.4</t>
  </si>
  <si>
    <t>revised</t>
  </si>
  <si>
    <t>0.448±0.013</t>
  </si>
  <si>
    <t>stumvoll1</t>
  </si>
  <si>
    <t>mcauley</t>
  </si>
  <si>
    <t>&lt;5.8</t>
  </si>
  <si>
    <t>belfiore</t>
  </si>
  <si>
    <t>Insulin resistance</t>
  </si>
  <si>
    <t>≅1</t>
  </si>
  <si>
    <t>Healthy</t>
  </si>
  <si>
    <t>avingon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</si>
</sst>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0.0"/>
      <color indexed="9"/>
      <b val="true"/>
    </font>
    <font>
      <name val="Arial"/>
      <sz val="10.0"/>
      <color indexed="9"/>
      <b val="true"/>
    </font>
  </fonts>
  <fills count="4">
    <fill>
      <patternFill patternType="none"/>
    </fill>
    <fill>
      <patternFill patternType="darkGray"/>
    </fill>
    <fill>
      <patternFill patternType="none">
        <fgColor indexed="18"/>
      </patternFill>
    </fill>
    <fill>
      <patternFill patternType="solid">
        <f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0" xfId="0" applyFill="true" applyFont="true">
      <alignment vertical="center" horizontal="center"/>
    </xf>
    <xf numFmtId="0" fontId="2" fillId="3" borderId="0" xfId="0" applyFill="true" applyFont="true">
      <alignment vertical="center"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V7"/>
  <sheetViews>
    <sheetView workbookViewId="0" tabSelected="true"/>
  </sheetViews>
  <sheetFormatPr defaultRowHeight="15.0"/>
  <cols>
    <col min="1" max="1" width="14.34375" customWidth="true" bestFit="true"/>
    <col min="3" max="3" width="8.015625" customWidth="true" bestFit="true"/>
    <col min="4" max="4" width="4.7890625" customWidth="true" bestFit="true"/>
    <col min="5" max="5" width="20.90625" customWidth="true" bestFit="true"/>
    <col min="6" max="6" width="16.23828125" customWidth="true" bestFit="true"/>
    <col min="7" max="7" width="15.796875" customWidth="true" bestFit="true"/>
    <col min="8" max="8" width="15.796875" customWidth="true" bestFit="true"/>
    <col min="9" max="9" width="15.796875" customWidth="true" bestFit="true"/>
    <col min="10" max="10" width="16.90625" customWidth="true" bestFit="true"/>
    <col min="11" max="11" width="20.90625" customWidth="true" bestFit="true"/>
    <col min="12" max="12" width="15.125" customWidth="true" bestFit="true"/>
    <col min="13" max="13" width="14.34765625" customWidth="true" bestFit="true"/>
    <col min="14" max="14" width="14.34765625" customWidth="true" bestFit="true"/>
    <col min="15" max="15" width="14.34765625" customWidth="true" bestFit="true"/>
    <col min="16" max="16" width="15.4609375" customWidth="true" bestFit="true"/>
    <col min="17" max="17" width="7.67578125" customWidth="true" bestFit="true"/>
    <col min="18" max="18" width="7.234375" customWidth="true" bestFit="true"/>
    <col min="19" max="19" width="5.12109375" customWidth="true" bestFit="true"/>
    <col min="20" max="20" width="6.45703125" customWidth="true" bestFit="true"/>
    <col min="21" max="21" width="12.3515625" customWidth="true" bestFit="true"/>
    <col min="22" max="22" width="14.34375" customWidth="true" bestFit="true"/>
  </cols>
  <sheetData>
    <row r="1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3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>
      <c r="A2" t="n">
        <v>1.0</v>
      </c>
      <c r="B2"/>
      <c r="C2" t="s">
        <v>20</v>
      </c>
      <c r="D2" t="n">
        <v>21.0</v>
      </c>
      <c r="E2" t="s">
        <v>22</v>
      </c>
      <c r="F2" t="n">
        <v>100.008</v>
      </c>
      <c r="G2" t="n">
        <v>115.002</v>
      </c>
      <c r="H2" t="n">
        <v>109.998</v>
      </c>
      <c r="I2" t="n">
        <v>104.5</v>
      </c>
      <c r="J2" t="n">
        <v>99.0</v>
      </c>
      <c r="K2" t="s">
        <v>24</v>
      </c>
      <c r="L2" t="n">
        <v>45.0</v>
      </c>
      <c r="M2" t="n">
        <v>50.0</v>
      </c>
      <c r="N2" t="n">
        <v>52.0</v>
      </c>
      <c r="O2" t="n">
        <v>50.0</v>
      </c>
      <c r="P2" t="n">
        <v>48.0</v>
      </c>
      <c r="Q2" t="n">
        <v>80.0</v>
      </c>
      <c r="R2" t="n">
        <v>180.0</v>
      </c>
      <c r="S2" t="n">
        <v>34.996</v>
      </c>
      <c r="T2" t="n">
        <v>15.0</v>
      </c>
      <c r="U2" t="s">
        <v>21</v>
      </c>
      <c r="V2" t="n">
        <v>25.0</v>
      </c>
    </row>
    <row r="3">
      <c r="A3" t="n">
        <v>1.0</v>
      </c>
      <c r="B3"/>
      <c r="C3" t="s">
        <v>21</v>
      </c>
      <c r="D3" t="s">
        <v>21</v>
      </c>
      <c r="E3" t="s">
        <v>23</v>
      </c>
      <c r="F3" t="n">
        <v>5.555999999999999</v>
      </c>
      <c r="G3" t="n">
        <v>6.388999999999999</v>
      </c>
      <c r="H3" t="n">
        <v>6.111</v>
      </c>
      <c r="I3" t="n">
        <v>5.81</v>
      </c>
      <c r="J3" t="n">
        <v>5.5</v>
      </c>
      <c r="K3" t="s">
        <v>25</v>
      </c>
      <c r="L3" t="n">
        <v>270.0</v>
      </c>
      <c r="M3" t="n">
        <v>300.0</v>
      </c>
      <c r="N3" t="n">
        <v>312.0</v>
      </c>
      <c r="O3" t="n">
        <v>300.0</v>
      </c>
      <c r="P3" t="n">
        <v>288.0</v>
      </c>
      <c r="Q3" t="n">
        <v>80.0</v>
      </c>
      <c r="R3" t="n">
        <v>180.0</v>
      </c>
      <c r="S3" t="n">
        <v>0.9049909490561159</v>
      </c>
      <c r="T3" t="n">
        <v>5.25</v>
      </c>
      <c r="U3" t="s">
        <v>21</v>
      </c>
      <c r="V3" t="n">
        <v>25.0</v>
      </c>
    </row>
    <row r="4"/>
    <row r="5">
      <c r="A5" t="n">
        <v>2.0</v>
      </c>
      <c r="B5"/>
      <c r="C5" t="s">
        <v>20</v>
      </c>
      <c r="D5" t="n">
        <v>21.0</v>
      </c>
      <c r="E5" t="s">
        <v>22</v>
      </c>
      <c r="F5" t="n">
        <v>90.0</v>
      </c>
      <c r="G5" t="n">
        <v>100.0</v>
      </c>
      <c r="H5" t="n">
        <v>115.0</v>
      </c>
      <c r="I5" t="n">
        <v>102.5</v>
      </c>
      <c r="J5" t="n">
        <v>90.0</v>
      </c>
      <c r="K5" t="s">
        <v>24</v>
      </c>
      <c r="L5" t="n">
        <v>6.0</v>
      </c>
      <c r="M5" t="n">
        <v>25.0</v>
      </c>
      <c r="N5" t="n">
        <v>35.0</v>
      </c>
      <c r="O5" t="n">
        <v>39.5</v>
      </c>
      <c r="P5" t="n">
        <v>44.0</v>
      </c>
      <c r="Q5" t="n">
        <v>80.0</v>
      </c>
      <c r="R5" t="s">
        <v>21</v>
      </c>
      <c r="S5" t="s">
        <v>21</v>
      </c>
      <c r="T5" t="s">
        <v>21</v>
      </c>
      <c r="U5" t="n">
        <v>15.0</v>
      </c>
      <c r="V5" t="s">
        <v>21</v>
      </c>
    </row>
    <row r="6">
      <c r="A6" t="n">
        <v>2.0</v>
      </c>
      <c r="B6"/>
      <c r="C6" t="s">
        <v>21</v>
      </c>
      <c r="D6" t="s">
        <v>21</v>
      </c>
      <c r="E6" t="s">
        <v>23</v>
      </c>
      <c r="F6" t="n">
        <v>5.0</v>
      </c>
      <c r="G6" t="n">
        <v>5.555555555555555</v>
      </c>
      <c r="H6" t="n">
        <v>6.388888888888888</v>
      </c>
      <c r="I6" t="n">
        <v>5.69</v>
      </c>
      <c r="J6" t="n">
        <v>5.0</v>
      </c>
      <c r="K6" t="s">
        <v>25</v>
      </c>
      <c r="L6" t="n">
        <v>36.0</v>
      </c>
      <c r="M6" t="n">
        <v>150.0</v>
      </c>
      <c r="N6" t="n">
        <v>210.0</v>
      </c>
      <c r="O6" t="n">
        <v>237.0</v>
      </c>
      <c r="P6" t="n">
        <v>264.0</v>
      </c>
      <c r="Q6" t="n">
        <v>80.0</v>
      </c>
      <c r="R6" t="s">
        <v>21</v>
      </c>
      <c r="S6" t="s">
        <v>21</v>
      </c>
      <c r="T6" t="s">
        <v>21</v>
      </c>
      <c r="U6" t="n">
        <v>0.16935</v>
      </c>
      <c r="V6" t="s">
        <v>21</v>
      </c>
    </row>
    <row r="7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16"/>
  <sheetViews>
    <sheetView workbookViewId="0"/>
  </sheetViews>
  <sheetFormatPr defaultRowHeight="15.0"/>
  <cols>
    <col min="1" max="1" width="14.34375" customWidth="true" bestFit="true"/>
    <col min="3" max="3" width="12.015625" customWidth="true" bestFit="true"/>
    <col min="4" max="4" width="7.125" customWidth="true" bestFit="true"/>
    <col min="5" max="5" width="16.9140625" customWidth="true" bestFit="true"/>
    <col min="6" max="6" width="13.90625" customWidth="true" bestFit="true"/>
  </cols>
  <sheetData>
    <row r="1">
      <c r="A1" s="2" t="s">
        <v>0</v>
      </c>
      <c r="B1" s="2"/>
      <c r="C1" s="2" t="s">
        <v>26</v>
      </c>
      <c r="D1" s="2" t="s">
        <v>27</v>
      </c>
      <c r="E1" s="2" t="s">
        <v>28</v>
      </c>
      <c r="F1" s="2" t="s">
        <v>29</v>
      </c>
    </row>
    <row r="2">
      <c r="A2" t="n">
        <v>1.0</v>
      </c>
      <c r="B2"/>
      <c r="C2" t="s">
        <v>30</v>
      </c>
      <c r="D2" t="n">
        <f>0.156 - 0.0000459 * General!P3 - 0.000321 * General!L3 - 0.00541 * General!J3</f>
        <v>0.0</v>
      </c>
      <c r="E2" t="s">
        <v>21</v>
      </c>
      <c r="F2" t="s">
        <v>21</v>
      </c>
    </row>
    <row r="3">
      <c r="A3" t="n">
        <v>1.0</v>
      </c>
      <c r="B3"/>
      <c r="C3" t="s">
        <v>31</v>
      </c>
      <c r="D3" t="n">
        <f>600 * POWER(General!S3, 0.185) / POWER(General!V3, 0.2) / POWER(General!Q3 / POWER(General!R3 / 100, 2), 1.338)</f>
        <v>0.0</v>
      </c>
      <c r="E3" t="s">
        <v>32</v>
      </c>
      <c r="F3" t="s">
        <v>33</v>
      </c>
    </row>
    <row r="4">
      <c r="A4" t="n">
        <v>1.0</v>
      </c>
      <c r="B4"/>
      <c r="C4" t="s">
        <v>34</v>
      </c>
      <c r="D4" t="n">
        <f>LN((General!F3 * General!L2)/ 22.5)</f>
        <v>0.0</v>
      </c>
      <c r="E4" t="s">
        <v>35</v>
      </c>
      <c r="F4" t="s">
        <v>36</v>
      </c>
    </row>
    <row r="5">
      <c r="A5" t="n">
        <v>1.0</v>
      </c>
      <c r="B5"/>
      <c r="C5" t="s">
        <v>37</v>
      </c>
      <c r="D5" t="n">
        <f>(20 * General!L2) / (General!F3 - 3.5)</f>
        <v>0.0</v>
      </c>
      <c r="E5" t="s">
        <v>21</v>
      </c>
      <c r="F5" t="s">
        <v>38</v>
      </c>
    </row>
    <row r="6">
      <c r="A6" t="n">
        <v>1.0</v>
      </c>
      <c r="B6"/>
      <c r="C6" t="s">
        <v>39</v>
      </c>
      <c r="D6" t="n">
        <f>(General!F3 * General!L2)/ 22.5</f>
        <v>0.0</v>
      </c>
      <c r="E6" t="s">
        <v>32</v>
      </c>
      <c r="F6" t="s">
        <v>40</v>
      </c>
    </row>
    <row r="7">
      <c r="A7" t="n">
        <v>1.0</v>
      </c>
      <c r="B7"/>
      <c r="C7" t="s">
        <v>41</v>
      </c>
      <c r="D7" t="n">
        <f>1.0 / (LN(General!F3) + LN(General!L2) + LN(General!T3))</f>
        <v>0.0</v>
      </c>
      <c r="E7" t="s">
        <v>21</v>
      </c>
      <c r="F7" t="s">
        <v>42</v>
      </c>
    </row>
    <row r="8">
      <c r="A8" t="n">
        <v>1.0</v>
      </c>
      <c r="B8"/>
      <c r="C8" t="s">
        <v>43</v>
      </c>
      <c r="D8" t="n">
        <f>0.222 - 0.00333 * General!Q3 / POWER(General!R3 / 100, 2) - 0.0000779 *General!P3 - 0.000422 * General!D2</f>
        <v>0.0</v>
      </c>
      <c r="E8" t="s">
        <v>21</v>
      </c>
      <c r="F8" t="s">
        <v>21</v>
      </c>
    </row>
    <row r="9"/>
    <row r="10">
      <c r="A10" t="n">
        <v>2.0</v>
      </c>
      <c r="B10"/>
      <c r="C10" t="s">
        <v>44</v>
      </c>
      <c r="D10" t="n">
        <f>EXP(2.63 - 0.28 * LN(General!L5) - 0.31 * LN(General!U6))</f>
        <v>0.0</v>
      </c>
      <c r="E10" t="s">
        <v>32</v>
      </c>
      <c r="F10" t="s">
        <v>45</v>
      </c>
    </row>
    <row r="11">
      <c r="A11" t="n">
        <v>2.0</v>
      </c>
      <c r="B11"/>
      <c r="C11" t="s">
        <v>46</v>
      </c>
      <c r="D11" t="n">
        <f>2 / (((0.5 * General!F6 + General!H6 + General!J6) / 19.08) * ((0.5 * General!L5 + General!N5 + General!P5) / 104.0) + 1 )</f>
        <v>0.0</v>
      </c>
      <c r="E11" t="s">
        <v>47</v>
      </c>
      <c r="F11" t="s">
        <v>48</v>
      </c>
    </row>
    <row r="12">
      <c r="A12" t="n">
        <v>2.0</v>
      </c>
      <c r="B12"/>
      <c r="C12" t="s">
        <v>34</v>
      </c>
      <c r="D12" t="n">
        <f>LN((General!F6 * General!L5)/ 22.5)</f>
        <v>0.0</v>
      </c>
      <c r="E12" t="s">
        <v>35</v>
      </c>
      <c r="F12" t="s">
        <v>36</v>
      </c>
    </row>
    <row r="13">
      <c r="A13" t="n">
        <v>2.0</v>
      </c>
      <c r="B13"/>
      <c r="C13" t="s">
        <v>37</v>
      </c>
      <c r="D13" t="n">
        <f>(20 * General!L5) / (General!F6 - 3.5)</f>
        <v>0.0</v>
      </c>
      <c r="E13" t="s">
        <v>21</v>
      </c>
      <c r="F13" t="s">
        <v>38</v>
      </c>
    </row>
    <row r="14">
      <c r="A14" t="n">
        <v>2.0</v>
      </c>
      <c r="B14"/>
      <c r="C14" t="s">
        <v>39</v>
      </c>
      <c r="D14" t="n">
        <f>(General!F6 * General!L5)/ 22.5</f>
        <v>0.0</v>
      </c>
      <c r="E14" t="s">
        <v>49</v>
      </c>
      <c r="F14" t="s">
        <v>40</v>
      </c>
    </row>
    <row r="15">
      <c r="A15" t="n">
        <v>2.0</v>
      </c>
      <c r="B15"/>
      <c r="C15" t="s">
        <v>50</v>
      </c>
      <c r="D15" t="n">
        <f>((0.137 * 100000000 /(General!F6 * General!L5 * 150/General!Q6)) + 100000000 /(General!J6 * General!P5 * 150/General!Q6)) / 2</f>
        <v>0.0</v>
      </c>
      <c r="E15" t="s">
        <v>21</v>
      </c>
      <c r="F15" t="s">
        <v>21</v>
      </c>
    </row>
    <row r="16"/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2021-04-30T05:53:47Z</dcterms:created>
  <dc:creator>Apache POI</dc:creator>
</cp:coreProperties>
</file>