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" r:id="rId3" sheetId="1"/>
    <sheet name="19-06-2021" r:id="rId4" sheetId="2"/>
  </sheets>
</workbook>
</file>

<file path=xl/sharedStrings.xml><?xml version="1.0" encoding="utf-8"?>
<sst xmlns="http://schemas.openxmlformats.org/spreadsheetml/2006/main" count="100" uniqueCount="40">
  <si>
    <t>Information id</t>
  </si>
  <si>
    <t>Gender</t>
  </si>
  <si>
    <t>Age</t>
  </si>
  <si>
    <t>Unit of measurement</t>
  </si>
  <si>
    <t>Fasting glucose</t>
  </si>
  <si>
    <t>Glucose 30 min</t>
  </si>
  <si>
    <t>Glucose 60 min</t>
  </si>
  <si>
    <t>Glucose 90 min</t>
  </si>
  <si>
    <t>Glucose 120 min</t>
  </si>
  <si>
    <t>Fasting Insulin</t>
  </si>
  <si>
    <t>Insulin 30 min</t>
  </si>
  <si>
    <t>Insulin 60 min</t>
  </si>
  <si>
    <t>Insulin 90 min</t>
  </si>
  <si>
    <t>Insulin 120 min</t>
  </si>
  <si>
    <t>Weight</t>
  </si>
  <si>
    <t>Height</t>
  </si>
  <si>
    <t>HDL</t>
  </si>
  <si>
    <t>NEFA</t>
  </si>
  <si>
    <t>Triglyceride</t>
  </si>
  <si>
    <t>Thyroglobulin</t>
  </si>
  <si>
    <t>Male</t>
  </si>
  <si>
    <t>-</t>
  </si>
  <si>
    <t>mg/dL</t>
  </si>
  <si>
    <t>mmol/L</t>
  </si>
  <si>
    <t>μIU/mL</t>
  </si>
  <si>
    <t>pmol/L</t>
  </si>
  <si>
    <t>Index name</t>
  </si>
  <si>
    <t>Result</t>
  </si>
  <si>
    <t>Diagnosis</t>
  </si>
  <si>
    <t>Normal range</t>
  </si>
  <si>
    <t>ogis</t>
  </si>
  <si>
    <t>cederholm</t>
  </si>
  <si>
    <t>Type two diabetes</t>
  </si>
  <si>
    <t>79±14</t>
  </si>
  <si>
    <t>gutt</t>
  </si>
  <si>
    <t>Insulin resistance, diabetes</t>
  </si>
  <si>
    <t>89±39</t>
  </si>
  <si>
    <t>avingon</t>
  </si>
  <si>
    <t>revised</t>
  </si>
  <si>
    <t>0.448±0.013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</si>
</sst>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color indexed="9"/>
      <b val="true"/>
    </font>
    <font>
      <name val="Arial"/>
      <sz val="10.0"/>
      <color indexed="9"/>
      <b val="true"/>
    </font>
  </fonts>
  <fills count="4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>
      <alignment vertical="center" horizontal="center"/>
    </xf>
    <xf numFmtId="0" fontId="2" fillId="3" borderId="0" xfId="0" applyFill="true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10"/>
  <sheetViews>
    <sheetView workbookViewId="0" tabSelected="true"/>
  </sheetViews>
  <sheetFormatPr defaultRowHeight="15.0"/>
  <cols>
    <col min="1" max="1" width="14.34375" customWidth="true" bestFit="true"/>
    <col min="3" max="3" width="8.015625" customWidth="true" bestFit="true"/>
    <col min="4" max="4" width="4.7890625" customWidth="true" bestFit="true"/>
    <col min="5" max="5" width="20.90625" customWidth="true" bestFit="true"/>
    <col min="6" max="6" width="16.23828125" customWidth="true" bestFit="true"/>
    <col min="7" max="7" width="15.796875" customWidth="true" bestFit="true"/>
    <col min="8" max="8" width="15.796875" customWidth="true" bestFit="true"/>
    <col min="9" max="9" width="15.796875" customWidth="true" bestFit="true"/>
    <col min="10" max="10" width="16.90625" customWidth="true" bestFit="true"/>
    <col min="11" max="11" width="20.90625" customWidth="true" bestFit="true"/>
    <col min="12" max="12" width="15.125" customWidth="true" bestFit="true"/>
    <col min="13" max="13" width="14.34765625" customWidth="true" bestFit="true"/>
    <col min="14" max="14" width="14.34765625" customWidth="true" bestFit="true"/>
    <col min="15" max="15" width="14.34765625" customWidth="true" bestFit="true"/>
    <col min="16" max="16" width="15.4609375" customWidth="true" bestFit="true"/>
    <col min="17" max="17" width="7.67578125" customWidth="true" bestFit="true"/>
    <col min="18" max="18" width="7.234375" customWidth="true" bestFit="true"/>
    <col min="19" max="19" width="5.12109375" customWidth="true" bestFit="true"/>
    <col min="20" max="20" width="6.45703125" customWidth="true" bestFit="true"/>
    <col min="21" max="21" width="12.3515625" customWidth="true" bestFit="true"/>
    <col min="22" max="22" width="14.34375" customWidth="true" bestFit="true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>
      <c r="A2" t="n">
        <v>1.0</v>
      </c>
      <c r="B2"/>
      <c r="C2" t="s">
        <v>20</v>
      </c>
      <c r="D2" t="n">
        <v>21.0</v>
      </c>
      <c r="E2" t="s">
        <v>22</v>
      </c>
      <c r="F2" t="n">
        <v>100.0</v>
      </c>
      <c r="G2" t="n">
        <v>120.0</v>
      </c>
      <c r="H2" t="n">
        <v>120.0</v>
      </c>
      <c r="I2" t="n">
        <v>125.0</v>
      </c>
      <c r="J2" t="n">
        <v>130.0</v>
      </c>
      <c r="K2" t="s">
        <v>24</v>
      </c>
      <c r="L2" t="n">
        <v>55.0</v>
      </c>
      <c r="M2" t="n">
        <v>56.0</v>
      </c>
      <c r="N2" t="n">
        <v>56.0</v>
      </c>
      <c r="O2" t="n">
        <v>58.0</v>
      </c>
      <c r="P2" t="n">
        <v>60.0</v>
      </c>
      <c r="Q2" t="n">
        <v>80.0</v>
      </c>
      <c r="R2" t="n">
        <v>180.0</v>
      </c>
      <c r="S2" t="s">
        <v>21</v>
      </c>
      <c r="T2" t="s">
        <v>21</v>
      </c>
      <c r="U2" t="s">
        <v>21</v>
      </c>
      <c r="V2" t="s">
        <v>21</v>
      </c>
    </row>
    <row r="3">
      <c r="A3" t="n">
        <v>1.0</v>
      </c>
      <c r="B3"/>
      <c r="C3" t="s">
        <v>21</v>
      </c>
      <c r="D3" t="s">
        <v>21</v>
      </c>
      <c r="E3" t="s">
        <v>23</v>
      </c>
      <c r="F3" t="n">
        <v>5.555555555555555</v>
      </c>
      <c r="G3" t="n">
        <v>6.666666666666666</v>
      </c>
      <c r="H3" t="n">
        <v>6.666666666666666</v>
      </c>
      <c r="I3" t="n">
        <v>6.94</v>
      </c>
      <c r="J3" t="n">
        <v>7.222222222222221</v>
      </c>
      <c r="K3" t="s">
        <v>25</v>
      </c>
      <c r="L3" t="n">
        <v>330.0</v>
      </c>
      <c r="M3" t="n">
        <v>336.0</v>
      </c>
      <c r="N3" t="n">
        <v>336.0</v>
      </c>
      <c r="O3" t="n">
        <v>348.0</v>
      </c>
      <c r="P3" t="n">
        <v>360.0</v>
      </c>
      <c r="Q3" t="n">
        <v>80.0</v>
      </c>
      <c r="R3" t="n">
        <v>180.0</v>
      </c>
      <c r="S3" t="s">
        <v>21</v>
      </c>
      <c r="T3" t="s">
        <v>21</v>
      </c>
      <c r="U3" t="s">
        <v>21</v>
      </c>
      <c r="V3" t="s">
        <v>21</v>
      </c>
    </row>
    <row r="4"/>
    <row r="5">
      <c r="A5" t="n">
        <v>2.0</v>
      </c>
      <c r="B5"/>
      <c r="C5" t="s">
        <v>20</v>
      </c>
      <c r="D5" t="n">
        <v>21.0</v>
      </c>
      <c r="E5" t="s">
        <v>22</v>
      </c>
      <c r="F5" t="n">
        <v>120.0</v>
      </c>
      <c r="G5" t="n">
        <v>140.0</v>
      </c>
      <c r="H5" t="n">
        <v>120.0</v>
      </c>
      <c r="I5" t="n">
        <v>122.5</v>
      </c>
      <c r="J5" t="n">
        <v>125.0</v>
      </c>
      <c r="K5" t="s">
        <v>24</v>
      </c>
      <c r="L5" t="n">
        <v>10.0</v>
      </c>
      <c r="M5" t="n">
        <v>55.0</v>
      </c>
      <c r="N5" t="n">
        <v>65.0</v>
      </c>
      <c r="O5" t="n">
        <v>62.5</v>
      </c>
      <c r="P5" t="n">
        <v>60.0</v>
      </c>
      <c r="Q5" t="n">
        <v>80.0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</row>
    <row r="6">
      <c r="A6" t="n">
        <v>2.0</v>
      </c>
      <c r="B6"/>
      <c r="C6" t="s">
        <v>21</v>
      </c>
      <c r="D6" t="s">
        <v>21</v>
      </c>
      <c r="E6" t="s">
        <v>23</v>
      </c>
      <c r="F6" t="n">
        <v>6.666666666666666</v>
      </c>
      <c r="G6" t="n">
        <v>7.777777777777778</v>
      </c>
      <c r="H6" t="n">
        <v>6.666666666666666</v>
      </c>
      <c r="I6" t="n">
        <v>6.81</v>
      </c>
      <c r="J6" t="n">
        <v>6.944444444444444</v>
      </c>
      <c r="K6" t="s">
        <v>25</v>
      </c>
      <c r="L6" t="n">
        <v>60.0</v>
      </c>
      <c r="M6" t="n">
        <v>330.0</v>
      </c>
      <c r="N6" t="n">
        <v>390.0</v>
      </c>
      <c r="O6" t="n">
        <v>375.0</v>
      </c>
      <c r="P6" t="n">
        <v>360.0</v>
      </c>
      <c r="Q6" t="n">
        <v>80.0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</row>
    <row r="7"/>
    <row r="8">
      <c r="A8" t="n">
        <v>3.0</v>
      </c>
      <c r="B8"/>
      <c r="C8" t="s">
        <v>20</v>
      </c>
      <c r="D8" t="n">
        <v>21.0</v>
      </c>
      <c r="E8" t="s">
        <v>22</v>
      </c>
      <c r="F8" t="n">
        <v>100.0</v>
      </c>
      <c r="G8" t="n">
        <v>120.0</v>
      </c>
      <c r="H8" t="n">
        <v>140.0</v>
      </c>
      <c r="I8" t="n">
        <v>132.5</v>
      </c>
      <c r="J8" t="n">
        <v>125.0</v>
      </c>
      <c r="K8" t="s">
        <v>24</v>
      </c>
      <c r="L8" t="n">
        <v>55.0</v>
      </c>
      <c r="M8" t="n">
        <v>65.0</v>
      </c>
      <c r="N8" t="n">
        <v>55.0</v>
      </c>
      <c r="O8" t="n">
        <v>57.5</v>
      </c>
      <c r="P8" t="n">
        <v>60.0</v>
      </c>
      <c r="Q8" t="n">
        <v>80.0</v>
      </c>
      <c r="R8" t="s">
        <v>21</v>
      </c>
      <c r="S8" t="s">
        <v>21</v>
      </c>
      <c r="T8" t="n">
        <v>40.0</v>
      </c>
      <c r="U8" t="s">
        <v>21</v>
      </c>
      <c r="V8" t="s">
        <v>21</v>
      </c>
    </row>
    <row r="9">
      <c r="A9" t="n">
        <v>3.0</v>
      </c>
      <c r="B9"/>
      <c r="C9" t="s">
        <v>21</v>
      </c>
      <c r="D9" t="s">
        <v>21</v>
      </c>
      <c r="E9" t="s">
        <v>23</v>
      </c>
      <c r="F9" t="n">
        <v>5.555555555555555</v>
      </c>
      <c r="G9" t="n">
        <v>6.666666666666666</v>
      </c>
      <c r="H9" t="n">
        <v>7.777777777777778</v>
      </c>
      <c r="I9" t="n">
        <v>7.36</v>
      </c>
      <c r="J9" t="n">
        <v>6.944444444444444</v>
      </c>
      <c r="K9" t="s">
        <v>25</v>
      </c>
      <c r="L9" t="n">
        <v>330.0</v>
      </c>
      <c r="M9" t="n">
        <v>390.0</v>
      </c>
      <c r="N9" t="n">
        <v>330.0</v>
      </c>
      <c r="O9" t="n">
        <v>345.0</v>
      </c>
      <c r="P9" t="n">
        <v>360.0</v>
      </c>
      <c r="Q9" t="n">
        <v>80.0</v>
      </c>
      <c r="R9" t="s">
        <v>21</v>
      </c>
      <c r="S9" t="s">
        <v>21</v>
      </c>
      <c r="T9" t="n">
        <v>14.0</v>
      </c>
      <c r="U9" t="s">
        <v>21</v>
      </c>
      <c r="V9" t="s">
        <v>21</v>
      </c>
    </row>
    <row r="10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13"/>
  <sheetViews>
    <sheetView workbookViewId="0"/>
  </sheetViews>
  <sheetFormatPr defaultRowHeight="15.0"/>
  <cols>
    <col min="1" max="1" width="14.34375" customWidth="true" bestFit="true"/>
    <col min="3" max="3" width="12.015625" customWidth="true" bestFit="true"/>
    <col min="4" max="4" width="7.125" customWidth="true" bestFit="true"/>
    <col min="5" max="5" width="25.1875" customWidth="true" bestFit="true"/>
    <col min="6" max="6" width="13.90625" customWidth="true" bestFit="true"/>
  </cols>
  <sheetData>
    <row r="1">
      <c r="A1" s="2" t="s">
        <v>0</v>
      </c>
      <c r="B1" s="2"/>
      <c r="C1" s="2" t="s">
        <v>26</v>
      </c>
      <c r="D1" s="2" t="s">
        <v>27</v>
      </c>
      <c r="E1" s="2" t="s">
        <v>28</v>
      </c>
      <c r="F1" s="2" t="s">
        <v>29</v>
      </c>
    </row>
    <row r="2">
      <c r="A2" t="n">
        <v>1.0</v>
      </c>
      <c r="B2"/>
      <c r="C2" t="s">
        <v>30</v>
      </c>
      <c r="D2" t="n">
        <f>((( 0.0118 * (General!I3 - 90 * 0.05551) + 1) * (792 * (( 6.5 * (5.551 * 75 / (0.1640443958298 * POWER(General!Q3, 0.515) * POWER(0.01 * General!R3, 0.422))) - 10000 * (General!J3 - General!I3) / 30 ) / General!I3 + 4514 / General!F3 ) / (General!O3 - General!L3 + 1951))) + (SQRT(POWER((( 0.0118 * (General!I3 - 90 * 0.05551) + 1) * (792 * (( 6.5 * (5.551 * 75 / (0.1640443958298 * POWER(General!Q3, 0.515) * POWER(0.01 * General!R3, 0.422))) - 10000 * (General!J3 - General!I3) / 30 ) / General!I3 + 4514 / General!F3 ) / (General!O3 - General!L3 + 1951))), 2) + 4 * 0.0118 * 173 * (General!I3 - 90 * 0.05551) * (792 * (( 6.5 * (5.551 * 75 / (0.1640443958298 * POWER(General!Q3, 0.515) * POWER(0.01 * General!R3, 0.422))) - 10000 * (General!J3 - General!I3) / 30 ) / General!I3 + 4514 / General!F3 ) / (General!O3 - General!L3 + 1951))))) / 2</f>
        <v>0.0</v>
      </c>
      <c r="E2" t="s">
        <v>21</v>
      </c>
      <c r="F2" t="s">
        <v>21</v>
      </c>
    </row>
    <row r="3">
      <c r="A3" t="n">
        <v>1.0</v>
      </c>
      <c r="B3"/>
      <c r="C3" t="s">
        <v>31</v>
      </c>
      <c r="D3" t="n">
        <f>(75000 + (General!F3-General!J3)* 1.15 * 180 * 0.19 *General!Q3)/(120 * AVERAGE(General!F3:General!H3,General!J3)*LN(AVERAGE(General!L2:General!N2,General!P2)))</f>
        <v>0.0</v>
      </c>
      <c r="E3" t="s">
        <v>32</v>
      </c>
      <c r="F3" t="s">
        <v>33</v>
      </c>
    </row>
    <row r="4">
      <c r="A4" t="n">
        <v>1.0</v>
      </c>
      <c r="B4"/>
      <c r="C4" t="s">
        <v>34</v>
      </c>
      <c r="D4" t="n">
        <f>(75000 + (General!F2-General!J2)* 0.19 *General!Q3)/(120 * AVERAGE(General!F3:General!H3,General!J3)*LN(AVERAGE(General!L2:General!N2,General!P2)))</f>
        <v>0.0</v>
      </c>
      <c r="E4" t="s">
        <v>35</v>
      </c>
      <c r="F4" t="s">
        <v>36</v>
      </c>
    </row>
    <row r="5"/>
    <row r="6">
      <c r="A6" t="n">
        <v>2.0</v>
      </c>
      <c r="B6"/>
      <c r="C6" t="s">
        <v>31</v>
      </c>
      <c r="D6" t="n">
        <f>(75000 + (General!F6-General!J6)* 1.15 * 180 * 0.19 *General!Q6)/(120 * AVERAGE(General!F6:General!H6,General!J6)*LN(AVERAGE(General!L5:General!N5,General!P5)))</f>
        <v>0.0</v>
      </c>
      <c r="E6" t="s">
        <v>32</v>
      </c>
      <c r="F6" t="s">
        <v>33</v>
      </c>
    </row>
    <row r="7">
      <c r="A7" t="n">
        <v>2.0</v>
      </c>
      <c r="B7"/>
      <c r="C7" t="s">
        <v>34</v>
      </c>
      <c r="D7" t="n">
        <f>(75000 + (General!F5-General!J5)* 0.19 *General!Q6)/(120 * AVERAGE(General!F6:General!H6,General!J6)*LN(AVERAGE(General!L5:General!N5,General!P5)))</f>
        <v>0.0</v>
      </c>
      <c r="E7" t="s">
        <v>35</v>
      </c>
      <c r="F7" t="s">
        <v>36</v>
      </c>
    </row>
    <row r="8">
      <c r="A8" t="n">
        <v>2.0</v>
      </c>
      <c r="B8"/>
      <c r="C8" t="s">
        <v>37</v>
      </c>
      <c r="D8" t="n">
        <f>((0.137 * 100000000 /(General!F6 * General!L5 * 150/General!Q6)) + 100000000 /(General!J6 * General!P5 * 150/General!Q6)) / 2</f>
        <v>0.0</v>
      </c>
      <c r="E8" t="s">
        <v>21</v>
      </c>
      <c r="F8" t="s">
        <v>21</v>
      </c>
    </row>
    <row r="9"/>
    <row r="10">
      <c r="A10" t="n">
        <v>3.0</v>
      </c>
      <c r="B10"/>
      <c r="C10" t="s">
        <v>31</v>
      </c>
      <c r="D10" t="n">
        <f>(75000 + (General!F9-General!J9)* 1.15 * 180 * 0.19 *General!Q9)/(120 * AVERAGE(General!F9:General!H9,General!J9)*LN(AVERAGE(General!L8:General!N8,General!P8)))</f>
        <v>0.0</v>
      </c>
      <c r="E10" t="s">
        <v>32</v>
      </c>
      <c r="F10" t="s">
        <v>33</v>
      </c>
    </row>
    <row r="11">
      <c r="A11" t="n">
        <v>3.0</v>
      </c>
      <c r="B11"/>
      <c r="C11" t="s">
        <v>38</v>
      </c>
      <c r="D11" t="n">
        <f>1.0 / (LN(General!F9) + LN(General!L8) + LN(General!T9))</f>
        <v>0.0</v>
      </c>
      <c r="E11" t="s">
        <v>21</v>
      </c>
      <c r="F11" t="s">
        <v>39</v>
      </c>
    </row>
    <row r="12">
      <c r="A12" t="n">
        <v>3.0</v>
      </c>
      <c r="B12"/>
      <c r="C12" t="s">
        <v>34</v>
      </c>
      <c r="D12" t="n">
        <f>(75000 + (General!F8-General!J8)* 0.19 *General!Q9)/(120 * AVERAGE(General!F9:General!H9,General!J9)*LN(AVERAGE(General!L8:General!N8,General!P8)))</f>
        <v>0.0</v>
      </c>
      <c r="E12" t="s">
        <v>35</v>
      </c>
      <c r="F12" t="s">
        <v>36</v>
      </c>
    </row>
    <row r="13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2021-06-19T13:32:33Z</dcterms:created>
  <dc:creator>Apache POI</dc:creator>
</cp:coreProperties>
</file>