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-Projects\Semester2\ModelsInParallelProgramming\hw2&amp;3\"/>
    </mc:Choice>
  </mc:AlternateContent>
  <xr:revisionPtr revIDLastSave="0" documentId="13_ncr:1_{75404240-C5A0-4771-B8D7-E080F9B5F22D}" xr6:coauthVersionLast="47" xr6:coauthVersionMax="47" xr10:uidLastSave="{00000000-0000-0000-0000-000000000000}"/>
  <bookViews>
    <workbookView xWindow="0" yWindow="0" windowWidth="25800" windowHeight="21000" activeTab="2" xr2:uid="{8481DBD5-E98A-4059-B84D-09154D1EDAAC}"/>
    <workbookView xWindow="25800" yWindow="0" windowWidth="25800" windowHeight="21000" activeTab="3" xr2:uid="{9F170F98-4ACE-4550-95B7-1D9BF04A78B2}"/>
  </bookViews>
  <sheets>
    <sheet name="Times-lab23" sheetId="1" r:id="rId1"/>
    <sheet name="speedup-lab23" sheetId="2" r:id="rId2"/>
    <sheet name="times-lab45" sheetId="3" r:id="rId3"/>
    <sheet name="speedup-lab4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C40" i="4"/>
  <c r="C38" i="4"/>
  <c r="C39" i="4"/>
  <c r="C37" i="4"/>
  <c r="C36" i="4"/>
  <c r="C34" i="4"/>
  <c r="C32" i="4"/>
  <c r="C31" i="4"/>
  <c r="C30" i="4"/>
  <c r="C29" i="4"/>
  <c r="C28" i="4"/>
  <c r="C27" i="4"/>
  <c r="C26" i="4"/>
  <c r="C25" i="4"/>
  <c r="C3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J20" i="4"/>
  <c r="I20" i="4"/>
  <c r="H20" i="4"/>
  <c r="G20" i="4"/>
  <c r="F20" i="4"/>
  <c r="E20" i="4"/>
  <c r="D20" i="4"/>
  <c r="C20" i="4"/>
  <c r="J19" i="4"/>
  <c r="I19" i="4"/>
  <c r="H19" i="4"/>
  <c r="G19" i="4"/>
  <c r="F19" i="4"/>
  <c r="E19" i="4"/>
  <c r="D19" i="4"/>
  <c r="C19" i="4"/>
  <c r="J18" i="4"/>
  <c r="I18" i="4"/>
  <c r="H18" i="4"/>
  <c r="G18" i="4"/>
  <c r="F18" i="4"/>
  <c r="E18" i="4"/>
  <c r="D18" i="4"/>
  <c r="C18" i="4"/>
  <c r="J17" i="4"/>
  <c r="I17" i="4"/>
  <c r="H17" i="4"/>
  <c r="G17" i="4"/>
  <c r="F17" i="4"/>
  <c r="E17" i="4"/>
  <c r="D17" i="4"/>
  <c r="C17" i="4"/>
  <c r="J16" i="4"/>
  <c r="I16" i="4"/>
  <c r="H16" i="4"/>
  <c r="G16" i="4"/>
  <c r="F16" i="4"/>
  <c r="E16" i="4"/>
  <c r="D16" i="4"/>
  <c r="C16" i="4"/>
  <c r="J15" i="4"/>
  <c r="I15" i="4"/>
  <c r="H15" i="4"/>
  <c r="G15" i="4"/>
  <c r="F15" i="4"/>
  <c r="E15" i="4"/>
  <c r="D15" i="4"/>
  <c r="C15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M128" i="3"/>
  <c r="L128" i="3"/>
  <c r="K128" i="3"/>
  <c r="N126" i="3"/>
  <c r="N125" i="3"/>
  <c r="N124" i="3"/>
  <c r="N123" i="3"/>
  <c r="N122" i="3"/>
  <c r="N121" i="3"/>
  <c r="N120" i="3"/>
  <c r="N119" i="3"/>
  <c r="N118" i="3"/>
  <c r="N117" i="3"/>
  <c r="N128" i="3" s="1"/>
  <c r="N112" i="3"/>
  <c r="M112" i="3"/>
  <c r="L112" i="3"/>
  <c r="K112" i="3"/>
  <c r="N110" i="3"/>
  <c r="N109" i="3"/>
  <c r="N108" i="3"/>
  <c r="N107" i="3"/>
  <c r="N106" i="3"/>
  <c r="N105" i="3"/>
  <c r="N104" i="3"/>
  <c r="N103" i="3"/>
  <c r="N102" i="3"/>
  <c r="N101" i="3"/>
  <c r="M96" i="3"/>
  <c r="L96" i="3"/>
  <c r="K96" i="3"/>
  <c r="N94" i="3"/>
  <c r="N96" i="3" s="1"/>
  <c r="N93" i="3"/>
  <c r="N92" i="3"/>
  <c r="N91" i="3"/>
  <c r="N90" i="3"/>
  <c r="N89" i="3"/>
  <c r="N88" i="3"/>
  <c r="N87" i="3"/>
  <c r="N86" i="3"/>
  <c r="N85" i="3"/>
  <c r="M80" i="3"/>
  <c r="L80" i="3"/>
  <c r="K80" i="3"/>
  <c r="N78" i="3"/>
  <c r="N77" i="3"/>
  <c r="N76" i="3"/>
  <c r="N75" i="3"/>
  <c r="N74" i="3"/>
  <c r="N73" i="3"/>
  <c r="N72" i="3"/>
  <c r="N71" i="3"/>
  <c r="N70" i="3"/>
  <c r="N69" i="3"/>
  <c r="M64" i="3"/>
  <c r="L64" i="3"/>
  <c r="K64" i="3"/>
  <c r="N62" i="3"/>
  <c r="N61" i="3"/>
  <c r="N60" i="3"/>
  <c r="N59" i="3"/>
  <c r="N58" i="3"/>
  <c r="N57" i="3"/>
  <c r="N56" i="3"/>
  <c r="N55" i="3"/>
  <c r="N54" i="3"/>
  <c r="N53" i="3"/>
  <c r="M48" i="3"/>
  <c r="L48" i="3"/>
  <c r="K48" i="3"/>
  <c r="N46" i="3"/>
  <c r="N45" i="3"/>
  <c r="N44" i="3"/>
  <c r="N43" i="3"/>
  <c r="N42" i="3"/>
  <c r="N41" i="3"/>
  <c r="N40" i="3"/>
  <c r="N39" i="3"/>
  <c r="N38" i="3"/>
  <c r="N37" i="3"/>
  <c r="N48" i="3" s="1"/>
  <c r="M32" i="3"/>
  <c r="L32" i="3"/>
  <c r="K32" i="3"/>
  <c r="N30" i="3"/>
  <c r="N29" i="3"/>
  <c r="N28" i="3"/>
  <c r="N27" i="3"/>
  <c r="N26" i="3"/>
  <c r="N25" i="3"/>
  <c r="N24" i="3"/>
  <c r="N23" i="3"/>
  <c r="N22" i="3"/>
  <c r="N21" i="3"/>
  <c r="N32" i="3" s="1"/>
  <c r="M16" i="3"/>
  <c r="L16" i="3"/>
  <c r="K16" i="3"/>
  <c r="N14" i="3"/>
  <c r="N13" i="3"/>
  <c r="N12" i="3"/>
  <c r="N11" i="3"/>
  <c r="N10" i="3"/>
  <c r="N9" i="3"/>
  <c r="N8" i="3"/>
  <c r="N7" i="3"/>
  <c r="N6" i="3"/>
  <c r="N5" i="3"/>
  <c r="C112" i="3"/>
  <c r="E69" i="3"/>
  <c r="D128" i="3"/>
  <c r="C128" i="3"/>
  <c r="B128" i="3"/>
  <c r="E126" i="3"/>
  <c r="E125" i="3"/>
  <c r="E124" i="3"/>
  <c r="E123" i="3"/>
  <c r="E122" i="3"/>
  <c r="E121" i="3"/>
  <c r="E120" i="3"/>
  <c r="E119" i="3"/>
  <c r="E118" i="3"/>
  <c r="E117" i="3"/>
  <c r="E128" i="3" s="1"/>
  <c r="E112" i="3"/>
  <c r="D112" i="3"/>
  <c r="B112" i="3"/>
  <c r="E110" i="3"/>
  <c r="E109" i="3"/>
  <c r="E108" i="3"/>
  <c r="E107" i="3"/>
  <c r="E106" i="3"/>
  <c r="E105" i="3"/>
  <c r="E104" i="3"/>
  <c r="E103" i="3"/>
  <c r="E102" i="3"/>
  <c r="E101" i="3"/>
  <c r="D96" i="3"/>
  <c r="C96" i="3"/>
  <c r="B96" i="3"/>
  <c r="E94" i="3"/>
  <c r="E96" i="3" s="1"/>
  <c r="E93" i="3"/>
  <c r="E92" i="3"/>
  <c r="E91" i="3"/>
  <c r="E90" i="3"/>
  <c r="E89" i="3"/>
  <c r="E88" i="3"/>
  <c r="E87" i="3"/>
  <c r="E86" i="3"/>
  <c r="E85" i="3"/>
  <c r="D80" i="3"/>
  <c r="C80" i="3"/>
  <c r="B80" i="3"/>
  <c r="E78" i="3"/>
  <c r="E77" i="3"/>
  <c r="E76" i="3"/>
  <c r="E80" i="3" s="1"/>
  <c r="E75" i="3"/>
  <c r="E74" i="3"/>
  <c r="E73" i="3"/>
  <c r="E72" i="3"/>
  <c r="E71" i="3"/>
  <c r="E70" i="3"/>
  <c r="C64" i="3"/>
  <c r="D64" i="3"/>
  <c r="B64" i="3"/>
  <c r="E53" i="3"/>
  <c r="E64" i="3" s="1"/>
  <c r="E54" i="3"/>
  <c r="E55" i="3"/>
  <c r="E56" i="3"/>
  <c r="E57" i="3"/>
  <c r="E58" i="3"/>
  <c r="E59" i="3"/>
  <c r="E60" i="3"/>
  <c r="E61" i="3"/>
  <c r="E62" i="3"/>
  <c r="C48" i="3"/>
  <c r="D48" i="3"/>
  <c r="B48" i="3"/>
  <c r="E37" i="3"/>
  <c r="E48" i="3" s="1"/>
  <c r="E38" i="3"/>
  <c r="E39" i="3"/>
  <c r="E40" i="3"/>
  <c r="E41" i="3"/>
  <c r="E42" i="3"/>
  <c r="E43" i="3"/>
  <c r="E44" i="3"/>
  <c r="E45" i="3"/>
  <c r="E46" i="3"/>
  <c r="C32" i="3"/>
  <c r="D32" i="3"/>
  <c r="B32" i="3"/>
  <c r="E21" i="3"/>
  <c r="E32" i="3" s="1"/>
  <c r="E22" i="3"/>
  <c r="E23" i="3"/>
  <c r="E24" i="3"/>
  <c r="E25" i="3"/>
  <c r="E26" i="3"/>
  <c r="E27" i="3"/>
  <c r="E28" i="3"/>
  <c r="E29" i="3"/>
  <c r="E30" i="3"/>
  <c r="E16" i="3"/>
  <c r="C16" i="3"/>
  <c r="D16" i="3"/>
  <c r="B16" i="3"/>
  <c r="E5" i="3"/>
  <c r="E6" i="3"/>
  <c r="E7" i="3"/>
  <c r="E8" i="3"/>
  <c r="E9" i="3"/>
  <c r="E10" i="3"/>
  <c r="E11" i="3"/>
  <c r="E12" i="3"/>
  <c r="E13" i="3"/>
  <c r="E14" i="3"/>
  <c r="I42" i="2"/>
  <c r="H42" i="2"/>
  <c r="G42" i="2"/>
  <c r="F42" i="2"/>
  <c r="E42" i="2"/>
  <c r="D42" i="2"/>
  <c r="C42" i="2"/>
  <c r="B42" i="2"/>
  <c r="I37" i="2"/>
  <c r="H37" i="2"/>
  <c r="G37" i="2"/>
  <c r="F37" i="2"/>
  <c r="E37" i="2"/>
  <c r="D37" i="2"/>
  <c r="C37" i="2"/>
  <c r="B37" i="2"/>
  <c r="J31" i="2"/>
  <c r="I31" i="2"/>
  <c r="H31" i="2"/>
  <c r="G31" i="2"/>
  <c r="F31" i="2"/>
  <c r="E31" i="2"/>
  <c r="D31" i="2"/>
  <c r="C31" i="2"/>
  <c r="J26" i="2"/>
  <c r="I26" i="2"/>
  <c r="H26" i="2"/>
  <c r="G26" i="2"/>
  <c r="F26" i="2"/>
  <c r="E26" i="2"/>
  <c r="D26" i="2"/>
  <c r="C26" i="2"/>
  <c r="J20" i="2"/>
  <c r="I20" i="2"/>
  <c r="H20" i="2"/>
  <c r="G20" i="2"/>
  <c r="F20" i="2"/>
  <c r="E20" i="2"/>
  <c r="D20" i="2"/>
  <c r="C20" i="2"/>
  <c r="K15" i="2"/>
  <c r="K14" i="2"/>
  <c r="J14" i="2"/>
  <c r="K13" i="2"/>
  <c r="J13" i="2"/>
  <c r="I13" i="2"/>
  <c r="K12" i="2"/>
  <c r="J12" i="2"/>
  <c r="I12" i="2"/>
  <c r="H12" i="2"/>
  <c r="K11" i="2"/>
  <c r="J11" i="2"/>
  <c r="I11" i="2"/>
  <c r="H11" i="2"/>
  <c r="G11" i="2"/>
  <c r="K10" i="2"/>
  <c r="J10" i="2"/>
  <c r="I10" i="2"/>
  <c r="H10" i="2"/>
  <c r="G10" i="2"/>
  <c r="F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C7" i="2"/>
  <c r="D281" i="1"/>
  <c r="C281" i="1"/>
  <c r="B281" i="1"/>
  <c r="E279" i="1"/>
  <c r="E278" i="1"/>
  <c r="E277" i="1"/>
  <c r="E276" i="1"/>
  <c r="E275" i="1"/>
  <c r="E274" i="1"/>
  <c r="E273" i="1"/>
  <c r="E272" i="1"/>
  <c r="E271" i="1"/>
  <c r="E270" i="1"/>
  <c r="D265" i="1"/>
  <c r="C265" i="1"/>
  <c r="B265" i="1"/>
  <c r="E263" i="1"/>
  <c r="E262" i="1"/>
  <c r="E261" i="1"/>
  <c r="E260" i="1"/>
  <c r="E259" i="1"/>
  <c r="E258" i="1"/>
  <c r="E257" i="1"/>
  <c r="E256" i="1"/>
  <c r="E255" i="1"/>
  <c r="E254" i="1"/>
  <c r="D249" i="1"/>
  <c r="C249" i="1"/>
  <c r="B249" i="1"/>
  <c r="E247" i="1"/>
  <c r="E246" i="1"/>
  <c r="E245" i="1"/>
  <c r="E244" i="1"/>
  <c r="E243" i="1"/>
  <c r="E242" i="1"/>
  <c r="E241" i="1"/>
  <c r="E240" i="1"/>
  <c r="E239" i="1"/>
  <c r="E238" i="1"/>
  <c r="D233" i="1"/>
  <c r="C233" i="1"/>
  <c r="B233" i="1"/>
  <c r="E231" i="1"/>
  <c r="E230" i="1"/>
  <c r="E229" i="1"/>
  <c r="E228" i="1"/>
  <c r="E227" i="1"/>
  <c r="E226" i="1"/>
  <c r="E225" i="1"/>
  <c r="E224" i="1"/>
  <c r="E223" i="1"/>
  <c r="E222" i="1"/>
  <c r="D217" i="1"/>
  <c r="C217" i="1"/>
  <c r="B217" i="1"/>
  <c r="E215" i="1"/>
  <c r="E214" i="1"/>
  <c r="E213" i="1"/>
  <c r="E212" i="1"/>
  <c r="E211" i="1"/>
  <c r="E210" i="1"/>
  <c r="E209" i="1"/>
  <c r="E208" i="1"/>
  <c r="E207" i="1"/>
  <c r="E206" i="1"/>
  <c r="D201" i="1"/>
  <c r="C201" i="1"/>
  <c r="B201" i="1"/>
  <c r="E199" i="1"/>
  <c r="E198" i="1"/>
  <c r="E197" i="1"/>
  <c r="E196" i="1"/>
  <c r="E195" i="1"/>
  <c r="E194" i="1"/>
  <c r="E193" i="1"/>
  <c r="E192" i="1"/>
  <c r="E191" i="1"/>
  <c r="E190" i="1"/>
  <c r="D185" i="1"/>
  <c r="C185" i="1"/>
  <c r="B185" i="1"/>
  <c r="E183" i="1"/>
  <c r="E182" i="1"/>
  <c r="E181" i="1"/>
  <c r="E180" i="1"/>
  <c r="E179" i="1"/>
  <c r="E178" i="1"/>
  <c r="E177" i="1"/>
  <c r="E176" i="1"/>
  <c r="E175" i="1"/>
  <c r="E174" i="1"/>
  <c r="D169" i="1"/>
  <c r="C169" i="1"/>
  <c r="B169" i="1"/>
  <c r="E167" i="1"/>
  <c r="E166" i="1"/>
  <c r="E165" i="1"/>
  <c r="E164" i="1"/>
  <c r="E163" i="1"/>
  <c r="E162" i="1"/>
  <c r="E161" i="1"/>
  <c r="E160" i="1"/>
  <c r="E159" i="1"/>
  <c r="E158" i="1"/>
  <c r="D153" i="1"/>
  <c r="C153" i="1"/>
  <c r="B153" i="1"/>
  <c r="E151" i="1"/>
  <c r="E150" i="1"/>
  <c r="E149" i="1"/>
  <c r="E148" i="1"/>
  <c r="E147" i="1"/>
  <c r="E146" i="1"/>
  <c r="E145" i="1"/>
  <c r="E144" i="1"/>
  <c r="E143" i="1"/>
  <c r="E142" i="1"/>
  <c r="D137" i="1"/>
  <c r="C137" i="1"/>
  <c r="B137" i="1"/>
  <c r="E135" i="1"/>
  <c r="E134" i="1"/>
  <c r="E133" i="1"/>
  <c r="E132" i="1"/>
  <c r="E131" i="1"/>
  <c r="E130" i="1"/>
  <c r="E129" i="1"/>
  <c r="E128" i="1"/>
  <c r="E127" i="1"/>
  <c r="E126" i="1"/>
  <c r="D121" i="1"/>
  <c r="C121" i="1"/>
  <c r="B121" i="1"/>
  <c r="E119" i="1"/>
  <c r="E118" i="1"/>
  <c r="E117" i="1"/>
  <c r="E116" i="1"/>
  <c r="E115" i="1"/>
  <c r="E114" i="1"/>
  <c r="E113" i="1"/>
  <c r="E112" i="1"/>
  <c r="E111" i="1"/>
  <c r="E110" i="1"/>
  <c r="D105" i="1"/>
  <c r="C105" i="1"/>
  <c r="B105" i="1"/>
  <c r="E103" i="1"/>
  <c r="E102" i="1"/>
  <c r="E101" i="1"/>
  <c r="E100" i="1"/>
  <c r="E99" i="1"/>
  <c r="E98" i="1"/>
  <c r="E97" i="1"/>
  <c r="E96" i="1"/>
  <c r="E95" i="1"/>
  <c r="E94" i="1"/>
  <c r="D89" i="1"/>
  <c r="C89" i="1"/>
  <c r="B89" i="1"/>
  <c r="E87" i="1"/>
  <c r="E86" i="1"/>
  <c r="E85" i="1"/>
  <c r="E84" i="1"/>
  <c r="E83" i="1"/>
  <c r="E82" i="1"/>
  <c r="E81" i="1"/>
  <c r="E80" i="1"/>
  <c r="E79" i="1"/>
  <c r="E78" i="1"/>
  <c r="D73" i="1"/>
  <c r="C73" i="1"/>
  <c r="B73" i="1"/>
  <c r="E71" i="1"/>
  <c r="E70" i="1"/>
  <c r="E69" i="1"/>
  <c r="E68" i="1"/>
  <c r="E67" i="1"/>
  <c r="E66" i="1"/>
  <c r="E65" i="1"/>
  <c r="E64" i="1"/>
  <c r="E63" i="1"/>
  <c r="E62" i="1"/>
  <c r="D57" i="1"/>
  <c r="C57" i="1"/>
  <c r="B57" i="1"/>
  <c r="E55" i="1"/>
  <c r="E54" i="1"/>
  <c r="E53" i="1"/>
  <c r="E52" i="1"/>
  <c r="E51" i="1"/>
  <c r="E50" i="1"/>
  <c r="E49" i="1"/>
  <c r="E48" i="1"/>
  <c r="E47" i="1"/>
  <c r="E46" i="1"/>
  <c r="D41" i="1"/>
  <c r="C41" i="1"/>
  <c r="B41" i="1"/>
  <c r="E39" i="1"/>
  <c r="E38" i="1"/>
  <c r="E37" i="1"/>
  <c r="E36" i="1"/>
  <c r="E35" i="1"/>
  <c r="E34" i="1"/>
  <c r="E33" i="1"/>
  <c r="E32" i="1"/>
  <c r="E31" i="1"/>
  <c r="E30" i="1"/>
  <c r="D25" i="1"/>
  <c r="C25" i="1"/>
  <c r="B25" i="1"/>
  <c r="E23" i="1"/>
  <c r="E22" i="1"/>
  <c r="E21" i="1"/>
  <c r="E20" i="1"/>
  <c r="E19" i="1"/>
  <c r="E18" i="1"/>
  <c r="E17" i="1"/>
  <c r="E16" i="1"/>
  <c r="E15" i="1"/>
  <c r="E14" i="1"/>
  <c r="D9" i="1"/>
  <c r="C9" i="1"/>
  <c r="B9" i="1"/>
  <c r="E7" i="1"/>
  <c r="E6" i="1"/>
  <c r="E5" i="1"/>
  <c r="E9" i="1" s="1"/>
  <c r="N80" i="3" l="1"/>
  <c r="N64" i="3"/>
  <c r="N16" i="3"/>
  <c r="E137" i="1"/>
  <c r="E265" i="1"/>
  <c r="E169" i="1"/>
  <c r="E185" i="1"/>
  <c r="E249" i="1"/>
  <c r="E153" i="1"/>
  <c r="E121" i="1"/>
  <c r="E57" i="1"/>
  <c r="E89" i="1"/>
  <c r="E73" i="1"/>
  <c r="E105" i="1"/>
  <c r="E41" i="1"/>
  <c r="E25" i="1"/>
  <c r="E233" i="1"/>
  <c r="E217" i="1"/>
  <c r="E281" i="1"/>
  <c r="E201" i="1"/>
</calcChain>
</file>

<file path=xl/sharedStrings.xml><?xml version="1.0" encoding="utf-8"?>
<sst xmlns="http://schemas.openxmlformats.org/spreadsheetml/2006/main" count="941" uniqueCount="78">
  <si>
    <t>Iteration</t>
  </si>
  <si>
    <t>t_reading</t>
  </si>
  <si>
    <t>t_multiplication</t>
  </si>
  <si>
    <t>t_writing</t>
  </si>
  <si>
    <t>t_total</t>
  </si>
  <si>
    <t>date</t>
  </si>
  <si>
    <t>starting time</t>
  </si>
  <si>
    <t>After 1st iter</t>
  </si>
  <si>
    <t>After 2nd iter</t>
  </si>
  <si>
    <t>10k O3 sequential times - node 56</t>
  </si>
  <si>
    <t>1k O3 sequential times - node 56</t>
  </si>
  <si>
    <t>After 3rd iter</t>
  </si>
  <si>
    <t>After 4th iter</t>
  </si>
  <si>
    <t>After 5th iter</t>
  </si>
  <si>
    <t>After 6th iter</t>
  </si>
  <si>
    <t>After 7th iter</t>
  </si>
  <si>
    <t>After 8th iter</t>
  </si>
  <si>
    <t>After 9th iter</t>
  </si>
  <si>
    <t>average</t>
  </si>
  <si>
    <t>1k O3 explicit threading, par reading, par mul, thread=20 -&gt; (2b-20) - node 56</t>
  </si>
  <si>
    <t>1k O3 explicit threading, seq reading, par mul, threads=20 -&gt; (2a-20) - node 56</t>
  </si>
  <si>
    <t>1k O3 OpenMP, seq reading, par mul, thread=20 -&gt; (3a-20) - node 56</t>
  </si>
  <si>
    <t>1k O3 OpenMP, par reading, par mul, thread=20 -&gt; (3b-20) - node 56</t>
  </si>
  <si>
    <t>1k O3 explicit threading, seq reading, par mul, threads=40 -&gt; (2a-40) - node 56</t>
  </si>
  <si>
    <t>1k O3 explicit threading, par reading, par mul, threads=40 -&gt; (2b-40) - node 56</t>
  </si>
  <si>
    <t>1k O3 OpenMP, seq reading, par mul, threads=40 -&gt; (3a-40) - node 56</t>
  </si>
  <si>
    <t>1k O3 OpenMP, par reading, par mul, threads=40 -&gt; (3b-40) - node 56</t>
  </si>
  <si>
    <t>10k O3 explicit threading, seq reading, par mul, threads=20 -&gt; (2a-20) - node 56</t>
  </si>
  <si>
    <t>10k O3 explicit threading, par reading, par mul, threads=20 -&gt; (2b-20) - node 56</t>
  </si>
  <si>
    <t>10k O3 OpenMP, seq reading, par mul, threads=20 -&gt; (3a-20) - node 56</t>
  </si>
  <si>
    <t>10k O3 OpenMP, par reading, par mul, threads=20 -&gt; (3b-20) - node 56</t>
  </si>
  <si>
    <t>01.04.2025</t>
  </si>
  <si>
    <t>10k O3 explicit threading, par reading, par mul, threads=40 -&gt; (2b-40) - node 56</t>
  </si>
  <si>
    <t>10k O3 explicit threading, seq reading, par mul, threads=40 -&gt; (2a-40) - node 59</t>
  </si>
  <si>
    <t>10k O3 OpenMP, seq reading, par mul, threads=40 -&gt; (3a-40) - node 58</t>
  </si>
  <si>
    <t>10k O3 OpenMP, par reading, par mul, threads=40 -&gt; (3b-40) - node 56</t>
  </si>
  <si>
    <t>sequential</t>
  </si>
  <si>
    <t>2a-20</t>
  </si>
  <si>
    <t>2b-20</t>
  </si>
  <si>
    <t>3a-20</t>
  </si>
  <si>
    <t>3b-20</t>
  </si>
  <si>
    <t>2a-40</t>
  </si>
  <si>
    <t>2b-40</t>
  </si>
  <si>
    <t>3a-40</t>
  </si>
  <si>
    <t>3b-40</t>
  </si>
  <si>
    <t>Speedup 1k O3</t>
  </si>
  <si>
    <t xml:space="preserve">Speedup 10k O3 </t>
  </si>
  <si>
    <t xml:space="preserve">Efficiency 10k O3 </t>
  </si>
  <si>
    <t>Efficiency 1k O3</t>
  </si>
  <si>
    <t xml:space="preserve">Cost 10k O3 </t>
  </si>
  <si>
    <t/>
  </si>
  <si>
    <t xml:space="preserve">Time Complexity for all solutions was O(n^3) </t>
  </si>
  <si>
    <t>04.05.2025</t>
  </si>
  <si>
    <t>10k 4a, sequential read, paralel multiplication, proc 25</t>
  </si>
  <si>
    <t>1k 4a, sequential read, parallel multiplication, proc 25</t>
  </si>
  <si>
    <t>10k 4a sequential read, parallel multiplication, proc 64</t>
  </si>
  <si>
    <t>1k 4a sequential read, parallel multiplication, proc 64</t>
  </si>
  <si>
    <t>10k 4b, parallel read, paralel multiplication, proc 25</t>
  </si>
  <si>
    <t>10k 4b parallel read, parallel multiplication, proc 64</t>
  </si>
  <si>
    <t>1k 4b, parallel read, parallel multiplication, proc 25</t>
  </si>
  <si>
    <t>1k 4b parallel read, parallel multiplication, proc 64</t>
  </si>
  <si>
    <t>10k 5a, sequential read, paralel multiplication, proc 25</t>
  </si>
  <si>
    <t>1k 5a, sequential read, parallel multiplication, proc 25</t>
  </si>
  <si>
    <t>10k 5a sequential read, parallel multiplication, proc 64</t>
  </si>
  <si>
    <t>1k 5a sequential read, parallel multiplication, proc 64</t>
  </si>
  <si>
    <t>10k 5b, parallel read, paralel multiplication, proc 25</t>
  </si>
  <si>
    <t>1k 5b, parallel read, parallel multiplication, proc 25</t>
  </si>
  <si>
    <t>10k 5b parallel read, parallel multiplication, proc 64</t>
  </si>
  <si>
    <t>1k 5b parallel read, parallel multiplication, proc 64</t>
  </si>
  <si>
    <t>4a-25</t>
  </si>
  <si>
    <t>4b-64</t>
  </si>
  <si>
    <t>4b-25</t>
  </si>
  <si>
    <t>5a-25</t>
  </si>
  <si>
    <t>5a-64</t>
  </si>
  <si>
    <t>5b-25</t>
  </si>
  <si>
    <t>5b-64</t>
  </si>
  <si>
    <t>4a-64</t>
  </si>
  <si>
    <t xml:space="preserve">Efficiency  10k O3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</si>
</sst>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5" borderId="1" applyNumberFormat="0" applyAlignment="0" applyProtection="0"/>
  </cellStyleXfs>
  <cellXfs count="17">
    <xf numFmtId="0" fontId="0" fillId="0" borderId="0" xfId="0"/>
    <xf numFmtId="20" fontId="0" fillId="0" borderId="0" xfId="0" applyNumberFormat="1"/>
    <xf numFmtId="0" fontId="1" fillId="2" borderId="0" xfId="1"/>
    <xf numFmtId="2" fontId="1" fillId="2" borderId="0" xfId="1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5" borderId="1" xfId="2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0" fillId="4" borderId="0" xfId="0" applyFill="1"/>
    <xf numFmtId="0" fontId="0" fillId="4" borderId="0" xfId="0" quotePrefix="1" applyFill="1"/>
  </cellXfs>
  <cellStyles count="3">
    <cellStyle name="Calculation" xfId="2" builtinId="22"/>
    <cellStyle name="Good" xfId="1" builtinId="26"/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7BF01-4608-485E-9522-3B4999A34F0B}" name="Table2" displayName="Table2" ref="A4:G7" totalsRowShown="0">
  <autoFilter ref="A4:G7" xr:uid="{A2A7BF01-4608-485E-9522-3B4999A34F0B}"/>
  <tableColumns count="7">
    <tableColumn id="1" xr3:uid="{376FB710-415F-4121-ACA2-C5FC989DEEBF}" name="Iteration"/>
    <tableColumn id="2" xr3:uid="{AF2E7DDE-8496-4967-9B3F-6E9871E7BD6E}" name="t_reading"/>
    <tableColumn id="3" xr3:uid="{C4DC9F6F-097B-4AD8-BE6B-3B41DEF9E853}" name="t_multiplication"/>
    <tableColumn id="4" xr3:uid="{774B5ACC-BC3F-421D-B503-5594CAE9F0D0}" name="t_writing"/>
    <tableColumn id="5" xr3:uid="{2B4340E9-7C0F-4970-9D40-071D4266A8AB}" name="t_total" dataDxfId="38">
      <calculatedColumnFormula>SUM(B5+C5+D5)</calculatedColumnFormula>
    </tableColumn>
    <tableColumn id="6" xr3:uid="{10D1761E-7F28-4286-8B2E-D2569C03A237}" name="date"/>
    <tableColumn id="7" xr3:uid="{863CFAFA-08BA-45F8-B122-1CBD1E53827B}" name="starting time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FE2493-D395-4E09-9339-518DAC0B81BB}" name="Table3612131415" displayName="Table3612131415" ref="A141:G151" totalsRowShown="0">
  <autoFilter ref="A141:G151" xr:uid="{56FE2493-D395-4E09-9339-518DAC0B81BB}"/>
  <tableColumns count="7">
    <tableColumn id="1" xr3:uid="{5974EAE7-8025-486A-A5A8-2FD3EE87A057}" name="Iteration"/>
    <tableColumn id="2" xr3:uid="{5B7250C4-2F83-4CAC-9FE0-58D84D03F207}" name="t_reading"/>
    <tableColumn id="3" xr3:uid="{8CA27579-34D1-460D-B75C-D75769E5895F}" name="t_multiplication"/>
    <tableColumn id="4" xr3:uid="{29FDE3C0-2CDD-4F80-83A5-73C720287D11}" name="t_writing"/>
    <tableColumn id="5" xr3:uid="{21AAA9FC-463C-4267-8C41-8BC6A644D1AC}" name="t_total" dataDxfId="29">
      <calculatedColumnFormula>SUM(B142+C142+D142)</calculatedColumnFormula>
    </tableColumn>
    <tableColumn id="6" xr3:uid="{F47D7446-45EE-4682-AFA0-06FB7CCBF9BE}" name="date"/>
    <tableColumn id="7" xr3:uid="{4EDAAE30-C334-4491-ACFE-19E5354EA5D3}" name="starting time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FF07E2-DA50-4D24-9DE3-33237EF180F6}" name="Table361213141516" displayName="Table361213141516" ref="A157:G167" totalsRowShown="0">
  <autoFilter ref="A157:G167" xr:uid="{FEFF07E2-DA50-4D24-9DE3-33237EF180F6}"/>
  <tableColumns count="7">
    <tableColumn id="1" xr3:uid="{A569CB6A-219A-483F-9F11-72728D7B9B2E}" name="Iteration"/>
    <tableColumn id="2" xr3:uid="{EFDCAA5D-552A-48A2-BBD3-29A3A584AC86}" name="t_reading"/>
    <tableColumn id="3" xr3:uid="{25F58E28-6643-4C15-A36B-2E45BD96A7A8}" name="t_multiplication"/>
    <tableColumn id="4" xr3:uid="{EFA7B776-6336-4D18-878E-91D22375A2BF}" name="t_writing"/>
    <tableColumn id="5" xr3:uid="{E48244BD-6F54-4DA7-B921-7BFF37F52BCA}" name="t_total" dataDxfId="28">
      <calculatedColumnFormula>SUM(B158+C158+D158)</calculatedColumnFormula>
    </tableColumn>
    <tableColumn id="6" xr3:uid="{1AFABDF5-3014-4D01-8F52-ED5074EB27E6}" name="date"/>
    <tableColumn id="7" xr3:uid="{534E39FD-1B2C-4A66-94FF-EB38EBDDD2FA}" name="starting time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301C584-276A-453B-92C4-03FB685AA313}" name="Table36121314151617" displayName="Table36121314151617" ref="A173:G183" totalsRowShown="0">
  <autoFilter ref="A173:G183" xr:uid="{D301C584-276A-453B-92C4-03FB685AA313}"/>
  <tableColumns count="7">
    <tableColumn id="1" xr3:uid="{F11EDBE3-C512-4A84-9CBA-DE42D13BBB13}" name="Iteration"/>
    <tableColumn id="2" xr3:uid="{ABC3578B-B95E-49DF-8D28-A0F2D3B2943C}" name="t_reading"/>
    <tableColumn id="3" xr3:uid="{461CCAB4-5325-46C2-A6C1-B036531E1638}" name="t_multiplication"/>
    <tableColumn id="4" xr3:uid="{CEA89A24-F72F-4805-9362-F861DDC3F6A9}" name="t_writing"/>
    <tableColumn id="5" xr3:uid="{A3FC8252-25ED-4C8C-850B-AFC7D799FC36}" name="t_total" dataDxfId="27">
      <calculatedColumnFormula>SUM(B174+C174+D174)</calculatedColumnFormula>
    </tableColumn>
    <tableColumn id="6" xr3:uid="{7D897B45-73B3-492D-B7CF-5925805A7E2B}" name="date"/>
    <tableColumn id="7" xr3:uid="{896843F9-72F7-46DC-8B2B-77896F26C8DD}" name="starting time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709F16-BD10-499A-92E9-520D5902D005}" name="Table3612131415161718" displayName="Table3612131415161718" ref="A189:G199" totalsRowShown="0">
  <autoFilter ref="A189:G199" xr:uid="{39709F16-BD10-499A-92E9-520D5902D005}"/>
  <tableColumns count="7">
    <tableColumn id="1" xr3:uid="{D6838E40-C187-4D07-9434-F70B53DC14F1}" name="Iteration"/>
    <tableColumn id="2" xr3:uid="{258C7086-C3E1-4D1C-888E-587E317D710E}" name="t_reading"/>
    <tableColumn id="3" xr3:uid="{8ADBC8F5-7872-4E7D-8802-043B543E7E62}" name="t_multiplication"/>
    <tableColumn id="4" xr3:uid="{345F4BA6-1200-45AC-BC94-23A0AF76FDB2}" name="t_writing"/>
    <tableColumn id="5" xr3:uid="{F0F43CBD-5BA3-4A82-9041-D8C9D47B6295}" name="t_total" dataDxfId="26">
      <calculatedColumnFormula>SUM(B190+C190+D190)</calculatedColumnFormula>
    </tableColumn>
    <tableColumn id="6" xr3:uid="{F1F1EF7F-16D0-402C-B3BD-F1696BF46286}" name="date"/>
    <tableColumn id="7" xr3:uid="{773F00B3-9A47-43F1-A69D-2E12FB68A80D}" name="starting time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AB952D-32D6-4879-80DA-1273703B3FA2}" name="Table361213141516171819" displayName="Table361213141516171819" ref="A205:G215" totalsRowShown="0">
  <autoFilter ref="A205:G215" xr:uid="{20AB952D-32D6-4879-80DA-1273703B3FA2}"/>
  <tableColumns count="7">
    <tableColumn id="1" xr3:uid="{E97686CC-C386-4753-9BFC-B028A2C9B9E4}" name="Iteration"/>
    <tableColumn id="2" xr3:uid="{AA458B46-3909-49A7-80CC-79133FDAD3A4}" name="t_reading"/>
    <tableColumn id="3" xr3:uid="{BB723AFC-E708-4305-BF7D-110DC8D6D864}" name="t_multiplication"/>
    <tableColumn id="4" xr3:uid="{32B18322-09FE-475F-813D-B5B7635AAA05}" name="t_writing"/>
    <tableColumn id="5" xr3:uid="{E28DE4F1-322A-46B9-9660-0F36DC7BB618}" name="t_total" dataDxfId="25">
      <calculatedColumnFormula>SUM(B206+C206+D206)</calculatedColumnFormula>
    </tableColumn>
    <tableColumn id="6" xr3:uid="{9C14D5B7-EB59-4DB2-8F84-81D3497837E0}" name="date"/>
    <tableColumn id="7" xr3:uid="{D8B413EA-E451-4E4C-9279-5C3405B9C15A}" name="starting time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36E2C8-479D-4638-953C-29EF4F7307BF}" name="Table36121314151617181920" displayName="Table36121314151617181920" ref="A221:G231" totalsRowShown="0">
  <autoFilter ref="A221:G231" xr:uid="{6836E2C8-479D-4638-953C-29EF4F7307BF}"/>
  <tableColumns count="7">
    <tableColumn id="1" xr3:uid="{1425E9C0-2FD5-4D39-AD27-8593CF8707BF}" name="Iteration"/>
    <tableColumn id="2" xr3:uid="{D7482046-0F32-4169-A048-B17C7DA936B8}" name="t_reading"/>
    <tableColumn id="3" xr3:uid="{47477D27-B161-4CDC-A145-EF7B19E1E42D}" name="t_multiplication"/>
    <tableColumn id="4" xr3:uid="{285B3454-B55F-4EF7-BC13-13FBBF745593}" name="t_writing"/>
    <tableColumn id="5" xr3:uid="{83DF6C42-18E5-4553-A5AD-63C2B28BF52E}" name="t_total" dataDxfId="24">
      <calculatedColumnFormula>SUM(B222+C222+D222)</calculatedColumnFormula>
    </tableColumn>
    <tableColumn id="6" xr3:uid="{11C61676-F414-459A-970A-41FE0A2D7BC2}" name="date" dataDxfId="23"/>
    <tableColumn id="7" xr3:uid="{87BFE683-F58A-4C41-842A-F942AC8400E9}" name="starting time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A15A1B-00F1-4F5C-81A2-938721017E42}" name="Table3612131415161718192021" displayName="Table3612131415161718192021" ref="A237:G247" totalsRowShown="0">
  <autoFilter ref="A237:G247" xr:uid="{46A15A1B-00F1-4F5C-81A2-938721017E42}"/>
  <tableColumns count="7">
    <tableColumn id="1" xr3:uid="{06185A32-E4D2-4015-972B-020897A092B4}" name="Iteration"/>
    <tableColumn id="2" xr3:uid="{26141E4B-E8DC-48E1-A48A-E195A02FD529}" name="t_reading"/>
    <tableColumn id="3" xr3:uid="{5E98C0FF-9A69-488A-A72A-70054E7F393D}" name="t_multiplication"/>
    <tableColumn id="4" xr3:uid="{56487678-66EC-406C-8B2C-B6334508E6F2}" name="t_writing"/>
    <tableColumn id="5" xr3:uid="{F2747B5F-0259-45A3-9C9B-633BADC7BEBF}" name="t_total" dataDxfId="22">
      <calculatedColumnFormula>SUM(B238+C238+D238)</calculatedColumnFormula>
    </tableColumn>
    <tableColumn id="6" xr3:uid="{41D62336-D598-4D33-9FBE-07D48DA668F0}" name="date" dataDxfId="21"/>
    <tableColumn id="7" xr3:uid="{2001613E-7C2D-4FCE-A522-5D6C79D839AC}" name="starting time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0F54D16-9C8A-4B2B-A8F5-2D3425923978}" name="Table361213141516171819202122" displayName="Table361213141516171819202122" ref="A253:G263" totalsRowShown="0">
  <autoFilter ref="A253:G263" xr:uid="{D0F54D16-9C8A-4B2B-A8F5-2D3425923978}"/>
  <tableColumns count="7">
    <tableColumn id="1" xr3:uid="{EB24B101-C401-4314-8FD2-E5308884A02E}" name="Iteration"/>
    <tableColumn id="2" xr3:uid="{3BC47700-3571-4820-8DAB-69EB60D3E6E9}" name="t_reading"/>
    <tableColumn id="3" xr3:uid="{4327A0BE-6DD2-45C1-B35D-BCA100901D89}" name="t_multiplication"/>
    <tableColumn id="4" xr3:uid="{8E95BB75-FF40-4E0A-8604-CD42608EB15D}" name="t_writing"/>
    <tableColumn id="5" xr3:uid="{D35C38A3-2F78-4C4A-BB54-3210B4C16A1E}" name="t_total" dataDxfId="20">
      <calculatedColumnFormula>SUM(B254+C254+D254)</calculatedColumnFormula>
    </tableColumn>
    <tableColumn id="6" xr3:uid="{B1A26E4A-1F29-4BAB-B5DA-C04E83A64F04}" name="date" dataDxfId="19"/>
    <tableColumn id="7" xr3:uid="{F64AEA5E-869C-4270-B7F8-61DA33765720}" name="starting time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D368F3-1634-4593-9CBD-5D541E8F5420}" name="Table36121314151617181920212223" displayName="Table36121314151617181920212223" ref="A269:G279" totalsRowShown="0">
  <autoFilter ref="A269:G279" xr:uid="{17D368F3-1634-4593-9CBD-5D541E8F5420}"/>
  <tableColumns count="7">
    <tableColumn id="1" xr3:uid="{A5659DDD-4CCD-4163-BB6A-D3931E0EC8AF}" name="Iteration"/>
    <tableColumn id="2" xr3:uid="{C1D9930A-7D19-42FB-9B0C-B55E2BA8F917}" name="t_reading"/>
    <tableColumn id="3" xr3:uid="{0CF20E04-A79D-49FD-B6B5-6BA27D02E7B4}" name="t_multiplication"/>
    <tableColumn id="4" xr3:uid="{4BF9C22D-73CA-4530-A55F-B4C71E59CE54}" name="t_writing"/>
    <tableColumn id="5" xr3:uid="{F7424687-4321-40ED-9708-633EEE733ACC}" name="t_total" dataDxfId="18">
      <calculatedColumnFormula>SUM(B270+C270+D270)</calculatedColumnFormula>
    </tableColumn>
    <tableColumn id="6" xr3:uid="{6956F75F-8BA5-46C1-AA0E-0B64019C4D43}" name="date" dataDxfId="17"/>
    <tableColumn id="7" xr3:uid="{A58E00B2-119F-4515-A39E-0DB050E3746B}" name="starting time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94F8EE-C173-4D0C-A816-FCE7F426066E}" name="Table35" displayName="Table35" ref="A4:G14" totalsRowShown="0">
  <autoFilter ref="A4:G14" xr:uid="{4894F8EE-C173-4D0C-A816-FCE7F426066E}"/>
  <tableColumns count="7">
    <tableColumn id="1" xr3:uid="{595136CE-9C24-40F5-A0DC-217471BED260}" name="Iteration"/>
    <tableColumn id="2" xr3:uid="{C9D26E92-91FC-4007-AB9C-D93917DAFD7A}" name="t_reading"/>
    <tableColumn id="3" xr3:uid="{98FE8D4A-2E83-4DEE-A042-04E8211F23D9}" name="t_multiplication"/>
    <tableColumn id="4" xr3:uid="{9ABA4B20-4AD4-45A6-ABEB-DF5A12595BA2}" name="t_writing"/>
    <tableColumn id="5" xr3:uid="{438D3751-9FB7-450A-92D4-551AFB23F92C}" name="t_total" dataDxfId="15">
      <calculatedColumnFormula>SUM(B5,C5,D5)</calculatedColumnFormula>
    </tableColumn>
    <tableColumn id="6" xr3:uid="{897506B5-7207-4F6C-91F6-911618DCFA96}" name="date"/>
    <tableColumn id="7" xr3:uid="{2E1A1132-7046-4E71-9A23-E3657FBD842B}" name="starting ti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58FBB-A527-420D-9571-86316CE7AA0E}" name="Table3" displayName="Table3" ref="A13:G23" totalsRowShown="0">
  <autoFilter ref="A13:G23" xr:uid="{5B558FBB-A527-420D-9571-86316CE7AA0E}"/>
  <tableColumns count="7">
    <tableColumn id="1" xr3:uid="{7E7BCD1B-3678-41F0-BEB5-F5DE149D8ACE}" name="Iteration"/>
    <tableColumn id="2" xr3:uid="{C7D7D802-44E2-4881-A744-A92E2E210986}" name="t_reading"/>
    <tableColumn id="3" xr3:uid="{B365D8EA-1CEF-4EF1-8C30-9C8CF147E118}" name="t_multiplication"/>
    <tableColumn id="4" xr3:uid="{9A8EC434-FD84-4533-BDA5-F703630808C7}" name="t_writing"/>
    <tableColumn id="5" xr3:uid="{DBC5BFC9-0A21-46F4-9C18-5D3EAE5DFC20}" name="t_total" dataDxfId="37">
      <calculatedColumnFormula>SUM(B14+C14+D14)</calculatedColumnFormula>
    </tableColumn>
    <tableColumn id="6" xr3:uid="{D8CDF4C1-E6FE-49E7-B0FB-F8E7E1363054}" name="date"/>
    <tableColumn id="7" xr3:uid="{FF6EBAA4-4D2F-460C-9F63-E5EE946C0AB7}" name="starting time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25752B-500C-4303-BA3E-1E9379539F7C}" name="Table358" displayName="Table358" ref="U4:AA14" totalsRowShown="0">
  <autoFilter ref="U4:AA14" xr:uid="{C725752B-500C-4303-BA3E-1E9379539F7C}"/>
  <tableColumns count="7">
    <tableColumn id="1" xr3:uid="{01523B5A-9E81-49EC-8509-B81A6BEBEC2E}" name="Iteration"/>
    <tableColumn id="2" xr3:uid="{4780C45C-55B0-4938-A08F-20F41ADEC8C8}" name="t_reading"/>
    <tableColumn id="3" xr3:uid="{77FE8D9B-2037-43A6-831D-0D1B496F9ECD}" name="t_multiplication"/>
    <tableColumn id="4" xr3:uid="{ED6D31C2-4229-4644-B18D-CE9F30ACA333}" name="t_writing"/>
    <tableColumn id="5" xr3:uid="{4D25DACC-FE84-4833-A2F7-6E3489640CF9}" name="t_total" dataDxfId="16"/>
    <tableColumn id="6" xr3:uid="{6BABED4D-F3E1-4F09-BFE8-9656C10C12C3}" name="date"/>
    <tableColumn id="7" xr3:uid="{86CD5755-33D9-4C48-A436-004E5E92EA6E}" name="starting time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69FCEE-8668-444B-8CB3-71325C383B94}" name="Table3589" displayName="Table3589" ref="A20:G30" totalsRowShown="0">
  <autoFilter ref="A20:G30" xr:uid="{D069FCEE-8668-444B-8CB3-71325C383B94}"/>
  <tableColumns count="7">
    <tableColumn id="1" xr3:uid="{0105999D-6531-4969-B9AC-B274DE6CFEF2}" name="Iteration"/>
    <tableColumn id="2" xr3:uid="{2AC12995-4E3B-439A-B22F-1590532B0480}" name="t_reading"/>
    <tableColumn id="3" xr3:uid="{583485E5-C85C-4799-A0B7-A08ABDEF02F1}" name="t_multiplication"/>
    <tableColumn id="4" xr3:uid="{E8147C3D-E2D9-477A-B989-5729CEB3043B}" name="t_writing"/>
    <tableColumn id="5" xr3:uid="{173F5E5E-19F9-4AC1-A56F-94042C1A3989}" name="t_total" dataDxfId="14">
      <calculatedColumnFormula>SUM(B21,C21,D21)</calculatedColumnFormula>
    </tableColumn>
    <tableColumn id="6" xr3:uid="{0A4625CD-23AD-4739-86AC-107B70884E1F}" name="date"/>
    <tableColumn id="7" xr3:uid="{6CE18B37-213E-4C85-8E6D-9C21EA9BB269}" name="starting time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0FEB130-8D53-4DAD-9D9D-2C65FEF44D7E}" name="Table35824" displayName="Table35824" ref="A36:G46" totalsRowShown="0">
  <autoFilter ref="A36:G46" xr:uid="{90FEB130-8D53-4DAD-9D9D-2C65FEF44D7E}"/>
  <tableColumns count="7">
    <tableColumn id="1" xr3:uid="{B89A5F76-6818-4D1B-B1BF-37881BFCEDBF}" name="Iteration"/>
    <tableColumn id="2" xr3:uid="{8C094445-9C15-4B0F-853A-C6B7F6A2986B}" name="t_reading"/>
    <tableColumn id="3" xr3:uid="{5BCEF1D6-6466-41FA-B749-4F490CD38574}" name="t_multiplication"/>
    <tableColumn id="4" xr3:uid="{12085E94-F0BD-4B87-B784-305AF9FB4BBB}" name="t_writing"/>
    <tableColumn id="5" xr3:uid="{42A8DAB7-65A5-4AD1-BB3A-95CF265CA89B}" name="t_total" dataDxfId="13">
      <calculatedColumnFormula>SUM(B37:D37)</calculatedColumnFormula>
    </tableColumn>
    <tableColumn id="6" xr3:uid="{883FA658-5C16-4EB8-B0FB-2D30848E47D8}" name="date"/>
    <tableColumn id="7" xr3:uid="{2AE064A6-056E-48AD-8A69-BC9B4CD205D6}" name="starting time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5D84F5-BE19-4C2F-8C82-4ECB3B419DC3}" name="Table35825" displayName="Table35825" ref="A52:G62" totalsRowShown="0">
  <autoFilter ref="A52:G62" xr:uid="{7D5D84F5-BE19-4C2F-8C82-4ECB3B419DC3}"/>
  <tableColumns count="7">
    <tableColumn id="1" xr3:uid="{DE542B0A-0719-48B8-A179-38C35385D01D}" name="Iteration"/>
    <tableColumn id="2" xr3:uid="{B966DCC4-80CC-45E1-9A30-B688222151EA}" name="t_reading"/>
    <tableColumn id="3" xr3:uid="{3EBD3513-73FA-4299-9E0B-6F97EE1333DC}" name="t_multiplication"/>
    <tableColumn id="4" xr3:uid="{17052A6D-4AAB-4B6F-A855-25C54876FF2A}" name="t_writing"/>
    <tableColumn id="5" xr3:uid="{08003022-D486-440F-B760-CA089574E93B}" name="t_total" dataDxfId="12">
      <calculatedColumnFormula>SUM(B53:D53)</calculatedColumnFormula>
    </tableColumn>
    <tableColumn id="6" xr3:uid="{EE10CE7A-F62E-47B1-94D6-C7E82BEB3A7A}" name="date"/>
    <tableColumn id="7" xr3:uid="{4A010C9F-7FE7-4771-9FAF-A2DD89973DCB}" name="starting time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7A8BFDA-E527-400E-A516-754142FF559B}" name="Table3526" displayName="Table3526" ref="A68:G78" totalsRowShown="0">
  <autoFilter ref="A68:G78" xr:uid="{97A8BFDA-E527-400E-A516-754142FF559B}"/>
  <tableColumns count="7">
    <tableColumn id="1" xr3:uid="{57433D4C-2B0F-4597-9070-29F542941680}" name="Iteration"/>
    <tableColumn id="2" xr3:uid="{B934C450-A6A1-46F6-834E-6C3BC347B37B}" name="t_reading"/>
    <tableColumn id="3" xr3:uid="{9266799F-72E8-42BD-ADC1-E5DBEFDF7083}" name="t_multiplication"/>
    <tableColumn id="4" xr3:uid="{5E0A60C2-8CF5-4BFB-9DA2-1A1CC7C1120F}" name="t_writing"/>
    <tableColumn id="5" xr3:uid="{BF255003-EE93-4BEF-98C4-91E5AC769A04}" name="t_total" dataDxfId="11">
      <calculatedColumnFormula>SUM(B69,C69,D69)</calculatedColumnFormula>
    </tableColumn>
    <tableColumn id="6" xr3:uid="{8D4B51A7-5F53-4BFF-B8DB-A64023290241}" name="date"/>
    <tableColumn id="7" xr3:uid="{5B91BE3F-9B00-433D-9406-6C0D98C9020C}" name="starting time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3D05B06-1EFB-4027-AFC8-08406BD7254B}" name="Table358927" displayName="Table358927" ref="A84:G94" totalsRowShown="0">
  <autoFilter ref="A84:G94" xr:uid="{33D05B06-1EFB-4027-AFC8-08406BD7254B}"/>
  <tableColumns count="7">
    <tableColumn id="1" xr3:uid="{211EBC98-E883-4064-A59A-B3C432EE41EC}" name="Iteration"/>
    <tableColumn id="2" xr3:uid="{2CD0395A-A943-4F3C-8FAC-23DAB13E0C19}" name="t_reading"/>
    <tableColumn id="3" xr3:uid="{87F83371-2219-4DBD-9D7B-5922965A83ED}" name="t_multiplication"/>
    <tableColumn id="4" xr3:uid="{2CD9E724-6541-4776-B236-E3CFB8386BA5}" name="t_writing"/>
    <tableColumn id="5" xr3:uid="{312301E3-AAC2-4186-A4D7-3D9E8DC1539A}" name="t_total" dataDxfId="10">
      <calculatedColumnFormula>SUM(B85,C85,D85)</calculatedColumnFormula>
    </tableColumn>
    <tableColumn id="6" xr3:uid="{50F67C0C-F787-4A70-81E1-9B6ACDDA5A78}" name="date"/>
    <tableColumn id="7" xr3:uid="{CE3EBA38-5C85-4E48-84DB-9237EFA28ECB}" name="starting time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99A292-D21D-4D57-B3F6-734DA990D027}" name="Table3582428" displayName="Table3582428" ref="A100:G110" totalsRowShown="0">
  <autoFilter ref="A100:G110" xr:uid="{2C99A292-D21D-4D57-B3F6-734DA990D027}"/>
  <tableColumns count="7">
    <tableColumn id="1" xr3:uid="{89AACD1C-1CC5-487F-943A-BF514F6C05E8}" name="Iteration"/>
    <tableColumn id="2" xr3:uid="{57FD46E1-F369-4508-A153-AE466F8162EA}" name="t_reading"/>
    <tableColumn id="3" xr3:uid="{E86A72CE-D59D-4EFB-B0A1-4370659D737C}" name="t_multiplication"/>
    <tableColumn id="4" xr3:uid="{542FC2CE-AD9F-4E04-9184-367A32077A38}" name="t_writing"/>
    <tableColumn id="5" xr3:uid="{09DAC8F0-5B3B-4F0C-99C6-0469FFEEA7AB}" name="t_total" dataDxfId="9">
      <calculatedColumnFormula>SUM(B101:D101)</calculatedColumnFormula>
    </tableColumn>
    <tableColumn id="6" xr3:uid="{7DC55E15-F8E3-4799-AA76-690D0F649DD0}" name="date"/>
    <tableColumn id="7" xr3:uid="{4D199B27-F03F-455C-B8D4-61FFB2F65C73}" name="starting time"/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CAF3AA7-BA4C-44A3-9EDE-F8B9C21BC28B}" name="Table3582529" displayName="Table3582529" ref="A116:G126" totalsRowShown="0">
  <autoFilter ref="A116:G126" xr:uid="{ACAF3AA7-BA4C-44A3-9EDE-F8B9C21BC28B}"/>
  <tableColumns count="7">
    <tableColumn id="1" xr3:uid="{DA1562FB-80EA-450B-A2B3-5E0B91565611}" name="Iteration"/>
    <tableColumn id="2" xr3:uid="{D4B9333E-B885-4420-A1C2-0C40A5D836AB}" name="t_reading"/>
    <tableColumn id="3" xr3:uid="{90F5C514-6732-4330-8051-19C722773B8B}" name="t_multiplication"/>
    <tableColumn id="4" xr3:uid="{647641D9-C1F9-4BE5-ABB1-2286D81C637B}" name="t_writing"/>
    <tableColumn id="5" xr3:uid="{79CFB4E2-D8F0-4A4D-B81C-476DFC80A7AF}" name="t_total" dataDxfId="8">
      <calculatedColumnFormula>SUM(B117:D117)</calculatedColumnFormula>
    </tableColumn>
    <tableColumn id="6" xr3:uid="{7328B524-C6BC-4094-93BD-4A73AA38DA46}" name="date"/>
    <tableColumn id="7" xr3:uid="{E00C8885-B6BA-4814-BD11-8586B3A212FF}" name="starting time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A34287D-18B3-4EAC-AE87-535E0538102A}" name="Table3530" displayName="Table3530" ref="J4:P14" totalsRowShown="0">
  <autoFilter ref="J4:P14" xr:uid="{3A34287D-18B3-4EAC-AE87-535E0538102A}"/>
  <tableColumns count="7">
    <tableColumn id="1" xr3:uid="{C8EB7910-1150-4543-8AD5-907C4CA68109}" name="Iteration"/>
    <tableColumn id="2" xr3:uid="{3F95B5B1-AA8E-49B0-83F8-1BE5C2989AF8}" name="t_reading"/>
    <tableColumn id="3" xr3:uid="{64512C51-892E-4B8E-B27C-B41BF27B9657}" name="t_multiplication"/>
    <tableColumn id="4" xr3:uid="{548822E5-622A-4597-B34E-B9CEDA3429C6}" name="t_writing"/>
    <tableColumn id="5" xr3:uid="{17353B9F-5C03-4A1C-BCE9-544CA3BC6890}" name="t_total" dataDxfId="7">
      <calculatedColumnFormula>SUM(K5,L5,M5)</calculatedColumnFormula>
    </tableColumn>
    <tableColumn id="6" xr3:uid="{670A76B7-D5D7-4CA7-95D9-CD7D7FC48431}" name="date"/>
    <tableColumn id="7" xr3:uid="{947DFDCB-81F8-4BCF-A621-76234023ED9C}" name="starting time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3E51B88-F078-44E2-95EA-4D3AEF1E6E2F}" name="Table358931" displayName="Table358931" ref="J20:P30" totalsRowShown="0">
  <autoFilter ref="J20:P30" xr:uid="{F3E51B88-F078-44E2-95EA-4D3AEF1E6E2F}"/>
  <tableColumns count="7">
    <tableColumn id="1" xr3:uid="{6E00F827-2396-46E6-AAFD-8BA5B98196B0}" name="Iteration"/>
    <tableColumn id="2" xr3:uid="{5E2B2EB4-6EE5-4D8B-B6C9-366FFB3C7D09}" name="t_reading"/>
    <tableColumn id="3" xr3:uid="{94B1B863-81FD-4283-A86D-8F6AC5D9ACAA}" name="t_multiplication"/>
    <tableColumn id="4" xr3:uid="{2144BE4E-4A33-42C0-9AB3-55FB4E6B3760}" name="t_writing"/>
    <tableColumn id="5" xr3:uid="{9F59CEFD-F14B-45B0-BD7F-0A9A2074F2F8}" name="t_total" dataDxfId="6">
      <calculatedColumnFormula>SUM(K21,L21,M21)</calculatedColumnFormula>
    </tableColumn>
    <tableColumn id="6" xr3:uid="{70E59F3A-A3A2-4C52-8284-EB7035ED3AD4}" name="date"/>
    <tableColumn id="7" xr3:uid="{650AFAF4-0F23-4DA4-8DC0-F28C7DB113F0}" name="starting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6365BA-D26A-43EA-84CF-A0E95D5332D2}" name="Table36" displayName="Table36" ref="A29:G39" totalsRowShown="0">
  <autoFilter ref="A29:G39" xr:uid="{096365BA-D26A-43EA-84CF-A0E95D5332D2}"/>
  <tableColumns count="7">
    <tableColumn id="1" xr3:uid="{07317A08-C229-4033-9E7D-11E378621223}" name="Iteration"/>
    <tableColumn id="2" xr3:uid="{E6019161-0047-4017-814A-7EE3681FB108}" name="t_reading"/>
    <tableColumn id="3" xr3:uid="{39A7C249-8AC6-445B-AB62-0217861B997A}" name="t_multiplication"/>
    <tableColumn id="4" xr3:uid="{C90BBD5D-45E4-451B-9881-BC816F5B0365}" name="t_writing"/>
    <tableColumn id="5" xr3:uid="{ABD5D3CA-DDA1-4B53-934C-5937D1314363}" name="t_total" dataDxfId="36">
      <calculatedColumnFormula>SUM(B30+C30+D30)</calculatedColumnFormula>
    </tableColumn>
    <tableColumn id="6" xr3:uid="{292DBFDF-5E9F-4F62-9844-53288AD3CD13}" name="date"/>
    <tableColumn id="7" xr3:uid="{AF8B1F8D-EFA6-41D9-B530-E52FF301F2DD}" name="starting time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9F47240-40E0-4347-BC34-690DBA212B14}" name="Table3582432" displayName="Table3582432" ref="J36:P46" totalsRowShown="0">
  <autoFilter ref="J36:P46" xr:uid="{89F47240-40E0-4347-BC34-690DBA212B14}"/>
  <tableColumns count="7">
    <tableColumn id="1" xr3:uid="{C6E8FFA0-A6E5-4E44-B99B-E5E4D1B837E7}" name="Iteration"/>
    <tableColumn id="2" xr3:uid="{777EDD93-3322-42B8-9DD0-91B331960712}" name="t_reading"/>
    <tableColumn id="3" xr3:uid="{8C329C39-E044-473C-8F5C-5D5ECA38F275}" name="t_multiplication"/>
    <tableColumn id="4" xr3:uid="{80481CA4-C7C3-43A2-8B44-C7121EDE9783}" name="t_writing"/>
    <tableColumn id="5" xr3:uid="{82F0FF03-9DCA-48B3-816C-4E41EAC57FB0}" name="t_total" dataDxfId="5">
      <calculatedColumnFormula>SUM(K37:M37)</calculatedColumnFormula>
    </tableColumn>
    <tableColumn id="6" xr3:uid="{2ACF216B-86E6-4A25-93B3-8AFCC9E14CF7}" name="date"/>
    <tableColumn id="7" xr3:uid="{281B03AA-D494-40B4-BB32-66913D7B2740}" name="starting time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37EA702-0ACB-4710-947B-AA34F62DDC01}" name="Table3582533" displayName="Table3582533" ref="J52:P62" totalsRowShown="0">
  <autoFilter ref="J52:P62" xr:uid="{137EA702-0ACB-4710-947B-AA34F62DDC01}"/>
  <tableColumns count="7">
    <tableColumn id="1" xr3:uid="{BCDBCD33-988D-4E7F-8D73-CFE8C8B0E3AB}" name="Iteration"/>
    <tableColumn id="2" xr3:uid="{1150C30F-1A9F-4B16-BA25-65B7890F116F}" name="t_reading"/>
    <tableColumn id="3" xr3:uid="{E7D34126-5AB4-42EE-90E4-3CA805060BD2}" name="t_multiplication"/>
    <tableColumn id="4" xr3:uid="{936141A1-927E-4FAB-990B-C6B889B8A2A2}" name="t_writing"/>
    <tableColumn id="5" xr3:uid="{E8BEBA4D-E01E-4454-92D5-3369E9DA11EF}" name="t_total" dataDxfId="4">
      <calculatedColumnFormula>SUM(K53:M53)</calculatedColumnFormula>
    </tableColumn>
    <tableColumn id="6" xr3:uid="{FC76520E-0F59-4881-BD5A-F6C66EF51D57}" name="date"/>
    <tableColumn id="7" xr3:uid="{1022709E-89D3-495C-9868-498E6923DC26}" name="starting time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71389EB-5E4D-4634-A99F-10D24C7CC144}" name="Table352634" displayName="Table352634" ref="J68:P78" totalsRowShown="0">
  <autoFilter ref="J68:P78" xr:uid="{971389EB-5E4D-4634-A99F-10D24C7CC144}"/>
  <tableColumns count="7">
    <tableColumn id="1" xr3:uid="{25C9E6A1-E293-4497-83F4-E963A5DE64D7}" name="Iteration"/>
    <tableColumn id="2" xr3:uid="{2589F0F3-F39F-443D-A2F4-34773C9F706C}" name="t_reading"/>
    <tableColumn id="3" xr3:uid="{B04A5E62-908C-41A6-9B05-8BBB0C8CB08C}" name="t_multiplication"/>
    <tableColumn id="4" xr3:uid="{C255320C-364F-4A4B-AF5D-9E4FD1501804}" name="t_writing"/>
    <tableColumn id="5" xr3:uid="{73541548-BFE2-424E-B656-D1736C68DFB7}" name="t_total" dataDxfId="3">
      <calculatedColumnFormula>SUM(K69,L69,M69)</calculatedColumnFormula>
    </tableColumn>
    <tableColumn id="6" xr3:uid="{21B4E313-91ED-4E83-8B42-297C7BE65C29}" name="date"/>
    <tableColumn id="7" xr3:uid="{44884609-4880-4A7E-B80E-DD6A106B3EAF}" name="starting time"/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3E39270-8C43-483E-B3A5-144506820647}" name="Table35892735" displayName="Table35892735" ref="J84:P94" totalsRowShown="0">
  <autoFilter ref="J84:P94" xr:uid="{03E39270-8C43-483E-B3A5-144506820647}"/>
  <tableColumns count="7">
    <tableColumn id="1" xr3:uid="{3D3D2041-955F-4370-8339-038B82EDBCE8}" name="Iteration"/>
    <tableColumn id="2" xr3:uid="{37FE2FC8-3416-4E85-ABE2-D8FC923A9817}" name="t_reading"/>
    <tableColumn id="3" xr3:uid="{1BDD9F4F-F79C-455D-932B-19CD676D3AA7}" name="t_multiplication"/>
    <tableColumn id="4" xr3:uid="{7D4B73BD-2955-4095-8B53-ADA525430575}" name="t_writing"/>
    <tableColumn id="5" xr3:uid="{DA8B3338-D7C3-4057-A377-0A3AD922CB15}" name="t_total" dataDxfId="2">
      <calculatedColumnFormula>SUM(K85,L85,M85)</calculatedColumnFormula>
    </tableColumn>
    <tableColumn id="6" xr3:uid="{FAD70820-4F24-4579-A57B-A328362D34E4}" name="date"/>
    <tableColumn id="7" xr3:uid="{1E0D17E9-2364-4623-9416-A9A0A7CE32E4}" name="starting time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B315BFF-64C4-4092-BFBA-59009051409C}" name="Table358242836" displayName="Table358242836" ref="J100:P110" totalsRowShown="0">
  <autoFilter ref="J100:P110" xr:uid="{5B315BFF-64C4-4092-BFBA-59009051409C}"/>
  <tableColumns count="7">
    <tableColumn id="1" xr3:uid="{91A1B660-36A9-4187-AF0A-07A3E69FF36A}" name="Iteration"/>
    <tableColumn id="2" xr3:uid="{A8463637-22F9-4A96-9F0A-51AEFA19629F}" name="t_reading"/>
    <tableColumn id="3" xr3:uid="{934860BE-7181-4B63-9EEF-FCE3D72568A6}" name="t_multiplication"/>
    <tableColumn id="4" xr3:uid="{DBC52256-180D-4830-A579-A7B25F0096BC}" name="t_writing"/>
    <tableColumn id="5" xr3:uid="{CE55C19C-E1F1-4412-8F6E-C339960F7170}" name="t_total" dataDxfId="1">
      <calculatedColumnFormula>SUM(K101:M101)</calculatedColumnFormula>
    </tableColumn>
    <tableColumn id="6" xr3:uid="{337452BD-4111-4B23-9643-D2754982B4AE}" name="date"/>
    <tableColumn id="7" xr3:uid="{3044F64B-E9AB-41BC-A902-3EFC79607656}" name="starting time"/>
  </tableColumns>
  <tableStyleInfo name="TableStyleMedium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0BDB42F-952F-4A9E-B77D-C54DEB1B02CD}" name="Table358252937" displayName="Table358252937" ref="J116:P126" totalsRowShown="0">
  <autoFilter ref="J116:P126" xr:uid="{80BDB42F-952F-4A9E-B77D-C54DEB1B02CD}"/>
  <tableColumns count="7">
    <tableColumn id="1" xr3:uid="{0DAA5515-343B-493A-AD1D-3502FDD1E2C9}" name="Iteration"/>
    <tableColumn id="2" xr3:uid="{3994C19A-46B3-4637-8154-5883DFDB047F}" name="t_reading"/>
    <tableColumn id="3" xr3:uid="{B622B264-2EA9-4651-8B07-C1D07666B02C}" name="t_multiplication"/>
    <tableColumn id="4" xr3:uid="{225A7FE3-BD2D-4145-877F-ABB47CC6A3DE}" name="t_writing"/>
    <tableColumn id="5" xr3:uid="{2FBC9D4B-16D2-4670-B081-5A4FB2435822}" name="t_total" dataDxfId="0">
      <calculatedColumnFormula>SUM(K117:M117)</calculatedColumnFormula>
    </tableColumn>
    <tableColumn id="6" xr3:uid="{394D0F4F-52E3-4F1C-929A-BD44EC00D793}" name="date"/>
    <tableColumn id="7" xr3:uid="{0B3B562B-4335-411D-8CF1-8B30F26D81A6}" name="starting ti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7D6B7D-4C10-4189-87A1-09E02C7E84B5}" name="Table367" displayName="Table367" ref="A45:G55" totalsRowShown="0">
  <autoFilter ref="A45:G55" xr:uid="{1D7D6B7D-4C10-4189-87A1-09E02C7E84B5}"/>
  <tableColumns count="7">
    <tableColumn id="1" xr3:uid="{C19B911C-A82E-4B39-854B-AA467109FFCA}" name="Iteration"/>
    <tableColumn id="2" xr3:uid="{E94433A3-CF89-45F7-9D23-8C2CEB24F4BB}" name="t_reading"/>
    <tableColumn id="3" xr3:uid="{C74A9F11-0BAB-4CBD-83C4-90DA847E548D}" name="t_multiplication"/>
    <tableColumn id="4" xr3:uid="{A72C6DB2-28A5-45AE-B8FE-F3C0916F0682}" name="t_writing"/>
    <tableColumn id="5" xr3:uid="{D35BC865-1DB7-4EC6-8C1A-4110416B13AB}" name="t_total" dataDxfId="35">
      <calculatedColumnFormula>SUM(B46+C46+D46)</calculatedColumnFormula>
    </tableColumn>
    <tableColumn id="6" xr3:uid="{65059E0E-0CE7-4EC1-99C9-607E7752A182}" name="date"/>
    <tableColumn id="7" xr3:uid="{BC4FA84E-489F-43CF-A5F1-0AEFC5627471}" name="starting tim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B1A15B-721C-4B57-A197-BCFEEA70DD9D}" name="Table36710" displayName="Table36710" ref="A61:G71" totalsRowShown="0">
  <autoFilter ref="A61:G71" xr:uid="{44B1A15B-721C-4B57-A197-BCFEEA70DD9D}"/>
  <tableColumns count="7">
    <tableColumn id="1" xr3:uid="{80879981-A3B9-4433-9AB5-2372BDD720D9}" name="Iteration"/>
    <tableColumn id="2" xr3:uid="{F034C52D-B0E7-4C54-9F6D-D88CBF5A051C}" name="t_reading"/>
    <tableColumn id="3" xr3:uid="{40667093-EB33-4971-9A7D-D6F2962E86F8}" name="t_multiplication"/>
    <tableColumn id="4" xr3:uid="{69207E6F-1382-4993-901C-5C5874B8C2EF}" name="t_writing"/>
    <tableColumn id="5" xr3:uid="{1650E2A6-FF8D-4BF5-9027-536E5CA38AEA}" name="t_total" dataDxfId="34">
      <calculatedColumnFormula>SUM(B62+C62+D62)</calculatedColumnFormula>
    </tableColumn>
    <tableColumn id="6" xr3:uid="{390F6891-6846-4D3C-9021-B3B68E4BE71F}" name="date"/>
    <tableColumn id="7" xr3:uid="{28E7E7AC-978C-4AB2-A679-112AC63CA010}" name="starting tim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B49537-99F4-42FB-87B8-AB49802C1080}" name="Table3671011" displayName="Table3671011" ref="A77:G87" totalsRowShown="0">
  <autoFilter ref="A77:G87" xr:uid="{0BB49537-99F4-42FB-87B8-AB49802C1080}"/>
  <tableColumns count="7">
    <tableColumn id="1" xr3:uid="{074B41E4-E9EB-47C9-9E4B-33E9315F286F}" name="Iteration"/>
    <tableColumn id="2" xr3:uid="{812938E2-689C-4841-8174-FFF36DB2E910}" name="t_reading"/>
    <tableColumn id="3" xr3:uid="{EF306D6D-B4C3-4454-9117-048678AEBFAB}" name="t_multiplication"/>
    <tableColumn id="4" xr3:uid="{08CE83B4-1A21-44C1-AE0A-415919C77B93}" name="t_writing"/>
    <tableColumn id="5" xr3:uid="{14AF7D61-D1A9-4EF8-BB27-562BF8A4EA12}" name="t_total" dataDxfId="33">
      <calculatedColumnFormula>SUM(B78+C78+D78)</calculatedColumnFormula>
    </tableColumn>
    <tableColumn id="6" xr3:uid="{D4468687-EF34-41C3-B152-C55FA8FFAA38}" name="date"/>
    <tableColumn id="7" xr3:uid="{615980B7-2D18-4F8A-AA01-2DF9BC0079A1}" name="starting tim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30384D-B04F-42DE-A4B0-96918802901D}" name="Table3612" displayName="Table3612" ref="A93:G103" totalsRowShown="0">
  <autoFilter ref="A93:G103" xr:uid="{DC30384D-B04F-42DE-A4B0-96918802901D}"/>
  <tableColumns count="7">
    <tableColumn id="1" xr3:uid="{204A678A-3FE2-425B-AF5C-BD35090ACB74}" name="Iteration"/>
    <tableColumn id="2" xr3:uid="{FE7C11D6-77B8-4C94-A570-72DFFE6C5AFF}" name="t_reading"/>
    <tableColumn id="3" xr3:uid="{11906E28-76BD-4AA5-8EA2-9CD105E1EB43}" name="t_multiplication"/>
    <tableColumn id="4" xr3:uid="{1BBDD1C7-DC27-461A-B609-5B95205A7E38}" name="t_writing"/>
    <tableColumn id="5" xr3:uid="{C74022D9-9589-40DD-9330-DD326596FB3D}" name="t_total" dataDxfId="32">
      <calculatedColumnFormula>SUM(B94+C94+D94)</calculatedColumnFormula>
    </tableColumn>
    <tableColumn id="6" xr3:uid="{2DBE390E-1FC5-4ADA-962F-120AD725A858}" name="date"/>
    <tableColumn id="7" xr3:uid="{10EB606C-3D1E-4924-8505-F3AFED1D0A89}" name="starting tim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92B3AF-1B74-4DF8-802C-836A59C3B48E}" name="Table361213" displayName="Table361213" ref="A109:G119" totalsRowShown="0">
  <autoFilter ref="A109:G119" xr:uid="{0892B3AF-1B74-4DF8-802C-836A59C3B48E}"/>
  <tableColumns count="7">
    <tableColumn id="1" xr3:uid="{06C0CC86-2A35-4245-82AD-6AC361011327}" name="Iteration"/>
    <tableColumn id="2" xr3:uid="{4FE371F5-702E-4623-A544-6876E65D2EE5}" name="t_reading"/>
    <tableColumn id="3" xr3:uid="{CF9D7C05-D2FE-4DAB-B56C-C47B63EC1B36}" name="t_multiplication"/>
    <tableColumn id="4" xr3:uid="{D297C572-F4D1-4C01-9013-2B7A85CB77B2}" name="t_writing"/>
    <tableColumn id="5" xr3:uid="{8880CE3A-BD58-4A45-BDCE-D7282F83BCDB}" name="t_total" dataDxfId="31">
      <calculatedColumnFormula>SUM(B110+C110+D110)</calculatedColumnFormula>
    </tableColumn>
    <tableColumn id="6" xr3:uid="{2FA88EE0-63B1-41EB-9624-BB42A920D305}" name="date"/>
    <tableColumn id="7" xr3:uid="{89677E64-0729-4695-85F8-2AE9FE036BB7}" name="starting tim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E10BC69-CCFC-496E-B2B3-E0DF4307A552}" name="Table36121314" displayName="Table36121314" ref="A125:G135" totalsRowShown="0">
  <autoFilter ref="A125:G135" xr:uid="{0E10BC69-CCFC-496E-B2B3-E0DF4307A552}"/>
  <tableColumns count="7">
    <tableColumn id="1" xr3:uid="{84798820-B0EC-425C-960C-1E3CF1821801}" name="Iteration"/>
    <tableColumn id="2" xr3:uid="{22EB6668-0BBC-4891-A104-36B7ED1A647A}" name="t_reading"/>
    <tableColumn id="3" xr3:uid="{0F9DE34F-486D-435C-81D9-5C9C5016F2AA}" name="t_multiplication"/>
    <tableColumn id="4" xr3:uid="{EE59DFC9-8C99-413E-97EB-4BEF34C083D9}" name="t_writing"/>
    <tableColumn id="5" xr3:uid="{53A17B72-60E1-418B-B1DE-AC99ACCFFC12}" name="t_total" dataDxfId="30">
      <calculatedColumnFormula>SUM(B126+C126+D126)</calculatedColumnFormula>
    </tableColumn>
    <tableColumn id="6" xr3:uid="{E75E8ECF-113A-45A7-98A5-AA4D4A4DCD7E}" name="date"/>
    <tableColumn id="7" xr3:uid="{A81D4DFE-67F9-4A27-9074-4D0AE94BEA5E}" name="starting ti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10" Type="http://schemas.openxmlformats.org/officeDocument/2006/relationships/table" Target="../tables/table28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CA6C-69E4-4F2B-9752-3A5DB3C29BCF}">
  <dimension ref="A2:G281"/>
  <sheetViews>
    <sheetView workbookViewId="0">
      <selection activeCell="A13" sqref="A13:G23"/>
    </sheetView>
    <sheetView workbookViewId="1"/>
  </sheetViews>
  <sheetFormatPr defaultRowHeight="15" x14ac:dyDescent="0.25"/>
  <cols>
    <col min="1" max="2" width="11" customWidth="1"/>
    <col min="3" max="3" width="17.5703125" bestFit="1" customWidth="1"/>
    <col min="4" max="6" width="11" customWidth="1"/>
    <col min="7" max="7" width="14.5703125" bestFit="1" customWidth="1"/>
    <col min="12" max="19" width="13.7109375" bestFit="1" customWidth="1"/>
  </cols>
  <sheetData>
    <row r="2" spans="1:7" x14ac:dyDescent="0.25">
      <c r="A2" s="13" t="s">
        <v>9</v>
      </c>
      <c r="B2" s="13"/>
      <c r="C2" s="13"/>
      <c r="D2" s="13"/>
      <c r="E2" s="13"/>
      <c r="F2" s="13"/>
      <c r="G2" s="13"/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>
        <v>1278</v>
      </c>
      <c r="C5">
        <v>4969136</v>
      </c>
      <c r="D5">
        <v>7498</v>
      </c>
      <c r="E5">
        <f>SUM(B5+C5+D5)</f>
        <v>4977912</v>
      </c>
      <c r="F5">
        <v>19.03</v>
      </c>
      <c r="G5" s="1">
        <v>0.35208333333333336</v>
      </c>
    </row>
    <row r="6" spans="1:7" x14ac:dyDescent="0.25">
      <c r="A6">
        <v>2</v>
      </c>
      <c r="B6">
        <v>1294</v>
      </c>
      <c r="C6">
        <v>4830631</v>
      </c>
      <c r="D6">
        <v>7425</v>
      </c>
      <c r="E6">
        <f>SUM(B6+C6+D6)</f>
        <v>4839350</v>
      </c>
      <c r="F6">
        <v>19.03</v>
      </c>
      <c r="G6" t="s">
        <v>7</v>
      </c>
    </row>
    <row r="7" spans="1:7" x14ac:dyDescent="0.25">
      <c r="A7">
        <v>3</v>
      </c>
      <c r="B7">
        <v>1255</v>
      </c>
      <c r="C7">
        <v>4927649</v>
      </c>
      <c r="D7">
        <v>7507</v>
      </c>
      <c r="E7">
        <f>SUM(B7+C7+D7)</f>
        <v>4936411</v>
      </c>
      <c r="F7">
        <v>19.03</v>
      </c>
      <c r="G7" t="s">
        <v>8</v>
      </c>
    </row>
    <row r="9" spans="1:7" x14ac:dyDescent="0.25">
      <c r="A9" s="2" t="s">
        <v>18</v>
      </c>
      <c r="B9" s="3">
        <f>AVERAGE(B5:B7)</f>
        <v>1275.6666666666667</v>
      </c>
      <c r="C9" s="3">
        <f t="shared" ref="C9:E9" si="0">AVERAGE(C5:C7)</f>
        <v>4909138.666666667</v>
      </c>
      <c r="D9" s="3">
        <f>AVERAGE(D5:D7)</f>
        <v>7476.666666666667</v>
      </c>
      <c r="E9" s="3">
        <f t="shared" si="0"/>
        <v>4917891</v>
      </c>
    </row>
    <row r="11" spans="1:7" x14ac:dyDescent="0.25">
      <c r="A11" s="13" t="s">
        <v>10</v>
      </c>
      <c r="B11" s="13"/>
      <c r="C11" s="13"/>
      <c r="D11" s="13"/>
      <c r="E11" s="13"/>
      <c r="F11" s="13"/>
      <c r="G11" s="13"/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1</v>
      </c>
      <c r="B14">
        <v>15</v>
      </c>
      <c r="C14">
        <v>3599</v>
      </c>
      <c r="D14">
        <v>77</v>
      </c>
      <c r="E14">
        <f t="shared" ref="E14:E23" si="1">SUM(B14+C14+D14)</f>
        <v>3691</v>
      </c>
      <c r="F14">
        <v>20.03</v>
      </c>
      <c r="G14" s="1">
        <v>0.7583333333333333</v>
      </c>
    </row>
    <row r="15" spans="1:7" x14ac:dyDescent="0.25">
      <c r="A15">
        <v>2</v>
      </c>
      <c r="B15">
        <v>14</v>
      </c>
      <c r="C15">
        <v>3266</v>
      </c>
      <c r="D15">
        <v>80</v>
      </c>
      <c r="E15">
        <f t="shared" si="1"/>
        <v>3360</v>
      </c>
      <c r="F15">
        <v>20.03</v>
      </c>
      <c r="G15" t="s">
        <v>7</v>
      </c>
    </row>
    <row r="16" spans="1:7" x14ac:dyDescent="0.25">
      <c r="A16">
        <v>3</v>
      </c>
      <c r="B16">
        <v>15</v>
      </c>
      <c r="C16">
        <v>3593</v>
      </c>
      <c r="D16">
        <v>80</v>
      </c>
      <c r="E16">
        <f t="shared" si="1"/>
        <v>3688</v>
      </c>
      <c r="F16">
        <v>20.03</v>
      </c>
      <c r="G16" t="s">
        <v>8</v>
      </c>
    </row>
    <row r="17" spans="1:7" x14ac:dyDescent="0.25">
      <c r="A17">
        <v>4</v>
      </c>
      <c r="B17">
        <v>14</v>
      </c>
      <c r="C17">
        <v>3274</v>
      </c>
      <c r="D17">
        <v>80</v>
      </c>
      <c r="E17">
        <f t="shared" si="1"/>
        <v>3368</v>
      </c>
      <c r="F17">
        <v>20.03</v>
      </c>
      <c r="G17" t="s">
        <v>11</v>
      </c>
    </row>
    <row r="18" spans="1:7" x14ac:dyDescent="0.25">
      <c r="A18">
        <v>5</v>
      </c>
      <c r="B18">
        <v>15</v>
      </c>
      <c r="C18">
        <v>3640</v>
      </c>
      <c r="D18">
        <v>79</v>
      </c>
      <c r="E18">
        <f t="shared" si="1"/>
        <v>3734</v>
      </c>
      <c r="F18">
        <v>20.03</v>
      </c>
      <c r="G18" t="s">
        <v>12</v>
      </c>
    </row>
    <row r="19" spans="1:7" x14ac:dyDescent="0.25">
      <c r="A19">
        <v>6</v>
      </c>
      <c r="B19">
        <v>14</v>
      </c>
      <c r="C19">
        <v>3281</v>
      </c>
      <c r="D19">
        <v>81</v>
      </c>
      <c r="E19">
        <f t="shared" si="1"/>
        <v>3376</v>
      </c>
      <c r="F19">
        <v>20.03</v>
      </c>
      <c r="G19" t="s">
        <v>13</v>
      </c>
    </row>
    <row r="20" spans="1:7" x14ac:dyDescent="0.25">
      <c r="A20">
        <v>7</v>
      </c>
      <c r="B20">
        <v>15</v>
      </c>
      <c r="C20">
        <v>3551</v>
      </c>
      <c r="D20">
        <v>79</v>
      </c>
      <c r="E20">
        <f t="shared" si="1"/>
        <v>3645</v>
      </c>
      <c r="F20">
        <v>20.03</v>
      </c>
      <c r="G20" t="s">
        <v>14</v>
      </c>
    </row>
    <row r="21" spans="1:7" x14ac:dyDescent="0.25">
      <c r="A21">
        <v>8</v>
      </c>
      <c r="B21">
        <v>14</v>
      </c>
      <c r="C21">
        <v>3291</v>
      </c>
      <c r="D21">
        <v>80</v>
      </c>
      <c r="E21">
        <f t="shared" si="1"/>
        <v>3385</v>
      </c>
      <c r="F21">
        <v>20.03</v>
      </c>
      <c r="G21" t="s">
        <v>15</v>
      </c>
    </row>
    <row r="22" spans="1:7" x14ac:dyDescent="0.25">
      <c r="A22">
        <v>9</v>
      </c>
      <c r="B22">
        <v>15</v>
      </c>
      <c r="C22">
        <v>3572</v>
      </c>
      <c r="D22">
        <v>80</v>
      </c>
      <c r="E22">
        <f t="shared" si="1"/>
        <v>3667</v>
      </c>
      <c r="F22">
        <v>20.03</v>
      </c>
      <c r="G22" t="s">
        <v>16</v>
      </c>
    </row>
    <row r="23" spans="1:7" x14ac:dyDescent="0.25">
      <c r="A23">
        <v>10</v>
      </c>
      <c r="B23">
        <v>14</v>
      </c>
      <c r="C23">
        <v>3284</v>
      </c>
      <c r="D23">
        <v>81</v>
      </c>
      <c r="E23">
        <f t="shared" si="1"/>
        <v>3379</v>
      </c>
      <c r="F23">
        <v>20.03</v>
      </c>
      <c r="G23" t="s">
        <v>17</v>
      </c>
    </row>
    <row r="25" spans="1:7" x14ac:dyDescent="0.25">
      <c r="A25" s="2" t="s">
        <v>18</v>
      </c>
      <c r="B25" s="3">
        <f>AVERAGE(B14:B23)</f>
        <v>14.5</v>
      </c>
      <c r="C25" s="3">
        <f>AVERAGE(C14:C23)</f>
        <v>3435.1</v>
      </c>
      <c r="D25" s="3">
        <f>AVERAGE(D14:D23)</f>
        <v>79.7</v>
      </c>
      <c r="E25" s="3">
        <f>AVERAGE(E14:E23)</f>
        <v>3529.3</v>
      </c>
    </row>
    <row r="27" spans="1:7" x14ac:dyDescent="0.25">
      <c r="A27" s="13" t="s">
        <v>20</v>
      </c>
      <c r="B27" s="13"/>
      <c r="C27" s="13"/>
      <c r="D27" s="13"/>
      <c r="E27" s="13"/>
      <c r="F27" s="13"/>
      <c r="G27" s="13"/>
    </row>
    <row r="29" spans="1:7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5">
      <c r="A30">
        <v>1</v>
      </c>
      <c r="B30">
        <v>20</v>
      </c>
      <c r="C30">
        <v>221</v>
      </c>
      <c r="D30">
        <v>78</v>
      </c>
      <c r="E30">
        <f t="shared" ref="E30:E39" si="2">SUM(B30+C30+D30)</f>
        <v>319</v>
      </c>
      <c r="F30">
        <v>29.03</v>
      </c>
      <c r="G30" s="1">
        <v>0.7583333333333333</v>
      </c>
    </row>
    <row r="31" spans="1:7" x14ac:dyDescent="0.25">
      <c r="A31">
        <v>2</v>
      </c>
      <c r="B31">
        <v>15</v>
      </c>
      <c r="C31">
        <v>213</v>
      </c>
      <c r="D31">
        <v>78</v>
      </c>
      <c r="E31">
        <f t="shared" si="2"/>
        <v>306</v>
      </c>
      <c r="F31">
        <v>29.03</v>
      </c>
      <c r="G31" t="s">
        <v>7</v>
      </c>
    </row>
    <row r="32" spans="1:7" x14ac:dyDescent="0.25">
      <c r="A32">
        <v>3</v>
      </c>
      <c r="B32">
        <v>15</v>
      </c>
      <c r="C32">
        <v>210</v>
      </c>
      <c r="D32">
        <v>79</v>
      </c>
      <c r="E32">
        <f t="shared" si="2"/>
        <v>304</v>
      </c>
      <c r="F32">
        <v>29.03</v>
      </c>
      <c r="G32" t="s">
        <v>8</v>
      </c>
    </row>
    <row r="33" spans="1:7" x14ac:dyDescent="0.25">
      <c r="A33">
        <v>4</v>
      </c>
      <c r="B33">
        <v>14</v>
      </c>
      <c r="C33">
        <v>212</v>
      </c>
      <c r="D33">
        <v>78</v>
      </c>
      <c r="E33">
        <f t="shared" si="2"/>
        <v>304</v>
      </c>
      <c r="F33">
        <v>29.03</v>
      </c>
      <c r="G33" t="s">
        <v>11</v>
      </c>
    </row>
    <row r="34" spans="1:7" x14ac:dyDescent="0.25">
      <c r="A34">
        <v>5</v>
      </c>
      <c r="B34">
        <v>14</v>
      </c>
      <c r="C34">
        <v>193</v>
      </c>
      <c r="D34">
        <v>78</v>
      </c>
      <c r="E34">
        <f t="shared" si="2"/>
        <v>285</v>
      </c>
      <c r="F34">
        <v>29.03</v>
      </c>
      <c r="G34" t="s">
        <v>12</v>
      </c>
    </row>
    <row r="35" spans="1:7" x14ac:dyDescent="0.25">
      <c r="A35">
        <v>6</v>
      </c>
      <c r="B35">
        <v>14</v>
      </c>
      <c r="C35">
        <v>195</v>
      </c>
      <c r="D35">
        <v>79</v>
      </c>
      <c r="E35">
        <f t="shared" si="2"/>
        <v>288</v>
      </c>
      <c r="F35">
        <v>29.03</v>
      </c>
      <c r="G35" t="s">
        <v>13</v>
      </c>
    </row>
    <row r="36" spans="1:7" x14ac:dyDescent="0.25">
      <c r="A36">
        <v>7</v>
      </c>
      <c r="B36">
        <v>15</v>
      </c>
      <c r="C36">
        <v>192</v>
      </c>
      <c r="D36">
        <v>78</v>
      </c>
      <c r="E36">
        <f t="shared" si="2"/>
        <v>285</v>
      </c>
      <c r="F36">
        <v>29.03</v>
      </c>
      <c r="G36" t="s">
        <v>14</v>
      </c>
    </row>
    <row r="37" spans="1:7" x14ac:dyDescent="0.25">
      <c r="A37">
        <v>8</v>
      </c>
      <c r="B37">
        <v>14</v>
      </c>
      <c r="C37">
        <v>193</v>
      </c>
      <c r="D37">
        <v>78</v>
      </c>
      <c r="E37">
        <f t="shared" si="2"/>
        <v>285</v>
      </c>
      <c r="F37">
        <v>29.03</v>
      </c>
      <c r="G37" t="s">
        <v>15</v>
      </c>
    </row>
    <row r="38" spans="1:7" x14ac:dyDescent="0.25">
      <c r="A38">
        <v>9</v>
      </c>
      <c r="B38">
        <v>14</v>
      </c>
      <c r="C38">
        <v>192</v>
      </c>
      <c r="D38">
        <v>78</v>
      </c>
      <c r="E38">
        <f t="shared" si="2"/>
        <v>284</v>
      </c>
      <c r="F38">
        <v>29.03</v>
      </c>
      <c r="G38" t="s">
        <v>16</v>
      </c>
    </row>
    <row r="39" spans="1:7" x14ac:dyDescent="0.25">
      <c r="A39">
        <v>10</v>
      </c>
      <c r="B39">
        <v>11</v>
      </c>
      <c r="C39">
        <v>191</v>
      </c>
      <c r="D39">
        <v>78</v>
      </c>
      <c r="E39">
        <f t="shared" si="2"/>
        <v>280</v>
      </c>
      <c r="F39">
        <v>29.03</v>
      </c>
      <c r="G39" t="s">
        <v>17</v>
      </c>
    </row>
    <row r="41" spans="1:7" x14ac:dyDescent="0.25">
      <c r="A41" s="2" t="s">
        <v>18</v>
      </c>
      <c r="B41" s="3">
        <f>AVERAGE(B30:B39)</f>
        <v>14.6</v>
      </c>
      <c r="C41" s="3">
        <f>AVERAGE(C30:C39)</f>
        <v>201.2</v>
      </c>
      <c r="D41" s="3">
        <f>AVERAGE(D30:D39)</f>
        <v>78.2</v>
      </c>
      <c r="E41" s="3">
        <f>AVERAGE(E30:E39)</f>
        <v>294</v>
      </c>
    </row>
    <row r="43" spans="1:7" x14ac:dyDescent="0.25">
      <c r="A43" s="13" t="s">
        <v>19</v>
      </c>
      <c r="B43" s="13"/>
      <c r="C43" s="13"/>
      <c r="D43" s="13"/>
      <c r="E43" s="13"/>
      <c r="F43" s="13"/>
      <c r="G43" s="13"/>
    </row>
    <row r="45" spans="1:7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</row>
    <row r="46" spans="1:7" x14ac:dyDescent="0.25">
      <c r="A46">
        <v>1</v>
      </c>
      <c r="B46">
        <v>17</v>
      </c>
      <c r="C46">
        <v>212</v>
      </c>
      <c r="D46">
        <v>77</v>
      </c>
      <c r="E46">
        <f t="shared" ref="E46:E55" si="3">SUM(B46+C46+D46)</f>
        <v>306</v>
      </c>
      <c r="F46">
        <v>29.03</v>
      </c>
      <c r="G46" s="1">
        <v>0.76180555555555551</v>
      </c>
    </row>
    <row r="47" spans="1:7" x14ac:dyDescent="0.25">
      <c r="A47">
        <v>2</v>
      </c>
      <c r="B47">
        <v>14</v>
      </c>
      <c r="C47">
        <v>209</v>
      </c>
      <c r="D47">
        <v>81</v>
      </c>
      <c r="E47">
        <f t="shared" si="3"/>
        <v>304</v>
      </c>
      <c r="F47">
        <v>29.03</v>
      </c>
      <c r="G47" t="s">
        <v>7</v>
      </c>
    </row>
    <row r="48" spans="1:7" x14ac:dyDescent="0.25">
      <c r="A48">
        <v>3</v>
      </c>
      <c r="B48">
        <v>14</v>
      </c>
      <c r="C48">
        <v>195</v>
      </c>
      <c r="D48">
        <v>79</v>
      </c>
      <c r="E48">
        <f t="shared" si="3"/>
        <v>288</v>
      </c>
      <c r="F48">
        <v>29.03</v>
      </c>
      <c r="G48" t="s">
        <v>8</v>
      </c>
    </row>
    <row r="49" spans="1:7" x14ac:dyDescent="0.25">
      <c r="A49">
        <v>4</v>
      </c>
      <c r="B49">
        <v>13</v>
      </c>
      <c r="C49">
        <v>192</v>
      </c>
      <c r="D49">
        <v>78</v>
      </c>
      <c r="E49">
        <f t="shared" si="3"/>
        <v>283</v>
      </c>
      <c r="F49">
        <v>29.03</v>
      </c>
      <c r="G49" t="s">
        <v>11</v>
      </c>
    </row>
    <row r="50" spans="1:7" x14ac:dyDescent="0.25">
      <c r="A50">
        <v>5</v>
      </c>
      <c r="B50">
        <v>14</v>
      </c>
      <c r="C50">
        <v>192</v>
      </c>
      <c r="D50">
        <v>78</v>
      </c>
      <c r="E50">
        <f t="shared" si="3"/>
        <v>284</v>
      </c>
      <c r="F50">
        <v>29.03</v>
      </c>
      <c r="G50" t="s">
        <v>12</v>
      </c>
    </row>
    <row r="51" spans="1:7" x14ac:dyDescent="0.25">
      <c r="A51">
        <v>6</v>
      </c>
      <c r="B51">
        <v>10</v>
      </c>
      <c r="C51">
        <v>191</v>
      </c>
      <c r="D51">
        <v>78</v>
      </c>
      <c r="E51">
        <f t="shared" si="3"/>
        <v>279</v>
      </c>
      <c r="F51">
        <v>29.03</v>
      </c>
      <c r="G51" t="s">
        <v>13</v>
      </c>
    </row>
    <row r="52" spans="1:7" x14ac:dyDescent="0.25">
      <c r="A52">
        <v>7</v>
      </c>
      <c r="B52">
        <v>14</v>
      </c>
      <c r="C52">
        <v>194</v>
      </c>
      <c r="D52">
        <v>79</v>
      </c>
      <c r="E52">
        <f t="shared" si="3"/>
        <v>287</v>
      </c>
      <c r="F52">
        <v>29.03</v>
      </c>
      <c r="G52" t="s">
        <v>14</v>
      </c>
    </row>
    <row r="53" spans="1:7" x14ac:dyDescent="0.25">
      <c r="A53">
        <v>8</v>
      </c>
      <c r="B53">
        <v>11</v>
      </c>
      <c r="C53">
        <v>190</v>
      </c>
      <c r="D53">
        <v>77</v>
      </c>
      <c r="E53">
        <f t="shared" si="3"/>
        <v>278</v>
      </c>
      <c r="F53">
        <v>29.03</v>
      </c>
      <c r="G53" t="s">
        <v>15</v>
      </c>
    </row>
    <row r="54" spans="1:7" x14ac:dyDescent="0.25">
      <c r="A54">
        <v>9</v>
      </c>
      <c r="B54">
        <v>14</v>
      </c>
      <c r="C54">
        <v>208</v>
      </c>
      <c r="D54">
        <v>79</v>
      </c>
      <c r="E54">
        <f t="shared" si="3"/>
        <v>301</v>
      </c>
      <c r="F54">
        <v>29.03</v>
      </c>
      <c r="G54" t="s">
        <v>16</v>
      </c>
    </row>
    <row r="55" spans="1:7" x14ac:dyDescent="0.25">
      <c r="A55">
        <v>10</v>
      </c>
      <c r="B55">
        <v>13</v>
      </c>
      <c r="C55">
        <v>197</v>
      </c>
      <c r="D55">
        <v>78</v>
      </c>
      <c r="E55">
        <f t="shared" si="3"/>
        <v>288</v>
      </c>
      <c r="F55">
        <v>29.03</v>
      </c>
      <c r="G55" t="s">
        <v>17</v>
      </c>
    </row>
    <row r="57" spans="1:7" x14ac:dyDescent="0.25">
      <c r="A57" s="2" t="s">
        <v>18</v>
      </c>
      <c r="B57" s="3">
        <f>AVERAGE(B46:B55)</f>
        <v>13.4</v>
      </c>
      <c r="C57" s="3">
        <f>AVERAGE(C46:C55)</f>
        <v>198</v>
      </c>
      <c r="D57" s="3">
        <f>AVERAGE(D46:D55)</f>
        <v>78.400000000000006</v>
      </c>
      <c r="E57" s="3">
        <f>AVERAGE(E46:E55)</f>
        <v>289.8</v>
      </c>
    </row>
    <row r="59" spans="1:7" x14ac:dyDescent="0.25">
      <c r="A59" s="13" t="s">
        <v>21</v>
      </c>
      <c r="B59" s="13"/>
      <c r="C59" s="13"/>
      <c r="D59" s="13"/>
      <c r="E59" s="13"/>
      <c r="F59" s="13"/>
      <c r="G59" s="13"/>
    </row>
    <row r="61" spans="1:7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>
        <v>1</v>
      </c>
      <c r="B62">
        <v>20</v>
      </c>
      <c r="C62">
        <v>213</v>
      </c>
      <c r="D62">
        <v>76</v>
      </c>
      <c r="E62">
        <f t="shared" ref="E62:E71" si="4">SUM(B62+C62+D62)</f>
        <v>309</v>
      </c>
      <c r="F62">
        <v>29.03</v>
      </c>
      <c r="G62" s="1">
        <v>0.80902777777777779</v>
      </c>
    </row>
    <row r="63" spans="1:7" x14ac:dyDescent="0.25">
      <c r="A63">
        <v>2</v>
      </c>
      <c r="B63">
        <v>15</v>
      </c>
      <c r="C63">
        <v>211</v>
      </c>
      <c r="D63">
        <v>79</v>
      </c>
      <c r="E63">
        <f t="shared" si="4"/>
        <v>305</v>
      </c>
      <c r="F63">
        <v>29.03</v>
      </c>
      <c r="G63" t="s">
        <v>7</v>
      </c>
    </row>
    <row r="64" spans="1:7" x14ac:dyDescent="0.25">
      <c r="A64">
        <v>3</v>
      </c>
      <c r="B64">
        <v>11</v>
      </c>
      <c r="C64">
        <v>209</v>
      </c>
      <c r="D64">
        <v>78</v>
      </c>
      <c r="E64">
        <f t="shared" si="4"/>
        <v>298</v>
      </c>
      <c r="F64">
        <v>29.03</v>
      </c>
      <c r="G64" t="s">
        <v>8</v>
      </c>
    </row>
    <row r="65" spans="1:7" x14ac:dyDescent="0.25">
      <c r="A65">
        <v>4</v>
      </c>
      <c r="B65">
        <v>15</v>
      </c>
      <c r="C65">
        <v>192</v>
      </c>
      <c r="D65">
        <v>79</v>
      </c>
      <c r="E65">
        <f t="shared" si="4"/>
        <v>286</v>
      </c>
      <c r="F65">
        <v>29.03</v>
      </c>
      <c r="G65" t="s">
        <v>11</v>
      </c>
    </row>
    <row r="66" spans="1:7" x14ac:dyDescent="0.25">
      <c r="A66">
        <v>5</v>
      </c>
      <c r="B66">
        <v>14</v>
      </c>
      <c r="C66">
        <v>205</v>
      </c>
      <c r="D66">
        <v>92</v>
      </c>
      <c r="E66">
        <f t="shared" si="4"/>
        <v>311</v>
      </c>
      <c r="F66">
        <v>29.03</v>
      </c>
      <c r="G66" t="s">
        <v>12</v>
      </c>
    </row>
    <row r="67" spans="1:7" x14ac:dyDescent="0.25">
      <c r="A67">
        <v>6</v>
      </c>
      <c r="B67">
        <v>15</v>
      </c>
      <c r="C67">
        <v>195</v>
      </c>
      <c r="D67">
        <v>80</v>
      </c>
      <c r="E67">
        <f t="shared" si="4"/>
        <v>290</v>
      </c>
      <c r="F67">
        <v>29.03</v>
      </c>
      <c r="G67" t="s">
        <v>13</v>
      </c>
    </row>
    <row r="68" spans="1:7" x14ac:dyDescent="0.25">
      <c r="A68">
        <v>7</v>
      </c>
      <c r="B68">
        <v>15</v>
      </c>
      <c r="C68">
        <v>192</v>
      </c>
      <c r="D68">
        <v>78</v>
      </c>
      <c r="E68">
        <f t="shared" si="4"/>
        <v>285</v>
      </c>
      <c r="F68">
        <v>29.03</v>
      </c>
      <c r="G68" t="s">
        <v>14</v>
      </c>
    </row>
    <row r="69" spans="1:7" x14ac:dyDescent="0.25">
      <c r="A69">
        <v>8</v>
      </c>
      <c r="B69">
        <v>14</v>
      </c>
      <c r="C69">
        <v>194</v>
      </c>
      <c r="D69">
        <v>78</v>
      </c>
      <c r="E69">
        <f t="shared" si="4"/>
        <v>286</v>
      </c>
      <c r="F69">
        <v>29.03</v>
      </c>
      <c r="G69" t="s">
        <v>15</v>
      </c>
    </row>
    <row r="70" spans="1:7" x14ac:dyDescent="0.25">
      <c r="A70">
        <v>9</v>
      </c>
      <c r="B70">
        <v>11</v>
      </c>
      <c r="C70">
        <v>191</v>
      </c>
      <c r="D70">
        <v>78</v>
      </c>
      <c r="E70">
        <f t="shared" si="4"/>
        <v>280</v>
      </c>
      <c r="F70">
        <v>29.03</v>
      </c>
      <c r="G70" t="s">
        <v>16</v>
      </c>
    </row>
    <row r="71" spans="1:7" x14ac:dyDescent="0.25">
      <c r="A71">
        <v>10</v>
      </c>
      <c r="B71">
        <v>15</v>
      </c>
      <c r="C71">
        <v>192</v>
      </c>
      <c r="D71">
        <v>79</v>
      </c>
      <c r="E71">
        <f t="shared" si="4"/>
        <v>286</v>
      </c>
      <c r="F71">
        <v>29.03</v>
      </c>
      <c r="G71" t="s">
        <v>17</v>
      </c>
    </row>
    <row r="73" spans="1:7" x14ac:dyDescent="0.25">
      <c r="A73" s="2" t="s">
        <v>18</v>
      </c>
      <c r="B73" s="3">
        <f>AVERAGE(B62:B71)</f>
        <v>14.5</v>
      </c>
      <c r="C73" s="3">
        <f>AVERAGE(C62:C71)</f>
        <v>199.4</v>
      </c>
      <c r="D73" s="3">
        <f>AVERAGE(D62:D71)</f>
        <v>79.7</v>
      </c>
      <c r="E73" s="3">
        <f>AVERAGE(E62:E71)</f>
        <v>293.60000000000002</v>
      </c>
    </row>
    <row r="75" spans="1:7" x14ac:dyDescent="0.25">
      <c r="A75" s="13" t="s">
        <v>22</v>
      </c>
      <c r="B75" s="13"/>
      <c r="C75" s="13"/>
      <c r="D75" s="13"/>
      <c r="E75" s="13"/>
      <c r="F75" s="13"/>
      <c r="G75" s="13"/>
    </row>
    <row r="77" spans="1:7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</row>
    <row r="78" spans="1:7" x14ac:dyDescent="0.25">
      <c r="A78">
        <v>1</v>
      </c>
      <c r="B78">
        <v>18</v>
      </c>
      <c r="C78">
        <v>213</v>
      </c>
      <c r="D78">
        <v>79</v>
      </c>
      <c r="E78">
        <f t="shared" ref="E78:E87" si="5">SUM(B78+C78+D78)</f>
        <v>310</v>
      </c>
      <c r="F78">
        <v>29.03</v>
      </c>
      <c r="G78" s="1">
        <v>0.8125</v>
      </c>
    </row>
    <row r="79" spans="1:7" x14ac:dyDescent="0.25">
      <c r="A79">
        <v>2</v>
      </c>
      <c r="B79">
        <v>15</v>
      </c>
      <c r="C79">
        <v>211</v>
      </c>
      <c r="D79">
        <v>78</v>
      </c>
      <c r="E79">
        <f t="shared" si="5"/>
        <v>304</v>
      </c>
      <c r="F79">
        <v>29.03</v>
      </c>
      <c r="G79" t="s">
        <v>7</v>
      </c>
    </row>
    <row r="80" spans="1:7" x14ac:dyDescent="0.25">
      <c r="A80">
        <v>3</v>
      </c>
      <c r="B80">
        <v>15</v>
      </c>
      <c r="C80">
        <v>209</v>
      </c>
      <c r="D80">
        <v>78</v>
      </c>
      <c r="E80">
        <f t="shared" si="5"/>
        <v>302</v>
      </c>
      <c r="F80">
        <v>29.03</v>
      </c>
      <c r="G80" t="s">
        <v>8</v>
      </c>
    </row>
    <row r="81" spans="1:7" x14ac:dyDescent="0.25">
      <c r="A81">
        <v>4</v>
      </c>
      <c r="B81">
        <v>14</v>
      </c>
      <c r="C81">
        <v>193</v>
      </c>
      <c r="D81">
        <v>80</v>
      </c>
      <c r="E81">
        <f t="shared" si="5"/>
        <v>287</v>
      </c>
      <c r="F81">
        <v>29.03</v>
      </c>
      <c r="G81" t="s">
        <v>11</v>
      </c>
    </row>
    <row r="82" spans="1:7" x14ac:dyDescent="0.25">
      <c r="A82">
        <v>5</v>
      </c>
      <c r="B82">
        <v>15</v>
      </c>
      <c r="C82">
        <v>196</v>
      </c>
      <c r="D82">
        <v>78</v>
      </c>
      <c r="E82">
        <f t="shared" si="5"/>
        <v>289</v>
      </c>
      <c r="F82">
        <v>29.03</v>
      </c>
      <c r="G82" t="s">
        <v>12</v>
      </c>
    </row>
    <row r="83" spans="1:7" x14ac:dyDescent="0.25">
      <c r="A83">
        <v>6</v>
      </c>
      <c r="B83">
        <v>15</v>
      </c>
      <c r="C83">
        <v>197</v>
      </c>
      <c r="D83">
        <v>79</v>
      </c>
      <c r="E83">
        <f t="shared" si="5"/>
        <v>291</v>
      </c>
      <c r="F83">
        <v>29.03</v>
      </c>
      <c r="G83" t="s">
        <v>13</v>
      </c>
    </row>
    <row r="84" spans="1:7" x14ac:dyDescent="0.25">
      <c r="A84">
        <v>7</v>
      </c>
      <c r="B84">
        <v>14</v>
      </c>
      <c r="C84">
        <v>197</v>
      </c>
      <c r="D84">
        <v>78</v>
      </c>
      <c r="E84">
        <f t="shared" si="5"/>
        <v>289</v>
      </c>
      <c r="F84">
        <v>29.03</v>
      </c>
      <c r="G84" t="s">
        <v>14</v>
      </c>
    </row>
    <row r="85" spans="1:7" x14ac:dyDescent="0.25">
      <c r="A85">
        <v>8</v>
      </c>
      <c r="B85">
        <v>14</v>
      </c>
      <c r="C85">
        <v>194</v>
      </c>
      <c r="D85">
        <v>79</v>
      </c>
      <c r="E85">
        <f t="shared" si="5"/>
        <v>287</v>
      </c>
      <c r="F85">
        <v>29.03</v>
      </c>
      <c r="G85" t="s">
        <v>15</v>
      </c>
    </row>
    <row r="86" spans="1:7" x14ac:dyDescent="0.25">
      <c r="A86">
        <v>9</v>
      </c>
      <c r="B86">
        <v>14</v>
      </c>
      <c r="C86">
        <v>192</v>
      </c>
      <c r="D86">
        <v>77</v>
      </c>
      <c r="E86">
        <f t="shared" si="5"/>
        <v>283</v>
      </c>
      <c r="F86">
        <v>29.03</v>
      </c>
      <c r="G86" t="s">
        <v>16</v>
      </c>
    </row>
    <row r="87" spans="1:7" x14ac:dyDescent="0.25">
      <c r="A87">
        <v>10</v>
      </c>
      <c r="B87">
        <v>14</v>
      </c>
      <c r="C87">
        <v>193</v>
      </c>
      <c r="D87">
        <v>79</v>
      </c>
      <c r="E87">
        <f t="shared" si="5"/>
        <v>286</v>
      </c>
      <c r="F87">
        <v>29.03</v>
      </c>
      <c r="G87" t="s">
        <v>17</v>
      </c>
    </row>
    <row r="89" spans="1:7" x14ac:dyDescent="0.25">
      <c r="A89" s="2" t="s">
        <v>18</v>
      </c>
      <c r="B89" s="3">
        <f>AVERAGE(B78:B87)</f>
        <v>14.8</v>
      </c>
      <c r="C89" s="3">
        <f>AVERAGE(C78:C87)</f>
        <v>199.5</v>
      </c>
      <c r="D89" s="3">
        <f>AVERAGE(D78:D87)</f>
        <v>78.5</v>
      </c>
      <c r="E89" s="3">
        <f>AVERAGE(E78:E87)</f>
        <v>292.8</v>
      </c>
    </row>
    <row r="91" spans="1:7" x14ac:dyDescent="0.25">
      <c r="A91" s="13" t="s">
        <v>23</v>
      </c>
      <c r="B91" s="13"/>
      <c r="C91" s="13"/>
      <c r="D91" s="13"/>
      <c r="E91" s="13"/>
      <c r="F91" s="13"/>
      <c r="G91" s="13"/>
    </row>
    <row r="93" spans="1:7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</row>
    <row r="94" spans="1:7" x14ac:dyDescent="0.25">
      <c r="A94">
        <v>1</v>
      </c>
      <c r="B94">
        <v>17</v>
      </c>
      <c r="C94">
        <v>220</v>
      </c>
      <c r="D94">
        <v>77</v>
      </c>
      <c r="E94">
        <f t="shared" ref="E94:E103" si="6">SUM(B94+C94+D94)</f>
        <v>314</v>
      </c>
      <c r="F94">
        <v>29.03</v>
      </c>
      <c r="G94" s="1">
        <v>0.7583333333333333</v>
      </c>
    </row>
    <row r="95" spans="1:7" x14ac:dyDescent="0.25">
      <c r="A95">
        <v>2</v>
      </c>
      <c r="B95">
        <v>11</v>
      </c>
      <c r="C95">
        <v>213</v>
      </c>
      <c r="D95">
        <v>78</v>
      </c>
      <c r="E95">
        <f t="shared" si="6"/>
        <v>302</v>
      </c>
      <c r="F95">
        <v>29.03</v>
      </c>
      <c r="G95" t="s">
        <v>7</v>
      </c>
    </row>
    <row r="96" spans="1:7" x14ac:dyDescent="0.25">
      <c r="A96">
        <v>3</v>
      </c>
      <c r="B96">
        <v>11</v>
      </c>
      <c r="C96">
        <v>205</v>
      </c>
      <c r="D96">
        <v>77</v>
      </c>
      <c r="E96">
        <f t="shared" si="6"/>
        <v>293</v>
      </c>
      <c r="F96">
        <v>29.03</v>
      </c>
      <c r="G96" t="s">
        <v>8</v>
      </c>
    </row>
    <row r="97" spans="1:7" x14ac:dyDescent="0.25">
      <c r="A97">
        <v>4</v>
      </c>
      <c r="B97">
        <v>14</v>
      </c>
      <c r="C97">
        <v>203</v>
      </c>
      <c r="D97">
        <v>77</v>
      </c>
      <c r="E97">
        <f t="shared" si="6"/>
        <v>294</v>
      </c>
      <c r="F97">
        <v>29.03</v>
      </c>
      <c r="G97" t="s">
        <v>11</v>
      </c>
    </row>
    <row r="98" spans="1:7" x14ac:dyDescent="0.25">
      <c r="A98">
        <v>5</v>
      </c>
      <c r="B98">
        <v>14</v>
      </c>
      <c r="C98">
        <v>199</v>
      </c>
      <c r="D98">
        <v>77</v>
      </c>
      <c r="E98">
        <f t="shared" si="6"/>
        <v>290</v>
      </c>
      <c r="F98">
        <v>29.03</v>
      </c>
      <c r="G98" t="s">
        <v>12</v>
      </c>
    </row>
    <row r="99" spans="1:7" x14ac:dyDescent="0.25">
      <c r="A99">
        <v>6</v>
      </c>
      <c r="B99">
        <v>14</v>
      </c>
      <c r="C99">
        <v>209</v>
      </c>
      <c r="D99">
        <v>77</v>
      </c>
      <c r="E99">
        <f t="shared" si="6"/>
        <v>300</v>
      </c>
      <c r="F99">
        <v>29.03</v>
      </c>
      <c r="G99" t="s">
        <v>13</v>
      </c>
    </row>
    <row r="100" spans="1:7" x14ac:dyDescent="0.25">
      <c r="A100">
        <v>7</v>
      </c>
      <c r="B100">
        <v>14</v>
      </c>
      <c r="C100">
        <v>209</v>
      </c>
      <c r="D100">
        <v>78</v>
      </c>
      <c r="E100">
        <f t="shared" si="6"/>
        <v>301</v>
      </c>
      <c r="F100">
        <v>29.03</v>
      </c>
      <c r="G100" t="s">
        <v>14</v>
      </c>
    </row>
    <row r="101" spans="1:7" x14ac:dyDescent="0.25">
      <c r="A101">
        <v>8</v>
      </c>
      <c r="B101">
        <v>14</v>
      </c>
      <c r="C101">
        <v>210</v>
      </c>
      <c r="D101">
        <v>77</v>
      </c>
      <c r="E101">
        <f t="shared" si="6"/>
        <v>301</v>
      </c>
      <c r="F101">
        <v>29.03</v>
      </c>
      <c r="G101" t="s">
        <v>15</v>
      </c>
    </row>
    <row r="102" spans="1:7" x14ac:dyDescent="0.25">
      <c r="A102">
        <v>9</v>
      </c>
      <c r="B102">
        <v>14</v>
      </c>
      <c r="C102">
        <v>207</v>
      </c>
      <c r="D102">
        <v>78</v>
      </c>
      <c r="E102">
        <f t="shared" si="6"/>
        <v>299</v>
      </c>
      <c r="F102">
        <v>29.03</v>
      </c>
      <c r="G102" t="s">
        <v>16</v>
      </c>
    </row>
    <row r="103" spans="1:7" x14ac:dyDescent="0.25">
      <c r="A103">
        <v>10</v>
      </c>
      <c r="B103">
        <v>11</v>
      </c>
      <c r="C103">
        <v>210</v>
      </c>
      <c r="D103">
        <v>79</v>
      </c>
      <c r="E103">
        <f t="shared" si="6"/>
        <v>300</v>
      </c>
      <c r="F103">
        <v>29.03</v>
      </c>
      <c r="G103" t="s">
        <v>17</v>
      </c>
    </row>
    <row r="105" spans="1:7" x14ac:dyDescent="0.25">
      <c r="A105" s="2" t="s">
        <v>18</v>
      </c>
      <c r="B105" s="3">
        <f>AVERAGE(B94:B103)</f>
        <v>13.4</v>
      </c>
      <c r="C105" s="3">
        <f>AVERAGE(C94:C103)</f>
        <v>208.5</v>
      </c>
      <c r="D105" s="3">
        <f>AVERAGE(D94:D103)</f>
        <v>77.5</v>
      </c>
      <c r="E105" s="3">
        <f>AVERAGE(E94:E103)</f>
        <v>299.39999999999998</v>
      </c>
    </row>
    <row r="107" spans="1:7" x14ac:dyDescent="0.25">
      <c r="A107" s="13" t="s">
        <v>24</v>
      </c>
      <c r="B107" s="13"/>
      <c r="C107" s="13"/>
      <c r="D107" s="13"/>
      <c r="E107" s="13"/>
      <c r="F107" s="13"/>
      <c r="G107" s="13"/>
    </row>
    <row r="109" spans="1:7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</row>
    <row r="110" spans="1:7" x14ac:dyDescent="0.25">
      <c r="A110">
        <v>1</v>
      </c>
      <c r="B110">
        <v>21</v>
      </c>
      <c r="C110">
        <v>219</v>
      </c>
      <c r="D110">
        <v>77</v>
      </c>
      <c r="E110">
        <f t="shared" ref="E110:E119" si="7">SUM(B110+C110+D110)</f>
        <v>317</v>
      </c>
      <c r="F110">
        <v>29.03</v>
      </c>
      <c r="G110" s="1">
        <v>0.7583333333333333</v>
      </c>
    </row>
    <row r="111" spans="1:7" x14ac:dyDescent="0.25">
      <c r="A111">
        <v>2</v>
      </c>
      <c r="B111">
        <v>17</v>
      </c>
      <c r="C111">
        <v>201</v>
      </c>
      <c r="D111">
        <v>79</v>
      </c>
      <c r="E111">
        <f t="shared" si="7"/>
        <v>297</v>
      </c>
      <c r="F111">
        <v>29.03</v>
      </c>
      <c r="G111" t="s">
        <v>7</v>
      </c>
    </row>
    <row r="112" spans="1:7" x14ac:dyDescent="0.25">
      <c r="A112">
        <v>3</v>
      </c>
      <c r="B112">
        <v>18</v>
      </c>
      <c r="C112">
        <v>220</v>
      </c>
      <c r="D112">
        <v>79</v>
      </c>
      <c r="E112">
        <f t="shared" si="7"/>
        <v>317</v>
      </c>
      <c r="F112">
        <v>29.03</v>
      </c>
      <c r="G112" t="s">
        <v>8</v>
      </c>
    </row>
    <row r="113" spans="1:7" x14ac:dyDescent="0.25">
      <c r="A113">
        <v>4</v>
      </c>
      <c r="B113">
        <v>16</v>
      </c>
      <c r="C113">
        <v>202</v>
      </c>
      <c r="D113">
        <v>77</v>
      </c>
      <c r="E113">
        <f t="shared" si="7"/>
        <v>295</v>
      </c>
      <c r="F113">
        <v>29.03</v>
      </c>
      <c r="G113" t="s">
        <v>11</v>
      </c>
    </row>
    <row r="114" spans="1:7" x14ac:dyDescent="0.25">
      <c r="A114">
        <v>5</v>
      </c>
      <c r="B114">
        <v>13</v>
      </c>
      <c r="C114">
        <v>216</v>
      </c>
      <c r="D114">
        <v>77</v>
      </c>
      <c r="E114">
        <f t="shared" si="7"/>
        <v>306</v>
      </c>
      <c r="F114">
        <v>29.03</v>
      </c>
      <c r="G114" t="s">
        <v>12</v>
      </c>
    </row>
    <row r="115" spans="1:7" x14ac:dyDescent="0.25">
      <c r="A115">
        <v>6</v>
      </c>
      <c r="B115">
        <v>13</v>
      </c>
      <c r="C115">
        <v>207</v>
      </c>
      <c r="D115">
        <v>77</v>
      </c>
      <c r="E115">
        <f t="shared" si="7"/>
        <v>297</v>
      </c>
      <c r="F115">
        <v>29.03</v>
      </c>
      <c r="G115" t="s">
        <v>13</v>
      </c>
    </row>
    <row r="116" spans="1:7" x14ac:dyDescent="0.25">
      <c r="A116">
        <v>7</v>
      </c>
      <c r="B116">
        <v>16</v>
      </c>
      <c r="C116">
        <v>204</v>
      </c>
      <c r="D116">
        <v>78</v>
      </c>
      <c r="E116">
        <f t="shared" si="7"/>
        <v>298</v>
      </c>
      <c r="F116">
        <v>29.03</v>
      </c>
      <c r="G116" t="s">
        <v>14</v>
      </c>
    </row>
    <row r="117" spans="1:7" x14ac:dyDescent="0.25">
      <c r="A117">
        <v>8</v>
      </c>
      <c r="B117">
        <v>16</v>
      </c>
      <c r="C117">
        <v>204</v>
      </c>
      <c r="D117">
        <v>78</v>
      </c>
      <c r="E117">
        <f t="shared" si="7"/>
        <v>298</v>
      </c>
      <c r="F117">
        <v>29.03</v>
      </c>
      <c r="G117" t="s">
        <v>15</v>
      </c>
    </row>
    <row r="118" spans="1:7" x14ac:dyDescent="0.25">
      <c r="A118">
        <v>9</v>
      </c>
      <c r="B118">
        <v>17</v>
      </c>
      <c r="C118">
        <v>209</v>
      </c>
      <c r="D118">
        <v>79</v>
      </c>
      <c r="E118">
        <f t="shared" si="7"/>
        <v>305</v>
      </c>
      <c r="F118">
        <v>29.03</v>
      </c>
      <c r="G118" t="s">
        <v>16</v>
      </c>
    </row>
    <row r="119" spans="1:7" x14ac:dyDescent="0.25">
      <c r="A119">
        <v>10</v>
      </c>
      <c r="B119">
        <v>18</v>
      </c>
      <c r="C119">
        <v>200</v>
      </c>
      <c r="D119">
        <v>78</v>
      </c>
      <c r="E119">
        <f t="shared" si="7"/>
        <v>296</v>
      </c>
      <c r="F119">
        <v>29.03</v>
      </c>
      <c r="G119" t="s">
        <v>17</v>
      </c>
    </row>
    <row r="121" spans="1:7" x14ac:dyDescent="0.25">
      <c r="A121" s="2" t="s">
        <v>18</v>
      </c>
      <c r="B121" s="3">
        <f>AVERAGE(B110:B119)</f>
        <v>16.5</v>
      </c>
      <c r="C121" s="3">
        <f>AVERAGE(C110:C119)</f>
        <v>208.2</v>
      </c>
      <c r="D121" s="3">
        <f>AVERAGE(D110:D119)</f>
        <v>77.900000000000006</v>
      </c>
      <c r="E121" s="3">
        <f>AVERAGE(E110:E119)</f>
        <v>302.60000000000002</v>
      </c>
    </row>
    <row r="123" spans="1:7" x14ac:dyDescent="0.25">
      <c r="A123" s="13" t="s">
        <v>25</v>
      </c>
      <c r="B123" s="13"/>
      <c r="C123" s="13"/>
      <c r="D123" s="13"/>
      <c r="E123" s="13"/>
      <c r="F123" s="13"/>
      <c r="G123" s="13"/>
    </row>
    <row r="125" spans="1:7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</row>
    <row r="126" spans="1:7" x14ac:dyDescent="0.25">
      <c r="A126">
        <v>1</v>
      </c>
      <c r="B126">
        <v>18</v>
      </c>
      <c r="C126">
        <v>233</v>
      </c>
      <c r="D126">
        <v>78</v>
      </c>
      <c r="E126">
        <f t="shared" ref="E126:E135" si="8">SUM(B126+C126+D126)</f>
        <v>329</v>
      </c>
      <c r="F126">
        <v>3.04</v>
      </c>
      <c r="G126" s="1">
        <v>0.89583333333333337</v>
      </c>
    </row>
    <row r="127" spans="1:7" x14ac:dyDescent="0.25">
      <c r="A127">
        <v>2</v>
      </c>
      <c r="B127">
        <v>14</v>
      </c>
      <c r="C127">
        <v>215</v>
      </c>
      <c r="D127">
        <v>78</v>
      </c>
      <c r="E127">
        <f t="shared" si="8"/>
        <v>307</v>
      </c>
      <c r="F127">
        <v>3.04</v>
      </c>
      <c r="G127" t="s">
        <v>7</v>
      </c>
    </row>
    <row r="128" spans="1:7" x14ac:dyDescent="0.25">
      <c r="A128">
        <v>3</v>
      </c>
      <c r="B128">
        <v>14</v>
      </c>
      <c r="C128">
        <v>205</v>
      </c>
      <c r="D128">
        <v>79</v>
      </c>
      <c r="E128">
        <f t="shared" si="8"/>
        <v>298</v>
      </c>
      <c r="F128">
        <v>3.04</v>
      </c>
      <c r="G128" t="s">
        <v>8</v>
      </c>
    </row>
    <row r="129" spans="1:7" x14ac:dyDescent="0.25">
      <c r="A129">
        <v>4</v>
      </c>
      <c r="B129">
        <v>15</v>
      </c>
      <c r="C129">
        <v>202</v>
      </c>
      <c r="D129">
        <v>79</v>
      </c>
      <c r="E129">
        <f t="shared" si="8"/>
        <v>296</v>
      </c>
      <c r="F129">
        <v>3.04</v>
      </c>
      <c r="G129" t="s">
        <v>11</v>
      </c>
    </row>
    <row r="130" spans="1:7" x14ac:dyDescent="0.25">
      <c r="A130">
        <v>5</v>
      </c>
      <c r="B130">
        <v>15</v>
      </c>
      <c r="C130">
        <v>211</v>
      </c>
      <c r="D130">
        <v>79</v>
      </c>
      <c r="E130">
        <f t="shared" si="8"/>
        <v>305</v>
      </c>
      <c r="F130">
        <v>3.04</v>
      </c>
      <c r="G130" t="s">
        <v>12</v>
      </c>
    </row>
    <row r="131" spans="1:7" x14ac:dyDescent="0.25">
      <c r="A131">
        <v>6</v>
      </c>
      <c r="B131">
        <v>15</v>
      </c>
      <c r="C131">
        <v>207</v>
      </c>
      <c r="D131">
        <v>79</v>
      </c>
      <c r="E131">
        <f t="shared" si="8"/>
        <v>301</v>
      </c>
      <c r="F131">
        <v>3.04</v>
      </c>
      <c r="G131" t="s">
        <v>13</v>
      </c>
    </row>
    <row r="132" spans="1:7" x14ac:dyDescent="0.25">
      <c r="A132">
        <v>7</v>
      </c>
      <c r="B132">
        <v>15</v>
      </c>
      <c r="C132">
        <v>209</v>
      </c>
      <c r="D132">
        <v>78</v>
      </c>
      <c r="E132">
        <f t="shared" si="8"/>
        <v>302</v>
      </c>
      <c r="F132">
        <v>3.04</v>
      </c>
      <c r="G132" t="s">
        <v>14</v>
      </c>
    </row>
    <row r="133" spans="1:7" x14ac:dyDescent="0.25">
      <c r="A133">
        <v>8</v>
      </c>
      <c r="B133">
        <v>15</v>
      </c>
      <c r="C133">
        <v>202</v>
      </c>
      <c r="D133">
        <v>79</v>
      </c>
      <c r="E133">
        <f t="shared" si="8"/>
        <v>296</v>
      </c>
      <c r="F133">
        <v>3.04</v>
      </c>
      <c r="G133" t="s">
        <v>15</v>
      </c>
    </row>
    <row r="134" spans="1:7" x14ac:dyDescent="0.25">
      <c r="A134">
        <v>9</v>
      </c>
      <c r="B134">
        <v>14</v>
      </c>
      <c r="C134">
        <v>212</v>
      </c>
      <c r="D134">
        <v>79</v>
      </c>
      <c r="E134">
        <f t="shared" si="8"/>
        <v>305</v>
      </c>
      <c r="F134">
        <v>3.04</v>
      </c>
      <c r="G134" t="s">
        <v>16</v>
      </c>
    </row>
    <row r="135" spans="1:7" x14ac:dyDescent="0.25">
      <c r="A135">
        <v>10</v>
      </c>
      <c r="B135">
        <v>14</v>
      </c>
      <c r="C135">
        <v>213</v>
      </c>
      <c r="D135">
        <v>79</v>
      </c>
      <c r="E135">
        <f t="shared" si="8"/>
        <v>306</v>
      </c>
      <c r="F135">
        <v>3.04</v>
      </c>
      <c r="G135" t="s">
        <v>17</v>
      </c>
    </row>
    <row r="137" spans="1:7" x14ac:dyDescent="0.25">
      <c r="A137" s="2" t="s">
        <v>18</v>
      </c>
      <c r="B137" s="3">
        <f>AVERAGE(B126:B135)</f>
        <v>14.9</v>
      </c>
      <c r="C137" s="3">
        <f>AVERAGE(C126:C135)</f>
        <v>210.9</v>
      </c>
      <c r="D137" s="3">
        <f>AVERAGE(D126:D135)</f>
        <v>78.7</v>
      </c>
      <c r="E137" s="3">
        <f>AVERAGE(E126:E135)</f>
        <v>304.5</v>
      </c>
    </row>
    <row r="139" spans="1:7" x14ac:dyDescent="0.25">
      <c r="A139" s="13" t="s">
        <v>26</v>
      </c>
      <c r="B139" s="13"/>
      <c r="C139" s="13"/>
      <c r="D139" s="13"/>
      <c r="E139" s="13"/>
      <c r="F139" s="13"/>
      <c r="G139" s="13"/>
    </row>
    <row r="141" spans="1: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</row>
    <row r="142" spans="1:7" x14ac:dyDescent="0.25">
      <c r="A142">
        <v>1</v>
      </c>
      <c r="B142">
        <v>23</v>
      </c>
      <c r="C142">
        <v>220</v>
      </c>
      <c r="D142">
        <v>77</v>
      </c>
      <c r="E142">
        <f t="shared" ref="E142:E151" si="9">SUM(B142+C142+D142)</f>
        <v>320</v>
      </c>
      <c r="F142">
        <v>3.04</v>
      </c>
      <c r="G142" s="1">
        <v>0.89652777777777781</v>
      </c>
    </row>
    <row r="143" spans="1:7" x14ac:dyDescent="0.25">
      <c r="A143">
        <v>2</v>
      </c>
      <c r="B143">
        <v>16</v>
      </c>
      <c r="C143">
        <v>207</v>
      </c>
      <c r="D143">
        <v>79</v>
      </c>
      <c r="E143">
        <f t="shared" si="9"/>
        <v>302</v>
      </c>
      <c r="F143">
        <v>3.04</v>
      </c>
      <c r="G143" t="s">
        <v>7</v>
      </c>
    </row>
    <row r="144" spans="1:7" x14ac:dyDescent="0.25">
      <c r="A144">
        <v>3</v>
      </c>
      <c r="B144">
        <v>16</v>
      </c>
      <c r="C144">
        <v>203</v>
      </c>
      <c r="D144">
        <v>78</v>
      </c>
      <c r="E144">
        <f t="shared" si="9"/>
        <v>297</v>
      </c>
      <c r="F144">
        <v>3.04</v>
      </c>
      <c r="G144" t="s">
        <v>8</v>
      </c>
    </row>
    <row r="145" spans="1:7" x14ac:dyDescent="0.25">
      <c r="A145">
        <v>4</v>
      </c>
      <c r="B145">
        <v>19</v>
      </c>
      <c r="C145">
        <v>201</v>
      </c>
      <c r="D145">
        <v>79</v>
      </c>
      <c r="E145">
        <f t="shared" si="9"/>
        <v>299</v>
      </c>
      <c r="F145">
        <v>3.04</v>
      </c>
      <c r="G145" t="s">
        <v>11</v>
      </c>
    </row>
    <row r="146" spans="1:7" x14ac:dyDescent="0.25">
      <c r="A146">
        <v>5</v>
      </c>
      <c r="B146">
        <v>16</v>
      </c>
      <c r="C146">
        <v>213</v>
      </c>
      <c r="D146">
        <v>78</v>
      </c>
      <c r="E146">
        <f t="shared" si="9"/>
        <v>307</v>
      </c>
      <c r="F146">
        <v>3.04</v>
      </c>
      <c r="G146" t="s">
        <v>12</v>
      </c>
    </row>
    <row r="147" spans="1:7" x14ac:dyDescent="0.25">
      <c r="A147">
        <v>6</v>
      </c>
      <c r="B147">
        <v>17</v>
      </c>
      <c r="C147">
        <v>201</v>
      </c>
      <c r="D147">
        <v>78</v>
      </c>
      <c r="E147">
        <f t="shared" si="9"/>
        <v>296</v>
      </c>
      <c r="F147">
        <v>3.04</v>
      </c>
      <c r="G147" t="s">
        <v>13</v>
      </c>
    </row>
    <row r="148" spans="1:7" x14ac:dyDescent="0.25">
      <c r="A148">
        <v>7</v>
      </c>
      <c r="B148">
        <v>17</v>
      </c>
      <c r="C148">
        <v>118</v>
      </c>
      <c r="D148">
        <v>79</v>
      </c>
      <c r="E148">
        <f t="shared" si="9"/>
        <v>214</v>
      </c>
      <c r="F148">
        <v>3.04</v>
      </c>
      <c r="G148" t="s">
        <v>14</v>
      </c>
    </row>
    <row r="149" spans="1:7" x14ac:dyDescent="0.25">
      <c r="A149">
        <v>8</v>
      </c>
      <c r="B149">
        <v>18</v>
      </c>
      <c r="C149">
        <v>201</v>
      </c>
      <c r="D149">
        <v>78</v>
      </c>
      <c r="E149">
        <f t="shared" si="9"/>
        <v>297</v>
      </c>
      <c r="F149">
        <v>3.04</v>
      </c>
      <c r="G149" t="s">
        <v>15</v>
      </c>
    </row>
    <row r="150" spans="1:7" x14ac:dyDescent="0.25">
      <c r="A150">
        <v>9</v>
      </c>
      <c r="B150">
        <v>18</v>
      </c>
      <c r="C150">
        <v>208</v>
      </c>
      <c r="D150">
        <v>79</v>
      </c>
      <c r="E150">
        <f t="shared" si="9"/>
        <v>305</v>
      </c>
      <c r="F150">
        <v>3.04</v>
      </c>
      <c r="G150" t="s">
        <v>16</v>
      </c>
    </row>
    <row r="151" spans="1:7" x14ac:dyDescent="0.25">
      <c r="A151">
        <v>10</v>
      </c>
      <c r="B151">
        <v>15</v>
      </c>
      <c r="C151">
        <v>202</v>
      </c>
      <c r="D151">
        <v>78</v>
      </c>
      <c r="E151">
        <f t="shared" si="9"/>
        <v>295</v>
      </c>
      <c r="F151">
        <v>3.04</v>
      </c>
      <c r="G151" t="s">
        <v>17</v>
      </c>
    </row>
    <row r="153" spans="1:7" x14ac:dyDescent="0.25">
      <c r="A153" s="2" t="s">
        <v>18</v>
      </c>
      <c r="B153" s="3">
        <f>AVERAGE(B142:B151)</f>
        <v>17.5</v>
      </c>
      <c r="C153" s="3">
        <f>AVERAGE(C142:C151)</f>
        <v>197.4</v>
      </c>
      <c r="D153" s="3">
        <f>AVERAGE(D142:D151)</f>
        <v>78.3</v>
      </c>
      <c r="E153" s="3">
        <f>AVERAGE(E142:E151)</f>
        <v>293.2</v>
      </c>
    </row>
    <row r="155" spans="1:7" x14ac:dyDescent="0.25">
      <c r="A155" s="13" t="s">
        <v>27</v>
      </c>
      <c r="B155" s="13"/>
      <c r="C155" s="13"/>
      <c r="D155" s="13"/>
      <c r="E155" s="13"/>
      <c r="F155" s="13"/>
      <c r="G155" s="13"/>
    </row>
    <row r="157" spans="1:7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</row>
    <row r="158" spans="1:7" x14ac:dyDescent="0.25">
      <c r="A158">
        <v>1</v>
      </c>
      <c r="B158">
        <v>1262</v>
      </c>
      <c r="C158">
        <v>832169</v>
      </c>
      <c r="D158">
        <v>8375</v>
      </c>
      <c r="E158">
        <f t="shared" ref="E158:E167" si="10">SUM(B158+C158+D158)</f>
        <v>841806</v>
      </c>
      <c r="F158">
        <v>29.03</v>
      </c>
      <c r="G158" s="1">
        <v>0.69444444444444442</v>
      </c>
    </row>
    <row r="159" spans="1:7" x14ac:dyDescent="0.25">
      <c r="A159">
        <v>2</v>
      </c>
      <c r="B159">
        <v>1237</v>
      </c>
      <c r="C159">
        <v>820979</v>
      </c>
      <c r="D159">
        <v>7964</v>
      </c>
      <c r="E159">
        <f t="shared" si="10"/>
        <v>830180</v>
      </c>
      <c r="F159">
        <v>29.03</v>
      </c>
      <c r="G159" t="s">
        <v>7</v>
      </c>
    </row>
    <row r="160" spans="1:7" x14ac:dyDescent="0.25">
      <c r="A160">
        <v>3</v>
      </c>
      <c r="B160">
        <v>1267</v>
      </c>
      <c r="C160">
        <v>821167</v>
      </c>
      <c r="D160">
        <v>7865</v>
      </c>
      <c r="E160">
        <f t="shared" si="10"/>
        <v>830299</v>
      </c>
      <c r="F160">
        <v>29.03</v>
      </c>
      <c r="G160" t="s">
        <v>8</v>
      </c>
    </row>
    <row r="161" spans="1:7" x14ac:dyDescent="0.25">
      <c r="A161">
        <v>4</v>
      </c>
      <c r="B161">
        <v>1257</v>
      </c>
      <c r="C161">
        <v>827120</v>
      </c>
      <c r="D161">
        <v>11839</v>
      </c>
      <c r="E161">
        <f t="shared" si="10"/>
        <v>840216</v>
      </c>
      <c r="F161">
        <v>29.03</v>
      </c>
      <c r="G161" t="s">
        <v>11</v>
      </c>
    </row>
    <row r="162" spans="1:7" x14ac:dyDescent="0.25">
      <c r="A162">
        <v>5</v>
      </c>
      <c r="B162">
        <v>1275</v>
      </c>
      <c r="C162">
        <v>820143</v>
      </c>
      <c r="D162">
        <v>7950</v>
      </c>
      <c r="E162">
        <f t="shared" si="10"/>
        <v>829368</v>
      </c>
      <c r="F162">
        <v>29.03</v>
      </c>
      <c r="G162" t="s">
        <v>12</v>
      </c>
    </row>
    <row r="163" spans="1:7" x14ac:dyDescent="0.25">
      <c r="A163">
        <v>6</v>
      </c>
      <c r="B163">
        <v>1261</v>
      </c>
      <c r="C163">
        <v>819718</v>
      </c>
      <c r="D163">
        <v>7804</v>
      </c>
      <c r="E163">
        <f t="shared" si="10"/>
        <v>828783</v>
      </c>
      <c r="F163">
        <v>29.03</v>
      </c>
      <c r="G163" t="s">
        <v>13</v>
      </c>
    </row>
    <row r="164" spans="1:7" x14ac:dyDescent="0.25">
      <c r="A164">
        <v>7</v>
      </c>
      <c r="B164">
        <v>1271</v>
      </c>
      <c r="C164">
        <v>825228</v>
      </c>
      <c r="D164">
        <v>7842</v>
      </c>
      <c r="E164">
        <f t="shared" si="10"/>
        <v>834341</v>
      </c>
      <c r="F164">
        <v>29.03</v>
      </c>
      <c r="G164" t="s">
        <v>14</v>
      </c>
    </row>
    <row r="165" spans="1:7" x14ac:dyDescent="0.25">
      <c r="A165">
        <v>8</v>
      </c>
      <c r="B165">
        <v>1285</v>
      </c>
      <c r="C165">
        <v>821386</v>
      </c>
      <c r="D165">
        <v>7776</v>
      </c>
      <c r="E165">
        <f t="shared" si="10"/>
        <v>830447</v>
      </c>
      <c r="F165">
        <v>29.03</v>
      </c>
      <c r="G165" t="s">
        <v>15</v>
      </c>
    </row>
    <row r="166" spans="1:7" x14ac:dyDescent="0.25">
      <c r="A166">
        <v>9</v>
      </c>
      <c r="B166">
        <v>1270</v>
      </c>
      <c r="C166">
        <v>823944</v>
      </c>
      <c r="D166">
        <v>8577</v>
      </c>
      <c r="E166">
        <f t="shared" si="10"/>
        <v>833791</v>
      </c>
      <c r="F166">
        <v>29.03</v>
      </c>
      <c r="G166" t="s">
        <v>16</v>
      </c>
    </row>
    <row r="167" spans="1:7" x14ac:dyDescent="0.25">
      <c r="A167">
        <v>10</v>
      </c>
      <c r="B167">
        <v>1257</v>
      </c>
      <c r="C167">
        <v>824640</v>
      </c>
      <c r="D167">
        <v>7825</v>
      </c>
      <c r="E167">
        <f t="shared" si="10"/>
        <v>833722</v>
      </c>
      <c r="F167">
        <v>29.03</v>
      </c>
      <c r="G167" t="s">
        <v>17</v>
      </c>
    </row>
    <row r="169" spans="1:7" x14ac:dyDescent="0.25">
      <c r="A169" s="2" t="s">
        <v>18</v>
      </c>
      <c r="B169" s="3">
        <f>AVERAGE(B158:B167)</f>
        <v>1264.2</v>
      </c>
      <c r="C169" s="3">
        <f>AVERAGE(C158:C167)</f>
        <v>823649.4</v>
      </c>
      <c r="D169" s="3">
        <f>AVERAGE(D158:D167)</f>
        <v>8381.7000000000007</v>
      </c>
      <c r="E169" s="3">
        <f>AVERAGE(E158:E167)</f>
        <v>833295.3</v>
      </c>
    </row>
    <row r="171" spans="1:7" x14ac:dyDescent="0.25">
      <c r="A171" s="13" t="s">
        <v>28</v>
      </c>
      <c r="B171" s="13"/>
      <c r="C171" s="13"/>
      <c r="D171" s="13"/>
      <c r="E171" s="13"/>
      <c r="F171" s="13"/>
      <c r="G171" s="13"/>
    </row>
    <row r="173" spans="1:7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</row>
    <row r="174" spans="1:7" x14ac:dyDescent="0.25">
      <c r="A174">
        <v>1</v>
      </c>
      <c r="B174">
        <v>964</v>
      </c>
      <c r="C174">
        <v>848344</v>
      </c>
      <c r="D174">
        <v>7623</v>
      </c>
      <c r="E174">
        <f t="shared" ref="E174:E183" si="11">SUM(B174+C174+D174)</f>
        <v>856931</v>
      </c>
      <c r="F174">
        <v>29.03</v>
      </c>
      <c r="G174" s="1">
        <v>0.78819444444444442</v>
      </c>
    </row>
    <row r="175" spans="1:7" x14ac:dyDescent="0.25">
      <c r="A175">
        <v>2</v>
      </c>
      <c r="B175">
        <v>925</v>
      </c>
      <c r="C175">
        <v>823084</v>
      </c>
      <c r="D175">
        <v>7903</v>
      </c>
      <c r="E175">
        <f t="shared" si="11"/>
        <v>831912</v>
      </c>
      <c r="F175">
        <v>29.03</v>
      </c>
      <c r="G175" t="s">
        <v>7</v>
      </c>
    </row>
    <row r="176" spans="1:7" x14ac:dyDescent="0.25">
      <c r="A176">
        <v>3</v>
      </c>
      <c r="B176">
        <v>1034</v>
      </c>
      <c r="C176">
        <v>821373</v>
      </c>
      <c r="D176">
        <v>7891</v>
      </c>
      <c r="E176">
        <f t="shared" si="11"/>
        <v>830298</v>
      </c>
      <c r="F176">
        <v>29.03</v>
      </c>
      <c r="G176" t="s">
        <v>8</v>
      </c>
    </row>
    <row r="177" spans="1:7" x14ac:dyDescent="0.25">
      <c r="A177">
        <v>4</v>
      </c>
      <c r="B177">
        <v>926</v>
      </c>
      <c r="C177">
        <v>825529</v>
      </c>
      <c r="D177">
        <v>8106</v>
      </c>
      <c r="E177">
        <f t="shared" si="11"/>
        <v>834561</v>
      </c>
      <c r="F177">
        <v>29.03</v>
      </c>
      <c r="G177" t="s">
        <v>11</v>
      </c>
    </row>
    <row r="178" spans="1:7" x14ac:dyDescent="0.25">
      <c r="A178">
        <v>5</v>
      </c>
      <c r="B178">
        <v>993</v>
      </c>
      <c r="C178">
        <v>824409</v>
      </c>
      <c r="D178">
        <v>8018</v>
      </c>
      <c r="E178">
        <f t="shared" si="11"/>
        <v>833420</v>
      </c>
      <c r="F178">
        <v>29.03</v>
      </c>
      <c r="G178" t="s">
        <v>12</v>
      </c>
    </row>
    <row r="179" spans="1:7" x14ac:dyDescent="0.25">
      <c r="A179">
        <v>6</v>
      </c>
      <c r="B179">
        <v>925</v>
      </c>
      <c r="C179">
        <v>824735</v>
      </c>
      <c r="D179">
        <v>7858</v>
      </c>
      <c r="E179">
        <f t="shared" si="11"/>
        <v>833518</v>
      </c>
      <c r="F179">
        <v>29.03</v>
      </c>
      <c r="G179" t="s">
        <v>13</v>
      </c>
    </row>
    <row r="180" spans="1:7" x14ac:dyDescent="0.25">
      <c r="A180">
        <v>7</v>
      </c>
      <c r="B180">
        <v>1009</v>
      </c>
      <c r="C180">
        <v>819912</v>
      </c>
      <c r="D180">
        <v>7919</v>
      </c>
      <c r="E180">
        <f t="shared" si="11"/>
        <v>828840</v>
      </c>
      <c r="F180">
        <v>29.03</v>
      </c>
      <c r="G180" t="s">
        <v>14</v>
      </c>
    </row>
    <row r="181" spans="1:7" x14ac:dyDescent="0.25">
      <c r="A181">
        <v>8</v>
      </c>
      <c r="B181">
        <v>925</v>
      </c>
      <c r="C181">
        <v>824682</v>
      </c>
      <c r="D181">
        <v>8061</v>
      </c>
      <c r="E181">
        <f t="shared" si="11"/>
        <v>833668</v>
      </c>
      <c r="F181">
        <v>29.03</v>
      </c>
      <c r="G181" t="s">
        <v>15</v>
      </c>
    </row>
    <row r="182" spans="1:7" x14ac:dyDescent="0.25">
      <c r="A182">
        <v>9</v>
      </c>
      <c r="B182">
        <v>992</v>
      </c>
      <c r="C182">
        <v>826241</v>
      </c>
      <c r="D182">
        <v>7871</v>
      </c>
      <c r="E182">
        <f t="shared" si="11"/>
        <v>835104</v>
      </c>
      <c r="F182">
        <v>29.03</v>
      </c>
      <c r="G182" t="s">
        <v>16</v>
      </c>
    </row>
    <row r="183" spans="1:7" x14ac:dyDescent="0.25">
      <c r="A183">
        <v>10</v>
      </c>
      <c r="B183">
        <v>931</v>
      </c>
      <c r="C183">
        <v>820903</v>
      </c>
      <c r="D183">
        <v>8032</v>
      </c>
      <c r="E183">
        <f t="shared" si="11"/>
        <v>829866</v>
      </c>
      <c r="F183">
        <v>29.03</v>
      </c>
      <c r="G183" t="s">
        <v>17</v>
      </c>
    </row>
    <row r="185" spans="1:7" x14ac:dyDescent="0.25">
      <c r="A185" s="2" t="s">
        <v>18</v>
      </c>
      <c r="B185" s="3">
        <f>AVERAGE(B174:B183)</f>
        <v>962.4</v>
      </c>
      <c r="C185" s="3">
        <f>AVERAGE(C174:C183)</f>
        <v>825921.2</v>
      </c>
      <c r="D185" s="3">
        <f>AVERAGE(D174:D183)</f>
        <v>7928.2</v>
      </c>
      <c r="E185" s="3">
        <f>AVERAGE(E174:E183)</f>
        <v>834811.8</v>
      </c>
    </row>
    <row r="187" spans="1:7" x14ac:dyDescent="0.25">
      <c r="A187" s="13" t="s">
        <v>29</v>
      </c>
      <c r="B187" s="13"/>
      <c r="C187" s="13"/>
      <c r="D187" s="13"/>
      <c r="E187" s="13"/>
      <c r="F187" s="13"/>
      <c r="G187" s="13"/>
    </row>
    <row r="189" spans="1:7" x14ac:dyDescent="0.25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</row>
    <row r="190" spans="1:7" x14ac:dyDescent="0.25">
      <c r="A190">
        <v>1</v>
      </c>
      <c r="B190">
        <v>1261</v>
      </c>
      <c r="C190">
        <v>846959</v>
      </c>
      <c r="D190">
        <v>7593</v>
      </c>
      <c r="E190">
        <f t="shared" ref="E190:E199" si="12">SUM(B190+C190+D190)</f>
        <v>855813</v>
      </c>
      <c r="F190">
        <v>31.03</v>
      </c>
      <c r="G190" s="1">
        <v>0.62361111111111112</v>
      </c>
    </row>
    <row r="191" spans="1:7" x14ac:dyDescent="0.25">
      <c r="A191">
        <v>2</v>
      </c>
      <c r="B191">
        <v>1279</v>
      </c>
      <c r="C191">
        <v>823510</v>
      </c>
      <c r="D191">
        <v>8052</v>
      </c>
      <c r="E191">
        <f t="shared" si="12"/>
        <v>832841</v>
      </c>
      <c r="F191">
        <v>31.03</v>
      </c>
      <c r="G191" t="s">
        <v>7</v>
      </c>
    </row>
    <row r="192" spans="1:7" x14ac:dyDescent="0.25">
      <c r="A192">
        <v>3</v>
      </c>
      <c r="B192">
        <v>1264</v>
      </c>
      <c r="C192">
        <v>821398</v>
      </c>
      <c r="D192">
        <v>8039</v>
      </c>
      <c r="E192">
        <f t="shared" si="12"/>
        <v>830701</v>
      </c>
      <c r="F192">
        <v>31.03</v>
      </c>
      <c r="G192" t="s">
        <v>8</v>
      </c>
    </row>
    <row r="193" spans="1:7" x14ac:dyDescent="0.25">
      <c r="A193">
        <v>4</v>
      </c>
      <c r="B193">
        <v>1280</v>
      </c>
      <c r="C193">
        <v>823676</v>
      </c>
      <c r="D193">
        <v>8134</v>
      </c>
      <c r="E193">
        <f t="shared" si="12"/>
        <v>833090</v>
      </c>
      <c r="F193">
        <v>31.03</v>
      </c>
      <c r="G193" t="s">
        <v>11</v>
      </c>
    </row>
    <row r="194" spans="1:7" x14ac:dyDescent="0.25">
      <c r="A194">
        <v>5</v>
      </c>
      <c r="B194">
        <v>1283</v>
      </c>
      <c r="C194">
        <v>823661</v>
      </c>
      <c r="D194">
        <v>8015</v>
      </c>
      <c r="E194">
        <f t="shared" si="12"/>
        <v>832959</v>
      </c>
      <c r="F194">
        <v>31.03</v>
      </c>
      <c r="G194" t="s">
        <v>12</v>
      </c>
    </row>
    <row r="195" spans="1:7" x14ac:dyDescent="0.25">
      <c r="A195">
        <v>6</v>
      </c>
      <c r="B195">
        <v>1277</v>
      </c>
      <c r="C195">
        <v>820096</v>
      </c>
      <c r="D195">
        <v>7702</v>
      </c>
      <c r="E195">
        <f t="shared" si="12"/>
        <v>829075</v>
      </c>
      <c r="F195">
        <v>31.03</v>
      </c>
      <c r="G195" t="s">
        <v>13</v>
      </c>
    </row>
    <row r="196" spans="1:7" x14ac:dyDescent="0.25">
      <c r="A196">
        <v>7</v>
      </c>
      <c r="B196">
        <v>1280</v>
      </c>
      <c r="C196">
        <v>825711</v>
      </c>
      <c r="D196">
        <v>8161</v>
      </c>
      <c r="E196">
        <f t="shared" si="12"/>
        <v>835152</v>
      </c>
      <c r="F196">
        <v>31.03</v>
      </c>
      <c r="G196" t="s">
        <v>14</v>
      </c>
    </row>
    <row r="197" spans="1:7" x14ac:dyDescent="0.25">
      <c r="A197">
        <v>8</v>
      </c>
      <c r="B197">
        <v>1217</v>
      </c>
      <c r="C197">
        <v>825799</v>
      </c>
      <c r="D197">
        <v>8447</v>
      </c>
      <c r="E197">
        <f t="shared" si="12"/>
        <v>835463</v>
      </c>
      <c r="F197">
        <v>31.03</v>
      </c>
      <c r="G197" t="s">
        <v>15</v>
      </c>
    </row>
    <row r="198" spans="1:7" x14ac:dyDescent="0.25">
      <c r="A198">
        <v>9</v>
      </c>
      <c r="B198">
        <v>1281</v>
      </c>
      <c r="C198">
        <v>823927</v>
      </c>
      <c r="D198">
        <v>7858</v>
      </c>
      <c r="E198">
        <f t="shared" si="12"/>
        <v>833066</v>
      </c>
      <c r="F198">
        <v>31.03</v>
      </c>
      <c r="G198" t="s">
        <v>16</v>
      </c>
    </row>
    <row r="199" spans="1:7" x14ac:dyDescent="0.25">
      <c r="A199">
        <v>10</v>
      </c>
      <c r="B199">
        <v>1287</v>
      </c>
      <c r="C199">
        <v>855763</v>
      </c>
      <c r="D199">
        <v>7859</v>
      </c>
      <c r="E199">
        <f t="shared" si="12"/>
        <v>864909</v>
      </c>
      <c r="F199">
        <v>31.03</v>
      </c>
      <c r="G199" t="s">
        <v>17</v>
      </c>
    </row>
    <row r="201" spans="1:7" x14ac:dyDescent="0.25">
      <c r="A201" s="2" t="s">
        <v>18</v>
      </c>
      <c r="B201" s="3">
        <f>AVERAGE(B190:B199)</f>
        <v>1270.9000000000001</v>
      </c>
      <c r="C201" s="3">
        <f>AVERAGE(C190:C199)</f>
        <v>829050</v>
      </c>
      <c r="D201" s="3">
        <f>AVERAGE(D190:D199)</f>
        <v>7986</v>
      </c>
      <c r="E201" s="3">
        <f>AVERAGE(E190:E199)</f>
        <v>838306.9</v>
      </c>
    </row>
    <row r="203" spans="1:7" x14ac:dyDescent="0.25">
      <c r="A203" s="13" t="s">
        <v>30</v>
      </c>
      <c r="B203" s="13"/>
      <c r="C203" s="13"/>
      <c r="D203" s="13"/>
      <c r="E203" s="13"/>
      <c r="F203" s="13"/>
      <c r="G203" s="13"/>
    </row>
    <row r="205" spans="1:7" x14ac:dyDescent="0.25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</row>
    <row r="206" spans="1:7" x14ac:dyDescent="0.25">
      <c r="A206">
        <v>1</v>
      </c>
      <c r="B206">
        <v>953</v>
      </c>
      <c r="C206">
        <v>834007</v>
      </c>
      <c r="D206">
        <v>8382</v>
      </c>
      <c r="E206">
        <f t="shared" ref="E206:E215" si="13">SUM(B206+C206+D206)</f>
        <v>843342</v>
      </c>
      <c r="F206">
        <v>31.03</v>
      </c>
      <c r="G206" s="1">
        <v>0.84722222222222221</v>
      </c>
    </row>
    <row r="207" spans="1:7" x14ac:dyDescent="0.25">
      <c r="A207">
        <v>2</v>
      </c>
      <c r="B207">
        <v>960</v>
      </c>
      <c r="C207">
        <v>816361</v>
      </c>
      <c r="D207">
        <v>7936</v>
      </c>
      <c r="E207">
        <f>SUM(B207+C207+D207)</f>
        <v>825257</v>
      </c>
      <c r="F207">
        <v>31.03</v>
      </c>
      <c r="G207" t="s">
        <v>7</v>
      </c>
    </row>
    <row r="208" spans="1:7" x14ac:dyDescent="0.25">
      <c r="A208">
        <v>3</v>
      </c>
      <c r="B208">
        <v>956</v>
      </c>
      <c r="C208">
        <v>822659</v>
      </c>
      <c r="D208">
        <v>7842</v>
      </c>
      <c r="E208">
        <f t="shared" si="13"/>
        <v>831457</v>
      </c>
      <c r="F208">
        <v>31.03</v>
      </c>
      <c r="G208" t="s">
        <v>8</v>
      </c>
    </row>
    <row r="209" spans="1:7" x14ac:dyDescent="0.25">
      <c r="A209">
        <v>4</v>
      </c>
      <c r="B209">
        <v>960</v>
      </c>
      <c r="C209">
        <v>826236</v>
      </c>
      <c r="D209">
        <v>7809</v>
      </c>
      <c r="E209">
        <f t="shared" si="13"/>
        <v>835005</v>
      </c>
      <c r="F209">
        <v>31.03</v>
      </c>
      <c r="G209" t="s">
        <v>11</v>
      </c>
    </row>
    <row r="210" spans="1:7" x14ac:dyDescent="0.25">
      <c r="A210">
        <v>5</v>
      </c>
      <c r="B210">
        <v>988</v>
      </c>
      <c r="C210">
        <v>828207</v>
      </c>
      <c r="D210">
        <v>8125</v>
      </c>
      <c r="E210">
        <f t="shared" si="13"/>
        <v>837320</v>
      </c>
      <c r="F210">
        <v>31.03</v>
      </c>
      <c r="G210" t="s">
        <v>12</v>
      </c>
    </row>
    <row r="211" spans="1:7" x14ac:dyDescent="0.25">
      <c r="A211">
        <v>6</v>
      </c>
      <c r="B211">
        <v>956</v>
      </c>
      <c r="C211">
        <v>824680</v>
      </c>
      <c r="D211">
        <v>8133</v>
      </c>
      <c r="E211">
        <f t="shared" si="13"/>
        <v>833769</v>
      </c>
      <c r="F211">
        <v>31.03</v>
      </c>
      <c r="G211" t="s">
        <v>13</v>
      </c>
    </row>
    <row r="212" spans="1:7" x14ac:dyDescent="0.25">
      <c r="A212">
        <v>7</v>
      </c>
      <c r="B212">
        <v>994</v>
      </c>
      <c r="C212">
        <v>820081</v>
      </c>
      <c r="D212">
        <v>7904</v>
      </c>
      <c r="E212">
        <f t="shared" si="13"/>
        <v>828979</v>
      </c>
      <c r="F212">
        <v>31.03</v>
      </c>
      <c r="G212" t="s">
        <v>14</v>
      </c>
    </row>
    <row r="213" spans="1:7" x14ac:dyDescent="0.25">
      <c r="A213">
        <v>8</v>
      </c>
      <c r="B213">
        <v>950</v>
      </c>
      <c r="C213">
        <v>823313</v>
      </c>
      <c r="D213">
        <v>7804</v>
      </c>
      <c r="E213">
        <f t="shared" si="13"/>
        <v>832067</v>
      </c>
      <c r="F213">
        <v>31.03</v>
      </c>
      <c r="G213" t="s">
        <v>15</v>
      </c>
    </row>
    <row r="214" spans="1:7" x14ac:dyDescent="0.25">
      <c r="A214">
        <v>9</v>
      </c>
      <c r="B214">
        <v>964</v>
      </c>
      <c r="C214">
        <v>819801</v>
      </c>
      <c r="D214">
        <v>8859</v>
      </c>
      <c r="E214">
        <f t="shared" si="13"/>
        <v>829624</v>
      </c>
      <c r="F214">
        <v>31.03</v>
      </c>
      <c r="G214" t="s">
        <v>16</v>
      </c>
    </row>
    <row r="215" spans="1:7" x14ac:dyDescent="0.25">
      <c r="A215">
        <v>10</v>
      </c>
      <c r="B215">
        <v>959</v>
      </c>
      <c r="C215">
        <v>824320</v>
      </c>
      <c r="D215">
        <v>7928</v>
      </c>
      <c r="E215">
        <f t="shared" si="13"/>
        <v>833207</v>
      </c>
      <c r="F215">
        <v>31.03</v>
      </c>
      <c r="G215" t="s">
        <v>17</v>
      </c>
    </row>
    <row r="217" spans="1:7" x14ac:dyDescent="0.25">
      <c r="A217" s="2" t="s">
        <v>18</v>
      </c>
      <c r="B217" s="3">
        <f>AVERAGE(B206:B215)</f>
        <v>964</v>
      </c>
      <c r="C217" s="3">
        <f>AVERAGE(C206:C215)</f>
        <v>823966.5</v>
      </c>
      <c r="D217" s="3">
        <f>AVERAGE(D206:D215)</f>
        <v>8072.2</v>
      </c>
      <c r="E217" s="3">
        <f>AVERAGE(E206:E215)</f>
        <v>833002.7</v>
      </c>
    </row>
    <row r="219" spans="1:7" x14ac:dyDescent="0.25">
      <c r="A219" s="13" t="s">
        <v>33</v>
      </c>
      <c r="B219" s="13"/>
      <c r="C219" s="13"/>
      <c r="D219" s="13"/>
      <c r="E219" s="13"/>
      <c r="F219" s="13"/>
      <c r="G219" s="13"/>
    </row>
    <row r="221" spans="1:7" x14ac:dyDescent="0.25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</row>
    <row r="222" spans="1:7" x14ac:dyDescent="0.25">
      <c r="A222">
        <v>1</v>
      </c>
      <c r="B222">
        <v>1204</v>
      </c>
      <c r="C222">
        <v>777293</v>
      </c>
      <c r="D222">
        <v>68873</v>
      </c>
      <c r="E222">
        <f t="shared" ref="E222:E231" si="14">SUM(B222+C222+D222)</f>
        <v>847370</v>
      </c>
      <c r="F222" s="4" t="s">
        <v>31</v>
      </c>
      <c r="G222" s="1">
        <v>0.67777777777777781</v>
      </c>
    </row>
    <row r="223" spans="1:7" x14ac:dyDescent="0.25">
      <c r="A223">
        <v>2</v>
      </c>
      <c r="B223">
        <v>1285</v>
      </c>
      <c r="C223">
        <v>830745</v>
      </c>
      <c r="D223">
        <v>69178</v>
      </c>
      <c r="E223">
        <f t="shared" si="14"/>
        <v>901208</v>
      </c>
      <c r="F223" s="4" t="s">
        <v>31</v>
      </c>
      <c r="G223" t="s">
        <v>7</v>
      </c>
    </row>
    <row r="224" spans="1:7" x14ac:dyDescent="0.25">
      <c r="A224">
        <v>3</v>
      </c>
      <c r="B224">
        <v>1204</v>
      </c>
      <c r="C224">
        <v>833338</v>
      </c>
      <c r="D224">
        <v>69252</v>
      </c>
      <c r="E224">
        <f t="shared" si="14"/>
        <v>903794</v>
      </c>
      <c r="F224" s="4" t="s">
        <v>31</v>
      </c>
      <c r="G224" t="s">
        <v>8</v>
      </c>
    </row>
    <row r="225" spans="1:7" x14ac:dyDescent="0.25">
      <c r="A225">
        <v>4</v>
      </c>
      <c r="B225">
        <v>1380</v>
      </c>
      <c r="C225">
        <v>833002</v>
      </c>
      <c r="D225">
        <v>69016</v>
      </c>
      <c r="E225">
        <f t="shared" si="14"/>
        <v>903398</v>
      </c>
      <c r="F225" s="4" t="s">
        <v>31</v>
      </c>
      <c r="G225" t="s">
        <v>11</v>
      </c>
    </row>
    <row r="226" spans="1:7" x14ac:dyDescent="0.25">
      <c r="A226">
        <v>5</v>
      </c>
      <c r="B226">
        <v>1281</v>
      </c>
      <c r="C226">
        <v>834119</v>
      </c>
      <c r="D226">
        <v>69167</v>
      </c>
      <c r="E226">
        <f t="shared" si="14"/>
        <v>904567</v>
      </c>
      <c r="F226" s="4" t="s">
        <v>31</v>
      </c>
      <c r="G226" t="s">
        <v>12</v>
      </c>
    </row>
    <row r="227" spans="1:7" x14ac:dyDescent="0.25">
      <c r="A227">
        <v>6</v>
      </c>
      <c r="B227">
        <v>1188</v>
      </c>
      <c r="C227">
        <v>833349</v>
      </c>
      <c r="D227">
        <v>69094</v>
      </c>
      <c r="E227">
        <f t="shared" si="14"/>
        <v>903631</v>
      </c>
      <c r="F227" s="4" t="s">
        <v>31</v>
      </c>
      <c r="G227" t="s">
        <v>13</v>
      </c>
    </row>
    <row r="228" spans="1:7" x14ac:dyDescent="0.25">
      <c r="A228">
        <v>7</v>
      </c>
      <c r="B228">
        <v>1298</v>
      </c>
      <c r="C228">
        <v>832676</v>
      </c>
      <c r="D228">
        <v>69153</v>
      </c>
      <c r="E228">
        <f t="shared" si="14"/>
        <v>903127</v>
      </c>
      <c r="F228" s="4" t="s">
        <v>31</v>
      </c>
      <c r="G228" t="s">
        <v>14</v>
      </c>
    </row>
    <row r="229" spans="1:7" x14ac:dyDescent="0.25">
      <c r="A229">
        <v>8</v>
      </c>
      <c r="B229">
        <v>1191</v>
      </c>
      <c r="C229">
        <v>835767</v>
      </c>
      <c r="D229">
        <v>69071</v>
      </c>
      <c r="E229">
        <f t="shared" si="14"/>
        <v>906029</v>
      </c>
      <c r="F229" s="4" t="s">
        <v>31</v>
      </c>
      <c r="G229" t="s">
        <v>15</v>
      </c>
    </row>
    <row r="230" spans="1:7" x14ac:dyDescent="0.25">
      <c r="A230">
        <v>9</v>
      </c>
      <c r="B230">
        <v>1293</v>
      </c>
      <c r="C230">
        <v>819801</v>
      </c>
      <c r="D230">
        <v>8859</v>
      </c>
      <c r="E230">
        <f t="shared" si="14"/>
        <v>829953</v>
      </c>
      <c r="F230" s="4" t="s">
        <v>31</v>
      </c>
      <c r="G230" t="s">
        <v>16</v>
      </c>
    </row>
    <row r="231" spans="1:7" x14ac:dyDescent="0.25">
      <c r="A231">
        <v>10</v>
      </c>
      <c r="B231">
        <v>1243</v>
      </c>
      <c r="C231">
        <v>824320</v>
      </c>
      <c r="D231">
        <v>7928</v>
      </c>
      <c r="E231">
        <f t="shared" si="14"/>
        <v>833491</v>
      </c>
      <c r="F231" s="4" t="s">
        <v>31</v>
      </c>
      <c r="G231" t="s">
        <v>17</v>
      </c>
    </row>
    <row r="233" spans="1:7" x14ac:dyDescent="0.25">
      <c r="A233" s="2" t="s">
        <v>18</v>
      </c>
      <c r="B233" s="3">
        <f>AVERAGE(B222:B231)</f>
        <v>1256.7</v>
      </c>
      <c r="C233" s="3">
        <f>AVERAGE(C222:C231)</f>
        <v>825441</v>
      </c>
      <c r="D233" s="3">
        <f>AVERAGE(D222:D231)</f>
        <v>56959.1</v>
      </c>
      <c r="E233" s="3">
        <f>AVERAGE(E222:E231)</f>
        <v>883656.8</v>
      </c>
    </row>
    <row r="235" spans="1:7" x14ac:dyDescent="0.25">
      <c r="A235" s="13" t="s">
        <v>32</v>
      </c>
      <c r="B235" s="13"/>
      <c r="C235" s="13"/>
      <c r="D235" s="13"/>
      <c r="E235" s="13"/>
      <c r="F235" s="13"/>
      <c r="G235" s="13"/>
    </row>
    <row r="237" spans="1:7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</row>
    <row r="238" spans="1:7" x14ac:dyDescent="0.25">
      <c r="A238">
        <v>1</v>
      </c>
      <c r="B238">
        <v>973</v>
      </c>
      <c r="C238">
        <v>852135</v>
      </c>
      <c r="D238">
        <v>7727</v>
      </c>
      <c r="E238">
        <f t="shared" ref="E238:E247" si="15">SUM(B238+C238+D238)</f>
        <v>860835</v>
      </c>
      <c r="F238" s="4" t="s">
        <v>31</v>
      </c>
      <c r="G238" s="1">
        <v>0.84444444444444444</v>
      </c>
    </row>
    <row r="239" spans="1:7" x14ac:dyDescent="0.25">
      <c r="A239">
        <v>2</v>
      </c>
      <c r="B239">
        <v>1002</v>
      </c>
      <c r="C239">
        <v>828248</v>
      </c>
      <c r="D239">
        <v>7919</v>
      </c>
      <c r="E239">
        <f t="shared" si="15"/>
        <v>837169</v>
      </c>
      <c r="F239" s="4" t="s">
        <v>31</v>
      </c>
      <c r="G239" t="s">
        <v>7</v>
      </c>
    </row>
    <row r="240" spans="1:7" x14ac:dyDescent="0.25">
      <c r="A240">
        <v>3</v>
      </c>
      <c r="B240">
        <v>925</v>
      </c>
      <c r="C240">
        <v>831432</v>
      </c>
      <c r="D240">
        <v>8109</v>
      </c>
      <c r="E240">
        <f t="shared" si="15"/>
        <v>840466</v>
      </c>
      <c r="F240" s="4" t="s">
        <v>31</v>
      </c>
      <c r="G240" t="s">
        <v>8</v>
      </c>
    </row>
    <row r="241" spans="1:7" x14ac:dyDescent="0.25">
      <c r="A241">
        <v>4</v>
      </c>
      <c r="B241">
        <v>1006</v>
      </c>
      <c r="C241">
        <v>830253</v>
      </c>
      <c r="D241">
        <v>8005</v>
      </c>
      <c r="E241">
        <f t="shared" si="15"/>
        <v>839264</v>
      </c>
      <c r="F241" s="4" t="s">
        <v>31</v>
      </c>
      <c r="G241" t="s">
        <v>11</v>
      </c>
    </row>
    <row r="242" spans="1:7" x14ac:dyDescent="0.25">
      <c r="A242">
        <v>5</v>
      </c>
      <c r="B242">
        <v>925</v>
      </c>
      <c r="C242">
        <v>830756</v>
      </c>
      <c r="D242">
        <v>8136</v>
      </c>
      <c r="E242">
        <f t="shared" si="15"/>
        <v>839817</v>
      </c>
      <c r="F242" s="4" t="s">
        <v>31</v>
      </c>
      <c r="G242" t="s">
        <v>12</v>
      </c>
    </row>
    <row r="243" spans="1:7" x14ac:dyDescent="0.25">
      <c r="A243">
        <v>6</v>
      </c>
      <c r="B243">
        <v>942</v>
      </c>
      <c r="C243">
        <v>833810</v>
      </c>
      <c r="D243">
        <v>8011</v>
      </c>
      <c r="E243">
        <f t="shared" si="15"/>
        <v>842763</v>
      </c>
      <c r="F243" s="4" t="s">
        <v>31</v>
      </c>
      <c r="G243" t="s">
        <v>13</v>
      </c>
    </row>
    <row r="244" spans="1:7" x14ac:dyDescent="0.25">
      <c r="A244">
        <v>7</v>
      </c>
      <c r="B244">
        <v>983</v>
      </c>
      <c r="C244">
        <v>832343</v>
      </c>
      <c r="D244">
        <v>8078</v>
      </c>
      <c r="E244">
        <f t="shared" si="15"/>
        <v>841404</v>
      </c>
      <c r="F244" s="4" t="s">
        <v>31</v>
      </c>
      <c r="G244" t="s">
        <v>14</v>
      </c>
    </row>
    <row r="245" spans="1:7" x14ac:dyDescent="0.25">
      <c r="A245">
        <v>8</v>
      </c>
      <c r="B245">
        <v>932</v>
      </c>
      <c r="C245">
        <v>832218</v>
      </c>
      <c r="D245">
        <v>7990</v>
      </c>
      <c r="E245">
        <f t="shared" si="15"/>
        <v>841140</v>
      </c>
      <c r="F245" s="4" t="s">
        <v>31</v>
      </c>
      <c r="G245" t="s">
        <v>15</v>
      </c>
    </row>
    <row r="246" spans="1:7" x14ac:dyDescent="0.25">
      <c r="A246">
        <v>9</v>
      </c>
      <c r="B246">
        <v>941</v>
      </c>
      <c r="C246">
        <v>833477</v>
      </c>
      <c r="D246">
        <v>8061</v>
      </c>
      <c r="E246">
        <f t="shared" si="15"/>
        <v>842479</v>
      </c>
      <c r="F246" s="4" t="s">
        <v>31</v>
      </c>
      <c r="G246" t="s">
        <v>16</v>
      </c>
    </row>
    <row r="247" spans="1:7" x14ac:dyDescent="0.25">
      <c r="A247">
        <v>10</v>
      </c>
      <c r="B247">
        <v>936</v>
      </c>
      <c r="C247">
        <v>831438</v>
      </c>
      <c r="D247">
        <v>8194</v>
      </c>
      <c r="E247">
        <f t="shared" si="15"/>
        <v>840568</v>
      </c>
      <c r="F247" s="4" t="s">
        <v>31</v>
      </c>
      <c r="G247" t="s">
        <v>17</v>
      </c>
    </row>
    <row r="249" spans="1:7" x14ac:dyDescent="0.25">
      <c r="A249" s="2" t="s">
        <v>18</v>
      </c>
      <c r="B249" s="3">
        <f>AVERAGE(B238:B247)</f>
        <v>956.5</v>
      </c>
      <c r="C249" s="3">
        <f>AVERAGE(C238:C247)</f>
        <v>833611</v>
      </c>
      <c r="D249" s="3">
        <f>AVERAGE(D238:D247)</f>
        <v>8023</v>
      </c>
      <c r="E249" s="3">
        <f>AVERAGE(E238:E247)</f>
        <v>842590.5</v>
      </c>
    </row>
    <row r="251" spans="1:7" x14ac:dyDescent="0.25">
      <c r="A251" s="13" t="s">
        <v>34</v>
      </c>
      <c r="B251" s="13"/>
      <c r="C251" s="13"/>
      <c r="D251" s="13"/>
      <c r="E251" s="13"/>
      <c r="F251" s="13"/>
      <c r="G251" s="13"/>
    </row>
    <row r="253" spans="1:7" x14ac:dyDescent="0.25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</row>
    <row r="254" spans="1:7" x14ac:dyDescent="0.25">
      <c r="A254">
        <v>1</v>
      </c>
      <c r="B254">
        <v>1266</v>
      </c>
      <c r="C254">
        <v>773325</v>
      </c>
      <c r="D254">
        <v>69030</v>
      </c>
      <c r="E254">
        <f t="shared" ref="E254:E263" si="16">SUM(B254+C254+D254)</f>
        <v>843621</v>
      </c>
      <c r="F254" s="4" t="s">
        <v>31</v>
      </c>
      <c r="G254" s="1">
        <v>0.77777777777777779</v>
      </c>
    </row>
    <row r="255" spans="1:7" x14ac:dyDescent="0.25">
      <c r="A255">
        <v>2</v>
      </c>
      <c r="B255">
        <v>1297</v>
      </c>
      <c r="C255">
        <v>830817</v>
      </c>
      <c r="D255">
        <v>69247</v>
      </c>
      <c r="E255">
        <f t="shared" si="16"/>
        <v>901361</v>
      </c>
      <c r="F255" s="4" t="s">
        <v>31</v>
      </c>
      <c r="G255" t="s">
        <v>7</v>
      </c>
    </row>
    <row r="256" spans="1:7" x14ac:dyDescent="0.25">
      <c r="A256">
        <v>3</v>
      </c>
      <c r="B256">
        <v>1311</v>
      </c>
      <c r="C256">
        <v>830177</v>
      </c>
      <c r="D256">
        <v>69276</v>
      </c>
      <c r="E256">
        <f t="shared" si="16"/>
        <v>900764</v>
      </c>
      <c r="F256" s="4" t="s">
        <v>31</v>
      </c>
      <c r="G256" t="s">
        <v>8</v>
      </c>
    </row>
    <row r="257" spans="1:7" x14ac:dyDescent="0.25">
      <c r="A257">
        <v>4</v>
      </c>
      <c r="B257">
        <v>1271</v>
      </c>
      <c r="C257">
        <v>834101</v>
      </c>
      <c r="D257">
        <v>69006</v>
      </c>
      <c r="E257">
        <f t="shared" si="16"/>
        <v>904378</v>
      </c>
      <c r="F257" s="4" t="s">
        <v>31</v>
      </c>
      <c r="G257" t="s">
        <v>11</v>
      </c>
    </row>
    <row r="258" spans="1:7" x14ac:dyDescent="0.25">
      <c r="A258">
        <v>5</v>
      </c>
      <c r="B258">
        <v>1266</v>
      </c>
      <c r="C258">
        <v>831443</v>
      </c>
      <c r="D258">
        <v>69205</v>
      </c>
      <c r="E258">
        <f t="shared" si="16"/>
        <v>901914</v>
      </c>
      <c r="F258" s="4" t="s">
        <v>31</v>
      </c>
      <c r="G258" t="s">
        <v>12</v>
      </c>
    </row>
    <row r="259" spans="1:7" x14ac:dyDescent="0.25">
      <c r="A259">
        <v>6</v>
      </c>
      <c r="B259">
        <v>1257</v>
      </c>
      <c r="C259">
        <v>830844</v>
      </c>
      <c r="D259">
        <v>69139</v>
      </c>
      <c r="E259">
        <f t="shared" si="16"/>
        <v>901240</v>
      </c>
      <c r="F259" s="4" t="s">
        <v>31</v>
      </c>
      <c r="G259" t="s">
        <v>13</v>
      </c>
    </row>
    <row r="260" spans="1:7" x14ac:dyDescent="0.25">
      <c r="A260">
        <v>7</v>
      </c>
      <c r="B260">
        <v>1253</v>
      </c>
      <c r="C260">
        <v>832752</v>
      </c>
      <c r="D260">
        <v>69077</v>
      </c>
      <c r="E260">
        <f t="shared" si="16"/>
        <v>903082</v>
      </c>
      <c r="F260" s="4" t="s">
        <v>31</v>
      </c>
      <c r="G260" t="s">
        <v>14</v>
      </c>
    </row>
    <row r="261" spans="1:7" x14ac:dyDescent="0.25">
      <c r="A261">
        <v>8</v>
      </c>
      <c r="B261">
        <v>1295</v>
      </c>
      <c r="C261">
        <v>833794</v>
      </c>
      <c r="D261">
        <v>69272</v>
      </c>
      <c r="E261">
        <f t="shared" si="16"/>
        <v>904361</v>
      </c>
      <c r="F261" s="4" t="s">
        <v>31</v>
      </c>
      <c r="G261" t="s">
        <v>15</v>
      </c>
    </row>
    <row r="262" spans="1:7" x14ac:dyDescent="0.25">
      <c r="A262">
        <v>9</v>
      </c>
      <c r="B262">
        <v>1241</v>
      </c>
      <c r="C262">
        <v>829745</v>
      </c>
      <c r="D262">
        <v>69041</v>
      </c>
      <c r="E262">
        <f t="shared" si="16"/>
        <v>900027</v>
      </c>
      <c r="F262" s="4" t="s">
        <v>31</v>
      </c>
      <c r="G262" t="s">
        <v>16</v>
      </c>
    </row>
    <row r="263" spans="1:7" x14ac:dyDescent="0.25">
      <c r="A263">
        <v>10</v>
      </c>
      <c r="B263">
        <v>1293</v>
      </c>
      <c r="C263">
        <v>830509</v>
      </c>
      <c r="D263">
        <v>69188</v>
      </c>
      <c r="E263">
        <f t="shared" si="16"/>
        <v>900990</v>
      </c>
      <c r="F263" s="4" t="s">
        <v>31</v>
      </c>
      <c r="G263" t="s">
        <v>17</v>
      </c>
    </row>
    <row r="265" spans="1:7" x14ac:dyDescent="0.25">
      <c r="A265" s="2" t="s">
        <v>18</v>
      </c>
      <c r="B265" s="3">
        <f>AVERAGE(B254:B263)</f>
        <v>1275</v>
      </c>
      <c r="C265" s="3">
        <f>AVERAGE(C254:C263)</f>
        <v>825750.7</v>
      </c>
      <c r="D265" s="3">
        <f>AVERAGE(D254:D263)</f>
        <v>69148.100000000006</v>
      </c>
      <c r="E265" s="3">
        <f>AVERAGE(E254:E263)</f>
        <v>896173.8</v>
      </c>
    </row>
    <row r="267" spans="1:7" x14ac:dyDescent="0.25">
      <c r="A267" s="13" t="s">
        <v>35</v>
      </c>
      <c r="B267" s="13"/>
      <c r="C267" s="13"/>
      <c r="D267" s="13"/>
      <c r="E267" s="13"/>
      <c r="F267" s="13"/>
      <c r="G267" s="13"/>
    </row>
    <row r="269" spans="1:7" x14ac:dyDescent="0.25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</row>
    <row r="270" spans="1:7" x14ac:dyDescent="0.25">
      <c r="A270">
        <v>1</v>
      </c>
      <c r="B270">
        <v>990</v>
      </c>
      <c r="C270">
        <v>852458</v>
      </c>
      <c r="D270">
        <v>7685</v>
      </c>
      <c r="E270">
        <f t="shared" ref="E270:E279" si="17">SUM(B270+C270+D270)</f>
        <v>861133</v>
      </c>
      <c r="F270" s="4" t="s">
        <v>31</v>
      </c>
      <c r="G270" s="1">
        <v>0.95277777777777772</v>
      </c>
    </row>
    <row r="271" spans="1:7" x14ac:dyDescent="0.25">
      <c r="A271">
        <v>2</v>
      </c>
      <c r="B271">
        <v>966</v>
      </c>
      <c r="C271">
        <v>831367</v>
      </c>
      <c r="D271">
        <v>7851</v>
      </c>
      <c r="E271">
        <f t="shared" si="17"/>
        <v>840184</v>
      </c>
      <c r="F271" s="4" t="s">
        <v>31</v>
      </c>
      <c r="G271" t="s">
        <v>7</v>
      </c>
    </row>
    <row r="272" spans="1:7" x14ac:dyDescent="0.25">
      <c r="A272">
        <v>3</v>
      </c>
      <c r="B272">
        <v>929</v>
      </c>
      <c r="C272">
        <v>833730</v>
      </c>
      <c r="D272">
        <v>8063</v>
      </c>
      <c r="E272">
        <f t="shared" si="17"/>
        <v>842722</v>
      </c>
      <c r="F272" s="4" t="s">
        <v>31</v>
      </c>
      <c r="G272" t="s">
        <v>8</v>
      </c>
    </row>
    <row r="273" spans="1:7" x14ac:dyDescent="0.25">
      <c r="A273">
        <v>4</v>
      </c>
      <c r="B273">
        <v>976</v>
      </c>
      <c r="C273">
        <v>834037</v>
      </c>
      <c r="D273">
        <v>7877</v>
      </c>
      <c r="E273">
        <f t="shared" si="17"/>
        <v>842890</v>
      </c>
      <c r="F273" s="4" t="s">
        <v>31</v>
      </c>
      <c r="G273" t="s">
        <v>11</v>
      </c>
    </row>
    <row r="274" spans="1:7" x14ac:dyDescent="0.25">
      <c r="A274">
        <v>5</v>
      </c>
      <c r="B274">
        <v>987</v>
      </c>
      <c r="C274">
        <v>832344</v>
      </c>
      <c r="D274">
        <v>7848</v>
      </c>
      <c r="E274">
        <f t="shared" si="17"/>
        <v>841179</v>
      </c>
      <c r="F274" s="4" t="s">
        <v>31</v>
      </c>
      <c r="G274" t="s">
        <v>12</v>
      </c>
    </row>
    <row r="275" spans="1:7" x14ac:dyDescent="0.25">
      <c r="A275">
        <v>6</v>
      </c>
      <c r="B275">
        <v>966</v>
      </c>
      <c r="C275">
        <v>831495</v>
      </c>
      <c r="D275">
        <v>8646</v>
      </c>
      <c r="E275">
        <f t="shared" si="17"/>
        <v>841107</v>
      </c>
      <c r="F275" s="4" t="s">
        <v>31</v>
      </c>
      <c r="G275" t="s">
        <v>13</v>
      </c>
    </row>
    <row r="276" spans="1:7" x14ac:dyDescent="0.25">
      <c r="A276">
        <v>7</v>
      </c>
      <c r="B276">
        <v>925</v>
      </c>
      <c r="C276">
        <v>829995</v>
      </c>
      <c r="D276">
        <v>7961</v>
      </c>
      <c r="E276">
        <f t="shared" si="17"/>
        <v>838881</v>
      </c>
      <c r="F276" s="4" t="s">
        <v>31</v>
      </c>
      <c r="G276" t="s">
        <v>14</v>
      </c>
    </row>
    <row r="277" spans="1:7" x14ac:dyDescent="0.25">
      <c r="A277">
        <v>8</v>
      </c>
      <c r="B277">
        <v>972</v>
      </c>
      <c r="C277">
        <v>831641</v>
      </c>
      <c r="D277">
        <v>8042</v>
      </c>
      <c r="E277">
        <f t="shared" si="17"/>
        <v>840655</v>
      </c>
      <c r="F277" s="4" t="s">
        <v>31</v>
      </c>
      <c r="G277" t="s">
        <v>15</v>
      </c>
    </row>
    <row r="278" spans="1:7" x14ac:dyDescent="0.25">
      <c r="A278">
        <v>9</v>
      </c>
      <c r="B278">
        <v>975</v>
      </c>
      <c r="C278">
        <v>833343</v>
      </c>
      <c r="D278">
        <v>7788</v>
      </c>
      <c r="E278">
        <f t="shared" si="17"/>
        <v>842106</v>
      </c>
      <c r="F278" s="4" t="s">
        <v>31</v>
      </c>
      <c r="G278" t="s">
        <v>16</v>
      </c>
    </row>
    <row r="279" spans="1:7" x14ac:dyDescent="0.25">
      <c r="A279">
        <v>10</v>
      </c>
      <c r="B279">
        <v>937</v>
      </c>
      <c r="C279">
        <v>833556</v>
      </c>
      <c r="D279">
        <v>7865</v>
      </c>
      <c r="E279">
        <f t="shared" si="17"/>
        <v>842358</v>
      </c>
      <c r="F279" s="4" t="s">
        <v>31</v>
      </c>
      <c r="G279" t="s">
        <v>17</v>
      </c>
    </row>
    <row r="281" spans="1:7" x14ac:dyDescent="0.25">
      <c r="A281" s="2" t="s">
        <v>18</v>
      </c>
      <c r="B281" s="3">
        <f>AVERAGE(B270:B279)</f>
        <v>962.3</v>
      </c>
      <c r="C281" s="3">
        <f>AVERAGE(C270:C279)</f>
        <v>834396.6</v>
      </c>
      <c r="D281" s="3">
        <f>AVERAGE(D270:D279)</f>
        <v>7962.6</v>
      </c>
      <c r="E281" s="3">
        <f>AVERAGE(E270:E279)</f>
        <v>843321.5</v>
      </c>
    </row>
  </sheetData>
  <mergeCells count="18">
    <mergeCell ref="A43:G43"/>
    <mergeCell ref="A59:G59"/>
    <mergeCell ref="A235:G235"/>
    <mergeCell ref="A251:G251"/>
    <mergeCell ref="A267:G267"/>
    <mergeCell ref="A91:G91"/>
    <mergeCell ref="A107:G107"/>
    <mergeCell ref="A123:G123"/>
    <mergeCell ref="A139:G139"/>
    <mergeCell ref="A155:G155"/>
    <mergeCell ref="A171:G171"/>
    <mergeCell ref="A187:G187"/>
    <mergeCell ref="A203:G203"/>
    <mergeCell ref="A219:G219"/>
    <mergeCell ref="A75:G75"/>
    <mergeCell ref="A2:G2"/>
    <mergeCell ref="A11:G11"/>
    <mergeCell ref="A27:G27"/>
  </mergeCells>
  <phoneticPr fontId="2" type="noConversion"/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E781-7B3F-4ED1-8227-86180CB4475E}">
  <dimension ref="A1:K42"/>
  <sheetViews>
    <sheetView workbookViewId="0">
      <selection activeCell="N33" sqref="N33"/>
    </sheetView>
    <sheetView workbookViewId="1">
      <selection activeCell="D37" sqref="D37"/>
    </sheetView>
  </sheetViews>
  <sheetFormatPr defaultRowHeight="15" x14ac:dyDescent="0.25"/>
  <cols>
    <col min="1" max="1" width="9" customWidth="1"/>
    <col min="2" max="9" width="13.7109375" bestFit="1" customWidth="1"/>
    <col min="10" max="10" width="7.5703125" bestFit="1" customWidth="1"/>
    <col min="11" max="11" width="6.5703125" bestFit="1" customWidth="1"/>
  </cols>
  <sheetData>
    <row r="1" spans="1:11" x14ac:dyDescent="0.25">
      <c r="A1" s="11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12" t="s">
        <v>46</v>
      </c>
      <c r="B3" s="12"/>
      <c r="C3" s="12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6"/>
      <c r="C6" s="6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  <c r="J6" s="6" t="s">
        <v>43</v>
      </c>
      <c r="K6" s="6" t="s">
        <v>44</v>
      </c>
    </row>
    <row r="7" spans="1:11" x14ac:dyDescent="0.25">
      <c r="A7" s="6"/>
      <c r="B7" s="6" t="s">
        <v>36</v>
      </c>
      <c r="C7" s="7">
        <f>('Times-lab23'!$E9/'Times-lab23'!E9)</f>
        <v>1</v>
      </c>
      <c r="D7" s="7">
        <f>('Times-lab23'!$E9/'Times-lab23'!$E169)</f>
        <v>5.9017385553476656</v>
      </c>
      <c r="E7" s="7">
        <f>('Times-lab23'!$E9/'Times-lab23'!$E185)</f>
        <v>5.8910175922285717</v>
      </c>
      <c r="F7" s="7">
        <f>('Times-lab23'!$E9/'Times-lab23'!$E201)</f>
        <v>5.8664565447331993</v>
      </c>
      <c r="G7" s="7">
        <f>('Times-lab23'!$E9/'Times-lab23'!$E217)</f>
        <v>5.9038115962889437</v>
      </c>
      <c r="H7" s="7">
        <f>('Times-lab23'!$E9/'Times-lab23'!$E233)</f>
        <v>5.5653857923121279</v>
      </c>
      <c r="I7" s="7">
        <f>('Times-lab23'!$E9/'Times-lab23'!$E249)</f>
        <v>5.8366323854826279</v>
      </c>
      <c r="J7" s="7">
        <f>('Times-lab23'!$E9/'Times-lab23'!$E265)</f>
        <v>5.4876531762030982</v>
      </c>
      <c r="K7" s="7">
        <f>('Times-lab23'!$E9/'Times-lab23'!$E281)</f>
        <v>5.8315731307692262</v>
      </c>
    </row>
    <row r="8" spans="1:11" x14ac:dyDescent="0.25">
      <c r="A8" s="6"/>
      <c r="B8" s="6" t="s">
        <v>37</v>
      </c>
      <c r="C8" s="7"/>
      <c r="D8" s="7">
        <f>('Times-lab23'!E169/'Times-lab23'!E169)</f>
        <v>1</v>
      </c>
      <c r="E8" s="7">
        <f>('Times-lab23'!E169/'Times-lab23'!E185)</f>
        <v>0.99818342289843054</v>
      </c>
      <c r="F8" s="7">
        <f>('Times-lab23'!E169/'Times-lab23'!E201)</f>
        <v>0.9940217598113531</v>
      </c>
      <c r="G8" s="7">
        <f>('Times-lab23'!E169/'Times-lab23'!E217)</f>
        <v>1.000351259365666</v>
      </c>
      <c r="H8" s="7">
        <f>('Times-lab23'!E169/'Times-lab23'!E233)</f>
        <v>0.94300785101184081</v>
      </c>
      <c r="I8" s="7">
        <f>('Times-lab23'!E169/'Times-lab23'!E249)</f>
        <v>0.98896830666854185</v>
      </c>
      <c r="J8" s="7">
        <f>('Times-lab23'!E169/'Times-lab23'!E265)</f>
        <v>0.92983671247697708</v>
      </c>
      <c r="K8" s="7">
        <f>('Times-lab23'!E169/'Times-lab23'!E281)</f>
        <v>0.98811105847532654</v>
      </c>
    </row>
    <row r="9" spans="1:11" x14ac:dyDescent="0.25">
      <c r="A9" s="6"/>
      <c r="B9" s="6" t="s">
        <v>38</v>
      </c>
      <c r="C9" s="7"/>
      <c r="D9" s="7"/>
      <c r="E9" s="7">
        <f>('Times-lab23'!E185/'Times-lab23'!E185)</f>
        <v>1</v>
      </c>
      <c r="F9" s="7">
        <f>('Times-lab23'!E185/'Times-lab23'!E201)</f>
        <v>0.99583076317277119</v>
      </c>
      <c r="G9" s="7">
        <f>('Times-lab23'!E185/'Times-lab23'!E217)</f>
        <v>1.002171781676098</v>
      </c>
      <c r="H9" s="7">
        <f>('Times-lab23'!E185/'Times-lab23'!E233)</f>
        <v>0.94472401502483772</v>
      </c>
      <c r="I9" s="7">
        <f>('Times-lab23'!E185/'Times-lab23'!E249)</f>
        <v>0.99076811333619363</v>
      </c>
      <c r="J9" s="7">
        <f>('Times-lab23'!E185/'Times-lab23'!E265)</f>
        <v>0.93152890655808063</v>
      </c>
      <c r="K9" s="7">
        <f>('Times-lab23'!E185/'Times-lab23'!E281)</f>
        <v>0.98990930505151364</v>
      </c>
    </row>
    <row r="10" spans="1:11" x14ac:dyDescent="0.25">
      <c r="A10" s="6"/>
      <c r="B10" s="6" t="s">
        <v>39</v>
      </c>
      <c r="C10" s="7"/>
      <c r="D10" s="7"/>
      <c r="E10" s="7"/>
      <c r="F10" s="7">
        <f>('Times-lab23'!E201/'Times-lab23'!E201)</f>
        <v>1</v>
      </c>
      <c r="G10" s="7">
        <f>('Times-lab23'!E201/'Times-lab23'!E217)</f>
        <v>1.0063675663956433</v>
      </c>
      <c r="H10" s="7">
        <f>('Times-lab23'!E201/'Times-lab23'!E233)</f>
        <v>0.94867928363138265</v>
      </c>
      <c r="I10" s="7">
        <f>('Times-lab23'!E201/'Times-lab23'!E249)</f>
        <v>0.99491615440715275</v>
      </c>
      <c r="J10" s="7">
        <f>('Times-lab23'!E201/'Times-lab23'!E265)</f>
        <v>0.93542893130774407</v>
      </c>
      <c r="K10" s="7">
        <f>('Times-lab23'!E201/'Times-lab23'!E281)</f>
        <v>0.99405375055657896</v>
      </c>
    </row>
    <row r="11" spans="1:11" x14ac:dyDescent="0.25">
      <c r="A11" s="6"/>
      <c r="B11" s="6" t="s">
        <v>40</v>
      </c>
      <c r="C11" s="7"/>
      <c r="D11" s="7"/>
      <c r="E11" s="7"/>
      <c r="F11" s="7"/>
      <c r="G11" s="7">
        <f>('Times-lab23'!E217/'Times-lab23'!E217)</f>
        <v>1</v>
      </c>
      <c r="H11" s="7">
        <f>('Times-lab23'!E217/'Times-lab23'!E233)</f>
        <v>0.94267672698269278</v>
      </c>
      <c r="I11" s="7">
        <f>('Times-lab23'!E217/'Times-lab23'!E249)</f>
        <v>0.9886210442676483</v>
      </c>
      <c r="J11" s="7">
        <f>('Times-lab23'!E217/'Times-lab23'!E265)</f>
        <v>0.92951021330907013</v>
      </c>
      <c r="K11" s="7">
        <f>('Times-lab23'!E217/'Times-lab23'!E281)</f>
        <v>0.98776409708515667</v>
      </c>
    </row>
    <row r="12" spans="1:11" x14ac:dyDescent="0.25">
      <c r="A12" s="6"/>
      <c r="B12" s="6" t="s">
        <v>41</v>
      </c>
      <c r="C12" s="7"/>
      <c r="D12" s="7"/>
      <c r="E12" s="7"/>
      <c r="F12" s="7"/>
      <c r="G12" s="7"/>
      <c r="H12" s="7">
        <f>('Times-lab23'!E233/'Times-lab23'!E233)</f>
        <v>1</v>
      </c>
      <c r="I12" s="7">
        <f>('Times-lab23'!E233/'Times-lab23'!E249)</f>
        <v>1.048738147415619</v>
      </c>
      <c r="J12" s="7">
        <f>('Times-lab23'!E233/'Times-lab23'!E265)</f>
        <v>0.98603284318287365</v>
      </c>
      <c r="K12" s="7">
        <f>('Times-lab23'!E233/'Times-lab23'!E281)</f>
        <v>1.0478290900919756</v>
      </c>
    </row>
    <row r="13" spans="1:11" x14ac:dyDescent="0.25">
      <c r="A13" s="6"/>
      <c r="B13" s="6" t="s">
        <v>42</v>
      </c>
      <c r="C13" s="7"/>
      <c r="D13" s="7"/>
      <c r="E13" s="7"/>
      <c r="F13" s="7"/>
      <c r="G13" s="7"/>
      <c r="H13" s="7"/>
      <c r="I13" s="7">
        <f>('Times-lab23'!E249/'Times-lab23'!E249)</f>
        <v>1</v>
      </c>
      <c r="J13" s="7">
        <f>('Times-lab23'!E249/'Times-lab23'!E265)</f>
        <v>0.94020880771118276</v>
      </c>
      <c r="K13" s="7">
        <f>('Times-lab23'!E249/'Times-lab23'!E281)</f>
        <v>0.99913318941827045</v>
      </c>
    </row>
    <row r="14" spans="1:11" x14ac:dyDescent="0.25">
      <c r="A14" s="6"/>
      <c r="B14" s="6" t="s">
        <v>43</v>
      </c>
      <c r="C14" s="7"/>
      <c r="D14" s="7"/>
      <c r="E14" s="7"/>
      <c r="F14" s="7"/>
      <c r="G14" s="7"/>
      <c r="H14" s="7"/>
      <c r="I14" s="7"/>
      <c r="J14" s="7">
        <f>('Times-lab23'!E256/'Times-lab23'!E256)</f>
        <v>1</v>
      </c>
      <c r="K14" s="7">
        <f>('Times-lab23'!E265/'Times-lab23'!E281)</f>
        <v>1.0626715908464328</v>
      </c>
    </row>
    <row r="15" spans="1:11" x14ac:dyDescent="0.25">
      <c r="A15" s="6"/>
      <c r="B15" s="6" t="s">
        <v>44</v>
      </c>
      <c r="C15" s="7"/>
      <c r="D15" s="7"/>
      <c r="E15" s="7"/>
      <c r="F15" s="7"/>
      <c r="G15" s="7"/>
      <c r="H15" s="7"/>
      <c r="I15" s="7"/>
      <c r="J15" s="7"/>
      <c r="K15" s="7">
        <f>('Times-lab23'!E281/'Times-lab23'!E281)</f>
        <v>1</v>
      </c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12" t="s">
        <v>45</v>
      </c>
      <c r="B17" s="12"/>
      <c r="C17" s="12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 t="s">
        <v>37</v>
      </c>
      <c r="D19" s="8" t="s">
        <v>38</v>
      </c>
      <c r="E19" s="8" t="s">
        <v>39</v>
      </c>
      <c r="F19" s="8" t="s">
        <v>40</v>
      </c>
      <c r="G19" s="8" t="s">
        <v>41</v>
      </c>
      <c r="H19" s="8" t="s">
        <v>42</v>
      </c>
      <c r="I19" s="8" t="s">
        <v>43</v>
      </c>
      <c r="J19" s="8" t="s">
        <v>44</v>
      </c>
      <c r="K19" s="8"/>
    </row>
    <row r="20" spans="1:11" x14ac:dyDescent="0.25">
      <c r="A20" s="8"/>
      <c r="B20" s="8" t="s">
        <v>36</v>
      </c>
      <c r="C20" s="9">
        <f>('Times-lab23'!$E25/'Times-lab23'!$E41)</f>
        <v>12.004421768707484</v>
      </c>
      <c r="D20" s="9">
        <f>('Times-lab23'!$E25/'Times-lab23'!$E57)</f>
        <v>12.178398895790201</v>
      </c>
      <c r="E20" s="9">
        <f>('Times-lab23'!$E25/'Times-lab23'!$E73)</f>
        <v>12.020776566757492</v>
      </c>
      <c r="F20" s="9">
        <f>('Times-lab23'!$E25/'Times-lab23'!$E89)</f>
        <v>12.053620218579235</v>
      </c>
      <c r="G20" s="9">
        <f>('Times-lab23'!$E25/'Times-lab23'!$E105)</f>
        <v>11.787909151636608</v>
      </c>
      <c r="H20" s="9">
        <f>('Times-lab23'!$E25/'Times-lab23'!$E121)</f>
        <v>11.663251817580965</v>
      </c>
      <c r="I20" s="9">
        <f>('Times-lab23'!$E25/'Times-lab23'!$E137)</f>
        <v>11.590476190476192</v>
      </c>
      <c r="J20" s="9">
        <f>('Times-lab23'!$E25/'Times-lab23'!$E153)</f>
        <v>12.037175989085949</v>
      </c>
      <c r="K20" s="8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47</v>
      </c>
      <c r="B22" s="12"/>
      <c r="C22" s="12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 t="s">
        <v>37</v>
      </c>
      <c r="D25" s="6" t="s">
        <v>38</v>
      </c>
      <c r="E25" s="6" t="s">
        <v>39</v>
      </c>
      <c r="F25" s="6" t="s">
        <v>40</v>
      </c>
      <c r="G25" s="6" t="s">
        <v>41</v>
      </c>
      <c r="H25" s="6" t="s">
        <v>42</v>
      </c>
      <c r="I25" s="6" t="s">
        <v>43</v>
      </c>
      <c r="J25" s="6" t="s">
        <v>44</v>
      </c>
      <c r="K25" s="6"/>
    </row>
    <row r="26" spans="1:11" x14ac:dyDescent="0.25">
      <c r="A26" s="6"/>
      <c r="B26" s="6" t="s">
        <v>36</v>
      </c>
      <c r="C26" s="7">
        <f>('Times-lab23'!$E9/'Times-lab23'!$E169)/20</f>
        <v>0.29508692776738327</v>
      </c>
      <c r="D26" s="7">
        <f>('Times-lab23'!$E9/'Times-lab23'!$E185)/20</f>
        <v>0.29455087961142856</v>
      </c>
      <c r="E26" s="7">
        <f>('Times-lab23'!$E9/'Times-lab23'!$E201)/20</f>
        <v>0.29332282723665998</v>
      </c>
      <c r="F26" s="7">
        <f>('Times-lab23'!$E9/'Times-lab23'!$E217)/20</f>
        <v>0.29519057981444718</v>
      </c>
      <c r="G26" s="7">
        <f>('Times-lab23'!$E9/'Times-lab23'!$E233)/40</f>
        <v>0.13913464480780319</v>
      </c>
      <c r="H26" s="7">
        <f>('Times-lab23'!$E9/'Times-lab23'!$E249)/40</f>
        <v>0.14591580963706569</v>
      </c>
      <c r="I26" s="7">
        <f>('Times-lab23'!$E9/'Times-lab23'!$E265)/40</f>
        <v>0.13719132940507744</v>
      </c>
      <c r="J26" s="7">
        <f>('Times-lab23'!$E9/'Times-lab23'!$E281)/40</f>
        <v>0.14578932826923066</v>
      </c>
      <c r="K26" s="6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12" t="s">
        <v>48</v>
      </c>
      <c r="B28" s="12"/>
      <c r="C28" s="12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  <c r="B30" s="8"/>
      <c r="C30" s="8" t="s">
        <v>37</v>
      </c>
      <c r="D30" s="8" t="s">
        <v>38</v>
      </c>
      <c r="E30" s="8" t="s">
        <v>39</v>
      </c>
      <c r="F30" s="8" t="s">
        <v>40</v>
      </c>
      <c r="G30" s="8" t="s">
        <v>41</v>
      </c>
      <c r="H30" s="8" t="s">
        <v>42</v>
      </c>
      <c r="I30" s="8" t="s">
        <v>43</v>
      </c>
      <c r="J30" s="8" t="s">
        <v>44</v>
      </c>
      <c r="K30" s="8"/>
    </row>
    <row r="31" spans="1:11" x14ac:dyDescent="0.25">
      <c r="A31" s="8"/>
      <c r="B31" s="8" t="s">
        <v>36</v>
      </c>
      <c r="C31" s="9">
        <f>('Times-lab23'!$E25/'Times-lab23'!$E41)/20</f>
        <v>0.60022108843537425</v>
      </c>
      <c r="D31" s="9">
        <f>('Times-lab23'!$E25/'Times-lab23'!$E57)/20</f>
        <v>0.60891994478951006</v>
      </c>
      <c r="E31" s="9">
        <f>('Times-lab23'!$E25/'Times-lab23'!$E73)/20</f>
        <v>0.60103882833787459</v>
      </c>
      <c r="F31" s="9">
        <f>('Times-lab23'!$E25/'Times-lab23'!$E89)/20</f>
        <v>0.60268101092896176</v>
      </c>
      <c r="G31" s="9">
        <f>('Times-lab23'!$E25/'Times-lab23'!$E105)/40</f>
        <v>0.29469772879091521</v>
      </c>
      <c r="H31" s="9">
        <f>('Times-lab23'!$E25/'Times-lab23'!$E121)/40</f>
        <v>0.29158129543952416</v>
      </c>
      <c r="I31" s="9">
        <f>('Times-lab23'!$E25/'Times-lab23'!$E137)/40</f>
        <v>0.28976190476190478</v>
      </c>
      <c r="J31" s="9">
        <f>('Times-lab23'!$E25/'Times-lab23'!$E153)/40</f>
        <v>0.30092939972714872</v>
      </c>
      <c r="K31" s="8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12" t="s">
        <v>49</v>
      </c>
      <c r="B33" s="12"/>
      <c r="C33" s="12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6" t="s">
        <v>37</v>
      </c>
      <c r="C36" s="6" t="s">
        <v>38</v>
      </c>
      <c r="D36" s="6" t="s">
        <v>39</v>
      </c>
      <c r="E36" s="6" t="s">
        <v>40</v>
      </c>
      <c r="F36" s="6" t="s">
        <v>41</v>
      </c>
      <c r="G36" s="6" t="s">
        <v>42</v>
      </c>
      <c r="H36" s="6" t="s">
        <v>43</v>
      </c>
      <c r="I36" s="6" t="s">
        <v>44</v>
      </c>
      <c r="J36" s="6"/>
      <c r="K36" s="6"/>
    </row>
    <row r="37" spans="1:11" x14ac:dyDescent="0.25">
      <c r="A37" s="6"/>
      <c r="B37" s="7">
        <f>('Times-lab23'!$E169)*20</f>
        <v>16665906</v>
      </c>
      <c r="C37" s="7">
        <f>('Times-lab23'!E185)*20</f>
        <v>16696236</v>
      </c>
      <c r="D37" s="7">
        <f>('Times-lab23'!E201)*20</f>
        <v>16766138</v>
      </c>
      <c r="E37" s="7">
        <f>('Times-lab23'!E217)*20</f>
        <v>16660054</v>
      </c>
      <c r="F37" s="7">
        <f>('Times-lab23'!$E233)*40</f>
        <v>35346272</v>
      </c>
      <c r="G37" s="7">
        <f>('Times-lab23'!$E249)*40</f>
        <v>33703620</v>
      </c>
      <c r="H37" s="7">
        <f>('Times-lab23'!E265)*40</f>
        <v>35846952</v>
      </c>
      <c r="I37" s="7">
        <f>('Times-lab23'!$E281)*40</f>
        <v>33732860</v>
      </c>
      <c r="J37" s="6"/>
      <c r="K37" s="6"/>
    </row>
    <row r="38" spans="1:11" x14ac:dyDescent="0.25">
      <c r="A38" s="5"/>
      <c r="B38" s="5"/>
      <c r="C38" s="5"/>
      <c r="D38" s="5"/>
      <c r="E38" s="10" t="s">
        <v>50</v>
      </c>
      <c r="F38" s="5"/>
      <c r="G38" s="5"/>
      <c r="H38" s="5"/>
      <c r="I38" s="5"/>
      <c r="J38" s="5"/>
      <c r="K38" s="5"/>
    </row>
    <row r="39" spans="1:11" x14ac:dyDescent="0.25">
      <c r="A39" s="12" t="s">
        <v>45</v>
      </c>
      <c r="B39" s="12"/>
      <c r="C39" s="12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 t="s">
        <v>37</v>
      </c>
      <c r="C41" s="8" t="s">
        <v>38</v>
      </c>
      <c r="D41" s="8" t="s">
        <v>39</v>
      </c>
      <c r="E41" s="8" t="s">
        <v>40</v>
      </c>
      <c r="F41" s="8" t="s">
        <v>41</v>
      </c>
      <c r="G41" s="8" t="s">
        <v>42</v>
      </c>
      <c r="H41" s="8" t="s">
        <v>43</v>
      </c>
      <c r="I41" s="8" t="s">
        <v>44</v>
      </c>
      <c r="J41" s="8"/>
      <c r="K41" s="8"/>
    </row>
    <row r="42" spans="1:11" x14ac:dyDescent="0.25">
      <c r="A42" s="8"/>
      <c r="B42" s="9">
        <f>('Times-lab23'!$E41)*20</f>
        <v>5880</v>
      </c>
      <c r="C42" s="9">
        <f>('Times-lab23'!$E57)*20</f>
        <v>5796</v>
      </c>
      <c r="D42" s="9">
        <f>('Times-lab23'!$E73)*20</f>
        <v>5872</v>
      </c>
      <c r="E42" s="9">
        <f>(20*'Times-lab23'!$E89)</f>
        <v>5856</v>
      </c>
      <c r="F42" s="9">
        <f>(40*'Times-lab23'!$E105)</f>
        <v>11976</v>
      </c>
      <c r="G42" s="9">
        <f>(40*'Times-lab23'!$E121)</f>
        <v>12104</v>
      </c>
      <c r="H42" s="9">
        <f>(40*'Times-lab23'!$E137)</f>
        <v>12180</v>
      </c>
      <c r="I42" s="9">
        <f>(40*'Times-lab23'!$E153)</f>
        <v>11728</v>
      </c>
      <c r="J42" s="8"/>
      <c r="K42" s="8"/>
    </row>
  </sheetData>
  <mergeCells count="7">
    <mergeCell ref="A33:C33"/>
    <mergeCell ref="A39:C39"/>
    <mergeCell ref="A1:K1"/>
    <mergeCell ref="A22:C22"/>
    <mergeCell ref="A28:C28"/>
    <mergeCell ref="A3:C3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325B-FEA1-41DC-81FF-FA3FC410A3AB}">
  <dimension ref="A2:AA128"/>
  <sheetViews>
    <sheetView tabSelected="1" topLeftCell="A64" workbookViewId="0">
      <selection activeCell="S88" sqref="S88"/>
    </sheetView>
    <sheetView workbookViewId="1"/>
  </sheetViews>
  <sheetFormatPr defaultRowHeight="15" x14ac:dyDescent="0.25"/>
  <cols>
    <col min="1" max="1" width="11" bestFit="1" customWidth="1"/>
    <col min="2" max="2" width="11.7109375" bestFit="1" customWidth="1"/>
    <col min="3" max="3" width="17.5703125" bestFit="1" customWidth="1"/>
    <col min="4" max="4" width="11.28515625" bestFit="1" customWidth="1"/>
    <col min="6" max="6" width="10.140625" bestFit="1" customWidth="1"/>
    <col min="7" max="7" width="14.5703125" bestFit="1" customWidth="1"/>
    <col min="10" max="10" width="11" bestFit="1" customWidth="1"/>
    <col min="11" max="11" width="11.7109375" bestFit="1" customWidth="1"/>
    <col min="12" max="12" width="17.5703125" bestFit="1" customWidth="1"/>
    <col min="13" max="13" width="11.28515625" bestFit="1" customWidth="1"/>
    <col min="15" max="15" width="10.140625" bestFit="1" customWidth="1"/>
    <col min="16" max="16" width="14.5703125" bestFit="1" customWidth="1"/>
    <col min="21" max="21" width="11" bestFit="1" customWidth="1"/>
    <col min="22" max="22" width="11.7109375" bestFit="1" customWidth="1"/>
    <col min="23" max="23" width="17.5703125" bestFit="1" customWidth="1"/>
    <col min="24" max="24" width="11.28515625" bestFit="1" customWidth="1"/>
    <col min="26" max="26" width="7.28515625" bestFit="1" customWidth="1"/>
    <col min="27" max="27" width="14.5703125" bestFit="1" customWidth="1"/>
  </cols>
  <sheetData>
    <row r="2" spans="1:27" x14ac:dyDescent="0.25">
      <c r="A2" s="13" t="s">
        <v>53</v>
      </c>
      <c r="B2" s="13"/>
      <c r="C2" s="13"/>
      <c r="D2" s="13"/>
      <c r="E2" s="13"/>
      <c r="F2" s="13"/>
      <c r="G2" s="13"/>
      <c r="J2" s="13" t="s">
        <v>61</v>
      </c>
      <c r="K2" s="13"/>
      <c r="L2" s="13"/>
      <c r="M2" s="13"/>
      <c r="N2" s="13"/>
      <c r="O2" s="13"/>
      <c r="P2" s="13"/>
    </row>
    <row r="4" spans="1:2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U4" t="s">
        <v>0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</row>
    <row r="5" spans="1:27" x14ac:dyDescent="0.25">
      <c r="A5">
        <v>1</v>
      </c>
      <c r="B5">
        <v>2682</v>
      </c>
      <c r="C5">
        <v>57732</v>
      </c>
      <c r="D5">
        <v>1177</v>
      </c>
      <c r="E5">
        <f t="shared" ref="E5:E14" si="0">SUM(B5,C5,D5)</f>
        <v>61591</v>
      </c>
      <c r="F5" t="s">
        <v>52</v>
      </c>
      <c r="G5" s="1"/>
      <c r="J5">
        <v>1</v>
      </c>
      <c r="K5">
        <v>2491</v>
      </c>
      <c r="L5">
        <v>10546</v>
      </c>
      <c r="M5">
        <v>69186</v>
      </c>
      <c r="N5">
        <f t="shared" ref="N5:N14" si="1">SUM(K5,L5,M5)</f>
        <v>82223</v>
      </c>
      <c r="O5" t="s">
        <v>52</v>
      </c>
      <c r="P5" s="1"/>
      <c r="U5">
        <v>1</v>
      </c>
      <c r="AA5" s="1"/>
    </row>
    <row r="6" spans="1:27" x14ac:dyDescent="0.25">
      <c r="A6">
        <v>2</v>
      </c>
      <c r="B6">
        <v>2712</v>
      </c>
      <c r="C6">
        <v>58037</v>
      </c>
      <c r="D6">
        <v>713</v>
      </c>
      <c r="E6">
        <f t="shared" si="0"/>
        <v>61462</v>
      </c>
      <c r="F6" t="s">
        <v>52</v>
      </c>
      <c r="G6" t="s">
        <v>7</v>
      </c>
      <c r="J6">
        <v>2</v>
      </c>
      <c r="K6">
        <v>2380</v>
      </c>
      <c r="L6">
        <v>10493</v>
      </c>
      <c r="M6">
        <v>69473</v>
      </c>
      <c r="N6">
        <f t="shared" si="1"/>
        <v>82346</v>
      </c>
      <c r="O6" t="s">
        <v>52</v>
      </c>
      <c r="P6" t="s">
        <v>7</v>
      </c>
      <c r="U6">
        <v>2</v>
      </c>
      <c r="AA6" t="s">
        <v>7</v>
      </c>
    </row>
    <row r="7" spans="1:27" x14ac:dyDescent="0.25">
      <c r="A7">
        <v>3</v>
      </c>
      <c r="B7">
        <v>2723</v>
      </c>
      <c r="C7">
        <v>56989</v>
      </c>
      <c r="D7">
        <v>1848</v>
      </c>
      <c r="E7">
        <f t="shared" si="0"/>
        <v>61560</v>
      </c>
      <c r="F7" t="s">
        <v>52</v>
      </c>
      <c r="G7" t="s">
        <v>8</v>
      </c>
      <c r="J7">
        <v>3</v>
      </c>
      <c r="K7">
        <v>2385</v>
      </c>
      <c r="L7">
        <v>10519</v>
      </c>
      <c r="M7">
        <v>69476</v>
      </c>
      <c r="N7">
        <f t="shared" si="1"/>
        <v>82380</v>
      </c>
      <c r="O7" t="s">
        <v>52</v>
      </c>
      <c r="P7" t="s">
        <v>8</v>
      </c>
      <c r="U7">
        <v>3</v>
      </c>
      <c r="AA7" t="s">
        <v>8</v>
      </c>
    </row>
    <row r="8" spans="1:27" x14ac:dyDescent="0.25">
      <c r="A8">
        <v>4</v>
      </c>
      <c r="B8">
        <v>2671</v>
      </c>
      <c r="C8">
        <v>57397</v>
      </c>
      <c r="D8">
        <v>1340</v>
      </c>
      <c r="E8">
        <f t="shared" si="0"/>
        <v>61408</v>
      </c>
      <c r="F8" t="s">
        <v>52</v>
      </c>
      <c r="G8" t="s">
        <v>11</v>
      </c>
      <c r="J8">
        <v>4</v>
      </c>
      <c r="K8">
        <v>2382</v>
      </c>
      <c r="L8">
        <v>10500</v>
      </c>
      <c r="M8">
        <v>69479</v>
      </c>
      <c r="N8">
        <f t="shared" si="1"/>
        <v>82361</v>
      </c>
      <c r="O8" t="s">
        <v>52</v>
      </c>
      <c r="P8" t="s">
        <v>11</v>
      </c>
      <c r="U8">
        <v>4</v>
      </c>
      <c r="AA8" t="s">
        <v>11</v>
      </c>
    </row>
    <row r="9" spans="1:27" x14ac:dyDescent="0.25">
      <c r="A9">
        <v>5</v>
      </c>
      <c r="B9">
        <v>2726</v>
      </c>
      <c r="C9">
        <v>57045</v>
      </c>
      <c r="D9">
        <v>1606</v>
      </c>
      <c r="E9">
        <f t="shared" si="0"/>
        <v>61377</v>
      </c>
      <c r="F9" t="s">
        <v>52</v>
      </c>
      <c r="G9" t="s">
        <v>12</v>
      </c>
      <c r="J9">
        <v>5</v>
      </c>
      <c r="K9">
        <v>2491</v>
      </c>
      <c r="L9">
        <v>10503</v>
      </c>
      <c r="M9">
        <v>69357</v>
      </c>
      <c r="N9">
        <f t="shared" si="1"/>
        <v>82351</v>
      </c>
      <c r="O9" t="s">
        <v>52</v>
      </c>
      <c r="P9" t="s">
        <v>12</v>
      </c>
      <c r="U9">
        <v>5</v>
      </c>
      <c r="AA9" t="s">
        <v>12</v>
      </c>
    </row>
    <row r="10" spans="1:27" x14ac:dyDescent="0.25">
      <c r="A10">
        <v>6</v>
      </c>
      <c r="B10">
        <v>2674</v>
      </c>
      <c r="C10">
        <v>57330</v>
      </c>
      <c r="D10">
        <v>1603</v>
      </c>
      <c r="E10">
        <f t="shared" si="0"/>
        <v>61607</v>
      </c>
      <c r="F10" t="s">
        <v>52</v>
      </c>
      <c r="G10" t="s">
        <v>13</v>
      </c>
      <c r="J10">
        <v>6</v>
      </c>
      <c r="K10">
        <v>2369</v>
      </c>
      <c r="L10">
        <v>10502</v>
      </c>
      <c r="M10">
        <v>69457</v>
      </c>
      <c r="N10">
        <f t="shared" si="1"/>
        <v>82328</v>
      </c>
      <c r="O10" t="s">
        <v>52</v>
      </c>
      <c r="P10" t="s">
        <v>13</v>
      </c>
      <c r="U10">
        <v>6</v>
      </c>
      <c r="AA10" t="s">
        <v>13</v>
      </c>
    </row>
    <row r="11" spans="1:27" x14ac:dyDescent="0.25">
      <c r="A11">
        <v>7</v>
      </c>
      <c r="B11">
        <v>2676</v>
      </c>
      <c r="C11">
        <v>57244</v>
      </c>
      <c r="D11">
        <v>1582</v>
      </c>
      <c r="E11">
        <f t="shared" si="0"/>
        <v>61502</v>
      </c>
      <c r="F11" t="s">
        <v>52</v>
      </c>
      <c r="G11" t="s">
        <v>14</v>
      </c>
      <c r="J11">
        <v>7</v>
      </c>
      <c r="K11">
        <v>2483</v>
      </c>
      <c r="L11">
        <v>10491</v>
      </c>
      <c r="M11">
        <v>69410</v>
      </c>
      <c r="N11">
        <f t="shared" si="1"/>
        <v>82384</v>
      </c>
      <c r="O11" t="s">
        <v>52</v>
      </c>
      <c r="P11" t="s">
        <v>14</v>
      </c>
      <c r="U11">
        <v>7</v>
      </c>
      <c r="AA11" t="s">
        <v>14</v>
      </c>
    </row>
    <row r="12" spans="1:27" x14ac:dyDescent="0.25">
      <c r="A12">
        <v>8</v>
      </c>
      <c r="B12">
        <v>2732</v>
      </c>
      <c r="C12">
        <v>57627</v>
      </c>
      <c r="D12">
        <v>1207</v>
      </c>
      <c r="E12">
        <f t="shared" si="0"/>
        <v>61566</v>
      </c>
      <c r="F12" t="s">
        <v>52</v>
      </c>
      <c r="G12" t="s">
        <v>15</v>
      </c>
      <c r="J12">
        <v>8</v>
      </c>
      <c r="K12">
        <v>2373</v>
      </c>
      <c r="L12">
        <v>10547</v>
      </c>
      <c r="M12">
        <v>69519</v>
      </c>
      <c r="N12">
        <f t="shared" si="1"/>
        <v>82439</v>
      </c>
      <c r="O12" t="s">
        <v>52</v>
      </c>
      <c r="P12" t="s">
        <v>15</v>
      </c>
      <c r="U12">
        <v>8</v>
      </c>
      <c r="AA12" t="s">
        <v>15</v>
      </c>
    </row>
    <row r="13" spans="1:27" x14ac:dyDescent="0.25">
      <c r="A13">
        <v>9</v>
      </c>
      <c r="B13">
        <v>2721</v>
      </c>
      <c r="C13">
        <v>57026</v>
      </c>
      <c r="D13">
        <v>1850</v>
      </c>
      <c r="E13">
        <f t="shared" si="0"/>
        <v>61597</v>
      </c>
      <c r="F13" t="s">
        <v>52</v>
      </c>
      <c r="G13" t="s">
        <v>16</v>
      </c>
      <c r="J13">
        <v>9</v>
      </c>
      <c r="K13">
        <v>2393</v>
      </c>
      <c r="L13">
        <v>10529</v>
      </c>
      <c r="M13">
        <v>69452</v>
      </c>
      <c r="N13">
        <f t="shared" si="1"/>
        <v>82374</v>
      </c>
      <c r="O13" t="s">
        <v>52</v>
      </c>
      <c r="P13" t="s">
        <v>16</v>
      </c>
      <c r="U13">
        <v>9</v>
      </c>
      <c r="AA13" t="s">
        <v>16</v>
      </c>
    </row>
    <row r="14" spans="1:27" x14ac:dyDescent="0.25">
      <c r="A14">
        <v>10</v>
      </c>
      <c r="B14">
        <v>2733</v>
      </c>
      <c r="C14">
        <v>57562</v>
      </c>
      <c r="D14">
        <v>1159</v>
      </c>
      <c r="E14">
        <f t="shared" si="0"/>
        <v>61454</v>
      </c>
      <c r="F14" t="s">
        <v>52</v>
      </c>
      <c r="G14" t="s">
        <v>17</v>
      </c>
      <c r="J14">
        <v>10</v>
      </c>
      <c r="K14">
        <v>2414</v>
      </c>
      <c r="L14">
        <v>10524</v>
      </c>
      <c r="M14">
        <v>69498</v>
      </c>
      <c r="N14">
        <f t="shared" si="1"/>
        <v>82436</v>
      </c>
      <c r="O14" t="s">
        <v>52</v>
      </c>
      <c r="P14" t="s">
        <v>17</v>
      </c>
      <c r="U14">
        <v>10</v>
      </c>
      <c r="AA14" t="s">
        <v>17</v>
      </c>
    </row>
    <row r="16" spans="1:27" x14ac:dyDescent="0.25">
      <c r="A16" s="14" t="s">
        <v>18</v>
      </c>
      <c r="B16" s="14">
        <f>AVERAGE(B5:B14)</f>
        <v>2705</v>
      </c>
      <c r="C16" s="14">
        <f t="shared" ref="C16:D16" si="2">AVERAGE(C5:C14)</f>
        <v>57398.9</v>
      </c>
      <c r="D16" s="14">
        <f>AVERAGE(D5:D14)</f>
        <v>1408.5</v>
      </c>
      <c r="E16" s="14">
        <f>AVERAGE(E5:E14)</f>
        <v>61512.4</v>
      </c>
      <c r="F16" s="14"/>
      <c r="G16" s="14"/>
      <c r="J16" s="14" t="s">
        <v>18</v>
      </c>
      <c r="K16" s="14">
        <f>AVERAGE(K5:K14)</f>
        <v>2416.1</v>
      </c>
      <c r="L16" s="14">
        <f t="shared" ref="L16" si="3">AVERAGE(L5:L14)</f>
        <v>10515.4</v>
      </c>
      <c r="M16" s="14">
        <f>AVERAGE(M5:M14)</f>
        <v>69430.7</v>
      </c>
      <c r="N16" s="14">
        <f>AVERAGE(N5:N14)</f>
        <v>82362.2</v>
      </c>
      <c r="O16" s="14"/>
      <c r="P16" s="14"/>
    </row>
    <row r="18" spans="1:16" x14ac:dyDescent="0.25">
      <c r="A18" s="13" t="s">
        <v>54</v>
      </c>
      <c r="B18" s="13"/>
      <c r="C18" s="13"/>
      <c r="D18" s="13"/>
      <c r="E18" s="13"/>
      <c r="F18" s="13"/>
      <c r="G18" s="13"/>
      <c r="J18" s="13" t="s">
        <v>62</v>
      </c>
      <c r="K18" s="13"/>
      <c r="L18" s="13"/>
      <c r="M18" s="13"/>
      <c r="N18" s="13"/>
      <c r="O18" s="13"/>
      <c r="P18" s="13"/>
    </row>
    <row r="20" spans="1:16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P20" t="s">
        <v>6</v>
      </c>
    </row>
    <row r="21" spans="1:16" x14ac:dyDescent="0.25">
      <c r="A21">
        <v>1</v>
      </c>
      <c r="B21">
        <v>29</v>
      </c>
      <c r="C21">
        <v>74</v>
      </c>
      <c r="D21">
        <v>4</v>
      </c>
      <c r="E21">
        <f t="shared" ref="E21:E30" si="4">SUM(B21,C21,D21)</f>
        <v>107</v>
      </c>
      <c r="F21" t="s">
        <v>52</v>
      </c>
      <c r="G21" s="1"/>
      <c r="J21">
        <v>1</v>
      </c>
      <c r="K21">
        <v>26</v>
      </c>
      <c r="L21">
        <v>8</v>
      </c>
      <c r="M21">
        <v>701</v>
      </c>
      <c r="N21">
        <f t="shared" ref="N21:N30" si="5">SUM(K21,L21,M21)</f>
        <v>735</v>
      </c>
      <c r="O21" t="s">
        <v>52</v>
      </c>
      <c r="P21" s="1"/>
    </row>
    <row r="22" spans="1:16" x14ac:dyDescent="0.25">
      <c r="A22">
        <v>2</v>
      </c>
      <c r="B22">
        <v>28</v>
      </c>
      <c r="C22">
        <v>75</v>
      </c>
      <c r="D22">
        <v>4</v>
      </c>
      <c r="E22">
        <f t="shared" si="4"/>
        <v>107</v>
      </c>
      <c r="F22" t="s">
        <v>52</v>
      </c>
      <c r="G22" t="s">
        <v>7</v>
      </c>
      <c r="J22">
        <v>2</v>
      </c>
      <c r="K22">
        <v>24</v>
      </c>
      <c r="L22">
        <v>8</v>
      </c>
      <c r="M22">
        <v>739</v>
      </c>
      <c r="N22">
        <f t="shared" si="5"/>
        <v>771</v>
      </c>
      <c r="O22" t="s">
        <v>52</v>
      </c>
      <c r="P22" t="s">
        <v>7</v>
      </c>
    </row>
    <row r="23" spans="1:16" x14ac:dyDescent="0.25">
      <c r="A23">
        <v>3</v>
      </c>
      <c r="B23">
        <v>28</v>
      </c>
      <c r="C23">
        <v>75</v>
      </c>
      <c r="D23">
        <v>4</v>
      </c>
      <c r="E23">
        <f t="shared" si="4"/>
        <v>107</v>
      </c>
      <c r="F23" t="s">
        <v>52</v>
      </c>
      <c r="G23" t="s">
        <v>8</v>
      </c>
      <c r="J23">
        <v>3</v>
      </c>
      <c r="K23">
        <v>24</v>
      </c>
      <c r="L23">
        <v>8</v>
      </c>
      <c r="M23">
        <v>695</v>
      </c>
      <c r="N23">
        <f t="shared" si="5"/>
        <v>727</v>
      </c>
      <c r="O23" t="s">
        <v>52</v>
      </c>
      <c r="P23" t="s">
        <v>8</v>
      </c>
    </row>
    <row r="24" spans="1:16" x14ac:dyDescent="0.25">
      <c r="A24">
        <v>4</v>
      </c>
      <c r="B24">
        <v>28</v>
      </c>
      <c r="C24">
        <v>75</v>
      </c>
      <c r="D24">
        <v>4</v>
      </c>
      <c r="E24">
        <f t="shared" si="4"/>
        <v>107</v>
      </c>
      <c r="F24" t="s">
        <v>52</v>
      </c>
      <c r="G24" t="s">
        <v>11</v>
      </c>
      <c r="J24">
        <v>4</v>
      </c>
      <c r="K24">
        <v>24</v>
      </c>
      <c r="L24">
        <v>8</v>
      </c>
      <c r="M24">
        <v>695</v>
      </c>
      <c r="N24">
        <f t="shared" si="5"/>
        <v>727</v>
      </c>
      <c r="O24" t="s">
        <v>52</v>
      </c>
      <c r="P24" t="s">
        <v>11</v>
      </c>
    </row>
    <row r="25" spans="1:16" x14ac:dyDescent="0.25">
      <c r="A25">
        <v>5</v>
      </c>
      <c r="B25">
        <v>28</v>
      </c>
      <c r="C25">
        <v>74</v>
      </c>
      <c r="D25">
        <v>4</v>
      </c>
      <c r="E25">
        <f t="shared" si="4"/>
        <v>106</v>
      </c>
      <c r="F25" t="s">
        <v>52</v>
      </c>
      <c r="G25" t="s">
        <v>12</v>
      </c>
      <c r="J25">
        <v>5</v>
      </c>
      <c r="K25">
        <v>25</v>
      </c>
      <c r="L25">
        <v>8</v>
      </c>
      <c r="M25">
        <v>699</v>
      </c>
      <c r="N25">
        <f t="shared" si="5"/>
        <v>732</v>
      </c>
      <c r="O25" t="s">
        <v>52</v>
      </c>
      <c r="P25" t="s">
        <v>12</v>
      </c>
    </row>
    <row r="26" spans="1:16" x14ac:dyDescent="0.25">
      <c r="A26">
        <v>6</v>
      </c>
      <c r="B26">
        <v>28</v>
      </c>
      <c r="C26">
        <v>74</v>
      </c>
      <c r="D26">
        <v>4</v>
      </c>
      <c r="E26">
        <f t="shared" si="4"/>
        <v>106</v>
      </c>
      <c r="F26" t="s">
        <v>52</v>
      </c>
      <c r="G26" t="s">
        <v>13</v>
      </c>
      <c r="J26">
        <v>6</v>
      </c>
      <c r="K26">
        <v>27</v>
      </c>
      <c r="L26">
        <v>8</v>
      </c>
      <c r="M26">
        <v>700</v>
      </c>
      <c r="N26">
        <f t="shared" si="5"/>
        <v>735</v>
      </c>
      <c r="O26" t="s">
        <v>52</v>
      </c>
      <c r="P26" t="s">
        <v>13</v>
      </c>
    </row>
    <row r="27" spans="1:16" x14ac:dyDescent="0.25">
      <c r="A27">
        <v>7</v>
      </c>
      <c r="B27">
        <v>31</v>
      </c>
      <c r="C27">
        <v>78</v>
      </c>
      <c r="D27">
        <v>4</v>
      </c>
      <c r="E27">
        <f t="shared" si="4"/>
        <v>113</v>
      </c>
      <c r="F27" t="s">
        <v>52</v>
      </c>
      <c r="G27" t="s">
        <v>14</v>
      </c>
      <c r="J27">
        <v>7</v>
      </c>
      <c r="K27">
        <v>24</v>
      </c>
      <c r="L27">
        <v>8</v>
      </c>
      <c r="M27">
        <v>704</v>
      </c>
      <c r="N27">
        <f t="shared" si="5"/>
        <v>736</v>
      </c>
      <c r="O27" t="s">
        <v>52</v>
      </c>
      <c r="P27" t="s">
        <v>14</v>
      </c>
    </row>
    <row r="28" spans="1:16" x14ac:dyDescent="0.25">
      <c r="A28">
        <v>8</v>
      </c>
      <c r="B28">
        <v>28</v>
      </c>
      <c r="C28">
        <v>74</v>
      </c>
      <c r="D28">
        <v>4</v>
      </c>
      <c r="E28">
        <f t="shared" si="4"/>
        <v>106</v>
      </c>
      <c r="F28" t="s">
        <v>52</v>
      </c>
      <c r="G28" t="s">
        <v>15</v>
      </c>
      <c r="J28">
        <v>8</v>
      </c>
      <c r="K28">
        <v>24</v>
      </c>
      <c r="L28">
        <v>8</v>
      </c>
      <c r="M28">
        <v>695</v>
      </c>
      <c r="N28">
        <f t="shared" si="5"/>
        <v>727</v>
      </c>
      <c r="O28" t="s">
        <v>52</v>
      </c>
      <c r="P28" t="s">
        <v>15</v>
      </c>
    </row>
    <row r="29" spans="1:16" x14ac:dyDescent="0.25">
      <c r="A29">
        <v>9</v>
      </c>
      <c r="B29">
        <v>28</v>
      </c>
      <c r="C29">
        <v>75</v>
      </c>
      <c r="D29">
        <v>6</v>
      </c>
      <c r="E29">
        <f t="shared" si="4"/>
        <v>109</v>
      </c>
      <c r="F29" t="s">
        <v>52</v>
      </c>
      <c r="G29" t="s">
        <v>16</v>
      </c>
      <c r="J29">
        <v>9</v>
      </c>
      <c r="K29">
        <v>25</v>
      </c>
      <c r="L29">
        <v>8</v>
      </c>
      <c r="M29">
        <v>695</v>
      </c>
      <c r="N29">
        <f t="shared" si="5"/>
        <v>728</v>
      </c>
      <c r="O29" t="s">
        <v>52</v>
      </c>
      <c r="P29" t="s">
        <v>16</v>
      </c>
    </row>
    <row r="30" spans="1:16" x14ac:dyDescent="0.25">
      <c r="A30">
        <v>10</v>
      </c>
      <c r="B30">
        <v>28</v>
      </c>
      <c r="C30">
        <v>75</v>
      </c>
      <c r="D30">
        <v>4</v>
      </c>
      <c r="E30">
        <f t="shared" si="4"/>
        <v>107</v>
      </c>
      <c r="F30" t="s">
        <v>52</v>
      </c>
      <c r="G30" t="s">
        <v>17</v>
      </c>
      <c r="J30">
        <v>10</v>
      </c>
      <c r="K30">
        <v>25</v>
      </c>
      <c r="L30">
        <v>8</v>
      </c>
      <c r="M30">
        <v>1668</v>
      </c>
      <c r="N30">
        <f t="shared" si="5"/>
        <v>1701</v>
      </c>
      <c r="O30" t="s">
        <v>52</v>
      </c>
      <c r="P30" t="s">
        <v>17</v>
      </c>
    </row>
    <row r="32" spans="1:16" x14ac:dyDescent="0.25">
      <c r="A32" s="14" t="s">
        <v>18</v>
      </c>
      <c r="B32" s="14">
        <f>AVERAGE(B21:B30)</f>
        <v>28.4</v>
      </c>
      <c r="C32" s="14">
        <f t="shared" ref="C32:E32" si="6">AVERAGE(C21:C30)</f>
        <v>74.900000000000006</v>
      </c>
      <c r="D32" s="14">
        <f t="shared" si="6"/>
        <v>4.2</v>
      </c>
      <c r="E32" s="14">
        <f t="shared" si="6"/>
        <v>107.5</v>
      </c>
      <c r="F32" s="14"/>
      <c r="G32" s="14"/>
      <c r="J32" s="14" t="s">
        <v>18</v>
      </c>
      <c r="K32" s="14">
        <f>AVERAGE(K21:K30)</f>
        <v>24.8</v>
      </c>
      <c r="L32" s="14">
        <f t="shared" ref="L32:N32" si="7">AVERAGE(L21:L30)</f>
        <v>8</v>
      </c>
      <c r="M32" s="14">
        <f t="shared" si="7"/>
        <v>799.1</v>
      </c>
      <c r="N32" s="14">
        <f t="shared" si="7"/>
        <v>831.9</v>
      </c>
      <c r="O32" s="14"/>
      <c r="P32" s="14"/>
    </row>
    <row r="34" spans="1:16" x14ac:dyDescent="0.25">
      <c r="A34" s="13" t="s">
        <v>55</v>
      </c>
      <c r="B34" s="13"/>
      <c r="C34" s="13"/>
      <c r="D34" s="13"/>
      <c r="E34" s="13"/>
      <c r="F34" s="13"/>
      <c r="G34" s="13"/>
      <c r="J34" s="13" t="s">
        <v>63</v>
      </c>
      <c r="K34" s="13"/>
      <c r="L34" s="13"/>
      <c r="M34" s="13"/>
      <c r="N34" s="13"/>
      <c r="O34" s="13"/>
      <c r="P34" s="13"/>
    </row>
    <row r="36" spans="1:16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J36" t="s">
        <v>0</v>
      </c>
      <c r="K36" t="s">
        <v>1</v>
      </c>
      <c r="L36" t="s">
        <v>2</v>
      </c>
      <c r="M36" t="s">
        <v>3</v>
      </c>
      <c r="N36" t="s">
        <v>4</v>
      </c>
      <c r="O36" t="s">
        <v>5</v>
      </c>
      <c r="P36" t="s">
        <v>6</v>
      </c>
    </row>
    <row r="37" spans="1:16" x14ac:dyDescent="0.25">
      <c r="A37">
        <v>1</v>
      </c>
      <c r="B37">
        <v>2779</v>
      </c>
      <c r="C37">
        <v>27739</v>
      </c>
      <c r="D37">
        <v>565</v>
      </c>
      <c r="E37">
        <f t="shared" ref="E37:E46" si="8">SUM(B37:D37)</f>
        <v>31083</v>
      </c>
      <c r="F37" t="s">
        <v>52</v>
      </c>
      <c r="G37" s="1"/>
      <c r="J37">
        <v>1</v>
      </c>
      <c r="K37">
        <v>2525</v>
      </c>
      <c r="L37">
        <v>2534</v>
      </c>
      <c r="M37">
        <v>69283</v>
      </c>
      <c r="N37">
        <f t="shared" ref="N37:N46" si="9">SUM(K37:M37)</f>
        <v>74342</v>
      </c>
      <c r="O37" t="s">
        <v>52</v>
      </c>
      <c r="P37" s="1"/>
    </row>
    <row r="38" spans="1:16" x14ac:dyDescent="0.25">
      <c r="A38">
        <v>2</v>
      </c>
      <c r="B38">
        <v>2861</v>
      </c>
      <c r="C38">
        <v>25378</v>
      </c>
      <c r="D38">
        <v>812</v>
      </c>
      <c r="E38">
        <f t="shared" si="8"/>
        <v>29051</v>
      </c>
      <c r="F38" t="s">
        <v>52</v>
      </c>
      <c r="G38" t="s">
        <v>7</v>
      </c>
      <c r="J38">
        <v>2</v>
      </c>
      <c r="K38">
        <v>2456</v>
      </c>
      <c r="L38">
        <v>2545</v>
      </c>
      <c r="M38">
        <v>69536</v>
      </c>
      <c r="N38">
        <f t="shared" si="9"/>
        <v>74537</v>
      </c>
      <c r="O38" t="s">
        <v>52</v>
      </c>
      <c r="P38" t="s">
        <v>7</v>
      </c>
    </row>
    <row r="39" spans="1:16" x14ac:dyDescent="0.25">
      <c r="A39">
        <v>3</v>
      </c>
      <c r="B39">
        <v>2800</v>
      </c>
      <c r="C39">
        <v>25013</v>
      </c>
      <c r="D39">
        <v>600</v>
      </c>
      <c r="E39">
        <f t="shared" si="8"/>
        <v>28413</v>
      </c>
      <c r="F39" t="s">
        <v>52</v>
      </c>
      <c r="G39" t="s">
        <v>8</v>
      </c>
      <c r="J39">
        <v>3</v>
      </c>
      <c r="K39">
        <v>2563</v>
      </c>
      <c r="L39">
        <v>2582</v>
      </c>
      <c r="M39">
        <v>69405</v>
      </c>
      <c r="N39">
        <f t="shared" si="9"/>
        <v>74550</v>
      </c>
      <c r="O39" t="s">
        <v>52</v>
      </c>
      <c r="P39" t="s">
        <v>8</v>
      </c>
    </row>
    <row r="40" spans="1:16" x14ac:dyDescent="0.25">
      <c r="A40">
        <v>4</v>
      </c>
      <c r="B40">
        <v>2778</v>
      </c>
      <c r="C40">
        <v>25298</v>
      </c>
      <c r="D40">
        <v>732</v>
      </c>
      <c r="E40">
        <f t="shared" si="8"/>
        <v>28808</v>
      </c>
      <c r="F40" t="s">
        <v>52</v>
      </c>
      <c r="G40" t="s">
        <v>11</v>
      </c>
      <c r="J40">
        <v>4</v>
      </c>
      <c r="K40">
        <v>2545</v>
      </c>
      <c r="L40">
        <v>2562</v>
      </c>
      <c r="M40">
        <v>69452</v>
      </c>
      <c r="N40">
        <f t="shared" si="9"/>
        <v>74559</v>
      </c>
      <c r="O40" t="s">
        <v>52</v>
      </c>
      <c r="P40" t="s">
        <v>11</v>
      </c>
    </row>
    <row r="41" spans="1:16" x14ac:dyDescent="0.25">
      <c r="A41">
        <v>5</v>
      </c>
      <c r="B41">
        <v>2788</v>
      </c>
      <c r="C41">
        <v>25066</v>
      </c>
      <c r="D41">
        <v>619</v>
      </c>
      <c r="E41">
        <f t="shared" si="8"/>
        <v>28473</v>
      </c>
      <c r="F41" t="s">
        <v>52</v>
      </c>
      <c r="G41" t="s">
        <v>12</v>
      </c>
      <c r="J41">
        <v>5</v>
      </c>
      <c r="K41">
        <v>2510</v>
      </c>
      <c r="L41">
        <v>2562</v>
      </c>
      <c r="M41">
        <v>69508</v>
      </c>
      <c r="N41">
        <f t="shared" si="9"/>
        <v>74580</v>
      </c>
      <c r="O41" t="s">
        <v>52</v>
      </c>
      <c r="P41" t="s">
        <v>12</v>
      </c>
    </row>
    <row r="42" spans="1:16" x14ac:dyDescent="0.25">
      <c r="A42">
        <v>6</v>
      </c>
      <c r="B42">
        <v>2779</v>
      </c>
      <c r="C42">
        <v>25302</v>
      </c>
      <c r="D42">
        <v>596</v>
      </c>
      <c r="E42">
        <f t="shared" si="8"/>
        <v>28677</v>
      </c>
      <c r="F42" t="s">
        <v>52</v>
      </c>
      <c r="G42" t="s">
        <v>13</v>
      </c>
      <c r="J42">
        <v>6</v>
      </c>
      <c r="K42">
        <v>2526</v>
      </c>
      <c r="L42">
        <v>2567</v>
      </c>
      <c r="M42">
        <v>69476</v>
      </c>
      <c r="N42">
        <f t="shared" si="9"/>
        <v>74569</v>
      </c>
      <c r="O42" t="s">
        <v>52</v>
      </c>
      <c r="P42" t="s">
        <v>13</v>
      </c>
    </row>
    <row r="43" spans="1:16" x14ac:dyDescent="0.25">
      <c r="A43">
        <v>7</v>
      </c>
      <c r="B43">
        <v>2763</v>
      </c>
      <c r="C43">
        <v>25388</v>
      </c>
      <c r="D43">
        <v>600</v>
      </c>
      <c r="E43">
        <f t="shared" si="8"/>
        <v>28751</v>
      </c>
      <c r="F43" t="s">
        <v>52</v>
      </c>
      <c r="G43" t="s">
        <v>14</v>
      </c>
      <c r="J43">
        <v>7</v>
      </c>
      <c r="K43">
        <v>2550</v>
      </c>
      <c r="L43">
        <v>2538</v>
      </c>
      <c r="M43">
        <v>69406</v>
      </c>
      <c r="N43">
        <f t="shared" si="9"/>
        <v>74494</v>
      </c>
      <c r="O43" t="s">
        <v>52</v>
      </c>
      <c r="P43" t="s">
        <v>14</v>
      </c>
    </row>
    <row r="44" spans="1:16" x14ac:dyDescent="0.25">
      <c r="A44">
        <v>8</v>
      </c>
      <c r="B44">
        <v>2776</v>
      </c>
      <c r="C44">
        <v>25086</v>
      </c>
      <c r="D44">
        <v>593</v>
      </c>
      <c r="E44">
        <f t="shared" si="8"/>
        <v>28455</v>
      </c>
      <c r="F44" t="s">
        <v>52</v>
      </c>
      <c r="G44" t="s">
        <v>15</v>
      </c>
      <c r="J44">
        <v>8</v>
      </c>
      <c r="K44">
        <v>2528</v>
      </c>
      <c r="L44">
        <v>2552</v>
      </c>
      <c r="M44">
        <v>69463</v>
      </c>
      <c r="N44">
        <f t="shared" si="9"/>
        <v>74543</v>
      </c>
      <c r="O44" t="s">
        <v>52</v>
      </c>
      <c r="P44" t="s">
        <v>15</v>
      </c>
    </row>
    <row r="45" spans="1:16" x14ac:dyDescent="0.25">
      <c r="A45">
        <v>9</v>
      </c>
      <c r="B45">
        <v>2771</v>
      </c>
      <c r="C45">
        <v>25050</v>
      </c>
      <c r="D45">
        <v>633</v>
      </c>
      <c r="E45">
        <f t="shared" si="8"/>
        <v>28454</v>
      </c>
      <c r="F45" t="s">
        <v>52</v>
      </c>
      <c r="G45" t="s">
        <v>16</v>
      </c>
      <c r="J45">
        <v>9</v>
      </c>
      <c r="K45">
        <v>2641</v>
      </c>
      <c r="L45">
        <v>2558</v>
      </c>
      <c r="M45">
        <v>69310</v>
      </c>
      <c r="N45">
        <f t="shared" si="9"/>
        <v>74509</v>
      </c>
      <c r="O45" t="s">
        <v>52</v>
      </c>
      <c r="P45" t="s">
        <v>16</v>
      </c>
    </row>
    <row r="46" spans="1:16" x14ac:dyDescent="0.25">
      <c r="A46">
        <v>10</v>
      </c>
      <c r="B46">
        <v>2867</v>
      </c>
      <c r="C46">
        <v>25204</v>
      </c>
      <c r="D46">
        <v>693</v>
      </c>
      <c r="E46">
        <f t="shared" si="8"/>
        <v>28764</v>
      </c>
      <c r="F46" t="s">
        <v>52</v>
      </c>
      <c r="G46" t="s">
        <v>17</v>
      </c>
      <c r="J46">
        <v>10</v>
      </c>
      <c r="K46">
        <v>2544</v>
      </c>
      <c r="L46">
        <v>2555</v>
      </c>
      <c r="M46">
        <v>69445</v>
      </c>
      <c r="N46">
        <f t="shared" si="9"/>
        <v>74544</v>
      </c>
      <c r="O46" t="s">
        <v>52</v>
      </c>
      <c r="P46" t="s">
        <v>17</v>
      </c>
    </row>
    <row r="48" spans="1:16" x14ac:dyDescent="0.25">
      <c r="A48" s="14" t="s">
        <v>18</v>
      </c>
      <c r="B48" s="14">
        <f>AVERAGE(B37:B46)</f>
        <v>2796.2</v>
      </c>
      <c r="C48" s="14">
        <f t="shared" ref="C48:E48" si="10">AVERAGE(C37:C46)</f>
        <v>25452.400000000001</v>
      </c>
      <c r="D48" s="14">
        <f t="shared" si="10"/>
        <v>644.29999999999995</v>
      </c>
      <c r="E48" s="14">
        <f t="shared" si="10"/>
        <v>28892.9</v>
      </c>
      <c r="F48" s="14"/>
      <c r="G48" s="14"/>
      <c r="J48" s="14" t="s">
        <v>18</v>
      </c>
      <c r="K48" s="14">
        <f>AVERAGE(K37:K46)</f>
        <v>2538.8000000000002</v>
      </c>
      <c r="L48" s="14">
        <f t="shared" ref="L48:N48" si="11">AVERAGE(L37:L46)</f>
        <v>2555.5</v>
      </c>
      <c r="M48" s="14">
        <f t="shared" si="11"/>
        <v>69428.399999999994</v>
      </c>
      <c r="N48" s="14">
        <f t="shared" si="11"/>
        <v>74522.7</v>
      </c>
      <c r="O48" s="14"/>
      <c r="P48" s="14"/>
    </row>
    <row r="50" spans="1:16" x14ac:dyDescent="0.25">
      <c r="A50" s="13" t="s">
        <v>56</v>
      </c>
      <c r="B50" s="13"/>
      <c r="C50" s="13"/>
      <c r="D50" s="13"/>
      <c r="E50" s="13"/>
      <c r="F50" s="13"/>
      <c r="G50" s="13"/>
      <c r="J50" s="13" t="s">
        <v>64</v>
      </c>
      <c r="K50" s="13"/>
      <c r="L50" s="13"/>
      <c r="M50" s="13"/>
      <c r="N50" s="13"/>
      <c r="O50" s="13"/>
      <c r="P50" s="13"/>
    </row>
    <row r="52" spans="1:16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J52" t="s">
        <v>0</v>
      </c>
      <c r="K52" t="s">
        <v>1</v>
      </c>
      <c r="L52" t="s">
        <v>2</v>
      </c>
      <c r="M52" t="s">
        <v>3</v>
      </c>
      <c r="N52" t="s">
        <v>4</v>
      </c>
      <c r="O52" t="s">
        <v>5</v>
      </c>
      <c r="P52" t="s">
        <v>6</v>
      </c>
    </row>
    <row r="53" spans="1:16" x14ac:dyDescent="0.25">
      <c r="A53">
        <v>1</v>
      </c>
      <c r="B53">
        <v>31</v>
      </c>
      <c r="C53">
        <v>43</v>
      </c>
      <c r="D53">
        <v>4</v>
      </c>
      <c r="E53">
        <f t="shared" ref="E53:E62" si="12">SUM(B53:D53)</f>
        <v>78</v>
      </c>
      <c r="F53" t="s">
        <v>52</v>
      </c>
      <c r="G53" s="1"/>
      <c r="J53">
        <v>1</v>
      </c>
      <c r="K53">
        <v>22</v>
      </c>
      <c r="L53">
        <v>2</v>
      </c>
      <c r="M53">
        <v>693</v>
      </c>
      <c r="N53">
        <f t="shared" ref="N53:N62" si="13">SUM(K53:M53)</f>
        <v>717</v>
      </c>
      <c r="O53" t="s">
        <v>52</v>
      </c>
      <c r="P53" s="1"/>
    </row>
    <row r="54" spans="1:16" x14ac:dyDescent="0.25">
      <c r="A54">
        <v>2</v>
      </c>
      <c r="B54">
        <v>30</v>
      </c>
      <c r="C54">
        <v>40</v>
      </c>
      <c r="D54">
        <v>4</v>
      </c>
      <c r="E54">
        <f t="shared" si="12"/>
        <v>74</v>
      </c>
      <c r="F54" t="s">
        <v>52</v>
      </c>
      <c r="G54" t="s">
        <v>7</v>
      </c>
      <c r="J54">
        <v>2</v>
      </c>
      <c r="K54">
        <v>25</v>
      </c>
      <c r="L54">
        <v>2</v>
      </c>
      <c r="M54">
        <v>697</v>
      </c>
      <c r="N54">
        <f t="shared" si="13"/>
        <v>724</v>
      </c>
      <c r="O54" t="s">
        <v>52</v>
      </c>
      <c r="P54" t="s">
        <v>7</v>
      </c>
    </row>
    <row r="55" spans="1:16" x14ac:dyDescent="0.25">
      <c r="A55">
        <v>3</v>
      </c>
      <c r="B55">
        <v>30</v>
      </c>
      <c r="C55">
        <v>43</v>
      </c>
      <c r="D55">
        <v>4</v>
      </c>
      <c r="E55">
        <f t="shared" si="12"/>
        <v>77</v>
      </c>
      <c r="F55" t="s">
        <v>52</v>
      </c>
      <c r="G55" t="s">
        <v>8</v>
      </c>
      <c r="J55">
        <v>3</v>
      </c>
      <c r="K55">
        <v>25</v>
      </c>
      <c r="L55">
        <v>2</v>
      </c>
      <c r="M55">
        <v>696</v>
      </c>
      <c r="N55">
        <f t="shared" si="13"/>
        <v>723</v>
      </c>
      <c r="O55" t="s">
        <v>52</v>
      </c>
      <c r="P55" t="s">
        <v>8</v>
      </c>
    </row>
    <row r="56" spans="1:16" x14ac:dyDescent="0.25">
      <c r="A56">
        <v>4</v>
      </c>
      <c r="B56">
        <v>30</v>
      </c>
      <c r="C56">
        <v>44</v>
      </c>
      <c r="D56">
        <v>5</v>
      </c>
      <c r="E56">
        <f t="shared" si="12"/>
        <v>79</v>
      </c>
      <c r="F56" t="s">
        <v>52</v>
      </c>
      <c r="G56" t="s">
        <v>11</v>
      </c>
      <c r="J56">
        <v>4</v>
      </c>
      <c r="K56">
        <v>24</v>
      </c>
      <c r="L56">
        <v>2</v>
      </c>
      <c r="M56">
        <v>700</v>
      </c>
      <c r="N56">
        <f t="shared" si="13"/>
        <v>726</v>
      </c>
      <c r="O56" t="s">
        <v>52</v>
      </c>
      <c r="P56" t="s">
        <v>11</v>
      </c>
    </row>
    <row r="57" spans="1:16" x14ac:dyDescent="0.25">
      <c r="A57">
        <v>5</v>
      </c>
      <c r="B57">
        <v>116</v>
      </c>
      <c r="C57">
        <v>44</v>
      </c>
      <c r="D57">
        <v>4</v>
      </c>
      <c r="E57">
        <f t="shared" si="12"/>
        <v>164</v>
      </c>
      <c r="F57" t="s">
        <v>52</v>
      </c>
      <c r="G57" t="s">
        <v>12</v>
      </c>
      <c r="J57">
        <v>5</v>
      </c>
      <c r="K57">
        <v>22</v>
      </c>
      <c r="L57">
        <v>2</v>
      </c>
      <c r="M57">
        <v>695</v>
      </c>
      <c r="N57">
        <f t="shared" si="13"/>
        <v>719</v>
      </c>
      <c r="O57" t="s">
        <v>52</v>
      </c>
      <c r="P57" t="s">
        <v>12</v>
      </c>
    </row>
    <row r="58" spans="1:16" x14ac:dyDescent="0.25">
      <c r="A58">
        <v>6</v>
      </c>
      <c r="B58">
        <v>29</v>
      </c>
      <c r="C58">
        <v>44</v>
      </c>
      <c r="D58">
        <v>4</v>
      </c>
      <c r="E58">
        <f t="shared" si="12"/>
        <v>77</v>
      </c>
      <c r="F58" t="s">
        <v>52</v>
      </c>
      <c r="G58" t="s">
        <v>13</v>
      </c>
      <c r="J58">
        <v>6</v>
      </c>
      <c r="K58">
        <v>25</v>
      </c>
      <c r="L58">
        <v>2</v>
      </c>
      <c r="M58">
        <v>696</v>
      </c>
      <c r="N58">
        <f t="shared" si="13"/>
        <v>723</v>
      </c>
      <c r="O58" t="s">
        <v>52</v>
      </c>
      <c r="P58" t="s">
        <v>13</v>
      </c>
    </row>
    <row r="59" spans="1:16" x14ac:dyDescent="0.25">
      <c r="A59">
        <v>7</v>
      </c>
      <c r="B59">
        <v>88</v>
      </c>
      <c r="C59">
        <v>40</v>
      </c>
      <c r="D59">
        <v>4</v>
      </c>
      <c r="E59">
        <f t="shared" si="12"/>
        <v>132</v>
      </c>
      <c r="F59" t="s">
        <v>52</v>
      </c>
      <c r="G59" t="s">
        <v>14</v>
      </c>
      <c r="J59">
        <v>7</v>
      </c>
      <c r="K59">
        <v>25</v>
      </c>
      <c r="L59">
        <v>2</v>
      </c>
      <c r="M59">
        <v>696</v>
      </c>
      <c r="N59">
        <f t="shared" si="13"/>
        <v>723</v>
      </c>
      <c r="O59" t="s">
        <v>52</v>
      </c>
      <c r="P59" t="s">
        <v>14</v>
      </c>
    </row>
    <row r="60" spans="1:16" x14ac:dyDescent="0.25">
      <c r="A60">
        <v>8</v>
      </c>
      <c r="B60">
        <v>109</v>
      </c>
      <c r="C60">
        <v>43</v>
      </c>
      <c r="D60">
        <v>4</v>
      </c>
      <c r="E60">
        <f t="shared" si="12"/>
        <v>156</v>
      </c>
      <c r="F60" t="s">
        <v>52</v>
      </c>
      <c r="G60" t="s">
        <v>15</v>
      </c>
      <c r="J60">
        <v>8</v>
      </c>
      <c r="K60">
        <v>25</v>
      </c>
      <c r="L60">
        <v>2</v>
      </c>
      <c r="M60">
        <v>697</v>
      </c>
      <c r="N60">
        <f t="shared" si="13"/>
        <v>724</v>
      </c>
      <c r="O60" t="s">
        <v>52</v>
      </c>
      <c r="P60" t="s">
        <v>15</v>
      </c>
    </row>
    <row r="61" spans="1:16" x14ac:dyDescent="0.25">
      <c r="A61">
        <v>9</v>
      </c>
      <c r="B61">
        <v>29</v>
      </c>
      <c r="C61">
        <v>43</v>
      </c>
      <c r="D61">
        <v>4</v>
      </c>
      <c r="E61">
        <f t="shared" si="12"/>
        <v>76</v>
      </c>
      <c r="F61" t="s">
        <v>52</v>
      </c>
      <c r="G61" t="s">
        <v>16</v>
      </c>
      <c r="J61">
        <v>9</v>
      </c>
      <c r="K61">
        <v>25</v>
      </c>
      <c r="L61">
        <v>2</v>
      </c>
      <c r="M61">
        <v>700</v>
      </c>
      <c r="N61">
        <f t="shared" si="13"/>
        <v>727</v>
      </c>
      <c r="O61" t="s">
        <v>52</v>
      </c>
      <c r="P61" t="s">
        <v>16</v>
      </c>
    </row>
    <row r="62" spans="1:16" x14ac:dyDescent="0.25">
      <c r="A62">
        <v>10</v>
      </c>
      <c r="B62">
        <v>30</v>
      </c>
      <c r="C62">
        <v>43</v>
      </c>
      <c r="D62">
        <v>4</v>
      </c>
      <c r="E62">
        <f t="shared" si="12"/>
        <v>77</v>
      </c>
      <c r="F62" t="s">
        <v>52</v>
      </c>
      <c r="G62" t="s">
        <v>17</v>
      </c>
      <c r="J62">
        <v>10</v>
      </c>
      <c r="K62">
        <v>23</v>
      </c>
      <c r="L62">
        <v>2</v>
      </c>
      <c r="M62">
        <v>696</v>
      </c>
      <c r="N62">
        <f t="shared" si="13"/>
        <v>721</v>
      </c>
      <c r="O62" t="s">
        <v>52</v>
      </c>
      <c r="P62" t="s">
        <v>17</v>
      </c>
    </row>
    <row r="64" spans="1:16" x14ac:dyDescent="0.25">
      <c r="A64" s="14" t="s">
        <v>18</v>
      </c>
      <c r="B64" s="14">
        <f>AVERAGE(B53:B62)</f>
        <v>52.2</v>
      </c>
      <c r="C64" s="14">
        <f t="shared" ref="C64:E64" si="14">AVERAGE(C53:C62)</f>
        <v>42.7</v>
      </c>
      <c r="D64" s="14">
        <f t="shared" si="14"/>
        <v>4.0999999999999996</v>
      </c>
      <c r="E64" s="14">
        <f t="shared" si="14"/>
        <v>99</v>
      </c>
      <c r="F64" s="14"/>
      <c r="G64" s="14"/>
      <c r="J64" s="14" t="s">
        <v>18</v>
      </c>
      <c r="K64" s="14">
        <f>AVERAGE(K53:K62)</f>
        <v>24.1</v>
      </c>
      <c r="L64" s="14">
        <f t="shared" ref="L64:N64" si="15">AVERAGE(L53:L62)</f>
        <v>2</v>
      </c>
      <c r="M64" s="14">
        <f t="shared" si="15"/>
        <v>696.6</v>
      </c>
      <c r="N64" s="14">
        <f t="shared" si="15"/>
        <v>722.7</v>
      </c>
      <c r="O64" s="14"/>
      <c r="P64" s="14"/>
    </row>
    <row r="66" spans="1:16" x14ac:dyDescent="0.25">
      <c r="A66" s="13" t="s">
        <v>57</v>
      </c>
      <c r="B66" s="13"/>
      <c r="C66" s="13"/>
      <c r="D66" s="13"/>
      <c r="E66" s="13"/>
      <c r="F66" s="13"/>
      <c r="G66" s="13"/>
      <c r="J66" s="13" t="s">
        <v>65</v>
      </c>
      <c r="K66" s="13"/>
      <c r="L66" s="13"/>
      <c r="M66" s="13"/>
      <c r="N66" s="13"/>
      <c r="O66" s="13"/>
      <c r="P66" s="13"/>
    </row>
    <row r="68" spans="1:16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J68" t="s">
        <v>0</v>
      </c>
      <c r="K68" t="s">
        <v>1</v>
      </c>
      <c r="L68" t="s">
        <v>2</v>
      </c>
      <c r="M68" t="s">
        <v>3</v>
      </c>
      <c r="N68" t="s">
        <v>4</v>
      </c>
      <c r="O68" t="s">
        <v>5</v>
      </c>
      <c r="P68" t="s">
        <v>6</v>
      </c>
    </row>
    <row r="69" spans="1:16" x14ac:dyDescent="0.25">
      <c r="A69">
        <v>1</v>
      </c>
      <c r="B69">
        <v>2673</v>
      </c>
      <c r="C69">
        <v>58125</v>
      </c>
      <c r="D69">
        <v>995</v>
      </c>
      <c r="E69">
        <f>SUM(B69,C69,D69)</f>
        <v>61793</v>
      </c>
      <c r="F69" t="s">
        <v>52</v>
      </c>
      <c r="G69" s="1"/>
      <c r="J69">
        <v>1</v>
      </c>
      <c r="K69">
        <v>135835</v>
      </c>
      <c r="L69">
        <v>10622</v>
      </c>
      <c r="M69">
        <v>69385</v>
      </c>
      <c r="N69">
        <f>SUM(K69,L69,M69)</f>
        <v>215842</v>
      </c>
      <c r="O69" t="s">
        <v>52</v>
      </c>
      <c r="P69" s="1"/>
    </row>
    <row r="70" spans="1:16" x14ac:dyDescent="0.25">
      <c r="A70">
        <v>2</v>
      </c>
      <c r="B70">
        <v>2728</v>
      </c>
      <c r="C70">
        <v>57196</v>
      </c>
      <c r="D70">
        <v>1887</v>
      </c>
      <c r="E70">
        <f t="shared" ref="E69:E78" si="16">SUM(B70,C70,D70)</f>
        <v>61811</v>
      </c>
      <c r="F70" t="s">
        <v>52</v>
      </c>
      <c r="G70" t="s">
        <v>7</v>
      </c>
      <c r="J70">
        <v>2</v>
      </c>
      <c r="K70">
        <v>134900</v>
      </c>
      <c r="L70">
        <v>10567</v>
      </c>
      <c r="M70">
        <v>69551</v>
      </c>
      <c r="N70">
        <f t="shared" ref="N70:N78" si="17">SUM(K70,L70,M70)</f>
        <v>215018</v>
      </c>
      <c r="O70" t="s">
        <v>52</v>
      </c>
      <c r="P70" t="s">
        <v>7</v>
      </c>
    </row>
    <row r="71" spans="1:16" x14ac:dyDescent="0.25">
      <c r="A71">
        <v>3</v>
      </c>
      <c r="B71">
        <v>2723</v>
      </c>
      <c r="C71">
        <v>57162</v>
      </c>
      <c r="D71">
        <v>1959</v>
      </c>
      <c r="E71">
        <f t="shared" si="16"/>
        <v>61844</v>
      </c>
      <c r="F71" t="s">
        <v>52</v>
      </c>
      <c r="G71" t="s">
        <v>8</v>
      </c>
      <c r="J71">
        <v>3</v>
      </c>
      <c r="K71">
        <v>134916</v>
      </c>
      <c r="L71">
        <v>10570</v>
      </c>
      <c r="M71">
        <v>69553</v>
      </c>
      <c r="N71">
        <f t="shared" si="17"/>
        <v>215039</v>
      </c>
      <c r="O71" t="s">
        <v>52</v>
      </c>
      <c r="P71" t="s">
        <v>8</v>
      </c>
    </row>
    <row r="72" spans="1:16" x14ac:dyDescent="0.25">
      <c r="A72">
        <v>4</v>
      </c>
      <c r="B72">
        <v>2724</v>
      </c>
      <c r="C72">
        <v>57202</v>
      </c>
      <c r="D72">
        <v>2557</v>
      </c>
      <c r="E72">
        <f t="shared" si="16"/>
        <v>62483</v>
      </c>
      <c r="F72" t="s">
        <v>52</v>
      </c>
      <c r="G72" t="s">
        <v>11</v>
      </c>
      <c r="J72">
        <v>4</v>
      </c>
      <c r="K72">
        <v>134915</v>
      </c>
      <c r="L72">
        <v>10592</v>
      </c>
      <c r="M72">
        <v>69551</v>
      </c>
      <c r="N72">
        <f t="shared" si="17"/>
        <v>215058</v>
      </c>
      <c r="O72" t="s">
        <v>52</v>
      </c>
      <c r="P72" t="s">
        <v>11</v>
      </c>
    </row>
    <row r="73" spans="1:16" x14ac:dyDescent="0.25">
      <c r="A73">
        <v>5</v>
      </c>
      <c r="B73">
        <v>2725</v>
      </c>
      <c r="C73">
        <v>57597</v>
      </c>
      <c r="D73">
        <v>1446</v>
      </c>
      <c r="E73">
        <f t="shared" si="16"/>
        <v>61768</v>
      </c>
      <c r="F73" t="s">
        <v>52</v>
      </c>
      <c r="G73" t="s">
        <v>12</v>
      </c>
      <c r="J73">
        <v>5</v>
      </c>
      <c r="K73">
        <v>134905</v>
      </c>
      <c r="L73">
        <v>10581</v>
      </c>
      <c r="M73">
        <v>69556</v>
      </c>
      <c r="N73">
        <f t="shared" si="17"/>
        <v>215042</v>
      </c>
      <c r="O73" t="s">
        <v>52</v>
      </c>
      <c r="P73" t="s">
        <v>12</v>
      </c>
    </row>
    <row r="74" spans="1:16" x14ac:dyDescent="0.25">
      <c r="A74">
        <v>6</v>
      </c>
      <c r="B74">
        <v>2708</v>
      </c>
      <c r="C74">
        <v>56832</v>
      </c>
      <c r="D74">
        <v>2351</v>
      </c>
      <c r="E74">
        <f t="shared" si="16"/>
        <v>61891</v>
      </c>
      <c r="F74" t="s">
        <v>52</v>
      </c>
      <c r="G74" t="s">
        <v>13</v>
      </c>
      <c r="J74">
        <v>6</v>
      </c>
      <c r="K74">
        <v>134932</v>
      </c>
      <c r="L74">
        <v>10569</v>
      </c>
      <c r="M74">
        <v>69558</v>
      </c>
      <c r="N74">
        <f t="shared" si="17"/>
        <v>215059</v>
      </c>
      <c r="O74" t="s">
        <v>52</v>
      </c>
      <c r="P74" t="s">
        <v>13</v>
      </c>
    </row>
    <row r="75" spans="1:16" x14ac:dyDescent="0.25">
      <c r="A75">
        <v>7</v>
      </c>
      <c r="B75">
        <v>2713</v>
      </c>
      <c r="C75">
        <v>57711</v>
      </c>
      <c r="D75">
        <v>1267</v>
      </c>
      <c r="E75">
        <f t="shared" si="16"/>
        <v>61691</v>
      </c>
      <c r="F75" t="s">
        <v>52</v>
      </c>
      <c r="G75" t="s">
        <v>14</v>
      </c>
      <c r="J75">
        <v>7</v>
      </c>
      <c r="K75">
        <v>134899</v>
      </c>
      <c r="L75">
        <v>10598</v>
      </c>
      <c r="M75">
        <v>69568</v>
      </c>
      <c r="N75">
        <f t="shared" si="17"/>
        <v>215065</v>
      </c>
      <c r="O75" t="s">
        <v>52</v>
      </c>
      <c r="P75" t="s">
        <v>14</v>
      </c>
    </row>
    <row r="76" spans="1:16" x14ac:dyDescent="0.25">
      <c r="A76">
        <v>8</v>
      </c>
      <c r="B76">
        <v>2679</v>
      </c>
      <c r="C76">
        <v>57757</v>
      </c>
      <c r="D76">
        <v>1292</v>
      </c>
      <c r="E76">
        <f t="shared" si="16"/>
        <v>61728</v>
      </c>
      <c r="F76" t="s">
        <v>52</v>
      </c>
      <c r="G76" t="s">
        <v>15</v>
      </c>
      <c r="J76">
        <v>8</v>
      </c>
      <c r="K76">
        <v>135099</v>
      </c>
      <c r="L76">
        <v>10558</v>
      </c>
      <c r="M76">
        <v>69556</v>
      </c>
      <c r="N76">
        <f t="shared" si="17"/>
        <v>215213</v>
      </c>
      <c r="O76" t="s">
        <v>52</v>
      </c>
      <c r="P76" t="s">
        <v>15</v>
      </c>
    </row>
    <row r="77" spans="1:16" x14ac:dyDescent="0.25">
      <c r="A77">
        <v>9</v>
      </c>
      <c r="B77">
        <v>2674</v>
      </c>
      <c r="C77">
        <v>57185</v>
      </c>
      <c r="D77">
        <v>1900</v>
      </c>
      <c r="E77">
        <f t="shared" si="16"/>
        <v>61759</v>
      </c>
      <c r="F77" t="s">
        <v>52</v>
      </c>
      <c r="G77" t="s">
        <v>16</v>
      </c>
      <c r="J77">
        <v>9</v>
      </c>
      <c r="K77">
        <v>134897</v>
      </c>
      <c r="L77">
        <v>10573</v>
      </c>
      <c r="M77">
        <v>69558</v>
      </c>
      <c r="N77">
        <f t="shared" si="17"/>
        <v>215028</v>
      </c>
      <c r="O77" t="s">
        <v>52</v>
      </c>
      <c r="P77" t="s">
        <v>16</v>
      </c>
    </row>
    <row r="78" spans="1:16" x14ac:dyDescent="0.25">
      <c r="A78">
        <v>10</v>
      </c>
      <c r="B78">
        <v>2714</v>
      </c>
      <c r="C78">
        <v>57024</v>
      </c>
      <c r="D78">
        <v>2102</v>
      </c>
      <c r="E78">
        <f t="shared" si="16"/>
        <v>61840</v>
      </c>
      <c r="F78" t="s">
        <v>52</v>
      </c>
      <c r="G78" t="s">
        <v>17</v>
      </c>
      <c r="J78">
        <v>10</v>
      </c>
      <c r="K78">
        <v>134910</v>
      </c>
      <c r="L78">
        <v>10593</v>
      </c>
      <c r="M78">
        <v>69560</v>
      </c>
      <c r="N78">
        <f t="shared" si="17"/>
        <v>215063</v>
      </c>
      <c r="O78" t="s">
        <v>52</v>
      </c>
      <c r="P78" t="s">
        <v>17</v>
      </c>
    </row>
    <row r="80" spans="1:16" x14ac:dyDescent="0.25">
      <c r="A80" s="14" t="s">
        <v>18</v>
      </c>
      <c r="B80" s="14">
        <f>AVERAGE(B69:B78)</f>
        <v>2706.1</v>
      </c>
      <c r="C80" s="14">
        <f t="shared" ref="C80:D80" si="18">AVERAGE(C69:C78)</f>
        <v>57379.1</v>
      </c>
      <c r="D80" s="14">
        <f>AVERAGE(D69:D78)</f>
        <v>1775.6</v>
      </c>
      <c r="E80" s="14">
        <f>AVERAGE(E69:E78)</f>
        <v>61860.800000000003</v>
      </c>
      <c r="F80" s="14"/>
      <c r="G80" s="14"/>
      <c r="J80" s="14" t="s">
        <v>18</v>
      </c>
      <c r="K80" s="14">
        <f>AVERAGE(K69:K78)</f>
        <v>135020.79999999999</v>
      </c>
      <c r="L80" s="14">
        <f t="shared" ref="L80" si="19">AVERAGE(L69:L78)</f>
        <v>10582.3</v>
      </c>
      <c r="M80" s="14">
        <f>AVERAGE(M69:M78)</f>
        <v>69539.600000000006</v>
      </c>
      <c r="N80" s="14">
        <f>AVERAGE(N69:N78)</f>
        <v>215142.7</v>
      </c>
      <c r="O80" s="14"/>
      <c r="P80" s="14"/>
    </row>
    <row r="82" spans="1:16" x14ac:dyDescent="0.25">
      <c r="A82" s="13" t="s">
        <v>59</v>
      </c>
      <c r="B82" s="13"/>
      <c r="C82" s="13"/>
      <c r="D82" s="13"/>
      <c r="E82" s="13"/>
      <c r="F82" s="13"/>
      <c r="G82" s="13"/>
      <c r="J82" s="13" t="s">
        <v>66</v>
      </c>
      <c r="K82" s="13"/>
      <c r="L82" s="13"/>
      <c r="M82" s="13"/>
      <c r="N82" s="13"/>
      <c r="O82" s="13"/>
      <c r="P82" s="13"/>
    </row>
    <row r="84" spans="1:16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J84" t="s">
        <v>0</v>
      </c>
      <c r="K84" t="s">
        <v>1</v>
      </c>
      <c r="L84" t="s">
        <v>2</v>
      </c>
      <c r="M84" t="s">
        <v>3</v>
      </c>
      <c r="N84" t="s">
        <v>4</v>
      </c>
      <c r="O84" t="s">
        <v>5</v>
      </c>
      <c r="P84" t="s">
        <v>6</v>
      </c>
    </row>
    <row r="85" spans="1:16" x14ac:dyDescent="0.25">
      <c r="A85">
        <v>1</v>
      </c>
      <c r="B85">
        <v>28</v>
      </c>
      <c r="C85">
        <v>75</v>
      </c>
      <c r="D85">
        <v>4</v>
      </c>
      <c r="E85">
        <f t="shared" ref="E85:E94" si="20">SUM(B85,C85,D85)</f>
        <v>107</v>
      </c>
      <c r="F85" t="s">
        <v>52</v>
      </c>
      <c r="G85" s="1"/>
      <c r="J85">
        <v>1</v>
      </c>
      <c r="K85">
        <v>33</v>
      </c>
      <c r="L85">
        <v>8</v>
      </c>
      <c r="M85">
        <v>700</v>
      </c>
      <c r="N85">
        <f t="shared" ref="N85:N94" si="21">SUM(K85,L85,M85)</f>
        <v>741</v>
      </c>
      <c r="O85" t="s">
        <v>52</v>
      </c>
      <c r="P85" s="1"/>
    </row>
    <row r="86" spans="1:16" x14ac:dyDescent="0.25">
      <c r="A86">
        <v>2</v>
      </c>
      <c r="B86">
        <v>28</v>
      </c>
      <c r="C86">
        <v>74</v>
      </c>
      <c r="D86">
        <v>4</v>
      </c>
      <c r="E86">
        <f t="shared" si="20"/>
        <v>106</v>
      </c>
      <c r="F86" t="s">
        <v>52</v>
      </c>
      <c r="G86" t="s">
        <v>7</v>
      </c>
      <c r="J86">
        <v>2</v>
      </c>
      <c r="K86">
        <v>24</v>
      </c>
      <c r="L86">
        <v>9</v>
      </c>
      <c r="M86">
        <v>722</v>
      </c>
      <c r="N86">
        <f t="shared" si="21"/>
        <v>755</v>
      </c>
      <c r="O86" t="s">
        <v>52</v>
      </c>
      <c r="P86" t="s">
        <v>7</v>
      </c>
    </row>
    <row r="87" spans="1:16" x14ac:dyDescent="0.25">
      <c r="A87">
        <v>3</v>
      </c>
      <c r="B87">
        <v>28</v>
      </c>
      <c r="C87">
        <v>75</v>
      </c>
      <c r="D87">
        <v>4</v>
      </c>
      <c r="E87">
        <f t="shared" si="20"/>
        <v>107</v>
      </c>
      <c r="F87" t="s">
        <v>52</v>
      </c>
      <c r="G87" t="s">
        <v>8</v>
      </c>
      <c r="J87">
        <v>3</v>
      </c>
      <c r="K87">
        <v>28</v>
      </c>
      <c r="L87">
        <v>8</v>
      </c>
      <c r="M87">
        <v>705</v>
      </c>
      <c r="N87">
        <f t="shared" si="21"/>
        <v>741</v>
      </c>
      <c r="O87" t="s">
        <v>52</v>
      </c>
      <c r="P87" t="s">
        <v>8</v>
      </c>
    </row>
    <row r="88" spans="1:16" x14ac:dyDescent="0.25">
      <c r="A88">
        <v>4</v>
      </c>
      <c r="B88">
        <v>30</v>
      </c>
      <c r="C88">
        <v>75</v>
      </c>
      <c r="D88">
        <v>4</v>
      </c>
      <c r="E88">
        <f t="shared" si="20"/>
        <v>109</v>
      </c>
      <c r="F88" t="s">
        <v>52</v>
      </c>
      <c r="G88" t="s">
        <v>11</v>
      </c>
      <c r="J88">
        <v>4</v>
      </c>
      <c r="K88">
        <v>32</v>
      </c>
      <c r="L88">
        <v>8</v>
      </c>
      <c r="M88">
        <v>700</v>
      </c>
      <c r="N88">
        <f t="shared" si="21"/>
        <v>740</v>
      </c>
      <c r="O88" t="s">
        <v>52</v>
      </c>
      <c r="P88" t="s">
        <v>11</v>
      </c>
    </row>
    <row r="89" spans="1:16" x14ac:dyDescent="0.25">
      <c r="A89">
        <v>5</v>
      </c>
      <c r="B89">
        <v>31</v>
      </c>
      <c r="C89">
        <v>75</v>
      </c>
      <c r="D89">
        <v>4</v>
      </c>
      <c r="E89">
        <f t="shared" si="20"/>
        <v>110</v>
      </c>
      <c r="F89" t="s">
        <v>52</v>
      </c>
      <c r="G89" t="s">
        <v>12</v>
      </c>
      <c r="J89">
        <v>5</v>
      </c>
      <c r="K89">
        <v>28</v>
      </c>
      <c r="L89">
        <v>8</v>
      </c>
      <c r="M89">
        <v>701</v>
      </c>
      <c r="N89">
        <f t="shared" si="21"/>
        <v>737</v>
      </c>
      <c r="O89" t="s">
        <v>52</v>
      </c>
      <c r="P89" t="s">
        <v>12</v>
      </c>
    </row>
    <row r="90" spans="1:16" x14ac:dyDescent="0.25">
      <c r="A90">
        <v>6</v>
      </c>
      <c r="B90">
        <v>30</v>
      </c>
      <c r="C90">
        <v>77</v>
      </c>
      <c r="D90">
        <v>4</v>
      </c>
      <c r="E90">
        <f t="shared" si="20"/>
        <v>111</v>
      </c>
      <c r="F90" t="s">
        <v>52</v>
      </c>
      <c r="G90" t="s">
        <v>13</v>
      </c>
      <c r="J90">
        <v>6</v>
      </c>
      <c r="K90">
        <v>29</v>
      </c>
      <c r="L90">
        <v>8</v>
      </c>
      <c r="M90">
        <v>700</v>
      </c>
      <c r="N90">
        <f t="shared" si="21"/>
        <v>737</v>
      </c>
      <c r="O90" t="s">
        <v>52</v>
      </c>
      <c r="P90" t="s">
        <v>13</v>
      </c>
    </row>
    <row r="91" spans="1:16" x14ac:dyDescent="0.25">
      <c r="A91">
        <v>7</v>
      </c>
      <c r="B91">
        <v>28</v>
      </c>
      <c r="C91">
        <v>74</v>
      </c>
      <c r="D91">
        <v>4</v>
      </c>
      <c r="E91">
        <f t="shared" si="20"/>
        <v>106</v>
      </c>
      <c r="F91" t="s">
        <v>52</v>
      </c>
      <c r="G91" t="s">
        <v>14</v>
      </c>
      <c r="J91">
        <v>7</v>
      </c>
      <c r="K91">
        <v>32</v>
      </c>
      <c r="L91">
        <v>8</v>
      </c>
      <c r="M91">
        <v>700</v>
      </c>
      <c r="N91">
        <f t="shared" si="21"/>
        <v>740</v>
      </c>
      <c r="O91" t="s">
        <v>52</v>
      </c>
      <c r="P91" t="s">
        <v>14</v>
      </c>
    </row>
    <row r="92" spans="1:16" x14ac:dyDescent="0.25">
      <c r="A92">
        <v>8</v>
      </c>
      <c r="B92">
        <v>28</v>
      </c>
      <c r="C92">
        <v>74</v>
      </c>
      <c r="D92">
        <v>4</v>
      </c>
      <c r="E92">
        <f t="shared" si="20"/>
        <v>106</v>
      </c>
      <c r="F92" t="s">
        <v>52</v>
      </c>
      <c r="G92" t="s">
        <v>15</v>
      </c>
      <c r="J92">
        <v>8</v>
      </c>
      <c r="K92">
        <v>26</v>
      </c>
      <c r="L92">
        <v>8</v>
      </c>
      <c r="M92">
        <v>706</v>
      </c>
      <c r="N92">
        <f t="shared" si="21"/>
        <v>740</v>
      </c>
      <c r="O92" t="s">
        <v>52</v>
      </c>
      <c r="P92" t="s">
        <v>15</v>
      </c>
    </row>
    <row r="93" spans="1:16" x14ac:dyDescent="0.25">
      <c r="A93">
        <v>9</v>
      </c>
      <c r="B93">
        <v>28</v>
      </c>
      <c r="C93">
        <v>74</v>
      </c>
      <c r="D93">
        <v>4</v>
      </c>
      <c r="E93">
        <f t="shared" si="20"/>
        <v>106</v>
      </c>
      <c r="F93" t="s">
        <v>52</v>
      </c>
      <c r="G93" t="s">
        <v>16</v>
      </c>
      <c r="J93">
        <v>9</v>
      </c>
      <c r="K93">
        <v>23</v>
      </c>
      <c r="L93">
        <v>8</v>
      </c>
      <c r="M93">
        <v>705</v>
      </c>
      <c r="N93">
        <f t="shared" si="21"/>
        <v>736</v>
      </c>
      <c r="O93" t="s">
        <v>52</v>
      </c>
      <c r="P93" t="s">
        <v>16</v>
      </c>
    </row>
    <row r="94" spans="1:16" x14ac:dyDescent="0.25">
      <c r="A94">
        <v>10</v>
      </c>
      <c r="B94">
        <v>28</v>
      </c>
      <c r="C94">
        <v>74</v>
      </c>
      <c r="D94">
        <v>4</v>
      </c>
      <c r="E94">
        <f t="shared" si="20"/>
        <v>106</v>
      </c>
      <c r="F94" t="s">
        <v>52</v>
      </c>
      <c r="G94" t="s">
        <v>17</v>
      </c>
      <c r="J94">
        <v>10</v>
      </c>
      <c r="K94">
        <v>23</v>
      </c>
      <c r="L94">
        <v>8</v>
      </c>
      <c r="M94">
        <v>699</v>
      </c>
      <c r="N94">
        <f t="shared" si="21"/>
        <v>730</v>
      </c>
      <c r="O94" t="s">
        <v>52</v>
      </c>
      <c r="P94" t="s">
        <v>17</v>
      </c>
    </row>
    <row r="96" spans="1:16" x14ac:dyDescent="0.25">
      <c r="A96" s="14" t="s">
        <v>18</v>
      </c>
      <c r="B96" s="14">
        <f>AVERAGE(B85:B94)</f>
        <v>28.7</v>
      </c>
      <c r="C96" s="14">
        <f t="shared" ref="C96:E96" si="22">AVERAGE(C85:C94)</f>
        <v>74.7</v>
      </c>
      <c r="D96" s="14">
        <f t="shared" si="22"/>
        <v>4</v>
      </c>
      <c r="E96" s="14">
        <f t="shared" si="22"/>
        <v>107.4</v>
      </c>
      <c r="F96" s="14"/>
      <c r="G96" s="14"/>
      <c r="J96" s="14" t="s">
        <v>18</v>
      </c>
      <c r="K96" s="14">
        <f>AVERAGE(K85:K94)</f>
        <v>27.8</v>
      </c>
      <c r="L96" s="14">
        <f t="shared" ref="L96:N96" si="23">AVERAGE(L85:L94)</f>
        <v>8.1</v>
      </c>
      <c r="M96" s="14">
        <f t="shared" si="23"/>
        <v>703.8</v>
      </c>
      <c r="N96" s="14">
        <f t="shared" si="23"/>
        <v>739.7</v>
      </c>
      <c r="O96" s="14"/>
      <c r="P96" s="14"/>
    </row>
    <row r="98" spans="1:16" x14ac:dyDescent="0.25">
      <c r="A98" s="13" t="s">
        <v>58</v>
      </c>
      <c r="B98" s="13"/>
      <c r="C98" s="13"/>
      <c r="D98" s="13"/>
      <c r="E98" s="13"/>
      <c r="F98" s="13"/>
      <c r="G98" s="13"/>
      <c r="J98" s="13" t="s">
        <v>67</v>
      </c>
      <c r="K98" s="13"/>
      <c r="L98" s="13"/>
      <c r="M98" s="13"/>
      <c r="N98" s="13"/>
      <c r="O98" s="13"/>
      <c r="P98" s="13"/>
    </row>
    <row r="100" spans="1:16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J100" t="s">
        <v>0</v>
      </c>
      <c r="K100" t="s">
        <v>1</v>
      </c>
      <c r="L100" t="s">
        <v>2</v>
      </c>
      <c r="M100" t="s">
        <v>3</v>
      </c>
      <c r="N100" t="s">
        <v>4</v>
      </c>
      <c r="O100" t="s">
        <v>5</v>
      </c>
      <c r="P100" t="s">
        <v>6</v>
      </c>
    </row>
    <row r="101" spans="1:16" x14ac:dyDescent="0.25">
      <c r="A101">
        <v>1</v>
      </c>
      <c r="B101">
        <v>2798</v>
      </c>
      <c r="C101">
        <v>25412</v>
      </c>
      <c r="D101">
        <v>595</v>
      </c>
      <c r="E101">
        <f t="shared" ref="E101:E110" si="24">SUM(B101:D101)</f>
        <v>28805</v>
      </c>
      <c r="F101" t="s">
        <v>52</v>
      </c>
      <c r="G101" s="1"/>
      <c r="J101">
        <v>1</v>
      </c>
      <c r="K101">
        <v>144253</v>
      </c>
      <c r="L101">
        <v>2598</v>
      </c>
      <c r="M101">
        <v>69458</v>
      </c>
      <c r="N101">
        <f t="shared" ref="N101:N110" si="25">SUM(K101:M101)</f>
        <v>216309</v>
      </c>
      <c r="O101" t="s">
        <v>52</v>
      </c>
      <c r="P101" s="1"/>
    </row>
    <row r="102" spans="1:16" x14ac:dyDescent="0.25">
      <c r="A102">
        <v>2</v>
      </c>
      <c r="B102">
        <v>2761</v>
      </c>
      <c r="C102">
        <v>25376</v>
      </c>
      <c r="D102">
        <v>622</v>
      </c>
      <c r="E102">
        <f t="shared" si="24"/>
        <v>28759</v>
      </c>
      <c r="F102" t="s">
        <v>52</v>
      </c>
      <c r="G102" t="s">
        <v>7</v>
      </c>
      <c r="J102">
        <v>2</v>
      </c>
      <c r="K102">
        <v>134824</v>
      </c>
      <c r="L102">
        <v>2607</v>
      </c>
      <c r="M102">
        <v>69647</v>
      </c>
      <c r="N102">
        <f t="shared" si="25"/>
        <v>207078</v>
      </c>
      <c r="O102" t="s">
        <v>52</v>
      </c>
      <c r="P102" t="s">
        <v>7</v>
      </c>
    </row>
    <row r="103" spans="1:16" x14ac:dyDescent="0.25">
      <c r="A103">
        <v>3</v>
      </c>
      <c r="B103">
        <v>2773</v>
      </c>
      <c r="C103">
        <v>25285</v>
      </c>
      <c r="D103">
        <v>839</v>
      </c>
      <c r="E103">
        <f t="shared" si="24"/>
        <v>28897</v>
      </c>
      <c r="F103" t="s">
        <v>52</v>
      </c>
      <c r="G103" t="s">
        <v>8</v>
      </c>
      <c r="J103">
        <v>3</v>
      </c>
      <c r="K103">
        <v>134456</v>
      </c>
      <c r="L103">
        <v>2628</v>
      </c>
      <c r="M103">
        <v>69637</v>
      </c>
      <c r="N103">
        <f t="shared" si="25"/>
        <v>206721</v>
      </c>
      <c r="O103" t="s">
        <v>52</v>
      </c>
      <c r="P103" t="s">
        <v>8</v>
      </c>
    </row>
    <row r="104" spans="1:16" x14ac:dyDescent="0.25">
      <c r="A104">
        <v>4</v>
      </c>
      <c r="B104">
        <v>2802</v>
      </c>
      <c r="C104">
        <v>25190</v>
      </c>
      <c r="D104">
        <v>763</v>
      </c>
      <c r="E104">
        <f t="shared" si="24"/>
        <v>28755</v>
      </c>
      <c r="F104" t="s">
        <v>52</v>
      </c>
      <c r="G104" t="s">
        <v>11</v>
      </c>
      <c r="J104">
        <v>4</v>
      </c>
      <c r="K104">
        <v>134480</v>
      </c>
      <c r="L104">
        <v>2653</v>
      </c>
      <c r="M104">
        <v>69629</v>
      </c>
      <c r="N104">
        <f t="shared" si="25"/>
        <v>206762</v>
      </c>
      <c r="O104" t="s">
        <v>52</v>
      </c>
      <c r="P104" t="s">
        <v>11</v>
      </c>
    </row>
    <row r="105" spans="1:16" x14ac:dyDescent="0.25">
      <c r="A105">
        <v>5</v>
      </c>
      <c r="B105">
        <v>2795</v>
      </c>
      <c r="C105">
        <v>25131</v>
      </c>
      <c r="D105">
        <v>592</v>
      </c>
      <c r="E105">
        <f t="shared" si="24"/>
        <v>28518</v>
      </c>
      <c r="F105" t="s">
        <v>52</v>
      </c>
      <c r="G105" t="s">
        <v>12</v>
      </c>
      <c r="J105">
        <v>5</v>
      </c>
      <c r="K105">
        <v>134496</v>
      </c>
      <c r="L105">
        <v>2648</v>
      </c>
      <c r="M105">
        <v>69635</v>
      </c>
      <c r="N105">
        <f t="shared" si="25"/>
        <v>206779</v>
      </c>
      <c r="O105" t="s">
        <v>52</v>
      </c>
      <c r="P105" t="s">
        <v>12</v>
      </c>
    </row>
    <row r="106" spans="1:16" x14ac:dyDescent="0.25">
      <c r="A106">
        <v>6</v>
      </c>
      <c r="B106">
        <v>2803</v>
      </c>
      <c r="C106">
        <v>25250</v>
      </c>
      <c r="D106">
        <v>597</v>
      </c>
      <c r="E106">
        <f t="shared" si="24"/>
        <v>28650</v>
      </c>
      <c r="F106" t="s">
        <v>52</v>
      </c>
      <c r="G106" t="s">
        <v>13</v>
      </c>
      <c r="J106">
        <v>6</v>
      </c>
      <c r="K106">
        <v>134510</v>
      </c>
      <c r="L106">
        <v>2628</v>
      </c>
      <c r="M106">
        <v>69633</v>
      </c>
      <c r="N106">
        <f t="shared" si="25"/>
        <v>206771</v>
      </c>
      <c r="O106" t="s">
        <v>52</v>
      </c>
      <c r="P106" t="s">
        <v>13</v>
      </c>
    </row>
    <row r="107" spans="1:16" x14ac:dyDescent="0.25">
      <c r="A107">
        <v>7</v>
      </c>
      <c r="B107">
        <v>2785</v>
      </c>
      <c r="C107">
        <v>25198</v>
      </c>
      <c r="D107">
        <v>788</v>
      </c>
      <c r="E107">
        <f t="shared" si="24"/>
        <v>28771</v>
      </c>
      <c r="F107" t="s">
        <v>52</v>
      </c>
      <c r="G107" t="s">
        <v>14</v>
      </c>
      <c r="J107">
        <v>7</v>
      </c>
      <c r="K107">
        <v>134485</v>
      </c>
      <c r="L107">
        <v>2640</v>
      </c>
      <c r="M107">
        <v>69635</v>
      </c>
      <c r="N107">
        <f t="shared" si="25"/>
        <v>206760</v>
      </c>
      <c r="O107" t="s">
        <v>52</v>
      </c>
      <c r="P107" t="s">
        <v>14</v>
      </c>
    </row>
    <row r="108" spans="1:16" x14ac:dyDescent="0.25">
      <c r="A108">
        <v>8</v>
      </c>
      <c r="B108">
        <v>2788</v>
      </c>
      <c r="C108">
        <v>25388</v>
      </c>
      <c r="D108">
        <v>595</v>
      </c>
      <c r="E108">
        <f t="shared" si="24"/>
        <v>28771</v>
      </c>
      <c r="F108" t="s">
        <v>52</v>
      </c>
      <c r="G108" t="s">
        <v>15</v>
      </c>
      <c r="J108">
        <v>8</v>
      </c>
      <c r="K108">
        <v>134473</v>
      </c>
      <c r="L108">
        <v>2639</v>
      </c>
      <c r="M108">
        <v>69618</v>
      </c>
      <c r="N108">
        <f t="shared" si="25"/>
        <v>206730</v>
      </c>
      <c r="O108" t="s">
        <v>52</v>
      </c>
      <c r="P108" t="s">
        <v>15</v>
      </c>
    </row>
    <row r="109" spans="1:16" x14ac:dyDescent="0.25">
      <c r="A109">
        <v>9</v>
      </c>
      <c r="B109">
        <v>2797</v>
      </c>
      <c r="C109">
        <v>25211</v>
      </c>
      <c r="D109">
        <v>598</v>
      </c>
      <c r="E109">
        <f t="shared" si="24"/>
        <v>28606</v>
      </c>
      <c r="F109" t="s">
        <v>52</v>
      </c>
      <c r="G109" t="s">
        <v>16</v>
      </c>
      <c r="J109">
        <v>9</v>
      </c>
      <c r="K109">
        <v>134459</v>
      </c>
      <c r="L109">
        <v>2623</v>
      </c>
      <c r="M109">
        <v>69629</v>
      </c>
      <c r="N109">
        <f t="shared" si="25"/>
        <v>206711</v>
      </c>
      <c r="O109" t="s">
        <v>52</v>
      </c>
      <c r="P109" t="s">
        <v>16</v>
      </c>
    </row>
    <row r="110" spans="1:16" x14ac:dyDescent="0.25">
      <c r="A110">
        <v>10</v>
      </c>
      <c r="B110">
        <v>2822</v>
      </c>
      <c r="C110">
        <v>25367</v>
      </c>
      <c r="D110">
        <v>596</v>
      </c>
      <c r="E110">
        <f t="shared" si="24"/>
        <v>28785</v>
      </c>
      <c r="F110" t="s">
        <v>52</v>
      </c>
      <c r="G110" t="s">
        <v>17</v>
      </c>
      <c r="J110">
        <v>10</v>
      </c>
      <c r="K110">
        <v>134498</v>
      </c>
      <c r="L110">
        <v>2639</v>
      </c>
      <c r="M110">
        <v>69640</v>
      </c>
      <c r="N110">
        <f t="shared" si="25"/>
        <v>206777</v>
      </c>
      <c r="O110" t="s">
        <v>52</v>
      </c>
      <c r="P110" t="s">
        <v>17</v>
      </c>
    </row>
    <row r="112" spans="1:16" x14ac:dyDescent="0.25">
      <c r="A112" s="14" t="s">
        <v>18</v>
      </c>
      <c r="B112" s="14">
        <f>AVERAGE(B101:B110)</f>
        <v>2792.4</v>
      </c>
      <c r="C112" s="14">
        <f>AVERAGE(C101:C110)</f>
        <v>25280.799999999999</v>
      </c>
      <c r="D112" s="14">
        <f t="shared" ref="C112:E112" si="26">AVERAGE(D101:D110)</f>
        <v>658.5</v>
      </c>
      <c r="E112" s="14">
        <f t="shared" si="26"/>
        <v>28731.7</v>
      </c>
      <c r="F112" s="14"/>
      <c r="G112" s="14"/>
      <c r="J112" s="14" t="s">
        <v>18</v>
      </c>
      <c r="K112" s="14">
        <f>AVERAGE(K101:K110)</f>
        <v>135493.4</v>
      </c>
      <c r="L112" s="14">
        <f>AVERAGE(L101:L110)</f>
        <v>2630.3</v>
      </c>
      <c r="M112" s="14">
        <f t="shared" ref="M112:N112" si="27">AVERAGE(M101:M110)</f>
        <v>69616.100000000006</v>
      </c>
      <c r="N112" s="14">
        <f t="shared" si="27"/>
        <v>207739.8</v>
      </c>
      <c r="O112" s="14"/>
      <c r="P112" s="14"/>
    </row>
    <row r="114" spans="1:16" x14ac:dyDescent="0.25">
      <c r="A114" s="13" t="s">
        <v>60</v>
      </c>
      <c r="B114" s="13"/>
      <c r="C114" s="13"/>
      <c r="D114" s="13"/>
      <c r="E114" s="13"/>
      <c r="F114" s="13"/>
      <c r="G114" s="13"/>
      <c r="J114" s="13" t="s">
        <v>68</v>
      </c>
      <c r="K114" s="13"/>
      <c r="L114" s="13"/>
      <c r="M114" s="13"/>
      <c r="N114" s="13"/>
      <c r="O114" s="13"/>
      <c r="P114" s="13"/>
    </row>
    <row r="116" spans="1:16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J116" t="s">
        <v>0</v>
      </c>
      <c r="K116" t="s">
        <v>1</v>
      </c>
      <c r="L116" t="s">
        <v>2</v>
      </c>
      <c r="M116" t="s">
        <v>3</v>
      </c>
      <c r="N116" t="s">
        <v>4</v>
      </c>
      <c r="O116" t="s">
        <v>5</v>
      </c>
      <c r="P116" t="s">
        <v>6</v>
      </c>
    </row>
    <row r="117" spans="1:16" x14ac:dyDescent="0.25">
      <c r="A117">
        <v>1</v>
      </c>
      <c r="B117">
        <v>29</v>
      </c>
      <c r="C117">
        <v>44</v>
      </c>
      <c r="D117">
        <v>4</v>
      </c>
      <c r="E117">
        <f t="shared" ref="E117:E126" si="28">SUM(B117:D117)</f>
        <v>77</v>
      </c>
      <c r="F117" t="s">
        <v>52</v>
      </c>
      <c r="G117" s="1"/>
      <c r="J117">
        <v>1</v>
      </c>
      <c r="K117">
        <v>32</v>
      </c>
      <c r="L117">
        <v>2</v>
      </c>
      <c r="M117">
        <v>697</v>
      </c>
      <c r="N117">
        <f t="shared" ref="N117:N126" si="29">SUM(K117:M117)</f>
        <v>731</v>
      </c>
      <c r="O117" t="s">
        <v>52</v>
      </c>
      <c r="P117" s="1"/>
    </row>
    <row r="118" spans="1:16" x14ac:dyDescent="0.25">
      <c r="A118">
        <v>2</v>
      </c>
      <c r="B118">
        <v>29</v>
      </c>
      <c r="C118">
        <v>41</v>
      </c>
      <c r="D118">
        <v>4</v>
      </c>
      <c r="E118">
        <f t="shared" si="28"/>
        <v>74</v>
      </c>
      <c r="F118" t="s">
        <v>52</v>
      </c>
      <c r="G118" t="s">
        <v>7</v>
      </c>
      <c r="J118">
        <v>2</v>
      </c>
      <c r="K118">
        <v>36</v>
      </c>
      <c r="L118">
        <v>2</v>
      </c>
      <c r="M118">
        <v>703</v>
      </c>
      <c r="N118">
        <f t="shared" si="29"/>
        <v>741</v>
      </c>
      <c r="O118" t="s">
        <v>52</v>
      </c>
      <c r="P118" t="s">
        <v>7</v>
      </c>
    </row>
    <row r="119" spans="1:16" x14ac:dyDescent="0.25">
      <c r="A119">
        <v>3</v>
      </c>
      <c r="B119">
        <v>90</v>
      </c>
      <c r="C119">
        <v>42</v>
      </c>
      <c r="D119">
        <v>4</v>
      </c>
      <c r="E119">
        <f t="shared" si="28"/>
        <v>136</v>
      </c>
      <c r="F119" t="s">
        <v>52</v>
      </c>
      <c r="G119" t="s">
        <v>8</v>
      </c>
      <c r="J119">
        <v>3</v>
      </c>
      <c r="K119">
        <v>30</v>
      </c>
      <c r="L119">
        <v>2</v>
      </c>
      <c r="M119">
        <v>702</v>
      </c>
      <c r="N119">
        <f t="shared" si="29"/>
        <v>734</v>
      </c>
      <c r="O119" t="s">
        <v>52</v>
      </c>
      <c r="P119" t="s">
        <v>8</v>
      </c>
    </row>
    <row r="120" spans="1:16" x14ac:dyDescent="0.25">
      <c r="A120">
        <v>4</v>
      </c>
      <c r="B120">
        <v>30</v>
      </c>
      <c r="C120">
        <v>44</v>
      </c>
      <c r="D120">
        <v>4</v>
      </c>
      <c r="E120">
        <f t="shared" si="28"/>
        <v>78</v>
      </c>
      <c r="F120" t="s">
        <v>52</v>
      </c>
      <c r="G120" t="s">
        <v>11</v>
      </c>
      <c r="J120">
        <v>4</v>
      </c>
      <c r="K120">
        <v>32</v>
      </c>
      <c r="L120">
        <v>2</v>
      </c>
      <c r="M120">
        <v>703</v>
      </c>
      <c r="N120">
        <f t="shared" si="29"/>
        <v>737</v>
      </c>
      <c r="O120" t="s">
        <v>52</v>
      </c>
      <c r="P120" t="s">
        <v>11</v>
      </c>
    </row>
    <row r="121" spans="1:16" x14ac:dyDescent="0.25">
      <c r="A121">
        <v>5</v>
      </c>
      <c r="B121">
        <v>112</v>
      </c>
      <c r="C121">
        <v>40</v>
      </c>
      <c r="D121">
        <v>4</v>
      </c>
      <c r="E121">
        <f t="shared" si="28"/>
        <v>156</v>
      </c>
      <c r="F121" t="s">
        <v>52</v>
      </c>
      <c r="G121" t="s">
        <v>12</v>
      </c>
      <c r="J121">
        <v>5</v>
      </c>
      <c r="K121">
        <v>36</v>
      </c>
      <c r="L121">
        <v>2</v>
      </c>
      <c r="M121">
        <v>701</v>
      </c>
      <c r="N121">
        <f t="shared" si="29"/>
        <v>739</v>
      </c>
      <c r="O121" t="s">
        <v>52</v>
      </c>
      <c r="P121" t="s">
        <v>12</v>
      </c>
    </row>
    <row r="122" spans="1:16" x14ac:dyDescent="0.25">
      <c r="A122">
        <v>6</v>
      </c>
      <c r="B122">
        <v>138</v>
      </c>
      <c r="C122">
        <v>42</v>
      </c>
      <c r="D122">
        <v>4</v>
      </c>
      <c r="E122">
        <f t="shared" si="28"/>
        <v>184</v>
      </c>
      <c r="F122" t="s">
        <v>52</v>
      </c>
      <c r="G122" t="s">
        <v>13</v>
      </c>
      <c r="J122">
        <v>6</v>
      </c>
      <c r="K122">
        <v>31</v>
      </c>
      <c r="L122">
        <v>2</v>
      </c>
      <c r="M122">
        <v>702</v>
      </c>
      <c r="N122">
        <f t="shared" si="29"/>
        <v>735</v>
      </c>
      <c r="O122" t="s">
        <v>52</v>
      </c>
      <c r="P122" t="s">
        <v>13</v>
      </c>
    </row>
    <row r="123" spans="1:16" x14ac:dyDescent="0.25">
      <c r="A123">
        <v>7</v>
      </c>
      <c r="B123">
        <v>28</v>
      </c>
      <c r="C123">
        <v>42</v>
      </c>
      <c r="D123">
        <v>4</v>
      </c>
      <c r="E123">
        <f t="shared" si="28"/>
        <v>74</v>
      </c>
      <c r="F123" t="s">
        <v>52</v>
      </c>
      <c r="G123" t="s">
        <v>14</v>
      </c>
      <c r="J123">
        <v>7</v>
      </c>
      <c r="K123">
        <v>34</v>
      </c>
      <c r="L123">
        <v>2</v>
      </c>
      <c r="M123">
        <v>701</v>
      </c>
      <c r="N123">
        <f t="shared" si="29"/>
        <v>737</v>
      </c>
      <c r="O123" t="s">
        <v>52</v>
      </c>
      <c r="P123" t="s">
        <v>14</v>
      </c>
    </row>
    <row r="124" spans="1:16" x14ac:dyDescent="0.25">
      <c r="A124">
        <v>8</v>
      </c>
      <c r="B124">
        <v>27</v>
      </c>
      <c r="C124">
        <v>40</v>
      </c>
      <c r="D124">
        <v>4</v>
      </c>
      <c r="E124">
        <f t="shared" si="28"/>
        <v>71</v>
      </c>
      <c r="F124" t="s">
        <v>52</v>
      </c>
      <c r="G124" t="s">
        <v>15</v>
      </c>
      <c r="J124">
        <v>8</v>
      </c>
      <c r="K124">
        <v>32</v>
      </c>
      <c r="L124">
        <v>2</v>
      </c>
      <c r="M124">
        <v>705</v>
      </c>
      <c r="N124">
        <f t="shared" si="29"/>
        <v>739</v>
      </c>
      <c r="O124" t="s">
        <v>52</v>
      </c>
      <c r="P124" t="s">
        <v>15</v>
      </c>
    </row>
    <row r="125" spans="1:16" x14ac:dyDescent="0.25">
      <c r="A125">
        <v>9</v>
      </c>
      <c r="B125">
        <v>106</v>
      </c>
      <c r="C125">
        <v>44</v>
      </c>
      <c r="D125">
        <v>4</v>
      </c>
      <c r="E125">
        <f t="shared" si="28"/>
        <v>154</v>
      </c>
      <c r="F125" t="s">
        <v>52</v>
      </c>
      <c r="G125" t="s">
        <v>16</v>
      </c>
      <c r="J125">
        <v>9</v>
      </c>
      <c r="K125">
        <v>32</v>
      </c>
      <c r="L125">
        <v>2</v>
      </c>
      <c r="M125">
        <v>702</v>
      </c>
      <c r="N125">
        <f t="shared" si="29"/>
        <v>736</v>
      </c>
      <c r="O125" t="s">
        <v>52</v>
      </c>
      <c r="P125" t="s">
        <v>16</v>
      </c>
    </row>
    <row r="126" spans="1:16" x14ac:dyDescent="0.25">
      <c r="A126">
        <v>10</v>
      </c>
      <c r="B126">
        <v>30</v>
      </c>
      <c r="C126">
        <v>44</v>
      </c>
      <c r="D126">
        <v>4</v>
      </c>
      <c r="E126">
        <f t="shared" si="28"/>
        <v>78</v>
      </c>
      <c r="F126" t="s">
        <v>52</v>
      </c>
      <c r="G126" t="s">
        <v>17</v>
      </c>
      <c r="J126">
        <v>10</v>
      </c>
      <c r="K126">
        <v>29</v>
      </c>
      <c r="L126">
        <v>2</v>
      </c>
      <c r="M126">
        <v>703</v>
      </c>
      <c r="N126">
        <f t="shared" si="29"/>
        <v>734</v>
      </c>
      <c r="O126" t="s">
        <v>52</v>
      </c>
      <c r="P126" t="s">
        <v>17</v>
      </c>
    </row>
    <row r="128" spans="1:16" x14ac:dyDescent="0.25">
      <c r="A128" s="14" t="s">
        <v>18</v>
      </c>
      <c r="B128" s="14">
        <f>AVERAGE(B117:B126)</f>
        <v>61.9</v>
      </c>
      <c r="C128" s="14">
        <f t="shared" ref="C128:E128" si="30">AVERAGE(C117:C126)</f>
        <v>42.3</v>
      </c>
      <c r="D128" s="14">
        <f t="shared" si="30"/>
        <v>4</v>
      </c>
      <c r="E128" s="14">
        <f t="shared" si="30"/>
        <v>108.2</v>
      </c>
      <c r="F128" s="14"/>
      <c r="G128" s="14"/>
      <c r="J128" s="14" t="s">
        <v>18</v>
      </c>
      <c r="K128" s="14">
        <f>AVERAGE(K117:K126)</f>
        <v>32.4</v>
      </c>
      <c r="L128" s="14">
        <f t="shared" ref="L128:N128" si="31">AVERAGE(L117:L126)</f>
        <v>2</v>
      </c>
      <c r="M128" s="14">
        <f t="shared" si="31"/>
        <v>701.9</v>
      </c>
      <c r="N128" s="14">
        <f t="shared" si="31"/>
        <v>736.3</v>
      </c>
      <c r="O128" s="14"/>
      <c r="P128" s="14"/>
    </row>
  </sheetData>
  <mergeCells count="16">
    <mergeCell ref="A98:G98"/>
    <mergeCell ref="A114:G114"/>
    <mergeCell ref="J2:P2"/>
    <mergeCell ref="J18:P18"/>
    <mergeCell ref="J34:P34"/>
    <mergeCell ref="J50:P50"/>
    <mergeCell ref="J66:P66"/>
    <mergeCell ref="J82:P82"/>
    <mergeCell ref="J98:P98"/>
    <mergeCell ref="J114:P114"/>
    <mergeCell ref="A2:G2"/>
    <mergeCell ref="A18:G18"/>
    <mergeCell ref="A34:G34"/>
    <mergeCell ref="A50:G50"/>
    <mergeCell ref="A66:G66"/>
    <mergeCell ref="A82:G82"/>
  </mergeCells>
  <phoneticPr fontId="2" type="noConversion"/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1932-69E7-4B14-954A-8066DE4093B0}">
  <dimension ref="A1:K40"/>
  <sheetViews>
    <sheetView zoomScaleNormal="100" workbookViewId="0">
      <selection activeCell="C6" sqref="C6"/>
    </sheetView>
    <sheetView tabSelected="1" workbookViewId="1">
      <selection activeCell="C33" sqref="C33"/>
    </sheetView>
  </sheetViews>
  <sheetFormatPr defaultRowHeight="15" x14ac:dyDescent="0.25"/>
  <cols>
    <col min="2" max="2" width="5.85546875" bestFit="1" customWidth="1"/>
    <col min="3" max="3" width="14.7109375" bestFit="1" customWidth="1"/>
    <col min="4" max="10" width="9.5703125" bestFit="1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12" t="s">
        <v>46</v>
      </c>
      <c r="B2" s="12"/>
      <c r="C2" s="12"/>
      <c r="D2" s="6"/>
      <c r="E2" s="6"/>
      <c r="F2" s="6"/>
      <c r="G2" s="6"/>
      <c r="H2" s="6"/>
      <c r="I2" s="6"/>
      <c r="J2" s="6"/>
    </row>
    <row r="3" spans="1:11" x14ac:dyDescent="0.25">
      <c r="A3" s="6"/>
      <c r="B3" s="6"/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  <c r="J3" s="6" t="s">
        <v>44</v>
      </c>
    </row>
    <row r="4" spans="1:11" x14ac:dyDescent="0.25">
      <c r="A4" s="6"/>
      <c r="B4" s="6" t="s">
        <v>69</v>
      </c>
      <c r="C4" s="7">
        <f>('times-lab45'!E16/'Times-lab23'!E169)</f>
        <v>7.381824906488732E-2</v>
      </c>
      <c r="D4" s="7">
        <f>('times-lab45'!E16/'Times-lab23'!E185)</f>
        <v>7.3684152523958088E-2</v>
      </c>
      <c r="E4" s="7">
        <f>('times-lab45'!E16/'Times-lab23'!E201)</f>
        <v>7.3376945841672064E-2</v>
      </c>
      <c r="F4" s="7">
        <f>('times-lab45'!E16/'Times-lab23'!E217)</f>
        <v>7.3844178416228423E-2</v>
      </c>
      <c r="G4" s="7">
        <f>('times-lab45'!E16/'Times-lab23'!E233)</f>
        <v>6.9611188416136213E-2</v>
      </c>
      <c r="H4" s="7">
        <f>('times-lab45'!E16/'Times-lab23'!E249)</f>
        <v>7.3003908778938281E-2</v>
      </c>
      <c r="I4" s="7">
        <f>('times-lab45'!E16/'Times-lab23'!E265)</f>
        <v>6.863891803130151E-2</v>
      </c>
      <c r="J4" s="7">
        <f>('times-lab45'!E16/'Times-lab23'!E281)</f>
        <v>7.2940628218301093E-2</v>
      </c>
    </row>
    <row r="5" spans="1:11" x14ac:dyDescent="0.25">
      <c r="A5" s="6"/>
      <c r="B5" s="6" t="s">
        <v>71</v>
      </c>
      <c r="C5" s="7">
        <f>('times-lab45'!E80/'Times-lab23'!E169)</f>
        <v>7.4236348146929421E-2</v>
      </c>
      <c r="D5" s="7">
        <f>('times-lab45'!E80/'Times-lab23'!E185)</f>
        <v>7.4101492096781574E-2</v>
      </c>
      <c r="E5" s="7">
        <f>('times-lab45'!E80/'Times-lab23'!E201)</f>
        <v>7.3792545426979064E-2</v>
      </c>
      <c r="F5" s="7">
        <f>('times-lab45'!E80/'Times-lab23'!E217)</f>
        <v>7.4262424359488877E-2</v>
      </c>
      <c r="G5" s="7">
        <f>('times-lab45'!E80/'Times-lab23'!E233)</f>
        <v>7.0005459133002768E-2</v>
      </c>
      <c r="H5" s="7">
        <f>('times-lab45'!E48/'Times-lab23'!E249)</f>
        <v>3.4290559886445436E-2</v>
      </c>
      <c r="I5" s="7">
        <f>('times-lab45'!E80/'Times-lab23'!E265)</f>
        <v>6.9027681907237196E-2</v>
      </c>
      <c r="J5" s="7">
        <f>('times-lab45'!E80/'Times-lab23'!E281)</f>
        <v>7.3353756544805276E-2</v>
      </c>
    </row>
    <row r="6" spans="1:11" x14ac:dyDescent="0.25">
      <c r="A6" s="6"/>
      <c r="B6" s="6" t="s">
        <v>76</v>
      </c>
      <c r="C6" s="7">
        <f>('times-lab45'!E48/'Times-lab23'!E169)</f>
        <v>3.467306247857152E-2</v>
      </c>
      <c r="D6" s="7">
        <f>('times-lab45'!E48/'Times-lab23'!E185)</f>
        <v>3.4610076187231664E-2</v>
      </c>
      <c r="E6" s="7">
        <f>('times-lab45'!E48/'Times-lab23'!E201)</f>
        <v>3.4465778582998659E-2</v>
      </c>
      <c r="F6" s="7">
        <f>('times-lab45'!E48/'Times-lab23'!E217)</f>
        <v>3.4685241716503445E-2</v>
      </c>
      <c r="G6" s="7">
        <f>('times-lab45'!E48/'Times-lab23'!E233)</f>
        <v>3.269697013591702E-2</v>
      </c>
      <c r="H6" s="7">
        <f>('times-lab45'!E80/'Times-lab23'!E249)</f>
        <v>7.3417395520125148E-2</v>
      </c>
      <c r="I6" s="7">
        <f>('times-lab45'!E48/'Times-lab23'!E265)</f>
        <v>3.2240286426583775E-2</v>
      </c>
      <c r="J6" s="7">
        <f>('times-lab45'!E48/'Times-lab23'!E281)</f>
        <v>3.4260836466282432E-2</v>
      </c>
    </row>
    <row r="7" spans="1:11" x14ac:dyDescent="0.25">
      <c r="A7" s="6"/>
      <c r="B7" s="6" t="s">
        <v>70</v>
      </c>
      <c r="C7" s="7">
        <f>('times-lab45'!E112/'Times-lab23'!E169)</f>
        <v>3.4479613649566962E-2</v>
      </c>
      <c r="D7" s="7">
        <f>('times-lab45'!E112/'Times-lab23'!E185)</f>
        <v>3.4416978772940199E-2</v>
      </c>
      <c r="E7" s="7">
        <f>('times-lab45'!E112/'Times-lab23'!E201)</f>
        <v>3.4273486237558104E-2</v>
      </c>
      <c r="F7" s="7">
        <f>('times-lab45'!E112/'Times-lab23'!E217)</f>
        <v>3.4491724936785921E-2</v>
      </c>
      <c r="G7" s="7">
        <f>('times-lab45'!E112/'Times-lab23'!E233)</f>
        <v>3.2514546371396676E-2</v>
      </c>
      <c r="H7" s="7">
        <f>('times-lab45'!E112/'Times-lab23'!E249)</f>
        <v>3.4099245125597782E-2</v>
      </c>
      <c r="I7" s="7">
        <f>('times-lab45'!E112/'Times-lab23'!E265)</f>
        <v>3.2060410603389655E-2</v>
      </c>
      <c r="J7" s="7">
        <f>('times-lab45'!E112/'Times-lab23'!E281)</f>
        <v>3.406968753909393E-2</v>
      </c>
    </row>
    <row r="8" spans="1:11" x14ac:dyDescent="0.25">
      <c r="A8" s="6"/>
      <c r="B8" s="6" t="s">
        <v>72</v>
      </c>
      <c r="C8" s="7">
        <f>('times-lab45'!N16/'Times-lab23'!E169)</f>
        <v>9.8839151018852489E-2</v>
      </c>
      <c r="D8" s="7">
        <f>('times-lab45'!N16/'Times-lab23'!E185)</f>
        <v>9.8659602080373082E-2</v>
      </c>
      <c r="E8" s="7">
        <f>('times-lab45'!N16/'Times-lab23'!E201)</f>
        <v>9.8248266834019854E-2</v>
      </c>
      <c r="F8" s="7">
        <f>('times-lab45'!N16/'Times-lab23'!E217)</f>
        <v>9.8873869196342348E-2</v>
      </c>
      <c r="G8" s="7">
        <f>('times-lab45'!N16/'Times-lab23'!E233)</f>
        <v>9.3206095398122885E-2</v>
      </c>
      <c r="H8" s="7">
        <f>('times-lab45'!N16/'Times-lab23'!E249)</f>
        <v>9.774878781567084E-2</v>
      </c>
      <c r="I8" s="7">
        <f>('times-lab45'!N16/'Times-lab23'!E265)</f>
        <v>9.1904271247385261E-2</v>
      </c>
      <c r="J8" s="7">
        <f>('times-lab45'!N16/'Times-lab23'!E281)</f>
        <v>9.7664058132040973E-2</v>
      </c>
    </row>
    <row r="9" spans="1:11" x14ac:dyDescent="0.25">
      <c r="A9" s="6"/>
      <c r="B9" s="6" t="s">
        <v>73</v>
      </c>
      <c r="C9" s="7">
        <f>('times-lab45'!N48/'Times-lab23'!E169)</f>
        <v>8.9431321645519896E-2</v>
      </c>
      <c r="D9" s="7">
        <f>('times-lab45'!N48/'Times-lab23'!E185)</f>
        <v>8.9268862754455544E-2</v>
      </c>
      <c r="E9" s="7">
        <f>('times-lab45'!N48/'Times-lab23'!E201)</f>
        <v>8.8896679724334834E-2</v>
      </c>
      <c r="F9" s="7">
        <f>('times-lab45'!N48/'Times-lab23'!E217)</f>
        <v>8.9462735234831767E-2</v>
      </c>
      <c r="G9" s="7">
        <f>('times-lab45'!N48/'Times-lab23'!E233)</f>
        <v>8.4334438438090437E-2</v>
      </c>
      <c r="H9" s="7">
        <f>('times-lab45'!N48/'Times-lab23'!E249)</f>
        <v>8.8444742730899528E-2</v>
      </c>
      <c r="I9" s="7">
        <f>('times-lab45'!N48/'Times-lab23'!E265)</f>
        <v>8.3156526111341347E-2</v>
      </c>
      <c r="J9" s="7">
        <f>('times-lab45'!N48/'Times-lab23'!E281)</f>
        <v>8.8368077892002045E-2</v>
      </c>
    </row>
    <row r="10" spans="1:11" x14ac:dyDescent="0.25">
      <c r="A10" s="6"/>
      <c r="B10" s="6" t="s">
        <v>74</v>
      </c>
      <c r="C10" s="7">
        <f>('times-lab45'!N80/'Times-lab23'!E169)</f>
        <v>0.25818302347319133</v>
      </c>
      <c r="D10" s="7">
        <f>('times-lab45'!N80/'Times-lab23'!E185)</f>
        <v>0.25771401410473593</v>
      </c>
      <c r="E10" s="7">
        <f>('times-lab45'!N80/'Times-lab23'!E201)</f>
        <v>0.25663954334623751</v>
      </c>
      <c r="F10" s="7">
        <f>('times-lab45'!N80/'Times-lab23'!E217)</f>
        <v>0.25827371267824223</v>
      </c>
      <c r="G10" s="7">
        <f>('times-lab45'!N80/'Times-lab23'!E233)</f>
        <v>0.24346861813319379</v>
      </c>
      <c r="H10" s="7">
        <f>('times-lab45'!N80/'Times-lab23'!E249)</f>
        <v>0.25533482753484643</v>
      </c>
      <c r="I10" s="7">
        <f>('times-lab45'!N80/'Times-lab23'!E265)</f>
        <v>0.24006805376367843</v>
      </c>
      <c r="J10" s="7">
        <f>('times-lab45'!N80/'Times-lab23'!E281)</f>
        <v>0.25511350060445515</v>
      </c>
    </row>
    <row r="11" spans="1:11" x14ac:dyDescent="0.25">
      <c r="A11" s="6"/>
      <c r="B11" s="6" t="s">
        <v>75</v>
      </c>
      <c r="C11" s="7">
        <f>('times-lab45'!N112/'Times-lab23'!E169)</f>
        <v>0.24929913801265888</v>
      </c>
      <c r="D11" s="7">
        <f>('times-lab45'!E112/'Times-lab23'!E185)</f>
        <v>3.4416978772940199E-2</v>
      </c>
      <c r="E11" s="7">
        <f>('times-lab45'!N112/'Times-lab23'!E201)</f>
        <v>0.24780876788679657</v>
      </c>
      <c r="F11" s="7">
        <f>('times-lab45'!N112/'Times-lab23'!E217)</f>
        <v>0.24938670666973828</v>
      </c>
      <c r="G11" s="7">
        <f>('times-lab45'!N112/'Times-lab23'!E233)</f>
        <v>0.23509104439642176</v>
      </c>
      <c r="H11" s="7">
        <f>('times-lab45'!N112/'Times-lab23'!E249)</f>
        <v>0.24654894637430635</v>
      </c>
      <c r="I11" s="7">
        <f>('times-lab45'!N112/'Times-lab23'!E265)</f>
        <v>0.23180749091303493</v>
      </c>
      <c r="J11" s="7">
        <f>('times-lab45'!N112/'Times-lab23'!E281)</f>
        <v>0.24633523513867486</v>
      </c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12" t="s">
        <v>77</v>
      </c>
      <c r="B13" s="12"/>
      <c r="C13" s="12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 t="s">
        <v>37</v>
      </c>
      <c r="D14" s="6" t="s">
        <v>38</v>
      </c>
      <c r="E14" s="6" t="s">
        <v>39</v>
      </c>
      <c r="F14" s="6" t="s">
        <v>40</v>
      </c>
      <c r="G14" s="6" t="s">
        <v>41</v>
      </c>
      <c r="H14" s="6" t="s">
        <v>42</v>
      </c>
      <c r="I14" s="6" t="s">
        <v>43</v>
      </c>
      <c r="J14" s="6" t="s">
        <v>44</v>
      </c>
    </row>
    <row r="15" spans="1:11" x14ac:dyDescent="0.25">
      <c r="A15" s="6"/>
      <c r="B15" s="6" t="s">
        <v>69</v>
      </c>
      <c r="C15" s="7">
        <f>('times-lab45'!E16*25/'Times-lab23'!E169*20)</f>
        <v>36.909124532443663</v>
      </c>
      <c r="D15" s="7">
        <f>('times-lab45'!E16*25/'Times-lab23'!E185*20)</f>
        <v>36.842076261979045</v>
      </c>
      <c r="E15" s="7">
        <f>('times-lab45'!E16*25/'Times-lab23'!E201*20)</f>
        <v>36.688472920836034</v>
      </c>
      <c r="F15" s="7">
        <f>('times-lab45'!E16*25/'Times-lab23'!E217*20)</f>
        <v>36.922089208114215</v>
      </c>
      <c r="G15" s="7">
        <f>('times-lab45'!E16*25/'Times-lab23'!E233*40)</f>
        <v>69.611188416136216</v>
      </c>
      <c r="H15" s="7">
        <f>('times-lab45'!E16*25/'Times-lab23'!E249*40)</f>
        <v>73.003908778938296</v>
      </c>
      <c r="I15" s="7">
        <f>('times-lab45'!E16*25/'Times-lab23'!E265*40)</f>
        <v>68.638918031301515</v>
      </c>
      <c r="J15" s="7">
        <f>('times-lab45'!E16*25/'Times-lab23'!E281*40)</f>
        <v>72.940628218301086</v>
      </c>
    </row>
    <row r="16" spans="1:11" x14ac:dyDescent="0.25">
      <c r="A16" s="6"/>
      <c r="B16" s="6" t="s">
        <v>71</v>
      </c>
      <c r="C16" s="7">
        <f>('times-lab45'!E80*25/'Times-lab23'!E169*20)</f>
        <v>37.118174073464715</v>
      </c>
      <c r="D16" s="7">
        <f>('times-lab45'!E80*25/'Times-lab23'!E185*20)</f>
        <v>37.050746048390785</v>
      </c>
      <c r="E16" s="7">
        <f>('times-lab45'!E80*25/'Times-lab23'!E201*20)</f>
        <v>36.89627271348953</v>
      </c>
      <c r="F16" s="7">
        <f>('times-lab45'!E80*25/'Times-lab23'!E217*20)</f>
        <v>37.131212179744438</v>
      </c>
      <c r="G16" s="7">
        <f>('times-lab45'!E80*25/'Times-lab23'!E233*40)</f>
        <v>70.005459133002759</v>
      </c>
      <c r="H16" s="7">
        <f>('times-lab45'!E48*25/'Times-lab23'!E249*40)</f>
        <v>34.290559886445429</v>
      </c>
      <c r="I16" s="7">
        <f>('times-lab45'!E80*25/'Times-lab23'!E265*40)</f>
        <v>69.027681907237181</v>
      </c>
      <c r="J16" s="7">
        <f>('times-lab45'!E80*25/'Times-lab23'!E281*40)</f>
        <v>73.353756544805279</v>
      </c>
    </row>
    <row r="17" spans="1:10" x14ac:dyDescent="0.25">
      <c r="A17" s="6"/>
      <c r="B17" s="6" t="s">
        <v>76</v>
      </c>
      <c r="C17" s="7">
        <f>('times-lab45'!E48*64/'Times-lab23'!E169*20)</f>
        <v>44.381519972571546</v>
      </c>
      <c r="D17" s="7">
        <f>('times-lab45'!E48*64/'Times-lab23'!E185*20)</f>
        <v>44.30089751965653</v>
      </c>
      <c r="E17" s="7">
        <f>('times-lab45'!E48*64/'Times-lab23'!E201*20)</f>
        <v>44.116196586238281</v>
      </c>
      <c r="F17" s="7">
        <f>('times-lab45'!E48*64/'Times-lab23'!E217*20)</f>
        <v>44.39710939712441</v>
      </c>
      <c r="G17" s="7">
        <f>('times-lab45'!E48*64/'Times-lab23'!E233*40)</f>
        <v>83.70424354794757</v>
      </c>
      <c r="H17" s="7">
        <f>('times-lab45'!E80*64/'Times-lab23'!E249*40)</f>
        <v>187.94853253152039</v>
      </c>
      <c r="I17" s="7">
        <f>('times-lab45'!E48*64/'Times-lab23'!E265*40)</f>
        <v>82.535133252054464</v>
      </c>
      <c r="J17" s="7">
        <f>('times-lab45'!E48*64/'Times-lab23'!E281*40)</f>
        <v>87.707741353683019</v>
      </c>
    </row>
    <row r="18" spans="1:10" x14ac:dyDescent="0.25">
      <c r="A18" s="6"/>
      <c r="B18" s="6" t="s">
        <v>70</v>
      </c>
      <c r="C18" s="7">
        <f>('times-lab45'!E112*64/'Times-lab23'!E169*20)</f>
        <v>44.133905471445715</v>
      </c>
      <c r="D18" s="7">
        <f>('times-lab45'!E112*64/'Times-lab23'!E185*20)</f>
        <v>44.053732829363454</v>
      </c>
      <c r="E18" s="7">
        <f>('times-lab45'!E112*64/'Times-lab23'!E201*20)</f>
        <v>43.870062384074373</v>
      </c>
      <c r="F18" s="7">
        <f>('times-lab45'!E112*64/'Times-lab23'!E217*20)</f>
        <v>44.149407919085981</v>
      </c>
      <c r="G18" s="7">
        <f>('times-lab45'!E112*64/'Times-lab23'!E233*40)</f>
        <v>83.237238710775486</v>
      </c>
      <c r="H18" s="7">
        <f>('times-lab45'!E112*64/'Times-lab23'!E249*40)</f>
        <v>87.294067521530323</v>
      </c>
      <c r="I18" s="7">
        <f>('times-lab45'!E112*64/'Times-lab23'!E265*40)</f>
        <v>82.074651144677517</v>
      </c>
      <c r="J18" s="7">
        <f>('times-lab45'!E112*64/'Times-lab23'!E281*40)</f>
        <v>87.218400100080459</v>
      </c>
    </row>
    <row r="19" spans="1:10" x14ac:dyDescent="0.25">
      <c r="A19" s="6"/>
      <c r="B19" s="6" t="s">
        <v>72</v>
      </c>
      <c r="C19" s="7">
        <f>('times-lab45'!N16*250/'Times-lab23'!E169*20)</f>
        <v>494.19575509426244</v>
      </c>
      <c r="D19" s="7">
        <f>('times-lab45'!N16*250/'Times-lab23'!E185*20)</f>
        <v>493.29801040186538</v>
      </c>
      <c r="E19" s="7">
        <f>('times-lab45'!N16*250/'Times-lab23'!E201*20)</f>
        <v>491.24133417009932</v>
      </c>
      <c r="F19" s="7">
        <f>('times-lab45'!N16*250/'Times-lab23'!E217*20)</f>
        <v>494.36934598171172</v>
      </c>
      <c r="G19" s="7">
        <f>('times-lab45'!N16*250/'Times-lab23'!E233*40)</f>
        <v>932.06095398122886</v>
      </c>
      <c r="H19" s="7">
        <f>('times-lab45'!N16*250/'Times-lab23'!E249*40)</f>
        <v>977.48787815670835</v>
      </c>
      <c r="I19" s="7">
        <f>('times-lab45'!N16*250/'Times-lab23'!E265*40)</f>
        <v>919.0427124738527</v>
      </c>
      <c r="J19" s="7">
        <f>('times-lab45'!N16*250/'Times-lab23'!E281*40)</f>
        <v>976.64058132040975</v>
      </c>
    </row>
    <row r="20" spans="1:10" x14ac:dyDescent="0.25">
      <c r="A20" s="6"/>
      <c r="B20" s="6" t="s">
        <v>73</v>
      </c>
      <c r="C20" s="7">
        <f>('times-lab45'!N48*640/'Times-lab23'!E169*20)</f>
        <v>1144.7209170626547</v>
      </c>
      <c r="D20" s="7">
        <f>('times-lab45'!N48*640/'Times-lab23'!E185*20)</f>
        <v>1142.6414432570309</v>
      </c>
      <c r="E20" s="7">
        <f>('times-lab45'!N48*640/'Times-lab23'!E201*20)</f>
        <v>1137.877500471486</v>
      </c>
      <c r="F20" s="7">
        <f>('times-lab45'!N48*640/'Times-lab23'!E217*20)</f>
        <v>1145.1230110058468</v>
      </c>
      <c r="G20" s="7">
        <f>('times-lab45'!N48*640/'Times-lab23'!E233*40)</f>
        <v>2158.9616240151154</v>
      </c>
      <c r="H20" s="7">
        <f>('times-lab45'!N48*640/'Times-lab23'!E249*40)</f>
        <v>2264.1854139110278</v>
      </c>
      <c r="I20" s="7">
        <f>('times-lab45'!N48*640/'Times-lab23'!E265*40)</f>
        <v>2128.8070684503382</v>
      </c>
      <c r="J20" s="7">
        <f>('times-lab45'!N48*640/'Times-lab23'!E281*40)</f>
        <v>2262.2227940352523</v>
      </c>
    </row>
    <row r="21" spans="1:10" x14ac:dyDescent="0.25">
      <c r="A21" s="6"/>
      <c r="B21" s="6" t="s">
        <v>74</v>
      </c>
      <c r="C21" s="7">
        <f>('times-lab45'!N80*250/'Times-lab23'!E169*20)</f>
        <v>1290.9151173659566</v>
      </c>
      <c r="D21" s="7">
        <f>('times-lab45'!N80*250/'Times-lab23'!E185*20)</f>
        <v>1288.5700705236798</v>
      </c>
      <c r="E21" s="7">
        <f>('times-lab45'!N80*250/'Times-lab23'!E201*20)</f>
        <v>1283.1977167311877</v>
      </c>
      <c r="F21" s="7">
        <f>('times-lab45'!N80*250/'Times-lab23'!E217*20)</f>
        <v>1291.3685633912112</v>
      </c>
      <c r="G21" s="7">
        <f>('times-lab45'!N80*250/'Times-lab23'!E233*40)</f>
        <v>2434.6861813319379</v>
      </c>
      <c r="H21" s="7">
        <f>('times-lab45'!N80*250/'Times-lab23'!E249*40)</f>
        <v>2553.3482753484641</v>
      </c>
      <c r="I21" s="7">
        <f>('times-lab45'!N80*250/'Times-lab23'!E265*40)</f>
        <v>2400.6805376367843</v>
      </c>
      <c r="J21" s="7">
        <f>('times-lab45'!N80*250/'Times-lab23'!E281*40)</f>
        <v>2551.1350060445511</v>
      </c>
    </row>
    <row r="22" spans="1:10" x14ac:dyDescent="0.25">
      <c r="A22" s="6"/>
      <c r="B22" s="6" t="s">
        <v>75</v>
      </c>
      <c r="C22" s="7">
        <f>('times-lab45'!N112*640/'Times-lab23'!E169*20)</f>
        <v>3191.0289665620339</v>
      </c>
      <c r="D22" s="7">
        <f>('times-lab45'!E112*640/'Times-lab23'!E185*20)</f>
        <v>440.53732829363457</v>
      </c>
      <c r="E22" s="7">
        <f>('times-lab45'!N112*640/'Times-lab23'!E201*20)</f>
        <v>3171.952228950996</v>
      </c>
      <c r="F22" s="7">
        <f>('times-lab45'!N112*640/'Times-lab23'!E217*20)</f>
        <v>3192.1498453726504</v>
      </c>
      <c r="G22" s="7">
        <f>('times-lab45'!N112*640/'Times-lab23'!E233*40)</f>
        <v>6018.330736548397</v>
      </c>
      <c r="H22" s="7">
        <f>('times-lab45'!N112*640/'Times-lab23'!E249*40)</f>
        <v>6311.653027182243</v>
      </c>
      <c r="I22" s="7">
        <f>('times-lab45'!N112*640/'Times-lab23'!E265*40)</f>
        <v>5934.2717673736943</v>
      </c>
      <c r="J22" s="7">
        <f>('times-lab45'!N112*640/'Times-lab23'!E281*40)</f>
        <v>6306.1820195500768</v>
      </c>
    </row>
    <row r="24" spans="1:10" x14ac:dyDescent="0.25">
      <c r="A24" s="12" t="s">
        <v>49</v>
      </c>
      <c r="B24" s="12"/>
      <c r="C24" s="12"/>
    </row>
    <row r="25" spans="1:10" x14ac:dyDescent="0.25">
      <c r="A25" s="6"/>
      <c r="B25" s="6" t="s">
        <v>69</v>
      </c>
      <c r="C25" s="7">
        <f>('times-lab45'!E16*25)</f>
        <v>1537810</v>
      </c>
    </row>
    <row r="26" spans="1:10" x14ac:dyDescent="0.25">
      <c r="A26" s="6"/>
      <c r="B26" s="6" t="s">
        <v>71</v>
      </c>
      <c r="C26" s="7">
        <f>('times-lab45'!E80*25)</f>
        <v>1546520</v>
      </c>
    </row>
    <row r="27" spans="1:10" x14ac:dyDescent="0.25">
      <c r="A27" s="6"/>
      <c r="B27" s="6" t="s">
        <v>76</v>
      </c>
      <c r="C27" s="7">
        <f>('times-lab45'!E48*64)</f>
        <v>1849145.6</v>
      </c>
    </row>
    <row r="28" spans="1:10" x14ac:dyDescent="0.25">
      <c r="A28" s="6"/>
      <c r="B28" s="6" t="s">
        <v>70</v>
      </c>
      <c r="C28" s="7">
        <f>('times-lab45'!E112*64)</f>
        <v>1838828.8</v>
      </c>
    </row>
    <row r="29" spans="1:10" x14ac:dyDescent="0.25">
      <c r="A29" s="6"/>
      <c r="B29" s="6" t="s">
        <v>72</v>
      </c>
      <c r="C29" s="7">
        <f>('times-lab45'!N16*250)</f>
        <v>20590550</v>
      </c>
    </row>
    <row r="30" spans="1:10" x14ac:dyDescent="0.25">
      <c r="A30" s="6"/>
      <c r="B30" s="6" t="s">
        <v>73</v>
      </c>
      <c r="C30" s="7">
        <f>('times-lab45'!N48*640)</f>
        <v>47694528</v>
      </c>
    </row>
    <row r="31" spans="1:10" x14ac:dyDescent="0.25">
      <c r="A31" s="6"/>
      <c r="B31" s="6" t="s">
        <v>74</v>
      </c>
      <c r="C31" s="7">
        <f>('times-lab45'!N80*250)</f>
        <v>53785675</v>
      </c>
    </row>
    <row r="32" spans="1:10" x14ac:dyDescent="0.25">
      <c r="A32" s="6"/>
      <c r="B32" s="6" t="s">
        <v>75</v>
      </c>
      <c r="C32" s="7">
        <f>('times-lab45'!N112*640)</f>
        <v>132953472</v>
      </c>
    </row>
    <row r="33" spans="1:3" x14ac:dyDescent="0.25">
      <c r="A33" s="15"/>
      <c r="B33" s="6" t="s">
        <v>37</v>
      </c>
      <c r="C33" s="15">
        <f>('Times-lab23'!E169*20)</f>
        <v>16665906</v>
      </c>
    </row>
    <row r="34" spans="1:3" x14ac:dyDescent="0.25">
      <c r="A34" s="15"/>
      <c r="B34" s="6" t="s">
        <v>38</v>
      </c>
      <c r="C34" s="15">
        <f>('Times-lab23'!E185*20)</f>
        <v>16696236</v>
      </c>
    </row>
    <row r="35" spans="1:3" x14ac:dyDescent="0.25">
      <c r="A35" s="15"/>
      <c r="B35" s="6" t="s">
        <v>39</v>
      </c>
      <c r="C35" s="15">
        <f>('Times-lab23'!E201*20)</f>
        <v>16766138</v>
      </c>
    </row>
    <row r="36" spans="1:3" x14ac:dyDescent="0.25">
      <c r="A36" s="15"/>
      <c r="B36" s="6" t="s">
        <v>40</v>
      </c>
      <c r="C36" s="16">
        <f>('Times-lab23'!E217*20)</f>
        <v>16660054</v>
      </c>
    </row>
    <row r="37" spans="1:3" x14ac:dyDescent="0.25">
      <c r="A37" s="15"/>
      <c r="B37" s="6" t="s">
        <v>41</v>
      </c>
      <c r="C37" s="15">
        <f>('Times-lab23'!E233*40)</f>
        <v>35346272</v>
      </c>
    </row>
    <row r="38" spans="1:3" x14ac:dyDescent="0.25">
      <c r="A38" s="15"/>
      <c r="B38" s="6" t="s">
        <v>42</v>
      </c>
      <c r="C38" s="15">
        <f>('Times-lab23'!E249*40)</f>
        <v>33703620</v>
      </c>
    </row>
    <row r="39" spans="1:3" x14ac:dyDescent="0.25">
      <c r="A39" s="15"/>
      <c r="B39" s="6" t="s">
        <v>43</v>
      </c>
      <c r="C39" s="15">
        <f>('Times-lab23'!E265*40)</f>
        <v>35846952</v>
      </c>
    </row>
    <row r="40" spans="1:3" x14ac:dyDescent="0.25">
      <c r="A40" s="15"/>
      <c r="B40" s="6" t="s">
        <v>44</v>
      </c>
      <c r="C40" s="15">
        <f>('Times-lab23'!E281*40)</f>
        <v>33732860</v>
      </c>
    </row>
  </sheetData>
  <mergeCells count="3">
    <mergeCell ref="A24:C24"/>
    <mergeCell ref="A2:C2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Times-lab23</vt:lpstr>
      <vt:lpstr>speedup-lab23</vt:lpstr>
      <vt:lpstr>times-lab45</vt:lpstr>
      <vt:lpstr>speedup-lab45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Turcu Ciprian</dc:creator>
  <cp:lastModifiedBy>Turcu Ciprian</cp:lastModifiedBy>
  <dcterms:created xsi:type="dcterms:W3CDTF">2025-04-03T18:08:13Z</dcterms:created>
  <dcterms:modified xsi:type="dcterms:W3CDTF">2025-05-05T20:33:09Z</dcterms:modified>
</cp:coreProperties>
</file>