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ara\Documents\Management Science\"/>
    </mc:Choice>
  </mc:AlternateContent>
  <xr:revisionPtr revIDLastSave="0" documentId="13_ncr:1_{39BBB92F-00B5-435E-AAF8-7FC048239DCE}" xr6:coauthVersionLast="45" xr6:coauthVersionMax="45" xr10:uidLastSave="{00000000-0000-0000-0000-000000000000}"/>
  <bookViews>
    <workbookView xWindow="9876" yWindow="1506" windowWidth="13164" windowHeight="8994" firstSheet="1" activeTab="3" xr2:uid="{00000000-000D-0000-FFFF-FFFF00000000}"/>
  </bookViews>
  <sheets>
    <sheet name="Pb #2" sheetId="1" r:id="rId1"/>
    <sheet name="Pb #3" sheetId="2" r:id="rId2"/>
    <sheet name="Pb #3 (2)" sheetId="5" r:id="rId3"/>
    <sheet name="Howie's Hot Tubs, Solved" sheetId="4" r:id="rId4"/>
    <sheet name="Pb #7" sheetId="3" r:id="rId5"/>
  </sheets>
  <definedNames>
    <definedName name="sencount" hidden="1">6</definedName>
    <definedName name="solver_adj" localSheetId="3" hidden="1">'Howie''s Hot Tubs, Solved'!$B$4:$C$4</definedName>
    <definedName name="solver_cvg" localSheetId="3" hidden="1">0.001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100</definedName>
    <definedName name="solver_lhs1" localSheetId="3" hidden="1">'Howie''s Hot Tubs, Solved'!$B$4:$C$4</definedName>
    <definedName name="solver_lhs2" localSheetId="3" hidden="1">'Howie''s Hot Tubs, Solved'!$D$8:$D$10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'Howie''s Hot Tubs, Solved'!$E$5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'Howie''s Hot Tubs, Solved'!$E$8:$E$10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5" l="1"/>
  <c r="A7" i="5" s="1"/>
  <c r="A5" i="5"/>
  <c r="A8" i="5" l="1"/>
  <c r="B7" i="5"/>
  <c r="A6" i="1"/>
  <c r="F4" i="1" s="1"/>
  <c r="B8" i="5" l="1"/>
  <c r="B9" i="5"/>
  <c r="B10" i="5" s="1"/>
  <c r="A11" i="5" s="1"/>
  <c r="A12" i="5" s="1"/>
  <c r="B14" i="5"/>
  <c r="D10" i="4"/>
  <c r="D9" i="4"/>
  <c r="D8" i="4"/>
  <c r="E5" i="4"/>
  <c r="B11" i="5" l="1"/>
  <c r="B12" i="5" s="1"/>
  <c r="B13" i="5" s="1"/>
  <c r="F4" i="5" s="1"/>
  <c r="A6" i="2"/>
  <c r="B6" i="2" s="1"/>
  <c r="A5" i="2"/>
  <c r="B5" i="2" s="1"/>
  <c r="B7" i="2" l="1"/>
  <c r="B8" i="2" s="1"/>
  <c r="A7" i="2"/>
  <c r="B14" i="2" l="1"/>
  <c r="A8" i="2"/>
  <c r="B9" i="2"/>
  <c r="B10" i="2" s="1"/>
  <c r="B11" i="2" s="1"/>
  <c r="B12" i="2" s="1"/>
  <c r="A11" i="2" l="1"/>
  <c r="A12" i="2" s="1"/>
  <c r="B13" i="2" s="1"/>
  <c r="F4" i="2" s="1"/>
  <c r="A7" i="1"/>
  <c r="H4" i="1" s="1"/>
  <c r="A8" i="1"/>
  <c r="G4" i="1" s="1"/>
  <c r="A9" i="1" l="1"/>
  <c r="I4" i="1" s="1"/>
  <c r="A10" i="1" l="1"/>
  <c r="J4" i="1" s="1"/>
</calcChain>
</file>

<file path=xl/sharedStrings.xml><?xml version="1.0" encoding="utf-8"?>
<sst xmlns="http://schemas.openxmlformats.org/spreadsheetml/2006/main" count="84" uniqueCount="46">
  <si>
    <t>Price</t>
  </si>
  <si>
    <t>Intercept of Demand Curve</t>
  </si>
  <si>
    <t>Slope of Demand Curve</t>
  </si>
  <si>
    <t>Demand (Sales)</t>
  </si>
  <si>
    <t>Revenue</t>
  </si>
  <si>
    <t>Profit</t>
  </si>
  <si>
    <t>Model (yellow indicates parameters value, blue indicates choice value, white is a computed value)</t>
  </si>
  <si>
    <t>Production Cost</t>
  </si>
  <si>
    <t>Quantity</t>
  </si>
  <si>
    <t>2020 HW #1 Pb #2: 1D Data Table Problem</t>
  </si>
  <si>
    <t>2020 HW #2 Pb #3: 2D Data Table Problem</t>
  </si>
  <si>
    <t>Region #1</t>
  </si>
  <si>
    <t>Region #2</t>
  </si>
  <si>
    <t>Total Sales</t>
  </si>
  <si>
    <t>Regional Profit</t>
  </si>
  <si>
    <t>Total Profit</t>
  </si>
  <si>
    <t>Unit Cost</t>
  </si>
  <si>
    <t>Common unit cost</t>
  </si>
  <si>
    <t>X1 = # of</t>
  </si>
  <si>
    <t>X2 = # of</t>
  </si>
  <si>
    <t>Aqua Spas</t>
  </si>
  <si>
    <t>Hydrolux</t>
  </si>
  <si>
    <t># to make</t>
  </si>
  <si>
    <t>Unit Profit</t>
  </si>
  <si>
    <t>&lt;= Constraints</t>
  </si>
  <si>
    <t>Used</t>
  </si>
  <si>
    <t>Available</t>
  </si>
  <si>
    <t>Pumps</t>
  </si>
  <si>
    <t>Labor</t>
  </si>
  <si>
    <t>Tubing</t>
  </si>
  <si>
    <t>Appointment Type</t>
  </si>
  <si>
    <t>Doctors' time</t>
  </si>
  <si>
    <t>RN Time</t>
  </si>
  <si>
    <t>PA Time</t>
  </si>
  <si>
    <t>Exam Room Time</t>
  </si>
  <si>
    <t>Lab Tech Time</t>
  </si>
  <si>
    <t>2 (less one hour)</t>
  </si>
  <si>
    <r>
      <rPr>
        <b/>
        <sz val="14"/>
        <rFont val="Arial"/>
        <family val="2"/>
      </rPr>
      <t>Minutes</t>
    </r>
    <r>
      <rPr>
        <sz val="14"/>
        <rFont val="Arial"/>
        <family val="2"/>
      </rPr>
      <t xml:space="preserve"> of each resource consumed by each appointment type</t>
    </r>
  </si>
  <si>
    <r>
      <rPr>
        <b/>
        <sz val="14"/>
        <rFont val="Arial"/>
        <family val="2"/>
      </rPr>
      <t>Days</t>
    </r>
    <r>
      <rPr>
        <sz val="14"/>
        <rFont val="Arial"/>
        <family val="2"/>
      </rPr>
      <t xml:space="preserve"> Available</t>
    </r>
  </si>
  <si>
    <t>#1</t>
  </si>
  <si>
    <t>#2</t>
  </si>
  <si>
    <t>#3</t>
  </si>
  <si>
    <t>#4</t>
  </si>
  <si>
    <t>#5</t>
  </si>
  <si>
    <t>Sales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</si>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</sst>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4"/>
      <color indexed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1" fillId="0" borderId="0" xfId="0" applyNumberFormat="1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4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5" fontId="4" fillId="5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8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4">
    <dxf>
      <font>
        <color rgb="FF9C5700"/>
      </font>
      <fill>
        <patternFill>
          <bgColor rgb="FFFFEB9C"/>
        </patternFill>
      </fill>
    </dxf>
    <dxf>
      <font>
        <strike val="0"/>
        <u val="double"/>
        <color theme="1"/>
      </font>
      <fill>
        <patternFill>
          <bgColor theme="7"/>
        </patternFill>
      </fill>
    </dxf>
    <dxf>
      <font>
        <strike val="0"/>
        <u val="double"/>
        <color theme="1"/>
      </font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'Pb #2'!$H$3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'Pb #2'!$E$5:$E$25</c15:sqref>
                  </c15:fullRef>
                </c:ext>
              </c:extLst>
              <c:f>'Pb #2'!$E$6:$E$25</c:f>
              <c:numCache>
                <c:formatCode>"$"#,##0.00_);[Red]\("$"#,##0.00\)</c:formatCode>
                <c:ptCount val="2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  <c:pt idx="13">
                  <c:v>9</c:v>
                </c:pt>
                <c:pt idx="14">
                  <c:v>9.5</c:v>
                </c:pt>
                <c:pt idx="15">
                  <c:v>10</c:v>
                </c:pt>
                <c:pt idx="16">
                  <c:v>10.5</c:v>
                </c:pt>
                <c:pt idx="17">
                  <c:v>11</c:v>
                </c:pt>
                <c:pt idx="18">
                  <c:v>11.5</c:v>
                </c:pt>
                <c:pt idx="19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'Pb #2'!$H$4:$H$25</c15:sqref>
                  </c15:fullRef>
                </c:ext>
              </c:extLst>
              <c:f>'Pb #2'!$H$5:$H$25</c:f>
              <c:numCache>
                <c:formatCode>General</c:formatCode>
                <c:ptCount val="21"/>
                <c:pt idx="0">
                  <c:v>188</c:v>
                </c:pt>
                <c:pt idx="1">
                  <c:v>225</c:v>
                </c:pt>
                <c:pt idx="2">
                  <c:v>258</c:v>
                </c:pt>
                <c:pt idx="3">
                  <c:v>287</c:v>
                </c:pt>
                <c:pt idx="4">
                  <c:v>312</c:v>
                </c:pt>
                <c:pt idx="5">
                  <c:v>333</c:v>
                </c:pt>
                <c:pt idx="6">
                  <c:v>350</c:v>
                </c:pt>
                <c:pt idx="7">
                  <c:v>363</c:v>
                </c:pt>
                <c:pt idx="8">
                  <c:v>372</c:v>
                </c:pt>
                <c:pt idx="9">
                  <c:v>377</c:v>
                </c:pt>
                <c:pt idx="10">
                  <c:v>378</c:v>
                </c:pt>
                <c:pt idx="11">
                  <c:v>375</c:v>
                </c:pt>
                <c:pt idx="12">
                  <c:v>368</c:v>
                </c:pt>
                <c:pt idx="13">
                  <c:v>357</c:v>
                </c:pt>
                <c:pt idx="14">
                  <c:v>342</c:v>
                </c:pt>
                <c:pt idx="15">
                  <c:v>323</c:v>
                </c:pt>
                <c:pt idx="16">
                  <c:v>300</c:v>
                </c:pt>
                <c:pt idx="17">
                  <c:v>273</c:v>
                </c:pt>
                <c:pt idx="18">
                  <c:v>242</c:v>
                </c:pt>
                <c:pt idx="19">
                  <c:v>207</c:v>
                </c:pt>
                <c:pt idx="2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C-4A4B-8B2D-820D48E83C54}"/>
            </c:ext>
          </c:extLst>
        </c:ser>
        <c:ser>
          <c:idx val="1"/>
          <c:order val="1"/>
          <c:tx>
            <c:strRef>
              <c:f>'Pb #2'!$I$3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'Pb #2'!$E$5:$E$25</c15:sqref>
                  </c15:fullRef>
                </c:ext>
              </c:extLst>
              <c:f>'Pb #2'!$E$6:$E$25</c:f>
              <c:numCache>
                <c:formatCode>"$"#,##0.00_);[Red]\("$"#,##0.00\)</c:formatCode>
                <c:ptCount val="2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  <c:pt idx="13">
                  <c:v>9</c:v>
                </c:pt>
                <c:pt idx="14">
                  <c:v>9.5</c:v>
                </c:pt>
                <c:pt idx="15">
                  <c:v>10</c:v>
                </c:pt>
                <c:pt idx="16">
                  <c:v>10.5</c:v>
                </c:pt>
                <c:pt idx="17">
                  <c:v>11</c:v>
                </c:pt>
                <c:pt idx="18">
                  <c:v>11.5</c:v>
                </c:pt>
                <c:pt idx="19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'Pb #2'!$I$4:$I$25</c15:sqref>
                  </c15:fullRef>
                </c:ext>
              </c:extLst>
              <c:f>'Pb #2'!$I$5:$I$25</c:f>
              <c:numCache>
                <c:formatCode>General</c:formatCode>
                <c:ptCount val="21"/>
                <c:pt idx="0">
                  <c:v>470</c:v>
                </c:pt>
                <c:pt idx="1">
                  <c:v>450</c:v>
                </c:pt>
                <c:pt idx="2">
                  <c:v>430</c:v>
                </c:pt>
                <c:pt idx="3">
                  <c:v>410</c:v>
                </c:pt>
                <c:pt idx="4">
                  <c:v>468</c:v>
                </c:pt>
                <c:pt idx="5">
                  <c:v>444</c:v>
                </c:pt>
                <c:pt idx="6">
                  <c:v>420</c:v>
                </c:pt>
                <c:pt idx="7">
                  <c:v>396</c:v>
                </c:pt>
                <c:pt idx="8">
                  <c:v>372</c:v>
                </c:pt>
                <c:pt idx="9">
                  <c:v>406</c:v>
                </c:pt>
                <c:pt idx="10">
                  <c:v>378</c:v>
                </c:pt>
                <c:pt idx="11">
                  <c:v>350</c:v>
                </c:pt>
                <c:pt idx="12">
                  <c:v>322</c:v>
                </c:pt>
                <c:pt idx="13">
                  <c:v>294</c:v>
                </c:pt>
                <c:pt idx="14">
                  <c:v>342</c:v>
                </c:pt>
                <c:pt idx="15">
                  <c:v>306</c:v>
                </c:pt>
                <c:pt idx="16">
                  <c:v>270</c:v>
                </c:pt>
                <c:pt idx="17">
                  <c:v>234</c:v>
                </c:pt>
                <c:pt idx="18">
                  <c:v>198</c:v>
                </c:pt>
                <c:pt idx="19">
                  <c:v>216</c:v>
                </c:pt>
                <c:pt idx="2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C-4A4B-8B2D-820D48E83C54}"/>
            </c:ext>
          </c:extLst>
        </c:ser>
        <c:ser>
          <c:idx val="2"/>
          <c:order val="2"/>
          <c:tx>
            <c:strRef>
              <c:f>'Pb #2'!$J$3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'Pb #2'!$E$5:$E$25</c15:sqref>
                  </c15:fullRef>
                </c:ext>
              </c:extLst>
              <c:f>'Pb #2'!$E$6:$E$25</c:f>
              <c:numCache>
                <c:formatCode>"$"#,##0.00_);[Red]\("$"#,##0.00\)</c:formatCode>
                <c:ptCount val="20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  <c:pt idx="13">
                  <c:v>9</c:v>
                </c:pt>
                <c:pt idx="14">
                  <c:v>9.5</c:v>
                </c:pt>
                <c:pt idx="15">
                  <c:v>10</c:v>
                </c:pt>
                <c:pt idx="16">
                  <c:v>10.5</c:v>
                </c:pt>
                <c:pt idx="17">
                  <c:v>11</c:v>
                </c:pt>
                <c:pt idx="18">
                  <c:v>11.5</c:v>
                </c:pt>
                <c:pt idx="19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'Pb #2'!$J$4:$J$25</c15:sqref>
                  </c15:fullRef>
                </c:ext>
              </c:extLst>
              <c:f>'Pb #2'!$J$5:$J$25</c:f>
              <c:numCache>
                <c:formatCode>General</c:formatCode>
                <c:ptCount val="21"/>
                <c:pt idx="0">
                  <c:v>-282</c:v>
                </c:pt>
                <c:pt idx="1">
                  <c:v>-225</c:v>
                </c:pt>
                <c:pt idx="2">
                  <c:v>-172</c:v>
                </c:pt>
                <c:pt idx="3">
                  <c:v>-123</c:v>
                </c:pt>
                <c:pt idx="4">
                  <c:v>-156</c:v>
                </c:pt>
                <c:pt idx="5">
                  <c:v>-111</c:v>
                </c:pt>
                <c:pt idx="6">
                  <c:v>-70</c:v>
                </c:pt>
                <c:pt idx="7">
                  <c:v>-33</c:v>
                </c:pt>
                <c:pt idx="8">
                  <c:v>0</c:v>
                </c:pt>
                <c:pt idx="9">
                  <c:v>-29</c:v>
                </c:pt>
                <c:pt idx="10">
                  <c:v>0</c:v>
                </c:pt>
                <c:pt idx="11">
                  <c:v>25</c:v>
                </c:pt>
                <c:pt idx="12">
                  <c:v>46</c:v>
                </c:pt>
                <c:pt idx="13">
                  <c:v>63</c:v>
                </c:pt>
                <c:pt idx="14">
                  <c:v>0</c:v>
                </c:pt>
                <c:pt idx="15">
                  <c:v>17</c:v>
                </c:pt>
                <c:pt idx="16">
                  <c:v>30</c:v>
                </c:pt>
                <c:pt idx="17">
                  <c:v>39</c:v>
                </c:pt>
                <c:pt idx="18">
                  <c:v>44</c:v>
                </c:pt>
                <c:pt idx="19">
                  <c:v>-9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C-4A4B-8B2D-820D48E8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78447"/>
        <c:axId val="394165839"/>
      </c:lineChart>
      <c:catAx>
        <c:axId val="401178447"/>
        <c:scaling>
          <c:orientation val="minMax"/>
        </c:scaling>
        <c:delete val="0"/>
        <c:axPos val="b"/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65839"/>
        <c:crosses val="autoZero"/>
        <c:auto val="1"/>
        <c:lblAlgn val="ctr"/>
        <c:lblOffset val="100"/>
        <c:noMultiLvlLbl val="0"/>
      </c:catAx>
      <c:valAx>
        <c:axId val="39416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131445</xdr:colOff>
      <xdr:row>7</xdr:row>
      <xdr:rowOff>95250</xdr:rowOff>
    </xdr:from>
    <xdr:to>
      <xdr:col>17</xdr:col>
      <xdr:colOff>222885</xdr:colOff>
      <xdr:row>22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4DB5F0-4BB4-4CD1-AA15-5CD4B9F47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Normal="100" workbookViewId="0">
      <selection activeCell="F18" sqref="F18"/>
    </sheetView>
  </sheetViews>
  <sheetFormatPr defaultRowHeight="14.4" x14ac:dyDescent="0.55000000000000004"/>
  <cols>
    <col min="2" max="2" width="12.9453125" customWidth="1"/>
  </cols>
  <sheetData>
    <row r="1" spans="1:10" x14ac:dyDescent="0.55000000000000004">
      <c r="A1" t="s">
        <v>9</v>
      </c>
    </row>
    <row r="2" spans="1:10" x14ac:dyDescent="0.55000000000000004">
      <c r="A2" t="s">
        <v>6</v>
      </c>
    </row>
    <row r="3" spans="1:10" ht="14.1" customHeight="1" x14ac:dyDescent="0.55000000000000004">
      <c r="A3" s="6">
        <v>9.5</v>
      </c>
      <c r="B3" t="s">
        <v>0</v>
      </c>
      <c r="E3" t="s">
        <v>0</v>
      </c>
      <c r="F3" t="s">
        <v>44</v>
      </c>
      <c r="G3" t="s">
        <v>16</v>
      </c>
      <c r="H3" t="s">
        <v>4</v>
      </c>
      <c r="I3" t="s">
        <v>45</v>
      </c>
      <c r="J3" t="s">
        <v>5</v>
      </c>
    </row>
    <row r="4" spans="1:10" x14ac:dyDescent="0.55000000000000004">
      <c r="A4" s="5">
        <v>110</v>
      </c>
      <c r="B4" t="s">
        <v>1</v>
      </c>
      <c r="F4">
        <f>A6</f>
        <v>34</v>
      </c>
      <c r="G4" s="32">
        <f>A8</f>
        <v>9</v>
      </c>
      <c r="H4" s="32">
        <f>A7</f>
        <v>323</v>
      </c>
      <c r="I4" s="32">
        <f>A9</f>
        <v>306</v>
      </c>
      <c r="J4" s="32">
        <f>A10</f>
        <v>17</v>
      </c>
    </row>
    <row r="5" spans="1:10" x14ac:dyDescent="0.55000000000000004">
      <c r="A5" s="5">
        <v>-8</v>
      </c>
      <c r="B5" t="s">
        <v>2</v>
      </c>
      <c r="E5" s="32">
        <v>2</v>
      </c>
      <c r="F5">
        <f t="dataTable" ref="F5:J25" dt2D="0" dtr="0" r1="A3"/>
        <v>94</v>
      </c>
      <c r="G5">
        <v>5</v>
      </c>
      <c r="H5">
        <v>188</v>
      </c>
      <c r="I5">
        <v>470</v>
      </c>
      <c r="J5">
        <v>-282</v>
      </c>
    </row>
    <row r="6" spans="1:10" x14ac:dyDescent="0.55000000000000004">
      <c r="A6" s="1">
        <f>INT(MAX(A4+A5*A3,0))</f>
        <v>34</v>
      </c>
      <c r="B6" t="s">
        <v>3</v>
      </c>
      <c r="E6" s="32">
        <v>2.5</v>
      </c>
      <c r="F6">
        <v>90</v>
      </c>
      <c r="G6">
        <v>5</v>
      </c>
      <c r="H6">
        <v>225</v>
      </c>
      <c r="I6">
        <v>450</v>
      </c>
      <c r="J6">
        <v>-225</v>
      </c>
    </row>
    <row r="7" spans="1:10" x14ac:dyDescent="0.55000000000000004">
      <c r="A7" s="2">
        <f>A3*A6</f>
        <v>323</v>
      </c>
      <c r="B7" t="s">
        <v>4</v>
      </c>
      <c r="E7" s="32">
        <v>3</v>
      </c>
      <c r="F7">
        <v>86</v>
      </c>
      <c r="G7">
        <v>5</v>
      </c>
      <c r="H7">
        <v>258</v>
      </c>
      <c r="I7">
        <v>430</v>
      </c>
      <c r="J7">
        <v>-172</v>
      </c>
    </row>
    <row r="8" spans="1:10" x14ac:dyDescent="0.55000000000000004">
      <c r="A8" s="2">
        <f>VLOOKUP(A6,A14:B22,2)</f>
        <v>9</v>
      </c>
      <c r="B8" t="s">
        <v>16</v>
      </c>
      <c r="E8" s="32">
        <v>3.5</v>
      </c>
      <c r="F8">
        <v>82</v>
      </c>
      <c r="G8">
        <v>5</v>
      </c>
      <c r="H8">
        <v>287</v>
      </c>
      <c r="I8">
        <v>410</v>
      </c>
      <c r="J8">
        <v>-123</v>
      </c>
    </row>
    <row r="9" spans="1:10" x14ac:dyDescent="0.55000000000000004">
      <c r="A9" s="7">
        <f>A8*A6</f>
        <v>306</v>
      </c>
      <c r="B9" s="8" t="s">
        <v>7</v>
      </c>
      <c r="E9" s="32">
        <v>4</v>
      </c>
      <c r="F9">
        <v>78</v>
      </c>
      <c r="G9">
        <v>6</v>
      </c>
      <c r="H9">
        <v>312</v>
      </c>
      <c r="I9">
        <v>468</v>
      </c>
      <c r="J9">
        <v>-156</v>
      </c>
    </row>
    <row r="10" spans="1:10" x14ac:dyDescent="0.55000000000000004">
      <c r="A10" s="3">
        <f>A7-A9</f>
        <v>17</v>
      </c>
      <c r="B10" s="4" t="s">
        <v>5</v>
      </c>
      <c r="E10" s="32">
        <v>4.5</v>
      </c>
      <c r="F10">
        <v>74</v>
      </c>
      <c r="G10">
        <v>6</v>
      </c>
      <c r="H10">
        <v>333</v>
      </c>
      <c r="I10">
        <v>444</v>
      </c>
      <c r="J10">
        <v>-111</v>
      </c>
    </row>
    <row r="11" spans="1:10" x14ac:dyDescent="0.55000000000000004">
      <c r="A11" s="13"/>
      <c r="E11" s="32">
        <v>5</v>
      </c>
      <c r="F11">
        <v>70</v>
      </c>
      <c r="G11">
        <v>6</v>
      </c>
      <c r="H11">
        <v>350</v>
      </c>
      <c r="I11">
        <v>420</v>
      </c>
      <c r="J11">
        <v>-70</v>
      </c>
    </row>
    <row r="12" spans="1:10" x14ac:dyDescent="0.55000000000000004">
      <c r="E12" s="32">
        <v>5.5</v>
      </c>
      <c r="F12">
        <v>66</v>
      </c>
      <c r="G12">
        <v>6</v>
      </c>
      <c r="H12">
        <v>363</v>
      </c>
      <c r="I12">
        <v>396</v>
      </c>
      <c r="J12">
        <v>-33</v>
      </c>
    </row>
    <row r="13" spans="1:10" x14ac:dyDescent="0.55000000000000004">
      <c r="A13" s="12" t="s">
        <v>8</v>
      </c>
      <c r="B13" s="12" t="s">
        <v>16</v>
      </c>
      <c r="E13" s="32">
        <v>6</v>
      </c>
      <c r="F13">
        <v>62</v>
      </c>
      <c r="G13">
        <v>6</v>
      </c>
      <c r="H13">
        <v>372</v>
      </c>
      <c r="I13">
        <v>372</v>
      </c>
      <c r="J13">
        <v>0</v>
      </c>
    </row>
    <row r="14" spans="1:10" x14ac:dyDescent="0.55000000000000004">
      <c r="A14" s="1">
        <v>0</v>
      </c>
      <c r="B14" s="2">
        <v>12</v>
      </c>
      <c r="E14" s="32">
        <v>6.5</v>
      </c>
      <c r="F14">
        <v>58</v>
      </c>
      <c r="G14">
        <v>7</v>
      </c>
      <c r="H14">
        <v>377</v>
      </c>
      <c r="I14">
        <v>406</v>
      </c>
      <c r="J14">
        <v>-29</v>
      </c>
    </row>
    <row r="15" spans="1:10" x14ac:dyDescent="0.55000000000000004">
      <c r="A15" s="1">
        <v>20</v>
      </c>
      <c r="B15" s="2">
        <v>9</v>
      </c>
      <c r="E15" s="32">
        <v>7</v>
      </c>
      <c r="F15">
        <v>54</v>
      </c>
      <c r="G15">
        <v>7</v>
      </c>
      <c r="H15">
        <v>378</v>
      </c>
      <c r="I15">
        <v>378</v>
      </c>
      <c r="J15">
        <v>0</v>
      </c>
    </row>
    <row r="16" spans="1:10" x14ac:dyDescent="0.55000000000000004">
      <c r="A16" s="1">
        <v>40</v>
      </c>
      <c r="B16" s="2">
        <v>7</v>
      </c>
      <c r="E16" s="32">
        <v>7.5</v>
      </c>
      <c r="F16">
        <v>50</v>
      </c>
      <c r="G16">
        <v>7</v>
      </c>
      <c r="H16">
        <v>375</v>
      </c>
      <c r="I16">
        <v>350</v>
      </c>
      <c r="J16">
        <v>25</v>
      </c>
    </row>
    <row r="17" spans="1:10" x14ac:dyDescent="0.55000000000000004">
      <c r="A17" s="1">
        <v>60</v>
      </c>
      <c r="B17" s="2">
        <v>6</v>
      </c>
      <c r="E17" s="32">
        <v>8</v>
      </c>
      <c r="F17">
        <v>46</v>
      </c>
      <c r="G17">
        <v>7</v>
      </c>
      <c r="H17">
        <v>368</v>
      </c>
      <c r="I17">
        <v>322</v>
      </c>
      <c r="J17">
        <v>46</v>
      </c>
    </row>
    <row r="18" spans="1:10" x14ac:dyDescent="0.55000000000000004">
      <c r="A18" s="1">
        <v>80</v>
      </c>
      <c r="B18" s="2">
        <v>5</v>
      </c>
      <c r="E18" s="32">
        <v>8.5</v>
      </c>
      <c r="F18">
        <v>42</v>
      </c>
      <c r="G18">
        <v>7</v>
      </c>
      <c r="H18">
        <v>357</v>
      </c>
      <c r="I18">
        <v>294</v>
      </c>
      <c r="J18" s="33">
        <v>63</v>
      </c>
    </row>
    <row r="19" spans="1:10" x14ac:dyDescent="0.55000000000000004">
      <c r="A19" s="1">
        <v>100</v>
      </c>
      <c r="B19" s="2">
        <v>4</v>
      </c>
      <c r="E19" s="32">
        <v>9</v>
      </c>
      <c r="F19">
        <v>38</v>
      </c>
      <c r="G19">
        <v>9</v>
      </c>
      <c r="H19">
        <v>342</v>
      </c>
      <c r="I19">
        <v>342</v>
      </c>
      <c r="J19">
        <v>0</v>
      </c>
    </row>
    <row r="20" spans="1:10" x14ac:dyDescent="0.55000000000000004">
      <c r="A20" s="1">
        <v>120</v>
      </c>
      <c r="B20" s="2">
        <v>3.9</v>
      </c>
      <c r="E20" s="32">
        <v>9.5</v>
      </c>
      <c r="F20">
        <v>34</v>
      </c>
      <c r="G20">
        <v>9</v>
      </c>
      <c r="H20">
        <v>323</v>
      </c>
      <c r="I20">
        <v>306</v>
      </c>
      <c r="J20">
        <v>17</v>
      </c>
    </row>
    <row r="21" spans="1:10" x14ac:dyDescent="0.55000000000000004">
      <c r="A21" s="1">
        <v>140</v>
      </c>
      <c r="B21" s="2">
        <v>3.8</v>
      </c>
      <c r="E21" s="32">
        <v>10</v>
      </c>
      <c r="F21">
        <v>30</v>
      </c>
      <c r="G21">
        <v>9</v>
      </c>
      <c r="H21">
        <v>300</v>
      </c>
      <c r="I21">
        <v>270</v>
      </c>
      <c r="J21">
        <v>30</v>
      </c>
    </row>
    <row r="22" spans="1:10" x14ac:dyDescent="0.55000000000000004">
      <c r="A22" s="1">
        <v>160</v>
      </c>
      <c r="B22" s="2">
        <v>3.7</v>
      </c>
      <c r="E22" s="32">
        <v>10.5</v>
      </c>
      <c r="F22">
        <v>26</v>
      </c>
      <c r="G22">
        <v>9</v>
      </c>
      <c r="H22">
        <v>273</v>
      </c>
      <c r="I22">
        <v>234</v>
      </c>
      <c r="J22">
        <v>39</v>
      </c>
    </row>
    <row r="23" spans="1:10" x14ac:dyDescent="0.55000000000000004">
      <c r="E23" s="32">
        <v>11</v>
      </c>
      <c r="F23">
        <v>22</v>
      </c>
      <c r="G23">
        <v>9</v>
      </c>
      <c r="H23">
        <v>242</v>
      </c>
      <c r="I23">
        <v>198</v>
      </c>
      <c r="J23">
        <v>44</v>
      </c>
    </row>
    <row r="24" spans="1:10" x14ac:dyDescent="0.55000000000000004">
      <c r="E24" s="32">
        <v>11.5</v>
      </c>
      <c r="F24">
        <v>18</v>
      </c>
      <c r="G24">
        <v>12</v>
      </c>
      <c r="H24">
        <v>207</v>
      </c>
      <c r="I24">
        <v>216</v>
      </c>
      <c r="J24">
        <v>-9</v>
      </c>
    </row>
    <row r="25" spans="1:10" x14ac:dyDescent="0.55000000000000004">
      <c r="E25" s="32">
        <v>12</v>
      </c>
      <c r="F25">
        <v>14</v>
      </c>
      <c r="G25">
        <v>12</v>
      </c>
      <c r="H25">
        <v>168</v>
      </c>
      <c r="I25">
        <v>168</v>
      </c>
      <c r="J25">
        <v>0</v>
      </c>
    </row>
  </sheetData>
  <conditionalFormatting sqref="J5:J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opLeftCell="F1" zoomScaleNormal="100" workbookViewId="0">
      <selection activeCell="C4" sqref="C4"/>
    </sheetView>
  </sheetViews>
  <sheetFormatPr defaultRowHeight="14.4" x14ac:dyDescent="0.55000000000000004"/>
  <cols>
    <col min="2" max="2" width="12.9453125" customWidth="1"/>
    <col min="3" max="3" width="11.20703125" customWidth="1"/>
  </cols>
  <sheetData>
    <row r="1" spans="1:20" x14ac:dyDescent="0.55000000000000004">
      <c r="A1" t="s">
        <v>10</v>
      </c>
    </row>
    <row r="2" spans="1:20" x14ac:dyDescent="0.55000000000000004">
      <c r="A2" t="s">
        <v>6</v>
      </c>
    </row>
    <row r="3" spans="1:20" ht="14.1" customHeight="1" x14ac:dyDescent="0.55000000000000004">
      <c r="A3" s="1" t="s">
        <v>11</v>
      </c>
      <c r="B3" s="1" t="s">
        <v>12</v>
      </c>
    </row>
    <row r="4" spans="1:20" x14ac:dyDescent="0.55000000000000004">
      <c r="A4" s="6">
        <v>7.5</v>
      </c>
      <c r="B4" s="6">
        <v>7.5</v>
      </c>
      <c r="C4" t="s">
        <v>0</v>
      </c>
      <c r="F4" s="32">
        <f>B13</f>
        <v>350</v>
      </c>
      <c r="G4" s="32">
        <v>5</v>
      </c>
      <c r="H4" s="32">
        <v>5.5</v>
      </c>
      <c r="I4" s="32">
        <v>6</v>
      </c>
      <c r="J4" s="32">
        <v>6.5</v>
      </c>
      <c r="K4" s="32">
        <v>7</v>
      </c>
      <c r="L4" s="32">
        <v>7.5</v>
      </c>
      <c r="M4" s="32">
        <v>8</v>
      </c>
      <c r="N4" s="32">
        <v>8.5</v>
      </c>
      <c r="O4" s="32">
        <v>9</v>
      </c>
      <c r="P4" s="32">
        <v>9.5</v>
      </c>
      <c r="Q4" s="32">
        <v>10</v>
      </c>
      <c r="R4" s="32">
        <v>10.5</v>
      </c>
      <c r="S4" s="32">
        <v>11</v>
      </c>
      <c r="T4" s="32">
        <v>11.5</v>
      </c>
    </row>
    <row r="5" spans="1:20" x14ac:dyDescent="0.55000000000000004">
      <c r="A5" s="1">
        <f>'Pb #2'!A4</f>
        <v>110</v>
      </c>
      <c r="B5" s="14">
        <f>A5</f>
        <v>110</v>
      </c>
      <c r="C5" t="s">
        <v>1</v>
      </c>
      <c r="F5" s="32">
        <v>2</v>
      </c>
      <c r="G5">
        <f t="dataTable" ref="G5:T25" dt2D="1" dtr="1" r1="A4" r2="B4"/>
        <v>-68.800000000000011</v>
      </c>
      <c r="H5">
        <v>-41.000000000000028</v>
      </c>
      <c r="I5">
        <v>-32.799999999999983</v>
      </c>
      <c r="J5">
        <v>-12.599999999999966</v>
      </c>
      <c r="K5">
        <v>3.6000000000000227</v>
      </c>
      <c r="L5">
        <v>15.800000000000011</v>
      </c>
      <c r="M5">
        <v>24.000000000000028</v>
      </c>
      <c r="N5">
        <v>14.600000000000051</v>
      </c>
      <c r="O5">
        <v>15.200000000000045</v>
      </c>
      <c r="P5">
        <v>11.80000000000004</v>
      </c>
      <c r="Q5">
        <v>4.4000000000000341</v>
      </c>
      <c r="R5">
        <v>-6.9999999999999432</v>
      </c>
      <c r="S5">
        <v>-34</v>
      </c>
      <c r="T5">
        <v>-53</v>
      </c>
    </row>
    <row r="6" spans="1:20" x14ac:dyDescent="0.55000000000000004">
      <c r="A6" s="1">
        <f>'Pb #2'!A5</f>
        <v>-8</v>
      </c>
      <c r="B6" s="14">
        <f>A6</f>
        <v>-8</v>
      </c>
      <c r="C6" t="s">
        <v>2</v>
      </c>
      <c r="F6" s="32">
        <v>2.5</v>
      </c>
      <c r="G6">
        <v>-17</v>
      </c>
      <c r="H6">
        <v>-4.7999999999999829</v>
      </c>
      <c r="I6">
        <v>19.400000000000006</v>
      </c>
      <c r="J6">
        <v>39.600000000000023</v>
      </c>
      <c r="K6">
        <v>55.800000000000011</v>
      </c>
      <c r="L6">
        <v>68</v>
      </c>
      <c r="M6">
        <v>62.599999999999994</v>
      </c>
      <c r="N6">
        <v>67.200000000000017</v>
      </c>
      <c r="O6">
        <v>67.800000000000011</v>
      </c>
      <c r="P6">
        <v>64.400000000000006</v>
      </c>
      <c r="Q6">
        <v>57</v>
      </c>
      <c r="R6">
        <v>34</v>
      </c>
      <c r="S6">
        <v>19</v>
      </c>
      <c r="T6">
        <v>0</v>
      </c>
    </row>
    <row r="7" spans="1:20" x14ac:dyDescent="0.55000000000000004">
      <c r="A7" s="1">
        <f>INT(MAX(A5+A6*A4,0))</f>
        <v>50</v>
      </c>
      <c r="B7" s="1">
        <f>INT(MAX(B5+B6*B4,0))</f>
        <v>50</v>
      </c>
      <c r="C7" t="s">
        <v>3</v>
      </c>
      <c r="F7" s="32">
        <v>3</v>
      </c>
      <c r="G7">
        <v>15.199999999999989</v>
      </c>
      <c r="H7">
        <v>43.400000000000006</v>
      </c>
      <c r="I7">
        <v>67.599999999999994</v>
      </c>
      <c r="J7">
        <v>87.800000000000011</v>
      </c>
      <c r="K7">
        <v>104</v>
      </c>
      <c r="L7">
        <v>102.60000000000002</v>
      </c>
      <c r="M7">
        <v>111.20000000000002</v>
      </c>
      <c r="N7">
        <v>115.80000000000004</v>
      </c>
      <c r="O7">
        <v>116.40000000000003</v>
      </c>
      <c r="P7">
        <v>113.00000000000003</v>
      </c>
      <c r="Q7">
        <v>94</v>
      </c>
      <c r="R7">
        <v>83</v>
      </c>
      <c r="S7">
        <v>68</v>
      </c>
      <c r="T7">
        <v>49</v>
      </c>
    </row>
    <row r="8" spans="1:20" x14ac:dyDescent="0.55000000000000004">
      <c r="A8" s="2">
        <f>A4*A7</f>
        <v>375</v>
      </c>
      <c r="B8" s="2">
        <f>B4*B7</f>
        <v>375</v>
      </c>
      <c r="C8" t="s">
        <v>4</v>
      </c>
      <c r="F8" s="32">
        <v>3.5</v>
      </c>
      <c r="G8">
        <v>59.400000000000034</v>
      </c>
      <c r="H8">
        <v>87.600000000000051</v>
      </c>
      <c r="I8">
        <v>111.80000000000004</v>
      </c>
      <c r="J8">
        <v>132.00000000000006</v>
      </c>
      <c r="K8">
        <v>134.6</v>
      </c>
      <c r="L8">
        <v>147.19999999999999</v>
      </c>
      <c r="M8">
        <v>155.79999999999998</v>
      </c>
      <c r="N8">
        <v>160.4</v>
      </c>
      <c r="O8">
        <v>161</v>
      </c>
      <c r="P8">
        <v>146</v>
      </c>
      <c r="Q8">
        <v>139</v>
      </c>
      <c r="R8">
        <v>128</v>
      </c>
      <c r="S8">
        <v>113</v>
      </c>
      <c r="T8">
        <v>94</v>
      </c>
    </row>
    <row r="9" spans="1:20" x14ac:dyDescent="0.55000000000000004">
      <c r="A9" s="2"/>
      <c r="B9" s="1">
        <f>SUM(A7:B7)</f>
        <v>100</v>
      </c>
      <c r="C9" t="s">
        <v>13</v>
      </c>
      <c r="F9" s="32">
        <v>4</v>
      </c>
      <c r="G9">
        <v>99.600000000000023</v>
      </c>
      <c r="H9">
        <v>127.80000000000004</v>
      </c>
      <c r="I9">
        <v>152.00000000000003</v>
      </c>
      <c r="J9">
        <v>158.60000000000002</v>
      </c>
      <c r="K9">
        <v>175.20000000000002</v>
      </c>
      <c r="L9">
        <v>187.8</v>
      </c>
      <c r="M9">
        <v>196.4</v>
      </c>
      <c r="N9">
        <v>201.00000000000003</v>
      </c>
      <c r="O9">
        <v>190</v>
      </c>
      <c r="P9">
        <v>187</v>
      </c>
      <c r="Q9">
        <v>180</v>
      </c>
      <c r="R9">
        <v>169</v>
      </c>
      <c r="S9">
        <v>154</v>
      </c>
      <c r="T9">
        <v>39</v>
      </c>
    </row>
    <row r="10" spans="1:20" x14ac:dyDescent="0.55000000000000004">
      <c r="A10" s="2"/>
      <c r="B10" s="2">
        <f>VLOOKUP(B9,'Pb #2'!A14:B22,2)</f>
        <v>4</v>
      </c>
      <c r="C10" t="s">
        <v>17</v>
      </c>
      <c r="F10" s="32">
        <v>4.5</v>
      </c>
      <c r="G10">
        <v>135.80000000000001</v>
      </c>
      <c r="H10">
        <v>164.00000000000003</v>
      </c>
      <c r="I10">
        <v>174.60000000000005</v>
      </c>
      <c r="J10">
        <v>195.20000000000005</v>
      </c>
      <c r="K10">
        <v>211.80000000000004</v>
      </c>
      <c r="L10">
        <v>224.40000000000003</v>
      </c>
      <c r="M10">
        <v>233.00000000000003</v>
      </c>
      <c r="N10">
        <v>226</v>
      </c>
      <c r="O10">
        <v>227</v>
      </c>
      <c r="P10">
        <v>224</v>
      </c>
      <c r="Q10">
        <v>217</v>
      </c>
      <c r="R10">
        <v>206</v>
      </c>
      <c r="S10">
        <v>95</v>
      </c>
      <c r="T10">
        <v>80</v>
      </c>
    </row>
    <row r="11" spans="1:20" x14ac:dyDescent="0.55000000000000004">
      <c r="A11" s="7">
        <f>A7*$B10</f>
        <v>200</v>
      </c>
      <c r="B11" s="7">
        <f>B7*$B10</f>
        <v>200</v>
      </c>
      <c r="C11" s="8" t="s">
        <v>7</v>
      </c>
      <c r="F11" s="32">
        <v>5</v>
      </c>
      <c r="G11">
        <v>168</v>
      </c>
      <c r="H11">
        <v>182.60000000000002</v>
      </c>
      <c r="I11">
        <v>207.20000000000002</v>
      </c>
      <c r="J11">
        <v>227.8</v>
      </c>
      <c r="K11">
        <v>244.4</v>
      </c>
      <c r="L11">
        <v>257</v>
      </c>
      <c r="M11">
        <v>254</v>
      </c>
      <c r="N11">
        <v>259</v>
      </c>
      <c r="O11">
        <v>260</v>
      </c>
      <c r="P11">
        <v>257</v>
      </c>
      <c r="Q11">
        <v>250</v>
      </c>
      <c r="R11">
        <v>143</v>
      </c>
      <c r="S11">
        <v>132</v>
      </c>
      <c r="T11">
        <v>117</v>
      </c>
    </row>
    <row r="12" spans="1:20" x14ac:dyDescent="0.55000000000000004">
      <c r="A12" s="9">
        <f>A8-A11</f>
        <v>175</v>
      </c>
      <c r="B12" s="9">
        <f>B8-B11</f>
        <v>175</v>
      </c>
      <c r="C12" s="10" t="s">
        <v>14</v>
      </c>
      <c r="F12" s="32">
        <v>5.5</v>
      </c>
      <c r="G12">
        <v>182.60000000000002</v>
      </c>
      <c r="H12">
        <v>211.20000000000005</v>
      </c>
      <c r="I12">
        <v>235.80000000000004</v>
      </c>
      <c r="J12">
        <v>256.40000000000003</v>
      </c>
      <c r="K12">
        <v>273</v>
      </c>
      <c r="L12">
        <v>274</v>
      </c>
      <c r="M12">
        <v>283</v>
      </c>
      <c r="N12">
        <v>288</v>
      </c>
      <c r="O12">
        <v>289</v>
      </c>
      <c r="P12">
        <v>286</v>
      </c>
      <c r="Q12">
        <v>183</v>
      </c>
      <c r="R12">
        <v>176</v>
      </c>
      <c r="S12">
        <v>165</v>
      </c>
      <c r="T12">
        <v>150</v>
      </c>
    </row>
    <row r="13" spans="1:20" x14ac:dyDescent="0.55000000000000004">
      <c r="B13" s="3">
        <f>SUM(A12:B12)</f>
        <v>350</v>
      </c>
      <c r="C13" s="11" t="s">
        <v>15</v>
      </c>
      <c r="F13" s="32">
        <v>6</v>
      </c>
      <c r="G13">
        <v>207.20000000000002</v>
      </c>
      <c r="H13">
        <v>235.80000000000004</v>
      </c>
      <c r="I13">
        <v>260.40000000000003</v>
      </c>
      <c r="J13">
        <v>281</v>
      </c>
      <c r="K13">
        <v>286</v>
      </c>
      <c r="L13">
        <v>299</v>
      </c>
      <c r="M13">
        <v>308</v>
      </c>
      <c r="N13">
        <v>313</v>
      </c>
      <c r="O13">
        <v>314</v>
      </c>
      <c r="P13">
        <v>215</v>
      </c>
      <c r="Q13">
        <v>212</v>
      </c>
      <c r="R13">
        <v>205</v>
      </c>
      <c r="S13">
        <v>194</v>
      </c>
      <c r="T13">
        <v>179</v>
      </c>
    </row>
    <row r="14" spans="1:20" x14ac:dyDescent="0.55000000000000004">
      <c r="B14" s="1">
        <f>SUM(A7:B7)</f>
        <v>100</v>
      </c>
      <c r="C14" s="10" t="s">
        <v>13</v>
      </c>
      <c r="F14" s="32">
        <v>6.5</v>
      </c>
      <c r="G14">
        <v>227.8</v>
      </c>
      <c r="H14">
        <v>256.40000000000003</v>
      </c>
      <c r="I14">
        <v>281</v>
      </c>
      <c r="J14">
        <v>290</v>
      </c>
      <c r="K14">
        <v>307</v>
      </c>
      <c r="L14">
        <v>320</v>
      </c>
      <c r="M14">
        <v>329</v>
      </c>
      <c r="N14">
        <v>334</v>
      </c>
      <c r="O14">
        <v>239</v>
      </c>
      <c r="P14">
        <v>240</v>
      </c>
      <c r="Q14">
        <v>237</v>
      </c>
      <c r="R14">
        <v>230</v>
      </c>
      <c r="S14">
        <v>219</v>
      </c>
      <c r="T14">
        <v>128</v>
      </c>
    </row>
    <row r="15" spans="1:20" x14ac:dyDescent="0.55000000000000004">
      <c r="F15" s="32">
        <v>7</v>
      </c>
      <c r="G15">
        <v>244.4</v>
      </c>
      <c r="H15">
        <v>273</v>
      </c>
      <c r="I15">
        <v>286</v>
      </c>
      <c r="J15">
        <v>307</v>
      </c>
      <c r="K15">
        <v>324</v>
      </c>
      <c r="L15">
        <v>337</v>
      </c>
      <c r="M15">
        <v>346</v>
      </c>
      <c r="N15">
        <v>255</v>
      </c>
      <c r="O15">
        <v>260</v>
      </c>
      <c r="P15">
        <v>261</v>
      </c>
      <c r="Q15">
        <v>258</v>
      </c>
      <c r="R15">
        <v>251</v>
      </c>
      <c r="S15">
        <v>164</v>
      </c>
      <c r="T15">
        <v>153</v>
      </c>
    </row>
    <row r="16" spans="1:20" x14ac:dyDescent="0.55000000000000004">
      <c r="F16" s="32">
        <v>7.5</v>
      </c>
      <c r="G16">
        <v>257</v>
      </c>
      <c r="H16">
        <v>274</v>
      </c>
      <c r="I16">
        <v>299</v>
      </c>
      <c r="J16">
        <v>320</v>
      </c>
      <c r="K16">
        <v>337</v>
      </c>
      <c r="L16">
        <v>350</v>
      </c>
      <c r="M16">
        <v>263</v>
      </c>
      <c r="N16">
        <v>272</v>
      </c>
      <c r="O16">
        <v>277</v>
      </c>
      <c r="P16">
        <v>278</v>
      </c>
      <c r="Q16">
        <v>275</v>
      </c>
      <c r="R16">
        <v>192</v>
      </c>
      <c r="S16">
        <v>185</v>
      </c>
      <c r="T16">
        <v>174</v>
      </c>
    </row>
    <row r="17" spans="6:20" x14ac:dyDescent="0.55000000000000004">
      <c r="F17" s="32">
        <v>8</v>
      </c>
      <c r="G17">
        <v>254</v>
      </c>
      <c r="H17">
        <v>283</v>
      </c>
      <c r="I17">
        <v>308</v>
      </c>
      <c r="J17">
        <v>329</v>
      </c>
      <c r="K17">
        <v>346</v>
      </c>
      <c r="L17">
        <v>263</v>
      </c>
      <c r="M17">
        <v>276</v>
      </c>
      <c r="N17">
        <v>285</v>
      </c>
      <c r="O17">
        <v>290</v>
      </c>
      <c r="P17">
        <v>291</v>
      </c>
      <c r="Q17">
        <v>212</v>
      </c>
      <c r="R17">
        <v>209</v>
      </c>
      <c r="S17">
        <v>202</v>
      </c>
      <c r="T17">
        <v>191</v>
      </c>
    </row>
    <row r="18" spans="6:20" x14ac:dyDescent="0.55000000000000004">
      <c r="F18" s="32">
        <v>8.5</v>
      </c>
      <c r="G18">
        <v>259</v>
      </c>
      <c r="H18">
        <v>288</v>
      </c>
      <c r="I18">
        <v>313</v>
      </c>
      <c r="J18">
        <v>334</v>
      </c>
      <c r="K18">
        <v>255</v>
      </c>
      <c r="L18">
        <v>272</v>
      </c>
      <c r="M18">
        <v>285</v>
      </c>
      <c r="N18">
        <v>294</v>
      </c>
      <c r="O18">
        <v>299</v>
      </c>
      <c r="P18">
        <v>224</v>
      </c>
      <c r="Q18">
        <v>225</v>
      </c>
      <c r="R18">
        <v>222</v>
      </c>
      <c r="S18">
        <v>215</v>
      </c>
      <c r="T18">
        <v>204</v>
      </c>
    </row>
    <row r="19" spans="6:20" x14ac:dyDescent="0.55000000000000004">
      <c r="F19" s="32">
        <v>9</v>
      </c>
      <c r="G19">
        <v>260</v>
      </c>
      <c r="H19">
        <v>289</v>
      </c>
      <c r="I19">
        <v>314</v>
      </c>
      <c r="J19">
        <v>239</v>
      </c>
      <c r="K19">
        <v>260</v>
      </c>
      <c r="L19">
        <v>277</v>
      </c>
      <c r="M19">
        <v>290</v>
      </c>
      <c r="N19">
        <v>299</v>
      </c>
      <c r="O19">
        <v>228</v>
      </c>
      <c r="P19">
        <v>233</v>
      </c>
      <c r="Q19">
        <v>234</v>
      </c>
      <c r="R19">
        <v>231</v>
      </c>
      <c r="S19">
        <v>224</v>
      </c>
      <c r="T19">
        <v>157</v>
      </c>
    </row>
    <row r="20" spans="6:20" x14ac:dyDescent="0.55000000000000004">
      <c r="F20" s="32">
        <v>9.5</v>
      </c>
      <c r="G20">
        <v>257</v>
      </c>
      <c r="H20">
        <v>286</v>
      </c>
      <c r="I20">
        <v>215</v>
      </c>
      <c r="J20">
        <v>240</v>
      </c>
      <c r="K20">
        <v>261</v>
      </c>
      <c r="L20">
        <v>278</v>
      </c>
      <c r="M20">
        <v>291</v>
      </c>
      <c r="N20">
        <v>224</v>
      </c>
      <c r="O20">
        <v>233</v>
      </c>
      <c r="P20">
        <v>238</v>
      </c>
      <c r="Q20">
        <v>239</v>
      </c>
      <c r="R20">
        <v>236</v>
      </c>
      <c r="S20">
        <v>173</v>
      </c>
      <c r="T20">
        <v>166</v>
      </c>
    </row>
    <row r="21" spans="6:20" x14ac:dyDescent="0.55000000000000004">
      <c r="F21" s="32">
        <v>10</v>
      </c>
      <c r="G21">
        <v>250</v>
      </c>
      <c r="H21">
        <v>183</v>
      </c>
      <c r="I21">
        <v>212</v>
      </c>
      <c r="J21">
        <v>237</v>
      </c>
      <c r="K21">
        <v>258</v>
      </c>
      <c r="L21">
        <v>275</v>
      </c>
      <c r="M21">
        <v>212</v>
      </c>
      <c r="N21">
        <v>225</v>
      </c>
      <c r="O21">
        <v>234</v>
      </c>
      <c r="P21">
        <v>239</v>
      </c>
      <c r="Q21">
        <v>240</v>
      </c>
      <c r="R21">
        <v>181</v>
      </c>
      <c r="S21">
        <v>178</v>
      </c>
      <c r="T21">
        <v>171</v>
      </c>
    </row>
    <row r="22" spans="6:20" x14ac:dyDescent="0.55000000000000004">
      <c r="F22" s="32">
        <v>10.5</v>
      </c>
      <c r="G22">
        <v>143</v>
      </c>
      <c r="H22">
        <v>176</v>
      </c>
      <c r="I22">
        <v>205</v>
      </c>
      <c r="J22">
        <v>230</v>
      </c>
      <c r="K22">
        <v>251</v>
      </c>
      <c r="L22">
        <v>192</v>
      </c>
      <c r="M22">
        <v>209</v>
      </c>
      <c r="N22">
        <v>222</v>
      </c>
      <c r="O22">
        <v>231</v>
      </c>
      <c r="P22">
        <v>236</v>
      </c>
      <c r="Q22">
        <v>181</v>
      </c>
      <c r="R22">
        <v>182</v>
      </c>
      <c r="S22">
        <v>179</v>
      </c>
      <c r="T22">
        <v>172</v>
      </c>
    </row>
    <row r="23" spans="6:20" x14ac:dyDescent="0.55000000000000004">
      <c r="F23" s="32">
        <v>11</v>
      </c>
      <c r="G23">
        <v>132</v>
      </c>
      <c r="H23">
        <v>165</v>
      </c>
      <c r="I23">
        <v>194</v>
      </c>
      <c r="J23">
        <v>219</v>
      </c>
      <c r="K23">
        <v>164</v>
      </c>
      <c r="L23">
        <v>185</v>
      </c>
      <c r="M23">
        <v>202</v>
      </c>
      <c r="N23">
        <v>215</v>
      </c>
      <c r="O23">
        <v>224</v>
      </c>
      <c r="P23">
        <v>173</v>
      </c>
      <c r="Q23">
        <v>178</v>
      </c>
      <c r="R23">
        <v>179</v>
      </c>
      <c r="S23">
        <v>176</v>
      </c>
      <c r="T23">
        <v>169</v>
      </c>
    </row>
    <row r="24" spans="6:20" x14ac:dyDescent="0.55000000000000004">
      <c r="F24" s="32">
        <v>11.5</v>
      </c>
      <c r="G24">
        <v>117</v>
      </c>
      <c r="H24">
        <v>150</v>
      </c>
      <c r="I24">
        <v>179</v>
      </c>
      <c r="J24">
        <v>128</v>
      </c>
      <c r="K24">
        <v>153</v>
      </c>
      <c r="L24">
        <v>174</v>
      </c>
      <c r="M24">
        <v>191</v>
      </c>
      <c r="N24">
        <v>204</v>
      </c>
      <c r="O24">
        <v>157</v>
      </c>
      <c r="P24">
        <v>166</v>
      </c>
      <c r="Q24">
        <v>171</v>
      </c>
      <c r="R24">
        <v>172</v>
      </c>
      <c r="S24">
        <v>169</v>
      </c>
      <c r="T24">
        <v>90</v>
      </c>
    </row>
    <row r="25" spans="6:20" x14ac:dyDescent="0.55000000000000004">
      <c r="F25" s="32">
        <v>12</v>
      </c>
      <c r="G25">
        <v>98</v>
      </c>
      <c r="H25">
        <v>131</v>
      </c>
      <c r="I25">
        <v>84</v>
      </c>
      <c r="J25">
        <v>113</v>
      </c>
      <c r="K25">
        <v>138</v>
      </c>
      <c r="L25">
        <v>159</v>
      </c>
      <c r="M25">
        <v>176</v>
      </c>
      <c r="N25">
        <v>133</v>
      </c>
      <c r="O25">
        <v>146</v>
      </c>
      <c r="P25">
        <v>155</v>
      </c>
      <c r="Q25">
        <v>160</v>
      </c>
      <c r="R25">
        <v>161</v>
      </c>
      <c r="S25">
        <v>86</v>
      </c>
      <c r="T25">
        <v>87</v>
      </c>
    </row>
  </sheetData>
  <conditionalFormatting sqref="G5:T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" priority="2" rank="1"/>
    <cfRule type="top10" dxfId="2" priority="1" rank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4A2B-9F43-43A8-AEFF-3F7074B9AACA}">
  <dimension ref="A1:T25"/>
  <sheetViews>
    <sheetView topLeftCell="B1" zoomScaleNormal="100" workbookViewId="0">
      <selection activeCell="B4" sqref="B4"/>
    </sheetView>
  </sheetViews>
  <sheetFormatPr defaultRowHeight="14.4" x14ac:dyDescent="0.55000000000000004"/>
  <cols>
    <col min="2" max="2" width="12.9453125" customWidth="1"/>
    <col min="3" max="3" width="11.20703125" customWidth="1"/>
  </cols>
  <sheetData>
    <row r="1" spans="1:20" x14ac:dyDescent="0.55000000000000004">
      <c r="A1" t="s">
        <v>10</v>
      </c>
    </row>
    <row r="2" spans="1:20" x14ac:dyDescent="0.55000000000000004">
      <c r="A2" t="s">
        <v>6</v>
      </c>
    </row>
    <row r="3" spans="1:20" ht="14.1" customHeight="1" x14ac:dyDescent="0.55000000000000004">
      <c r="A3" s="1" t="s">
        <v>11</v>
      </c>
      <c r="B3" s="1" t="s">
        <v>12</v>
      </c>
    </row>
    <row r="4" spans="1:20" x14ac:dyDescent="0.55000000000000004">
      <c r="A4" s="6">
        <v>8</v>
      </c>
      <c r="B4" s="6">
        <v>6</v>
      </c>
      <c r="C4" t="s">
        <v>0</v>
      </c>
      <c r="F4" s="32">
        <f>B13</f>
        <v>292</v>
      </c>
      <c r="G4" s="32">
        <v>5</v>
      </c>
      <c r="H4" s="32">
        <v>5.5</v>
      </c>
      <c r="I4" s="32">
        <v>6</v>
      </c>
      <c r="J4" s="32">
        <v>6.5</v>
      </c>
      <c r="K4" s="32">
        <v>7</v>
      </c>
      <c r="L4" s="32">
        <v>7.5</v>
      </c>
      <c r="M4" s="32">
        <v>8</v>
      </c>
      <c r="N4" s="32">
        <v>8.5</v>
      </c>
      <c r="O4" s="32">
        <v>9</v>
      </c>
      <c r="P4" s="32">
        <v>9.5</v>
      </c>
      <c r="Q4" s="32">
        <v>10</v>
      </c>
      <c r="R4" s="32">
        <v>10.5</v>
      </c>
      <c r="S4" s="32">
        <v>11</v>
      </c>
      <c r="T4" s="32">
        <v>11.5</v>
      </c>
    </row>
    <row r="5" spans="1:20" x14ac:dyDescent="0.55000000000000004">
      <c r="A5" s="1">
        <f>'Pb #2'!A4</f>
        <v>110</v>
      </c>
      <c r="B5" s="14">
        <v>120</v>
      </c>
      <c r="C5" t="s">
        <v>1</v>
      </c>
      <c r="F5" s="32">
        <v>2</v>
      </c>
      <c r="G5">
        <f t="dataTable" ref="G5:T25" dt2D="1" dtr="1" r1="A4" r2="B4"/>
        <v>-75.600000000000023</v>
      </c>
      <c r="H5">
        <v>-47.80000000000004</v>
      </c>
      <c r="I5">
        <v>-24.000000000000028</v>
      </c>
      <c r="J5">
        <v>-19.799999999999955</v>
      </c>
      <c r="K5">
        <v>-3.5999999999999659</v>
      </c>
      <c r="L5">
        <v>8.6000000000000227</v>
      </c>
      <c r="M5">
        <v>16.80000000000004</v>
      </c>
      <c r="N5">
        <v>21.000000000000028</v>
      </c>
      <c r="O5">
        <v>7.6000000000000227</v>
      </c>
      <c r="P5">
        <v>4.2000000000000171</v>
      </c>
      <c r="Q5">
        <v>-3.1999999999999886</v>
      </c>
      <c r="R5">
        <v>-14.599999999999966</v>
      </c>
      <c r="S5">
        <v>-30</v>
      </c>
      <c r="T5">
        <v>-61</v>
      </c>
    </row>
    <row r="6" spans="1:20" x14ac:dyDescent="0.55000000000000004">
      <c r="A6" s="1">
        <f>'Pb #2'!A5</f>
        <v>-8</v>
      </c>
      <c r="B6" s="14">
        <v>-11</v>
      </c>
      <c r="C6" t="s">
        <v>2</v>
      </c>
      <c r="F6" s="32">
        <v>2.5</v>
      </c>
      <c r="G6">
        <v>-19.400000000000034</v>
      </c>
      <c r="H6">
        <v>-7.3999999999999488</v>
      </c>
      <c r="I6">
        <v>16.80000000000004</v>
      </c>
      <c r="J6">
        <v>37.000000000000057</v>
      </c>
      <c r="K6">
        <v>53.200000000000045</v>
      </c>
      <c r="L6">
        <v>65.400000000000034</v>
      </c>
      <c r="M6">
        <v>59.799999999999983</v>
      </c>
      <c r="N6">
        <v>64.400000000000006</v>
      </c>
      <c r="O6">
        <v>65</v>
      </c>
      <c r="P6">
        <v>61.599999999999994</v>
      </c>
      <c r="Q6">
        <v>54.199999999999989</v>
      </c>
      <c r="R6">
        <v>31</v>
      </c>
      <c r="S6">
        <v>16</v>
      </c>
      <c r="T6">
        <v>-3</v>
      </c>
    </row>
    <row r="7" spans="1:20" x14ac:dyDescent="0.55000000000000004">
      <c r="A7" s="1">
        <f>INT(MAX(A5+A6*A4,0))</f>
        <v>46</v>
      </c>
      <c r="B7" s="1">
        <f>INT(MAX(B5+B6*B4,0))</f>
        <v>54</v>
      </c>
      <c r="C7" t="s">
        <v>3</v>
      </c>
      <c r="F7" s="32">
        <v>3</v>
      </c>
      <c r="G7">
        <v>14.400000000000034</v>
      </c>
      <c r="H7">
        <v>42.600000000000051</v>
      </c>
      <c r="I7">
        <v>66.80000000000004</v>
      </c>
      <c r="J7">
        <v>87.000000000000057</v>
      </c>
      <c r="K7">
        <v>103.20000000000005</v>
      </c>
      <c r="L7">
        <v>101.69999999999999</v>
      </c>
      <c r="M7">
        <v>110.29999999999998</v>
      </c>
      <c r="N7">
        <v>114.9</v>
      </c>
      <c r="O7">
        <v>115.5</v>
      </c>
      <c r="P7">
        <v>112.1</v>
      </c>
      <c r="Q7">
        <v>93</v>
      </c>
      <c r="R7">
        <v>82</v>
      </c>
      <c r="S7">
        <v>67</v>
      </c>
      <c r="T7">
        <v>48</v>
      </c>
    </row>
    <row r="8" spans="1:20" x14ac:dyDescent="0.55000000000000004">
      <c r="A8" s="2">
        <f>A4*A7</f>
        <v>368</v>
      </c>
      <c r="B8" s="2">
        <f>B4*B7</f>
        <v>324</v>
      </c>
      <c r="C8" t="s">
        <v>4</v>
      </c>
      <c r="F8" s="32">
        <v>3.5</v>
      </c>
      <c r="G8">
        <v>59.699999999999989</v>
      </c>
      <c r="H8">
        <v>87.9</v>
      </c>
      <c r="I8">
        <v>112.1</v>
      </c>
      <c r="J8">
        <v>118.40000000000003</v>
      </c>
      <c r="K8">
        <v>135.00000000000003</v>
      </c>
      <c r="L8">
        <v>147.60000000000002</v>
      </c>
      <c r="M8">
        <v>156.20000000000002</v>
      </c>
      <c r="N8">
        <v>160.80000000000004</v>
      </c>
      <c r="O8">
        <v>149.5</v>
      </c>
      <c r="P8">
        <v>146.5</v>
      </c>
      <c r="Q8">
        <v>139.5</v>
      </c>
      <c r="R8">
        <v>128.5</v>
      </c>
      <c r="S8">
        <v>113.5</v>
      </c>
      <c r="T8">
        <v>-4.5</v>
      </c>
    </row>
    <row r="9" spans="1:20" x14ac:dyDescent="0.55000000000000004">
      <c r="A9" s="2"/>
      <c r="B9" s="1">
        <f>SUM(A7:B7)</f>
        <v>100</v>
      </c>
      <c r="C9" t="s">
        <v>13</v>
      </c>
      <c r="F9" s="32">
        <v>4</v>
      </c>
      <c r="G9">
        <v>99.199999999999989</v>
      </c>
      <c r="H9">
        <v>127.4</v>
      </c>
      <c r="I9">
        <v>137.80000000000004</v>
      </c>
      <c r="J9">
        <v>158.40000000000003</v>
      </c>
      <c r="K9">
        <v>175.00000000000003</v>
      </c>
      <c r="L9">
        <v>187.60000000000002</v>
      </c>
      <c r="M9">
        <v>196.20000000000002</v>
      </c>
      <c r="N9">
        <v>189</v>
      </c>
      <c r="O9">
        <v>190</v>
      </c>
      <c r="P9">
        <v>187</v>
      </c>
      <c r="Q9">
        <v>180</v>
      </c>
      <c r="R9">
        <v>169</v>
      </c>
      <c r="S9">
        <v>56</v>
      </c>
      <c r="T9">
        <v>41</v>
      </c>
    </row>
    <row r="10" spans="1:20" x14ac:dyDescent="0.55000000000000004">
      <c r="A10" s="2"/>
      <c r="B10" s="2">
        <f>VLOOKUP(B9,'Pb #2'!A14:B22,2)</f>
        <v>4</v>
      </c>
      <c r="C10" t="s">
        <v>17</v>
      </c>
      <c r="F10" s="32">
        <v>4.5</v>
      </c>
      <c r="G10">
        <v>133</v>
      </c>
      <c r="H10">
        <v>147.60000000000002</v>
      </c>
      <c r="I10">
        <v>172.20000000000002</v>
      </c>
      <c r="J10">
        <v>192.8</v>
      </c>
      <c r="K10">
        <v>209.4</v>
      </c>
      <c r="L10">
        <v>222</v>
      </c>
      <c r="M10">
        <v>219</v>
      </c>
      <c r="N10">
        <v>224</v>
      </c>
      <c r="O10">
        <v>225</v>
      </c>
      <c r="P10">
        <v>222</v>
      </c>
      <c r="Q10">
        <v>215</v>
      </c>
      <c r="R10">
        <v>108</v>
      </c>
      <c r="S10">
        <v>97</v>
      </c>
      <c r="T10">
        <v>82</v>
      </c>
    </row>
    <row r="11" spans="1:20" x14ac:dyDescent="0.55000000000000004">
      <c r="A11" s="7">
        <f>A7*$B10</f>
        <v>184</v>
      </c>
      <c r="B11" s="7">
        <f>B7*$B10</f>
        <v>216</v>
      </c>
      <c r="C11" s="8" t="s">
        <v>7</v>
      </c>
      <c r="F11" s="32">
        <v>5</v>
      </c>
      <c r="G11">
        <v>148.5</v>
      </c>
      <c r="H11">
        <v>177.10000000000002</v>
      </c>
      <c r="I11">
        <v>201.70000000000002</v>
      </c>
      <c r="J11">
        <v>222.3</v>
      </c>
      <c r="K11">
        <v>227</v>
      </c>
      <c r="L11">
        <v>240</v>
      </c>
      <c r="M11">
        <v>249</v>
      </c>
      <c r="N11">
        <v>254</v>
      </c>
      <c r="O11">
        <v>255</v>
      </c>
      <c r="P11">
        <v>153</v>
      </c>
      <c r="Q11">
        <v>150</v>
      </c>
      <c r="R11">
        <v>143</v>
      </c>
      <c r="S11">
        <v>132</v>
      </c>
      <c r="T11">
        <v>117</v>
      </c>
    </row>
    <row r="12" spans="1:20" x14ac:dyDescent="0.55000000000000004">
      <c r="A12" s="9">
        <f>A8-A11</f>
        <v>184</v>
      </c>
      <c r="B12" s="9">
        <f>B8-B11</f>
        <v>108</v>
      </c>
      <c r="C12" s="10" t="s">
        <v>14</v>
      </c>
      <c r="F12" s="32">
        <v>5.5</v>
      </c>
      <c r="G12">
        <v>171.4</v>
      </c>
      <c r="H12">
        <v>200.00000000000003</v>
      </c>
      <c r="I12">
        <v>224.60000000000002</v>
      </c>
      <c r="J12">
        <v>233.5</v>
      </c>
      <c r="K12">
        <v>250.5</v>
      </c>
      <c r="L12">
        <v>263.5</v>
      </c>
      <c r="M12">
        <v>272.5</v>
      </c>
      <c r="N12">
        <v>277.5</v>
      </c>
      <c r="O12">
        <v>181.5</v>
      </c>
      <c r="P12">
        <v>182.5</v>
      </c>
      <c r="Q12">
        <v>179.5</v>
      </c>
      <c r="R12">
        <v>172.5</v>
      </c>
      <c r="S12">
        <v>161.5</v>
      </c>
      <c r="T12">
        <v>69.5</v>
      </c>
    </row>
    <row r="13" spans="1:20" x14ac:dyDescent="0.55000000000000004">
      <c r="B13" s="3">
        <f>SUM(A12:B12)</f>
        <v>292</v>
      </c>
      <c r="C13" s="11" t="s">
        <v>15</v>
      </c>
      <c r="F13" s="32">
        <v>6</v>
      </c>
      <c r="G13">
        <v>190.4</v>
      </c>
      <c r="H13">
        <v>219.00000000000003</v>
      </c>
      <c r="I13">
        <v>232</v>
      </c>
      <c r="J13">
        <v>253</v>
      </c>
      <c r="K13">
        <v>270</v>
      </c>
      <c r="L13">
        <v>283</v>
      </c>
      <c r="M13">
        <v>292</v>
      </c>
      <c r="N13">
        <v>201</v>
      </c>
      <c r="O13">
        <v>206</v>
      </c>
      <c r="P13">
        <v>207</v>
      </c>
      <c r="Q13">
        <v>204</v>
      </c>
      <c r="R13">
        <v>197</v>
      </c>
      <c r="S13">
        <v>110</v>
      </c>
      <c r="T13">
        <v>99</v>
      </c>
    </row>
    <row r="14" spans="1:20" x14ac:dyDescent="0.55000000000000004">
      <c r="B14" s="1">
        <f>SUM(A7:B7)</f>
        <v>100</v>
      </c>
      <c r="C14" s="10" t="s">
        <v>13</v>
      </c>
      <c r="F14" s="32">
        <v>6.5</v>
      </c>
      <c r="G14">
        <v>190</v>
      </c>
      <c r="H14">
        <v>219</v>
      </c>
      <c r="I14">
        <v>244</v>
      </c>
      <c r="J14">
        <v>265</v>
      </c>
      <c r="K14">
        <v>282</v>
      </c>
      <c r="L14">
        <v>197</v>
      </c>
      <c r="M14">
        <v>210</v>
      </c>
      <c r="N14">
        <v>219</v>
      </c>
      <c r="O14">
        <v>224</v>
      </c>
      <c r="P14">
        <v>225</v>
      </c>
      <c r="Q14">
        <v>144</v>
      </c>
      <c r="R14">
        <v>141</v>
      </c>
      <c r="S14">
        <v>134</v>
      </c>
      <c r="T14">
        <v>123</v>
      </c>
    </row>
    <row r="15" spans="1:20" x14ac:dyDescent="0.55000000000000004">
      <c r="F15" s="32">
        <v>7</v>
      </c>
      <c r="G15">
        <v>199</v>
      </c>
      <c r="H15">
        <v>228</v>
      </c>
      <c r="I15">
        <v>253</v>
      </c>
      <c r="J15">
        <v>274</v>
      </c>
      <c r="K15">
        <v>194</v>
      </c>
      <c r="L15">
        <v>211</v>
      </c>
      <c r="M15">
        <v>224</v>
      </c>
      <c r="N15">
        <v>233</v>
      </c>
      <c r="O15">
        <v>238</v>
      </c>
      <c r="P15">
        <v>162</v>
      </c>
      <c r="Q15">
        <v>163</v>
      </c>
      <c r="R15">
        <v>160</v>
      </c>
      <c r="S15">
        <v>153</v>
      </c>
      <c r="T15">
        <v>142</v>
      </c>
    </row>
    <row r="16" spans="1:20" x14ac:dyDescent="0.55000000000000004">
      <c r="F16" s="32">
        <v>7.5</v>
      </c>
      <c r="G16">
        <v>199.5</v>
      </c>
      <c r="H16">
        <v>228.5</v>
      </c>
      <c r="I16">
        <v>154.5</v>
      </c>
      <c r="J16">
        <v>179.5</v>
      </c>
      <c r="K16">
        <v>200.5</v>
      </c>
      <c r="L16">
        <v>217.5</v>
      </c>
      <c r="M16">
        <v>230.5</v>
      </c>
      <c r="N16">
        <v>160.5</v>
      </c>
      <c r="O16">
        <v>169.5</v>
      </c>
      <c r="P16">
        <v>174.5</v>
      </c>
      <c r="Q16">
        <v>175.5</v>
      </c>
      <c r="R16">
        <v>172.5</v>
      </c>
      <c r="S16">
        <v>106.5</v>
      </c>
      <c r="T16">
        <v>99.5</v>
      </c>
    </row>
    <row r="17" spans="6:20" x14ac:dyDescent="0.55000000000000004">
      <c r="F17" s="32">
        <v>8</v>
      </c>
      <c r="G17">
        <v>198</v>
      </c>
      <c r="H17">
        <v>129</v>
      </c>
      <c r="I17">
        <v>158</v>
      </c>
      <c r="J17">
        <v>183</v>
      </c>
      <c r="K17">
        <v>204</v>
      </c>
      <c r="L17">
        <v>221</v>
      </c>
      <c r="M17">
        <v>156</v>
      </c>
      <c r="N17">
        <v>169</v>
      </c>
      <c r="O17">
        <v>178</v>
      </c>
      <c r="P17">
        <v>183</v>
      </c>
      <c r="Q17">
        <v>184</v>
      </c>
      <c r="R17">
        <v>123</v>
      </c>
      <c r="S17">
        <v>120</v>
      </c>
      <c r="T17">
        <v>113</v>
      </c>
    </row>
    <row r="18" spans="6:20" x14ac:dyDescent="0.55000000000000004">
      <c r="F18" s="32">
        <v>8.5</v>
      </c>
      <c r="G18">
        <v>91</v>
      </c>
      <c r="H18">
        <v>124</v>
      </c>
      <c r="I18">
        <v>153</v>
      </c>
      <c r="J18">
        <v>178</v>
      </c>
      <c r="K18">
        <v>199</v>
      </c>
      <c r="L18">
        <v>140</v>
      </c>
      <c r="M18">
        <v>157</v>
      </c>
      <c r="N18">
        <v>170</v>
      </c>
      <c r="O18">
        <v>179</v>
      </c>
      <c r="P18">
        <v>184</v>
      </c>
      <c r="Q18">
        <v>129</v>
      </c>
      <c r="R18">
        <v>130</v>
      </c>
      <c r="S18">
        <v>127</v>
      </c>
      <c r="T18">
        <v>120</v>
      </c>
    </row>
    <row r="19" spans="6:20" x14ac:dyDescent="0.55000000000000004">
      <c r="F19" s="32">
        <v>9</v>
      </c>
      <c r="G19">
        <v>84</v>
      </c>
      <c r="H19">
        <v>117</v>
      </c>
      <c r="I19">
        <v>146</v>
      </c>
      <c r="J19">
        <v>92</v>
      </c>
      <c r="K19">
        <v>117</v>
      </c>
      <c r="L19">
        <v>138</v>
      </c>
      <c r="M19">
        <v>155</v>
      </c>
      <c r="N19">
        <v>168</v>
      </c>
      <c r="O19">
        <v>118</v>
      </c>
      <c r="P19">
        <v>127</v>
      </c>
      <c r="Q19">
        <v>132</v>
      </c>
      <c r="R19">
        <v>133</v>
      </c>
      <c r="S19">
        <v>130</v>
      </c>
      <c r="T19">
        <v>45</v>
      </c>
    </row>
    <row r="20" spans="6:20" x14ac:dyDescent="0.55000000000000004">
      <c r="F20" s="32">
        <v>9.5</v>
      </c>
      <c r="G20">
        <v>67.5</v>
      </c>
      <c r="H20">
        <v>100.5</v>
      </c>
      <c r="I20">
        <v>52.5</v>
      </c>
      <c r="J20">
        <v>81.5</v>
      </c>
      <c r="K20">
        <v>106.5</v>
      </c>
      <c r="L20">
        <v>127.5</v>
      </c>
      <c r="M20">
        <v>144.5</v>
      </c>
      <c r="N20">
        <v>100.5</v>
      </c>
      <c r="O20">
        <v>113.5</v>
      </c>
      <c r="P20">
        <v>122.5</v>
      </c>
      <c r="Q20">
        <v>127.5</v>
      </c>
      <c r="R20">
        <v>128.5</v>
      </c>
      <c r="S20">
        <v>51.5</v>
      </c>
      <c r="T20">
        <v>52.5</v>
      </c>
    </row>
    <row r="21" spans="6:20" x14ac:dyDescent="0.55000000000000004">
      <c r="F21" s="32">
        <v>10</v>
      </c>
      <c r="G21">
        <v>50</v>
      </c>
      <c r="H21">
        <v>7</v>
      </c>
      <c r="I21">
        <v>40</v>
      </c>
      <c r="J21">
        <v>69</v>
      </c>
      <c r="K21">
        <v>94</v>
      </c>
      <c r="L21">
        <v>115</v>
      </c>
      <c r="M21">
        <v>76</v>
      </c>
      <c r="N21">
        <v>93</v>
      </c>
      <c r="O21">
        <v>106</v>
      </c>
      <c r="P21">
        <v>115</v>
      </c>
      <c r="Q21">
        <v>120</v>
      </c>
      <c r="R21">
        <v>49</v>
      </c>
      <c r="S21">
        <v>54</v>
      </c>
      <c r="T21">
        <v>55</v>
      </c>
    </row>
    <row r="22" spans="6:20" x14ac:dyDescent="0.55000000000000004">
      <c r="F22" s="32">
        <v>10.5</v>
      </c>
      <c r="G22">
        <v>-52</v>
      </c>
      <c r="H22">
        <v>-15</v>
      </c>
      <c r="I22">
        <v>18</v>
      </c>
      <c r="J22">
        <v>47</v>
      </c>
      <c r="K22">
        <v>14</v>
      </c>
      <c r="L22">
        <v>39</v>
      </c>
      <c r="M22">
        <v>60</v>
      </c>
      <c r="N22">
        <v>77</v>
      </c>
      <c r="O22">
        <v>90</v>
      </c>
      <c r="P22">
        <v>23</v>
      </c>
      <c r="Q22">
        <v>36</v>
      </c>
      <c r="R22">
        <v>45</v>
      </c>
      <c r="S22">
        <v>50</v>
      </c>
      <c r="T22">
        <v>51</v>
      </c>
    </row>
    <row r="23" spans="6:20" x14ac:dyDescent="0.55000000000000004">
      <c r="F23" s="32">
        <v>11</v>
      </c>
      <c r="G23">
        <v>-70</v>
      </c>
      <c r="H23">
        <v>-33</v>
      </c>
      <c r="I23">
        <v>0</v>
      </c>
      <c r="J23">
        <v>-29</v>
      </c>
      <c r="K23">
        <v>0</v>
      </c>
      <c r="L23">
        <v>25</v>
      </c>
      <c r="M23">
        <v>46</v>
      </c>
      <c r="N23">
        <v>63</v>
      </c>
      <c r="O23">
        <v>0</v>
      </c>
      <c r="P23">
        <v>17</v>
      </c>
      <c r="Q23">
        <v>30</v>
      </c>
      <c r="R23">
        <v>39</v>
      </c>
      <c r="S23">
        <v>44</v>
      </c>
      <c r="T23">
        <v>-9</v>
      </c>
    </row>
    <row r="24" spans="6:20" x14ac:dyDescent="0.55000000000000004">
      <c r="F24" s="32">
        <v>11.5</v>
      </c>
      <c r="G24">
        <v>-70</v>
      </c>
      <c r="H24">
        <v>-33</v>
      </c>
      <c r="I24">
        <v>0</v>
      </c>
      <c r="J24">
        <v>-29</v>
      </c>
      <c r="K24">
        <v>0</v>
      </c>
      <c r="L24">
        <v>25</v>
      </c>
      <c r="M24">
        <v>46</v>
      </c>
      <c r="N24">
        <v>63</v>
      </c>
      <c r="O24">
        <v>0</v>
      </c>
      <c r="P24">
        <v>17</v>
      </c>
      <c r="Q24">
        <v>30</v>
      </c>
      <c r="R24">
        <v>39</v>
      </c>
      <c r="S24">
        <v>44</v>
      </c>
      <c r="T24">
        <v>-9</v>
      </c>
    </row>
    <row r="25" spans="6:20" x14ac:dyDescent="0.55000000000000004">
      <c r="F25" s="32">
        <v>12</v>
      </c>
      <c r="G25">
        <v>-70</v>
      </c>
      <c r="H25">
        <v>-33</v>
      </c>
      <c r="I25">
        <v>0</v>
      </c>
      <c r="J25">
        <v>-29</v>
      </c>
      <c r="K25">
        <v>0</v>
      </c>
      <c r="L25">
        <v>25</v>
      </c>
      <c r="M25">
        <v>46</v>
      </c>
      <c r="N25">
        <v>63</v>
      </c>
      <c r="O25">
        <v>0</v>
      </c>
      <c r="P25">
        <v>17</v>
      </c>
      <c r="Q25">
        <v>30</v>
      </c>
      <c r="R25">
        <v>39</v>
      </c>
      <c r="S25">
        <v>44</v>
      </c>
      <c r="T25">
        <v>-9</v>
      </c>
    </row>
  </sheetData>
  <conditionalFormatting sqref="G5:T25">
    <cfRule type="top10" dxfId="1" priority="1" rank="1"/>
    <cfRule type="top10" dxfId="0" priority="2" rank="1"/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98" zoomScaleNormal="98" workbookViewId="0">
      <selection activeCell="E5" sqref="E5"/>
    </sheetView>
  </sheetViews>
  <sheetFormatPr defaultRowHeight="12.3" x14ac:dyDescent="0.4"/>
  <cols>
    <col min="1" max="2" width="16.734375" style="23" bestFit="1" customWidth="1"/>
    <col min="3" max="3" width="10.83984375" style="23" bestFit="1" customWidth="1"/>
    <col min="4" max="4" width="12.9453125" style="23" customWidth="1"/>
    <col min="5" max="5" width="10.734375" style="23" bestFit="1" customWidth="1"/>
    <col min="6" max="16384" width="8.83984375" style="23"/>
  </cols>
  <sheetData>
    <row r="1" spans="1:6" s="15" customFormat="1" ht="17.399999999999999" x14ac:dyDescent="0.55000000000000004"/>
    <row r="2" spans="1:6" s="15" customFormat="1" ht="17.399999999999999" x14ac:dyDescent="0.55000000000000004">
      <c r="B2" s="16" t="s">
        <v>18</v>
      </c>
      <c r="C2" s="16" t="s">
        <v>19</v>
      </c>
    </row>
    <row r="3" spans="1:6" s="15" customFormat="1" ht="17.399999999999999" x14ac:dyDescent="0.55000000000000004">
      <c r="A3" s="17"/>
      <c r="B3" s="18" t="s">
        <v>20</v>
      </c>
      <c r="C3" s="18" t="s">
        <v>21</v>
      </c>
      <c r="F3" s="16"/>
    </row>
    <row r="4" spans="1:6" s="15" customFormat="1" ht="17.399999999999999" x14ac:dyDescent="0.55000000000000004">
      <c r="A4" s="15" t="s">
        <v>22</v>
      </c>
      <c r="B4" s="19">
        <v>122.00000000000001</v>
      </c>
      <c r="C4" s="19">
        <v>77.999999999999986</v>
      </c>
      <c r="E4" s="16" t="s">
        <v>15</v>
      </c>
      <c r="F4" s="16"/>
    </row>
    <row r="5" spans="1:6" s="15" customFormat="1" ht="17.399999999999999" x14ac:dyDescent="0.55000000000000004">
      <c r="A5" s="15" t="s">
        <v>23</v>
      </c>
      <c r="B5" s="20">
        <v>350</v>
      </c>
      <c r="C5" s="20">
        <v>340</v>
      </c>
      <c r="E5" s="21">
        <f>SUMPRODUCT(B4:C4,B5:C5)</f>
        <v>69220</v>
      </c>
      <c r="F5" s="16"/>
    </row>
    <row r="6" spans="1:6" s="15" customFormat="1" ht="17.399999999999999" x14ac:dyDescent="0.55000000000000004">
      <c r="B6" s="16"/>
      <c r="C6" s="16"/>
      <c r="F6" s="22"/>
    </row>
    <row r="7" spans="1:6" s="15" customFormat="1" ht="17.399999999999999" x14ac:dyDescent="0.55000000000000004">
      <c r="A7" s="17" t="s">
        <v>24</v>
      </c>
      <c r="B7" s="17"/>
      <c r="C7" s="17"/>
      <c r="D7" s="18" t="s">
        <v>25</v>
      </c>
      <c r="E7" s="18" t="s">
        <v>26</v>
      </c>
    </row>
    <row r="8" spans="1:6" s="15" customFormat="1" ht="17.399999999999999" x14ac:dyDescent="0.55000000000000004">
      <c r="A8" s="15" t="s">
        <v>27</v>
      </c>
      <c r="B8" s="20">
        <v>1</v>
      </c>
      <c r="C8" s="20">
        <v>1</v>
      </c>
      <c r="D8" s="16">
        <f>SUMPRODUCT(B$4:C$4,B8:C8)</f>
        <v>200</v>
      </c>
      <c r="E8" s="20">
        <v>200</v>
      </c>
      <c r="F8" s="15" t="s">
        <v>27</v>
      </c>
    </row>
    <row r="9" spans="1:6" s="15" customFormat="1" ht="17.399999999999999" x14ac:dyDescent="0.55000000000000004">
      <c r="A9" s="15" t="s">
        <v>28</v>
      </c>
      <c r="B9" s="20">
        <v>9</v>
      </c>
      <c r="C9" s="20">
        <v>6</v>
      </c>
      <c r="D9" s="16">
        <f>SUMPRODUCT(B$4:C$4,B9:C9)</f>
        <v>1566</v>
      </c>
      <c r="E9" s="20">
        <v>1866</v>
      </c>
      <c r="F9" s="15" t="s">
        <v>28</v>
      </c>
    </row>
    <row r="10" spans="1:6" s="15" customFormat="1" ht="17.399999999999999" x14ac:dyDescent="0.55000000000000004">
      <c r="A10" s="15" t="s">
        <v>29</v>
      </c>
      <c r="B10" s="20">
        <v>12</v>
      </c>
      <c r="C10" s="20">
        <v>16</v>
      </c>
      <c r="D10" s="16">
        <f>SUMPRODUCT(B$4:C$4,B10:C10)</f>
        <v>2712</v>
      </c>
      <c r="E10" s="20">
        <v>2880</v>
      </c>
      <c r="F10" s="15" t="s">
        <v>29</v>
      </c>
    </row>
    <row r="11" spans="1:6" s="15" customFormat="1" ht="17.399999999999999" x14ac:dyDescent="0.55000000000000004"/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="150" zoomScaleNormal="150" workbookViewId="0">
      <selection sqref="A1:F11"/>
    </sheetView>
  </sheetViews>
  <sheetFormatPr defaultRowHeight="14.4" x14ac:dyDescent="0.55000000000000004"/>
  <cols>
    <col min="1" max="1" width="20.7890625" customWidth="1"/>
    <col min="2" max="2" width="15.83984375" customWidth="1"/>
    <col min="3" max="3" width="14.26171875" customWidth="1"/>
    <col min="4" max="4" width="12.68359375" customWidth="1"/>
    <col min="5" max="6" width="14.5234375" customWidth="1"/>
    <col min="7" max="7" width="6.68359375" bestFit="1" customWidth="1"/>
    <col min="8" max="8" width="19.578125" bestFit="1" customWidth="1"/>
  </cols>
  <sheetData>
    <row r="1" spans="1:10" ht="17.399999999999999" x14ac:dyDescent="0.55000000000000004">
      <c r="A1" s="24"/>
      <c r="B1" s="25" t="s">
        <v>30</v>
      </c>
      <c r="C1" s="26"/>
      <c r="D1" s="26"/>
      <c r="E1" s="26"/>
      <c r="F1" s="26"/>
      <c r="G1" s="24"/>
      <c r="H1" s="24"/>
      <c r="I1" s="24"/>
      <c r="J1" s="24"/>
    </row>
    <row r="2" spans="1:10" ht="17.399999999999999" x14ac:dyDescent="0.55000000000000004">
      <c r="A2" s="27"/>
      <c r="B2" s="28" t="s">
        <v>39</v>
      </c>
      <c r="C2" s="28" t="s">
        <v>40</v>
      </c>
      <c r="D2" s="28" t="s">
        <v>41</v>
      </c>
      <c r="E2" s="28" t="s">
        <v>42</v>
      </c>
      <c r="F2" s="28" t="s">
        <v>43</v>
      </c>
      <c r="G2" s="24"/>
      <c r="H2" s="24"/>
      <c r="I2" s="26"/>
      <c r="J2" s="24"/>
    </row>
    <row r="3" spans="1:10" ht="17.7" x14ac:dyDescent="0.6">
      <c r="A3" s="24" t="s">
        <v>23</v>
      </c>
      <c r="B3" s="29">
        <v>100</v>
      </c>
      <c r="C3" s="29">
        <v>100</v>
      </c>
      <c r="D3" s="29">
        <v>125</v>
      </c>
      <c r="E3" s="29">
        <v>100</v>
      </c>
      <c r="F3" s="29">
        <v>65</v>
      </c>
      <c r="G3" s="24"/>
      <c r="H3" s="30"/>
      <c r="I3" s="26"/>
      <c r="J3" s="24"/>
    </row>
    <row r="4" spans="1:10" ht="17.399999999999999" x14ac:dyDescent="0.55000000000000004">
      <c r="A4" s="24"/>
      <c r="B4" s="26"/>
      <c r="C4" s="26"/>
      <c r="D4" s="26"/>
      <c r="E4" s="26"/>
      <c r="F4" s="26"/>
      <c r="G4" s="24"/>
      <c r="H4" s="24"/>
      <c r="I4" s="31"/>
      <c r="J4" s="24"/>
    </row>
    <row r="5" spans="1:10" ht="17.7" x14ac:dyDescent="0.6">
      <c r="A5" s="24"/>
      <c r="B5" s="25" t="s">
        <v>37</v>
      </c>
      <c r="C5" s="26"/>
      <c r="D5" s="26"/>
      <c r="E5" s="26"/>
      <c r="F5" s="26"/>
      <c r="G5" s="24"/>
      <c r="H5" s="24"/>
      <c r="I5" s="31"/>
      <c r="J5" s="24"/>
    </row>
    <row r="6" spans="1:10" ht="17.7" x14ac:dyDescent="0.6">
      <c r="A6" s="27"/>
      <c r="B6" s="28" t="s">
        <v>39</v>
      </c>
      <c r="C6" s="28" t="s">
        <v>40</v>
      </c>
      <c r="D6" s="28" t="s">
        <v>41</v>
      </c>
      <c r="E6" s="28" t="s">
        <v>42</v>
      </c>
      <c r="F6" s="28" t="s">
        <v>43</v>
      </c>
      <c r="G6" s="28"/>
      <c r="H6" s="28" t="s">
        <v>38</v>
      </c>
      <c r="I6" s="24"/>
      <c r="J6" s="24"/>
    </row>
    <row r="7" spans="1:10" ht="17.399999999999999" x14ac:dyDescent="0.55000000000000004">
      <c r="A7" s="24" t="s">
        <v>31</v>
      </c>
      <c r="B7" s="29">
        <v>20</v>
      </c>
      <c r="C7" s="29">
        <v>10</v>
      </c>
      <c r="D7" s="29">
        <v>30</v>
      </c>
      <c r="E7" s="29">
        <v>20</v>
      </c>
      <c r="F7" s="29">
        <v>10</v>
      </c>
      <c r="G7" s="26"/>
      <c r="H7" s="26">
        <v>1.5</v>
      </c>
      <c r="I7" s="24"/>
      <c r="J7" s="24"/>
    </row>
    <row r="8" spans="1:10" ht="17.399999999999999" x14ac:dyDescent="0.55000000000000004">
      <c r="A8" s="24" t="s">
        <v>32</v>
      </c>
      <c r="B8" s="29">
        <v>30</v>
      </c>
      <c r="C8" s="29">
        <v>30</v>
      </c>
      <c r="D8" s="29">
        <v>25</v>
      </c>
      <c r="E8" s="29">
        <v>25</v>
      </c>
      <c r="F8" s="29">
        <v>15</v>
      </c>
      <c r="G8" s="26"/>
      <c r="H8" s="26">
        <v>2</v>
      </c>
      <c r="I8" s="24"/>
      <c r="J8" s="24"/>
    </row>
    <row r="9" spans="1:10" ht="17.399999999999999" x14ac:dyDescent="0.55000000000000004">
      <c r="A9" s="24" t="s">
        <v>33</v>
      </c>
      <c r="B9" s="29">
        <v>0</v>
      </c>
      <c r="C9" s="29">
        <v>30</v>
      </c>
      <c r="D9" s="29">
        <v>30</v>
      </c>
      <c r="E9" s="29">
        <v>0</v>
      </c>
      <c r="F9" s="29">
        <v>30</v>
      </c>
      <c r="G9" s="26"/>
      <c r="H9" s="26" t="s">
        <v>36</v>
      </c>
      <c r="I9" s="24"/>
      <c r="J9" s="24"/>
    </row>
    <row r="10" spans="1:10" ht="17.399999999999999" x14ac:dyDescent="0.55000000000000004">
      <c r="A10" s="24" t="s">
        <v>34</v>
      </c>
      <c r="B10" s="29">
        <v>40</v>
      </c>
      <c r="C10" s="29">
        <v>50</v>
      </c>
      <c r="D10" s="29">
        <v>50</v>
      </c>
      <c r="E10" s="29">
        <v>40</v>
      </c>
      <c r="F10" s="29">
        <v>35</v>
      </c>
      <c r="G10" s="26"/>
      <c r="H10" s="26">
        <v>4</v>
      </c>
      <c r="I10" s="24"/>
      <c r="J10" s="24"/>
    </row>
    <row r="11" spans="1:10" ht="17.399999999999999" x14ac:dyDescent="0.55000000000000004">
      <c r="A11" s="24" t="s">
        <v>35</v>
      </c>
      <c r="B11" s="29">
        <v>10</v>
      </c>
      <c r="C11" s="29">
        <v>10</v>
      </c>
      <c r="D11" s="29">
        <v>20</v>
      </c>
      <c r="E11" s="29">
        <v>10</v>
      </c>
      <c r="F11" s="29">
        <v>40</v>
      </c>
      <c r="G11" s="26"/>
      <c r="H11" s="26">
        <v>2</v>
      </c>
      <c r="I11" s="24"/>
      <c r="J11" s="24"/>
    </row>
    <row r="12" spans="1:10" ht="17.399999999999999" x14ac:dyDescent="0.55000000000000004">
      <c r="A12" s="24"/>
      <c r="B12" s="24"/>
      <c r="C12" s="24"/>
      <c r="D12" s="24"/>
      <c r="E12" s="24"/>
      <c r="F12" s="24"/>
      <c r="G12" s="24"/>
      <c r="H12" s="24"/>
      <c r="I12" s="24"/>
      <c r="J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Pb #2</vt:lpstr>
      <vt:lpstr>Pb #3</vt:lpstr>
      <vt:lpstr>Pb #3 (2)</vt:lpstr>
      <vt:lpstr>Howie's Hot Tubs, Solved</vt:lpstr>
      <vt:lpstr>Pb #7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Caulkins</dc:creator>
  <cp:lastModifiedBy>Lara</cp:lastModifiedBy>
  <dcterms:created xsi:type="dcterms:W3CDTF">2018-09-05T17:23:16Z</dcterms:created>
  <dcterms:modified xsi:type="dcterms:W3CDTF">2020-01-19T15:33:21Z</dcterms:modified>
</cp:coreProperties>
</file>