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petas\Desktop\carpetas\copias\"/>
    </mc:Choice>
  </mc:AlternateContent>
  <bookViews>
    <workbookView xWindow="0" yWindow="0" windowWidth="28800" windowHeight="12435"/>
  </bookViews>
  <sheets>
    <sheet name="Ladrillos en muros" sheetId="1" r:id="rId1"/>
  </sheets>
  <externalReferences>
    <externalReference r:id="rId2"/>
    <externalReference r:id="rId3"/>
    <externalReference r:id="rId4"/>
  </externalReferences>
  <definedNames>
    <definedName name="\a">#REF!</definedName>
    <definedName name="_f">#REF!</definedName>
    <definedName name="A">#REF!</definedName>
    <definedName name="Aatiesador">'[1]conecciones en edif.'!$G$279</definedName>
    <definedName name="Ag">#REF!</definedName>
    <definedName name="An">#REF!</definedName>
    <definedName name="Ap">'[1]conecciones en edif.'!$J$117</definedName>
    <definedName name="AS">#REF!</definedName>
    <definedName name="avo">#REF!</definedName>
    <definedName name="avvo">#REF!</definedName>
    <definedName name="B">#REF!</definedName>
    <definedName name="B_">#REF!</definedName>
    <definedName name="B0">#REF!</definedName>
    <definedName name="B1B">#REF!</definedName>
    <definedName name="bac">#REF!</definedName>
    <definedName name="BB">#REF!</definedName>
    <definedName name="bbb">#REF!</definedName>
    <definedName name="bbvv">#REF!</definedName>
    <definedName name="bbvvv">#REF!</definedName>
    <definedName name="bdp">#REF!</definedName>
    <definedName name="be">#REF!</definedName>
    <definedName name="beee">#REF!</definedName>
    <definedName name="bi">#REF!</definedName>
    <definedName name="bii">#REF!</definedName>
    <definedName name="BP">#REF!</definedName>
    <definedName name="bpl">#REF!</definedName>
    <definedName name="bt">#REF!</definedName>
    <definedName name="bv">#REF!</definedName>
    <definedName name="BW">#REF!</definedName>
    <definedName name="c.">[2]Predimensionamiento!$B$31</definedName>
    <definedName name="CC">#REF!</definedName>
    <definedName name="cccc">#REF!</definedName>
    <definedName name="Co">#REF!</definedName>
    <definedName name="Consulta1">#REF!</definedName>
    <definedName name="CS">#REF!</definedName>
    <definedName name="D">#REF!</definedName>
    <definedName name="D_">#REF!</definedName>
    <definedName name="D_X">#REF!</definedName>
    <definedName name="D_Y">#REF!</definedName>
    <definedName name="dc">#REF!</definedName>
    <definedName name="ddd">#REF!</definedName>
    <definedName name="ddp">#REF!</definedName>
    <definedName name="dh">'[1]conecciones en edif.'!$J$112</definedName>
    <definedName name="dpl">'[1]conecciones en edif.'!$K$284</definedName>
    <definedName name="DSAD" hidden="1">{"'Elasticidad en funcion precio'!$A$1:$H$30"}</definedName>
    <definedName name="dv">#REF!</definedName>
    <definedName name="DX">#REF!</definedName>
    <definedName name="DY">#REF!</definedName>
    <definedName name="E">#REF!</definedName>
    <definedName name="Eah">[2]Predimensionamiento!$B$77</definedName>
    <definedName name="Eav">[2]Predimensionamiento!$D$75</definedName>
    <definedName name="eee">#REF!</definedName>
    <definedName name="eh">#REF!</definedName>
    <definedName name="en">[2]Predimensionamiento!$E$142</definedName>
    <definedName name="eshh1">'[1]Muro 01 Predim.'!$B$74</definedName>
    <definedName name="eshh2">'[1]Muro 01 Predim.'!$B$76</definedName>
    <definedName name="Ess">[2]Predimensionamiento!$B$73</definedName>
    <definedName name="esvv1">'[1]Muro 01 Predim.'!$B$73</definedName>
    <definedName name="esvv2">'[1]Muro 01 Predim.'!$B$75</definedName>
    <definedName name="ev">#REF!</definedName>
    <definedName name="Ew">[2]Predimensionamiento!$B$74</definedName>
    <definedName name="f.">#REF!</definedName>
    <definedName name="F_">#REF!</definedName>
    <definedName name="fa">#REF!</definedName>
    <definedName name="Fat">'[1]conecciones en edif.'!$H$277</definedName>
    <definedName name="Fatiesador">'[1]conecciones en edif.'!$G$268</definedName>
    <definedName name="Fatiesadores">'[1]conecciones en edif.'!#REF!</definedName>
    <definedName name="Fbe">#REF!</definedName>
    <definedName name="Fbs">#REF!</definedName>
    <definedName name="FC_">#REF!</definedName>
    <definedName name="Fe">'[1]conecciones en edif.'!#REF!</definedName>
    <definedName name="Ff">#REF!</definedName>
    <definedName name="ffyy">#REF!</definedName>
    <definedName name="fl">'[1]conecciones en edif.'!$K$287</definedName>
    <definedName name="fl.">#REF!</definedName>
    <definedName name="FMAX">#REF!</definedName>
    <definedName name="Fp">'[1]conecciones en edif.'!$G$197</definedName>
    <definedName name="Fpe">'[1]conecciones en edif.'!$G$195</definedName>
    <definedName name="Fps">'[1]conecciones en edif.'!$G$196</definedName>
    <definedName name="FRtw">'[1]conecciones en edif.'!$G$217</definedName>
    <definedName name="FS">'[1]conecciones en edif.'!$E$266</definedName>
    <definedName name="Fst">#REF!</definedName>
    <definedName name="Ftw">'[1]conecciones en edif.'!#REF!</definedName>
    <definedName name="Fu">#REF!</definedName>
    <definedName name="Fv">'[1]conecciones en edif.'!$J$116</definedName>
    <definedName name="FY">#REF!</definedName>
    <definedName name="fyfy">#REF!</definedName>
    <definedName name="fyy">#REF!</definedName>
    <definedName name="g">#REF!</definedName>
    <definedName name="GGBBG" hidden="1">{"'Elasticidad en funcion precio'!$A$1:$H$30"}</definedName>
    <definedName name="H">#REF!</definedName>
    <definedName name="hh">#REF!</definedName>
    <definedName name="hhh">#REF!</definedName>
    <definedName name="hhhh">#REF!</definedName>
    <definedName name="hhhhhh">#REF!</definedName>
    <definedName name="hhzz">#REF!</definedName>
    <definedName name="hs">'[2]concreto armado'!$B$11</definedName>
    <definedName name="hss">'[2]concreto armado'!$B$12</definedName>
    <definedName name="HTML_CodePage" hidden="1">1252</definedName>
    <definedName name="HTML_Control" hidden="1">{"'Elasticidad en funcion precio'!$A$1:$H$30"}</definedName>
    <definedName name="HTML_Description" hidden="1">""</definedName>
    <definedName name="HTML_Email" hidden="1">""</definedName>
    <definedName name="HTML_Header" hidden="1">"Elasticidad en funcion precio"</definedName>
    <definedName name="HTML_LastUpdate" hidden="1">"13/02/99"</definedName>
    <definedName name="HTML_LineAfter" hidden="1">FALSE</definedName>
    <definedName name="HTML_LineBefore" hidden="1">FALSE</definedName>
    <definedName name="HTML_Name" hidden="1">"Michel Tissot"</definedName>
    <definedName name="HTML_OBDlg2" hidden="1">TRUE</definedName>
    <definedName name="HTML_OBDlg4" hidden="1">TRUE</definedName>
    <definedName name="HTML_OS" hidden="1">0</definedName>
    <definedName name="HTML_PathFile" hidden="1">"C:\Universidades\Materias\Evaluación de Proyectos\HTML.htm"</definedName>
    <definedName name="HTML_Title" hidden="1">"Estadisticas"</definedName>
    <definedName name="hv">#REF!</definedName>
    <definedName name="hw">[2]Predimensionamiento!$B$7</definedName>
    <definedName name="hz">#REF!</definedName>
    <definedName name="J">#REF!</definedName>
    <definedName name="K">#REF!</definedName>
    <definedName name="Kas">[2]Predimensionamiento!$G$33</definedName>
    <definedName name="Kass">[2]Predimensionamiento!$N$33</definedName>
    <definedName name="Kc">#REF!</definedName>
    <definedName name="KLr">#REF!</definedName>
    <definedName name="L">#REF!</definedName>
    <definedName name="lac">#REF!</definedName>
    <definedName name="lb">#REF!</definedName>
    <definedName name="Le">#REF!</definedName>
    <definedName name="LILILI" hidden="1">{"'Elasticidad en funcion precio'!$A$1:$H$30"}</definedName>
    <definedName name="lista" hidden="1">{"'Elasticidad en funcion precio'!$A$1:$H$30"}</definedName>
    <definedName name="ll">#REF!</definedName>
    <definedName name="lllll">#REF!</definedName>
    <definedName name="lloo">#REF!</definedName>
    <definedName name="lluuzz">#REF!</definedName>
    <definedName name="lo">#REF!</definedName>
    <definedName name="longg">#REF!</definedName>
    <definedName name="longitud">#REF!</definedName>
    <definedName name="LUGAR">#REF!</definedName>
    <definedName name="Luz">#REF!</definedName>
    <definedName name="Lw">#REF!</definedName>
    <definedName name="lwb">#REF!</definedName>
    <definedName name="Lwt">#REF!</definedName>
    <definedName name="LX">#REF!</definedName>
    <definedName name="LY">#REF!</definedName>
    <definedName name="M">#REF!</definedName>
    <definedName name="Ma">'[1]Muro 01 Predim.'!$D$117</definedName>
    <definedName name="MMAX">#REF!</definedName>
    <definedName name="mmmaxx">#REF!</definedName>
    <definedName name="Mr">'[1]Muro 01 Predim.'!$D$108</definedName>
    <definedName name="MU">#REF!</definedName>
    <definedName name="MX">#REF!</definedName>
    <definedName name="MX0">#REF!</definedName>
    <definedName name="MY">#REF!</definedName>
    <definedName name="MY0">#REF!</definedName>
    <definedName name="N">'[1]Muro 01 Predim.'!$B$89</definedName>
    <definedName name="np">'[1]conecciones en edif.'!$J$110</definedName>
    <definedName name="Ø">#REF!</definedName>
    <definedName name="Øs">[2]Predimensionamiento!$B$12</definedName>
    <definedName name="Øss">[2]Predimensionamiento!$B$13</definedName>
    <definedName name="P">#REF!</definedName>
    <definedName name="P.U.c">#REF!</definedName>
    <definedName name="P.U.s">#REF!</definedName>
    <definedName name="pa">#REF!</definedName>
    <definedName name="PB">#REF!</definedName>
    <definedName name="pddii">#REF!</definedName>
    <definedName name="PDe">#REF!</definedName>
    <definedName name="pdeee">#REF!</definedName>
    <definedName name="PDi">#REF!</definedName>
    <definedName name="peu">#REF!</definedName>
    <definedName name="piu">#REF!</definedName>
    <definedName name="PLe">#REF!</definedName>
    <definedName name="PLi">#REF!</definedName>
    <definedName name="pllee">#REF!</definedName>
    <definedName name="pllii">#REF!</definedName>
    <definedName name="pp">#REF!</definedName>
    <definedName name="ppeeuu">#REF!</definedName>
    <definedName name="ppiiuu">#REF!</definedName>
    <definedName name="pptt">#REF!</definedName>
    <definedName name="ppuucc">#REF!</definedName>
    <definedName name="ppuuss">#REF!</definedName>
    <definedName name="prop">#REF!</definedName>
    <definedName name="propp">#REF!</definedName>
    <definedName name="PROYECTO">#REF!</definedName>
    <definedName name="PSe">#REF!</definedName>
    <definedName name="PSi">#REF!</definedName>
    <definedName name="psse">#REF!</definedName>
    <definedName name="pssii">#REF!</definedName>
    <definedName name="Pt">#REF!</definedName>
    <definedName name="puc">[2]Predimensionamiento!$B$8</definedName>
    <definedName name="pus">[2]Predimensionamiento!$B$9</definedName>
    <definedName name="puss">[2]Predimensionamiento!$B$10</definedName>
    <definedName name="puw">[2]Predimensionamiento!$B$11</definedName>
    <definedName name="Pwb">#REF!</definedName>
    <definedName name="q">#REF!</definedName>
    <definedName name="qa">#REF!</definedName>
    <definedName name="qaa">#REF!</definedName>
    <definedName name="qq">#REF!</definedName>
    <definedName name="RFalma">'[1]conecciones en edif.'!$G$263</definedName>
    <definedName name="RFL">'[1]conecciones en edif.'!#REF!</definedName>
    <definedName name="RPala">'[1]conecciones en edif.'!$G$261</definedName>
    <definedName name="RPalma">'[1]conecciones en edif.'!$G$265</definedName>
    <definedName name="RPbf">#REF!</definedName>
    <definedName name="RPfb">#REF!</definedName>
    <definedName name="RPpt">#REF!</definedName>
    <definedName name="RRRR" hidden="1">{"'Elasticidad en funcion precio'!$A$1:$H$30"}</definedName>
    <definedName name="Rtw">#REF!</definedName>
    <definedName name="s">#REF!</definedName>
    <definedName name="sc">#REF!</definedName>
    <definedName name="scc">#REF!</definedName>
    <definedName name="scf">#REF!</definedName>
    <definedName name="Sp">[2]Predimensionamiento!$B$78</definedName>
    <definedName name="ß">[2]Predimensionamiento!$B$14</definedName>
    <definedName name="sss">#REF!</definedName>
    <definedName name="SSSGT" hidden="1">{"'Elasticidad en funcion precio'!$A$1:$H$30"}</definedName>
    <definedName name="SSSS" hidden="1">{"'Elasticidad en funcion precio'!$A$1:$H$30"}</definedName>
    <definedName name="SSSSS" hidden="1">{"'Elasticidad en funcion precio'!$A$1:$H$30"}</definedName>
    <definedName name="SSWWSS" hidden="1">{"'Elasticidad en funcion precio'!$A$1:$H$30"}</definedName>
    <definedName name="sv">#REF!</definedName>
    <definedName name="T">#REF!</definedName>
    <definedName name="ta">#REF!</definedName>
    <definedName name="tabla1">[3]Pivot!$B$2:$E$46</definedName>
    <definedName name="tabla2">[3]Pivot!$G$2:$H$47</definedName>
    <definedName name="tac">#REF!</definedName>
    <definedName name="tb">#REF!</definedName>
    <definedName name="tc">#REF!</definedName>
    <definedName name="tdp">#REF!</definedName>
    <definedName name="te">#REF!</definedName>
    <definedName name="ti">#REF!</definedName>
    <definedName name="tmin">#REF!</definedName>
    <definedName name="tp">#REF!</definedName>
    <definedName name="tper">#REF!</definedName>
    <definedName name="tpernos">#REF!</definedName>
    <definedName name="tpl">#REF!</definedName>
    <definedName name="tv">#REF!</definedName>
    <definedName name="twc">#REF!</definedName>
    <definedName name="twv">#REF!</definedName>
    <definedName name="u">[2]Predimensionamiento!$B$15</definedName>
    <definedName name="uu">#REF!</definedName>
    <definedName name="V">#REF!</definedName>
    <definedName name="V1R">#REF!</definedName>
    <definedName name="V2R">#REF!</definedName>
    <definedName name="VC">#REF!</definedName>
    <definedName name="VTC">#REF!</definedName>
    <definedName name="VTU">#REF!</definedName>
    <definedName name="VU">#REF!</definedName>
    <definedName name="vvuu">#REF!</definedName>
    <definedName name="w">#REF!</definedName>
    <definedName name="wb">#REF!</definedName>
    <definedName name="wf">'[1]conecciones en edif.'!$G$307</definedName>
    <definedName name="Wn">#REF!</definedName>
    <definedName name="wt">#REF!</definedName>
    <definedName name="ww">'[1]conecciones en edif.'!$G$310</definedName>
    <definedName name="X">#REF!</definedName>
    <definedName name="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" i="1" l="1"/>
  <c r="W82" i="1"/>
  <c r="S82" i="1"/>
  <c r="W81" i="1"/>
  <c r="S81" i="1"/>
  <c r="W80" i="1"/>
  <c r="W83" i="1" s="1"/>
  <c r="W84" i="1" s="1"/>
  <c r="W85" i="1" s="1"/>
  <c r="S80" i="1"/>
  <c r="W76" i="1"/>
  <c r="W75" i="1"/>
  <c r="S42" i="1"/>
  <c r="U42" i="1" s="1"/>
  <c r="S41" i="1"/>
  <c r="U41" i="1" s="1"/>
  <c r="S40" i="1"/>
  <c r="U40" i="1" s="1"/>
  <c r="X19" i="1"/>
  <c r="U19" i="1"/>
  <c r="U18" i="1"/>
  <c r="X18" i="1" s="1"/>
  <c r="K7" i="1" s="1"/>
  <c r="U17" i="1"/>
  <c r="X17" i="1" s="1"/>
  <c r="J7" i="1" s="1"/>
  <c r="L7" i="1"/>
  <c r="S93" i="1" l="1"/>
  <c r="S94" i="1"/>
  <c r="S95" i="1"/>
  <c r="T95" i="1" l="1"/>
  <c r="L9" i="1" s="1"/>
  <c r="L8" i="1"/>
  <c r="U95" i="1"/>
  <c r="L10" i="1" s="1"/>
  <c r="U94" i="1"/>
  <c r="K10" i="1" s="1"/>
  <c r="K8" i="1"/>
  <c r="T94" i="1"/>
  <c r="K9" i="1" s="1"/>
  <c r="U93" i="1"/>
  <c r="J10" i="1" s="1"/>
  <c r="T93" i="1"/>
  <c r="J9" i="1" s="1"/>
  <c r="J8" i="1"/>
</calcChain>
</file>

<file path=xl/sharedStrings.xml><?xml version="1.0" encoding="utf-8"?>
<sst xmlns="http://schemas.openxmlformats.org/spreadsheetml/2006/main" count="291" uniqueCount="112">
  <si>
    <t>Ladrillo en muros</t>
  </si>
  <si>
    <t>Item</t>
  </si>
  <si>
    <t>Descripción</t>
  </si>
  <si>
    <t>Posición</t>
  </si>
  <si>
    <t>Und</t>
  </si>
  <si>
    <t>Soga</t>
  </si>
  <si>
    <t>Cabeza</t>
  </si>
  <si>
    <t>Canto</t>
  </si>
  <si>
    <t>Nuevo</t>
  </si>
  <si>
    <t>Editar</t>
  </si>
  <si>
    <t>Eliminar</t>
  </si>
  <si>
    <t>Maximo de Items</t>
  </si>
  <si>
    <t>Ladrillo de arcilla de 24 x 14 x 9cm</t>
  </si>
  <si>
    <t>p</t>
  </si>
  <si>
    <t>Cantidad</t>
  </si>
  <si>
    <t>Mezcla</t>
  </si>
  <si>
    <t>Imagen</t>
  </si>
  <si>
    <t>Cantidad de ladrillos</t>
  </si>
  <si>
    <t>Cemento</t>
  </si>
  <si>
    <t>Bolsas</t>
  </si>
  <si>
    <t>Nombre</t>
  </si>
  <si>
    <t>:</t>
  </si>
  <si>
    <t>Ladrillo de arcilla de 24x14x9cm</t>
  </si>
  <si>
    <t>Predeterminado</t>
  </si>
  <si>
    <t>Texto maximo 50</t>
  </si>
  <si>
    <t>(Efector acordeon)</t>
  </si>
  <si>
    <t>arena</t>
  </si>
  <si>
    <t>m3</t>
  </si>
  <si>
    <t>L</t>
  </si>
  <si>
    <t>Longitud del ladrillo</t>
  </si>
  <si>
    <t>cm.</t>
  </si>
  <si>
    <t>entre 1 y 100</t>
  </si>
  <si>
    <t>agua</t>
  </si>
  <si>
    <t>A</t>
  </si>
  <si>
    <t>Ancho del ladrillo</t>
  </si>
  <si>
    <t>Ladrillo de arcilla de 30 x 15 x 10cm</t>
  </si>
  <si>
    <t>H</t>
  </si>
  <si>
    <t>Altura del ladrillo</t>
  </si>
  <si>
    <t>Ladrillo de arcilla de 40 x 15 x 20cm</t>
  </si>
  <si>
    <r>
      <t>J</t>
    </r>
    <r>
      <rPr>
        <sz val="8"/>
        <color theme="1"/>
        <rFont val="Century Gothic"/>
        <family val="2"/>
      </rPr>
      <t>H</t>
    </r>
  </si>
  <si>
    <t>Espesor de la junta horizontal</t>
  </si>
  <si>
    <t>Entre 1 y 5</t>
  </si>
  <si>
    <r>
      <t>J</t>
    </r>
    <r>
      <rPr>
        <sz val="8"/>
        <color theme="1"/>
        <rFont val="Century Gothic"/>
        <family val="2"/>
      </rPr>
      <t>V</t>
    </r>
  </si>
  <si>
    <t>Espesor de la junta vertical</t>
  </si>
  <si>
    <t>Porcentaje de desperdicio</t>
  </si>
  <si>
    <t>%</t>
  </si>
  <si>
    <t>entre 1% y 15% (predeterminado 5%)</t>
  </si>
  <si>
    <t>q</t>
  </si>
  <si>
    <t>Sin desperdicio</t>
  </si>
  <si>
    <t>+ % desperdicio</t>
  </si>
  <si>
    <t>Formula:</t>
  </si>
  <si>
    <t>=</t>
  </si>
  <si>
    <t>largo por alto</t>
  </si>
  <si>
    <t>Und.</t>
  </si>
  <si>
    <t>ancho por alto</t>
  </si>
  <si>
    <t>largo por ancho</t>
  </si>
  <si>
    <t>c</t>
  </si>
  <si>
    <t>Cantidad de ladrillos por m2</t>
  </si>
  <si>
    <t>Longitud del ladrillo (m)</t>
  </si>
  <si>
    <t>F2</t>
  </si>
  <si>
    <t>NUEVO</t>
  </si>
  <si>
    <r>
      <t>J</t>
    </r>
    <r>
      <rPr>
        <sz val="7"/>
        <color theme="1"/>
        <rFont val="Century Gothic"/>
        <family val="2"/>
      </rPr>
      <t>H</t>
    </r>
  </si>
  <si>
    <t>Espesor de la junta horizontal (m)</t>
  </si>
  <si>
    <t>F3</t>
  </si>
  <si>
    <t>EDITAR</t>
  </si>
  <si>
    <t>Altura del ladrillo (m)</t>
  </si>
  <si>
    <t>F4</t>
  </si>
  <si>
    <t>BORRAR</t>
  </si>
  <si>
    <r>
      <t>J</t>
    </r>
    <r>
      <rPr>
        <sz val="7"/>
        <color theme="1"/>
        <rFont val="Century Gothic"/>
        <family val="2"/>
      </rPr>
      <t>V</t>
    </r>
  </si>
  <si>
    <t>Espesor de la junta vertical (m)</t>
  </si>
  <si>
    <t>Guardar</t>
  </si>
  <si>
    <t>Cancelar</t>
  </si>
  <si>
    <t>Resultados</t>
  </si>
  <si>
    <t>Volumen de la mezcla en m3 por m2 de muro</t>
  </si>
  <si>
    <t>% de desperdicion</t>
  </si>
  <si>
    <t>entre 1% y 25% (predeterminado 10%)</t>
  </si>
  <si>
    <t>m3/m2</t>
  </si>
  <si>
    <t>4 decimales</t>
  </si>
  <si>
    <t>Nota:</t>
  </si>
  <si>
    <t>Para la determinación de volumen de mezcla por m3 en el componente "n"=Número de ladrillos por m2, se utilizo la cantidad de ladrillos sin desperdicio.</t>
  </si>
  <si>
    <t>VM</t>
  </si>
  <si>
    <t>Volumen de mezcla (m3/m2) en muro</t>
  </si>
  <si>
    <t>Vm</t>
  </si>
  <si>
    <t>Volumen del muro (m2)</t>
  </si>
  <si>
    <t>n</t>
  </si>
  <si>
    <t>Número de ladrillos por m2</t>
  </si>
  <si>
    <t>Volumen de un ladrillo (m3)</t>
  </si>
  <si>
    <t>Cemento - Arena - Agua (m2 de muro)</t>
  </si>
  <si>
    <t>1  :</t>
  </si>
  <si>
    <t>entre 1 a 8</t>
  </si>
  <si>
    <t>(no decimales)</t>
  </si>
  <si>
    <t>Densidad - Peso unitario</t>
  </si>
  <si>
    <t>kg/m3</t>
  </si>
  <si>
    <t>Entre 2500 a 4000</t>
  </si>
  <si>
    <t>Arena</t>
  </si>
  <si>
    <t>entre 1500 a 3500</t>
  </si>
  <si>
    <t>Agua</t>
  </si>
  <si>
    <t>entre 900 a 1200</t>
  </si>
  <si>
    <t>Peso especifico</t>
  </si>
  <si>
    <t>enter 1000 a 2000</t>
  </si>
  <si>
    <t>% de aire incorporado</t>
  </si>
  <si>
    <t>entre 1 a 10</t>
  </si>
  <si>
    <t>Relación de Agua/cemento</t>
  </si>
  <si>
    <t>Analisis</t>
  </si>
  <si>
    <t>p3</t>
  </si>
  <si>
    <t>Kg.</t>
  </si>
  <si>
    <t>Kg</t>
  </si>
  <si>
    <t>Rendimiento de la mezcla</t>
  </si>
  <si>
    <t>Total</t>
  </si>
  <si>
    <t>Cantidad de material (Analisis de costos unitarios)</t>
  </si>
  <si>
    <t>Ladrillo</t>
  </si>
  <si>
    <t xml:space="preserve">Cuentas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</si>
</sst>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4"/>
      <color theme="1"/>
      <name val="Century Gothic"/>
      <family val="2"/>
    </font>
    <font>
      <sz val="9"/>
      <color theme="1"/>
      <name val="Century Gothic"/>
      <family val="2"/>
    </font>
    <font>
      <sz val="10"/>
      <color theme="4" tint="-0.249977111117893"/>
      <name val="Century Gothic"/>
      <family val="2"/>
    </font>
    <font>
      <sz val="8"/>
      <color theme="1"/>
      <name val="Wingdings 3"/>
      <family val="1"/>
      <charset val="2"/>
    </font>
    <font>
      <sz val="10"/>
      <color theme="0" tint="-0.499984740745262"/>
      <name val="Century Gothic"/>
      <family val="2"/>
    </font>
    <font>
      <sz val="8"/>
      <color theme="1"/>
      <name val="Wingdings 2"/>
      <family val="1"/>
      <charset val="2"/>
    </font>
    <font>
      <u/>
      <sz val="10"/>
      <color theme="1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0"/>
      <color theme="4" tint="-0.499984740745262"/>
      <name val="Century Gothic"/>
      <family val="2"/>
    </font>
    <font>
      <b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10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5" borderId="1" xfId="0" applyFont="1" applyFill="1" applyBorder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8" fillId="2" borderId="0" xfId="0" applyFont="1" applyFill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8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0" fontId="10" fillId="5" borderId="0" xfId="1" applyFont="1" applyFill="1" applyBorder="1"/>
    <xf numFmtId="0" fontId="10" fillId="2" borderId="7" xfId="1" applyFont="1" applyFill="1" applyBorder="1" applyAlignment="1" applyProtection="1">
      <alignment horizontal="center"/>
      <protection locked="0"/>
    </xf>
    <xf numFmtId="165" fontId="6" fillId="4" borderId="0" xfId="0" applyNumberFormat="1" applyFont="1" applyFill="1"/>
    <xf numFmtId="0" fontId="1" fillId="5" borderId="0" xfId="0" applyFont="1" applyFill="1" applyBorder="1"/>
    <xf numFmtId="164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/>
    </xf>
    <xf numFmtId="0" fontId="8" fillId="5" borderId="0" xfId="0" applyFont="1" applyFill="1"/>
    <xf numFmtId="2" fontId="1" fillId="2" borderId="7" xfId="0" applyNumberFormat="1" applyFont="1" applyFill="1" applyBorder="1" applyAlignment="1">
      <alignment horizontal="center"/>
    </xf>
    <xf numFmtId="0" fontId="5" fillId="5" borderId="8" xfId="0" applyFont="1" applyFill="1" applyBorder="1"/>
    <xf numFmtId="0" fontId="1" fillId="5" borderId="0" xfId="0" applyFont="1" applyFill="1" applyAlignment="1">
      <alignment horizontal="center"/>
    </xf>
    <xf numFmtId="49" fontId="1" fillId="5" borderId="0" xfId="0" applyNumberFormat="1" applyFont="1" applyFill="1" applyAlignment="1">
      <alignment horizontal="center" vertical="center"/>
    </xf>
    <xf numFmtId="166" fontId="1" fillId="5" borderId="0" xfId="0" applyNumberFormat="1" applyFont="1" applyFill="1" applyAlignment="1">
      <alignment horizontal="center" vertical="center"/>
    </xf>
    <xf numFmtId="0" fontId="8" fillId="3" borderId="0" xfId="0" applyFont="1" applyFill="1"/>
    <xf numFmtId="164" fontId="13" fillId="4" borderId="0" xfId="0" applyNumberFormat="1" applyFont="1" applyFill="1" applyAlignment="1">
      <alignment horizontal="center" vertical="center"/>
    </xf>
    <xf numFmtId="0" fontId="13" fillId="4" borderId="0" xfId="0" applyFont="1" applyFill="1"/>
    <xf numFmtId="165" fontId="13" fillId="4" borderId="0" xfId="0" applyNumberFormat="1" applyFont="1" applyFill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10" fillId="2" borderId="0" xfId="1" applyFont="1" applyFill="1"/>
    <xf numFmtId="165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/>
    <xf numFmtId="0" fontId="7" fillId="7" borderId="3" xfId="0" applyFont="1" applyFill="1" applyBorder="1"/>
    <xf numFmtId="0" fontId="7" fillId="5" borderId="3" xfId="0" applyFont="1" applyFill="1" applyBorder="1"/>
    <xf numFmtId="49" fontId="1" fillId="5" borderId="0" xfId="0" applyNumberFormat="1" applyFont="1" applyFill="1" applyAlignment="1">
      <alignment horizontal="right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6" fontId="1" fillId="2" borderId="7" xfId="0" applyNumberFormat="1" applyFont="1" applyFill="1" applyBorder="1" applyAlignment="1">
      <alignment horizontal="center"/>
    </xf>
    <xf numFmtId="166" fontId="1" fillId="5" borderId="0" xfId="0" applyNumberFormat="1" applyFont="1" applyFill="1"/>
    <xf numFmtId="166" fontId="1" fillId="5" borderId="17" xfId="0" applyNumberFormat="1" applyFont="1" applyFill="1" applyBorder="1"/>
    <xf numFmtId="166" fontId="8" fillId="5" borderId="0" xfId="0" applyNumberFormat="1" applyFont="1" applyFill="1" applyAlignment="1">
      <alignment horizontal="center" vertical="center"/>
    </xf>
    <xf numFmtId="165" fontId="1" fillId="5" borderId="17" xfId="0" applyNumberFormat="1" applyFont="1" applyFill="1" applyBorder="1"/>
    <xf numFmtId="0" fontId="14" fillId="2" borderId="0" xfId="0" applyFont="1" applyFill="1"/>
    <xf numFmtId="0" fontId="1" fillId="3" borderId="1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165" fontId="1" fillId="2" borderId="0" xfId="0" applyNumberFormat="1" applyFont="1" applyFill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165" fontId="1" fillId="5" borderId="22" xfId="0" applyNumberFormat="1" applyFont="1" applyFill="1" applyBorder="1" applyAlignment="1">
      <alignment horizontal="center" vertical="center"/>
    </xf>
    <xf numFmtId="165" fontId="1" fillId="5" borderId="2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5" borderId="24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 vertical="center"/>
    </xf>
    <xf numFmtId="165" fontId="1" fillId="5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top" wrapText="1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66" fontId="1" fillId="3" borderId="19" xfId="0" applyNumberFormat="1" applyFont="1" applyFill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166" fontId="1" fillId="3" borderId="2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15</xdr:row>
          <xdr:rowOff>142875</xdr:rowOff>
        </xdr:from>
        <xdr:to>
          <xdr:col>7</xdr:col>
          <xdr:colOff>809625</xdr:colOff>
          <xdr:row>18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324716</xdr:colOff>
      <xdr:row>2</xdr:row>
      <xdr:rowOff>181841</xdr:rowOff>
    </xdr:from>
    <xdr:to>
      <xdr:col>18</xdr:col>
      <xdr:colOff>532534</xdr:colOff>
      <xdr:row>3</xdr:row>
      <xdr:rowOff>161059</xdr:rowOff>
    </xdr:to>
    <xdr:pic>
      <xdr:nvPicPr>
        <xdr:cNvPr id="3" name="Imagen 2" descr="Resultado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5216" y="524741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229033</xdr:colOff>
      <xdr:row>2</xdr:row>
      <xdr:rowOff>200458</xdr:rowOff>
    </xdr:from>
    <xdr:to>
      <xdr:col>15</xdr:col>
      <xdr:colOff>428192</xdr:colOff>
      <xdr:row>3</xdr:row>
      <xdr:rowOff>176432</xdr:rowOff>
    </xdr:to>
    <xdr:pic>
      <xdr:nvPicPr>
        <xdr:cNvPr id="4" name="Imagen 3" descr="Resultado de imagen para icono nuevo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1308" y="543358"/>
          <a:ext cx="199159" cy="204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466725</xdr:colOff>
      <xdr:row>105</xdr:row>
      <xdr:rowOff>114301</xdr:rowOff>
    </xdr:from>
    <xdr:to>
      <xdr:col>24</xdr:col>
      <xdr:colOff>257175</xdr:colOff>
      <xdr:row>120</xdr:row>
      <xdr:rowOff>17398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8811876"/>
          <a:ext cx="2371725" cy="247484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324716</xdr:colOff>
      <xdr:row>30</xdr:row>
      <xdr:rowOff>191366</xdr:rowOff>
    </xdr:from>
    <xdr:ext cx="207818" cy="207818"/>
    <xdr:pic>
      <xdr:nvPicPr>
        <xdr:cNvPr id="6" name="Imagen 5" descr="Resultado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5216" y="5572991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229033</xdr:colOff>
      <xdr:row>30</xdr:row>
      <xdr:rowOff>209983</xdr:rowOff>
    </xdr:from>
    <xdr:ext cx="199159" cy="199159"/>
    <xdr:pic>
      <xdr:nvPicPr>
        <xdr:cNvPr id="7" name="Imagen 6" descr="Resultado de imagen para icono nuevo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1308" y="5591608"/>
          <a:ext cx="199159" cy="199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79343</xdr:colOff>
      <xdr:row>44</xdr:row>
      <xdr:rowOff>127476</xdr:rowOff>
    </xdr:from>
    <xdr:ext cx="939832" cy="187872"/>
    <xdr:sp macro="" textlink="">
      <xdr:nvSpPr>
        <xdr:cNvPr id="8" name="CuadroTexto 7"/>
        <xdr:cNvSpPr txBox="1"/>
      </xdr:nvSpPr>
      <xdr:spPr>
        <a:xfrm>
          <a:off x="2851118" y="8138001"/>
          <a:ext cx="939832" cy="18787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PE" sz="1200"/>
            <a:t>VM=Vm - n x L</a:t>
          </a:r>
        </a:p>
      </xdr:txBody>
    </xdr:sp>
    <xdr:clientData/>
  </xdr:oneCellAnchor>
  <xdr:oneCellAnchor>
    <xdr:from>
      <xdr:col>14</xdr:col>
      <xdr:colOff>149802</xdr:colOff>
      <xdr:row>110</xdr:row>
      <xdr:rowOff>96290</xdr:rowOff>
    </xdr:from>
    <xdr:ext cx="770659" cy="790851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9677" y="19651115"/>
          <a:ext cx="770659" cy="790851"/>
        </a:xfrm>
        <a:prstGeom prst="rect">
          <a:avLst/>
        </a:prstGeom>
      </xdr:spPr>
    </xdr:pic>
    <xdr:clientData/>
  </xdr:oneCellAnchor>
  <xdr:oneCellAnchor>
    <xdr:from>
      <xdr:col>14</xdr:col>
      <xdr:colOff>85725</xdr:colOff>
      <xdr:row>105</xdr:row>
      <xdr:rowOff>85725</xdr:rowOff>
    </xdr:from>
    <xdr:ext cx="822615" cy="770064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0" y="18783300"/>
          <a:ext cx="822615" cy="770064"/>
        </a:xfrm>
        <a:prstGeom prst="rect">
          <a:avLst/>
        </a:prstGeom>
      </xdr:spPr>
    </xdr:pic>
    <xdr:clientData/>
  </xdr:oneCellAnchor>
  <xdr:oneCellAnchor>
    <xdr:from>
      <xdr:col>15</xdr:col>
      <xdr:colOff>39735</xdr:colOff>
      <xdr:row>115</xdr:row>
      <xdr:rowOff>47815</xdr:rowOff>
    </xdr:from>
    <xdr:ext cx="712200" cy="784161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2010" y="20459890"/>
          <a:ext cx="712200" cy="784161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114</xdr:row>
          <xdr:rowOff>142875</xdr:rowOff>
        </xdr:from>
        <xdr:to>
          <xdr:col>7</xdr:col>
          <xdr:colOff>609600</xdr:colOff>
          <xdr:row>117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18</xdr:col>
      <xdr:colOff>324716</xdr:colOff>
      <xdr:row>101</xdr:row>
      <xdr:rowOff>181841</xdr:rowOff>
    </xdr:from>
    <xdr:ext cx="207818" cy="207818"/>
    <xdr:pic>
      <xdr:nvPicPr>
        <xdr:cNvPr id="13" name="Imagen 12" descr="Resultado de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5216" y="17965016"/>
          <a:ext cx="207818" cy="207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229033</xdr:colOff>
      <xdr:row>101</xdr:row>
      <xdr:rowOff>200458</xdr:rowOff>
    </xdr:from>
    <xdr:ext cx="199159" cy="199159"/>
    <xdr:pic>
      <xdr:nvPicPr>
        <xdr:cNvPr id="14" name="Imagen 13" descr="Resultado de imagen para icono nuevo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1308" y="17983633"/>
          <a:ext cx="199159" cy="199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18</xdr:col>
      <xdr:colOff>819150</xdr:colOff>
      <xdr:row>55</xdr:row>
      <xdr:rowOff>66675</xdr:rowOff>
    </xdr:from>
    <xdr:to>
      <xdr:col>19</xdr:col>
      <xdr:colOff>304800</xdr:colOff>
      <xdr:row>58</xdr:row>
      <xdr:rowOff>85725</xdr:rowOff>
    </xdr:to>
    <xdr:sp macro="" textlink="">
      <xdr:nvSpPr>
        <xdr:cNvPr id="15" name="Flecha abajo 14"/>
        <xdr:cNvSpPr/>
      </xdr:nvSpPr>
      <xdr:spPr>
        <a:xfrm>
          <a:off x="8601075" y="9963150"/>
          <a:ext cx="304800" cy="533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115956</xdr:colOff>
      <xdr:row>1</xdr:row>
      <xdr:rowOff>117126</xdr:rowOff>
    </xdr:from>
    <xdr:to>
      <xdr:col>5</xdr:col>
      <xdr:colOff>2071</xdr:colOff>
      <xdr:row>3</xdr:row>
      <xdr:rowOff>94503</xdr:rowOff>
    </xdr:to>
    <xdr:pic>
      <xdr:nvPicPr>
        <xdr:cNvPr id="16" name="Imagen 15" descr="F:\FAJOIS - PROYECTO 2016\ICONOS\ladrillo.pn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31" y="288576"/>
          <a:ext cx="343315" cy="377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119269</xdr:colOff>
      <xdr:row>29</xdr:row>
      <xdr:rowOff>120438</xdr:rowOff>
    </xdr:from>
    <xdr:to>
      <xdr:col>5</xdr:col>
      <xdr:colOff>5384</xdr:colOff>
      <xdr:row>31</xdr:row>
      <xdr:rowOff>97816</xdr:rowOff>
    </xdr:to>
    <xdr:pic>
      <xdr:nvPicPr>
        <xdr:cNvPr id="17" name="Imagen 16" descr="F:\FAJOIS - PROYECTO 2016\ICONOS\ladrillo.pn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144" y="5330613"/>
          <a:ext cx="343315" cy="377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107675</xdr:colOff>
      <xdr:row>100</xdr:row>
      <xdr:rowOff>124240</xdr:rowOff>
    </xdr:from>
    <xdr:to>
      <xdr:col>5</xdr:col>
      <xdr:colOff>3315</xdr:colOff>
      <xdr:row>102</xdr:row>
      <xdr:rowOff>101617</xdr:rowOff>
    </xdr:to>
    <xdr:pic>
      <xdr:nvPicPr>
        <xdr:cNvPr id="18" name="Imagen 17" descr="F:\FAJOIS - PROYECTO 2016\ICONOS\ladrillo.pn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550" y="17735965"/>
          <a:ext cx="352840" cy="3774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248478</xdr:colOff>
      <xdr:row>2</xdr:row>
      <xdr:rowOff>198782</xdr:rowOff>
    </xdr:from>
    <xdr:to>
      <xdr:col>17</xdr:col>
      <xdr:colOff>99391</xdr:colOff>
      <xdr:row>3</xdr:row>
      <xdr:rowOff>161924</xdr:rowOff>
    </xdr:to>
    <xdr:pic>
      <xdr:nvPicPr>
        <xdr:cNvPr id="19" name="Imagen 18" descr="Resultado de imagen para icono de editar 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3678" y="541682"/>
          <a:ext cx="146188" cy="191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240196</xdr:colOff>
      <xdr:row>30</xdr:row>
      <xdr:rowOff>207066</xdr:rowOff>
    </xdr:from>
    <xdr:to>
      <xdr:col>17</xdr:col>
      <xdr:colOff>91109</xdr:colOff>
      <xdr:row>31</xdr:row>
      <xdr:rowOff>170208</xdr:rowOff>
    </xdr:to>
    <xdr:pic>
      <xdr:nvPicPr>
        <xdr:cNvPr id="20" name="Imagen 19" descr="Resultado de imagen para icono de editar 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396" y="5588691"/>
          <a:ext cx="146188" cy="191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231913</xdr:colOff>
      <xdr:row>101</xdr:row>
      <xdr:rowOff>223630</xdr:rowOff>
    </xdr:from>
    <xdr:to>
      <xdr:col>17</xdr:col>
      <xdr:colOff>82826</xdr:colOff>
      <xdr:row>103</xdr:row>
      <xdr:rowOff>12838</xdr:rowOff>
    </xdr:to>
    <xdr:pic>
      <xdr:nvPicPr>
        <xdr:cNvPr id="21" name="Imagen 20" descr="Resultado de imagen para icono de editar 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7113" y="18006805"/>
          <a:ext cx="146188" cy="189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sa%202016\00%20CASA\DA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s\predimensionamiento\Muro-Contencin-Voladiz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s\predimensionamiento\1-Madera-Propiedades-Dimensionami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RECIOS"/>
      <sheetName val="ACERO MINIMO"/>
      <sheetName val="Acero"/>
      <sheetName val="210 kg cm²"/>
      <sheetName val=" Cant. Ladrillo"/>
      <sheetName val="1.8 (2)"/>
      <sheetName val="VEREDA - PISO"/>
      <sheetName val="PISO TERRAZO"/>
      <sheetName val="VEREDA"/>
      <sheetName val="junta"/>
      <sheetName val="Cemento-Hormigon"/>
      <sheetName val="Tarrajeo"/>
      <sheetName val="ML"/>
      <sheetName val="Estribos"/>
      <sheetName val="zapata"/>
      <sheetName val="Ladrillo_losa"/>
      <sheetName val="diseño losa"/>
      <sheetName val="VIGA"/>
      <sheetName val="1.8"/>
      <sheetName val="% Desperdicios"/>
      <sheetName val="Cuadr."/>
      <sheetName val="Cal_Zap_Aisl"/>
      <sheetName val="Cargas"/>
      <sheetName val="Metrad_zap"/>
      <sheetName val="Metrado de viga"/>
      <sheetName val="Cal_Estrib"/>
      <sheetName val="Estrib_Column"/>
      <sheetName val="Calc_Estrib."/>
      <sheetName val="Alcant."/>
      <sheetName val="datos acero"/>
      <sheetName val="datos generales"/>
      <sheetName val="luz &lt;=7.25 "/>
      <sheetName val="MET_ACERO"/>
      <sheetName val="MADERA"/>
      <sheetName val="CLAVOS"/>
      <sheetName val="R. PINTURA"/>
      <sheetName val="CBR"/>
      <sheetName val="Hoja7"/>
      <sheetName val="RES-CALICT"/>
      <sheetName val="ESAL PAV. RIG."/>
      <sheetName val="Hormigón"/>
      <sheetName val="Asfalto"/>
      <sheetName val="ESAL PAV. FLEX."/>
      <sheetName val="pavimento rigido"/>
      <sheetName val="INSUMOS PRECIOS"/>
      <sheetName val="DISEÑOMEZCLA"/>
      <sheetName val="Diseñ_Mezcl."/>
      <sheetName val="DISEÑO MEZCLAS"/>
      <sheetName val="TABLAS DE REFERENCIA"/>
      <sheetName val="01 DATOS"/>
      <sheetName val="02 DATOS ESTATICO"/>
      <sheetName val="03 PREDIM. COLUMNAS"/>
      <sheetName val="04 PREDIM. VIGAS"/>
      <sheetName val="05 SISMORESISTENTE"/>
      <sheetName val="TEST PERCOLACION"/>
      <sheetName val="TANQUE SEPTICO"/>
      <sheetName val="BarrasNecesarias"/>
      <sheetName val="Viento (2)"/>
      <sheetName val="Viento"/>
      <sheetName val="Tipo Estructurales"/>
      <sheetName val="Sismo"/>
      <sheetName val="CoeficienteDeImportancia"/>
      <sheetName val="Suelos"/>
      <sheetName val="ESPECTRO SISMICO"/>
      <sheetName val="POBLACION-CAUDALES"/>
      <sheetName val="Gráfico1"/>
      <sheetName val="Gráfico2"/>
      <sheetName val="Tanque elevado - Hotel"/>
      <sheetName val="Dimension de tanque elevado"/>
      <sheetName val="OFE-DEMA"/>
      <sheetName val="POZO CAISSON_CALC"/>
      <sheetName val="CALCULO-ALTERNATIVO"/>
      <sheetName val="VOLUMEN TANQUE_ALTERNATIVO"/>
      <sheetName val="CALCULO LINEA DE IMPULSION"/>
      <sheetName val="4 Horas Bombeo"/>
      <sheetName val="Perfil 4 Horas"/>
      <sheetName val="6 Horas Bombeo"/>
      <sheetName val="Perfil 6 Horas"/>
      <sheetName val="8 Horas Bombeo"/>
      <sheetName val="Perfil 8 Horas"/>
      <sheetName val="DEMANDAS"/>
      <sheetName val="FLETE-BOCA"/>
      <sheetName val="FLETE-DIAMANTE"/>
      <sheetName val="FLETE-LABERINTO"/>
      <sheetName val="COSTO PUERTA"/>
      <sheetName val="PRECIO_MADERA"/>
      <sheetName val="estruc-metal (2)"/>
      <sheetName val="estruc-metal"/>
      <sheetName val="01INFOR"/>
      <sheetName val="02 H.M."/>
      <sheetName val="03 RESUMEN"/>
      <sheetName val="04 DESAGRE"/>
      <sheetName val="Gráfico_M"/>
      <sheetName val="Zapatas combinadas (plantilla)"/>
      <sheetName val="CONTROL Deflexiones"/>
      <sheetName val="Datos Generales (2)"/>
      <sheetName val="01Predimensionamiento"/>
      <sheetName val="02Prop"/>
      <sheetName val="03Secciones"/>
      <sheetName val="04Flex"/>
      <sheetName val="05Casos"/>
      <sheetName val="06Tracc"/>
      <sheetName val="07Compres"/>
      <sheetName val="08Cubicación"/>
      <sheetName val="09Metrado_Cargas"/>
      <sheetName val="11Compro_Sap"/>
      <sheetName val="Grupos genericos de la madera"/>
      <sheetName val="Datos de Entrada"/>
      <sheetName val="Area, Presiones, Peralte"/>
      <sheetName val="Revision del peralte"/>
      <sheetName val="Diseño por flexión"/>
      <sheetName val="Resumen"/>
      <sheetName val="PRED_VIGAS_VOL"/>
      <sheetName val="Muro 01 Predim."/>
      <sheetName val="Muro Cont. - Diseño_Refuerzo"/>
      <sheetName val="MURO CONTECION"/>
      <sheetName val="Reser_Elev"/>
      <sheetName val="Cisterna"/>
      <sheetName val="SOLDADURA"/>
      <sheetName val="tanque elevado"/>
      <sheetName val="canal 22"/>
      <sheetName val="Hoja1"/>
      <sheetName val="Caudal-canal"/>
      <sheetName val="CANAL"/>
      <sheetName val="caida vertical"/>
      <sheetName val="ALCANTARILLA (2)"/>
      <sheetName val="zap. aislad."/>
      <sheetName val="punzonamiento"/>
      <sheetName val="conecciones en edif."/>
      <sheetName val="Cálculos de Coordenadas"/>
      <sheetName val="C' D' COMBUSTIBLE"/>
      <sheetName val="VIA-DISTANCIA MEDIA"/>
      <sheetName val="DIST.MEDIA.TRAMOS"/>
      <sheetName val="TRANSPORTE"/>
      <sheetName val="DISTANCIA MEDIA 2014"/>
      <sheetName val="PINTURA"/>
      <sheetName val="CALC VOL."/>
      <sheetName val="PRECIO ACERO"/>
      <sheetName val="AFIRMADO 01"/>
      <sheetName val="AFIRMADO 02"/>
      <sheetName val="Hoja2"/>
      <sheetName val="PRECIO HORMIGON"/>
      <sheetName val="cargas drywall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K14">
            <v>5.28E-2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/>
      <sheetData sheetId="69"/>
      <sheetData sheetId="70" refreshError="1"/>
      <sheetData sheetId="71"/>
      <sheetData sheetId="72"/>
      <sheetData sheetId="73"/>
      <sheetData sheetId="74"/>
      <sheetData sheetId="75"/>
      <sheetData sheetId="76" refreshError="1"/>
      <sheetData sheetId="77"/>
      <sheetData sheetId="78" refreshError="1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>
        <row r="73">
          <cell r="B73">
            <v>1.7931898717943408E-2</v>
          </cell>
        </row>
        <row r="74">
          <cell r="B74">
            <v>2.0783646647761116</v>
          </cell>
        </row>
        <row r="75">
          <cell r="B75">
            <v>2.3505375193924637E-3</v>
          </cell>
        </row>
        <row r="76">
          <cell r="B76">
            <v>0.26934492142547833</v>
          </cell>
        </row>
        <row r="89">
          <cell r="B89">
            <v>3.7944569735931508</v>
          </cell>
        </row>
        <row r="108">
          <cell r="D108">
            <v>6.2064356446959152</v>
          </cell>
        </row>
        <row r="117">
          <cell r="D117">
            <v>2.8370126357728838</v>
          </cell>
        </row>
      </sheetData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10">
          <cell r="J110">
            <v>6</v>
          </cell>
        </row>
        <row r="112">
          <cell r="J112">
            <v>0.8125</v>
          </cell>
        </row>
        <row r="116">
          <cell r="J116">
            <v>21.050248981439566</v>
          </cell>
        </row>
        <row r="117">
          <cell r="J117">
            <v>0.44180000000000003</v>
          </cell>
        </row>
        <row r="195">
          <cell r="G195">
            <v>48.333333333333336</v>
          </cell>
        </row>
        <row r="196">
          <cell r="G196">
            <v>69.599999999999994</v>
          </cell>
        </row>
        <row r="197">
          <cell r="G197">
            <v>74.3125</v>
          </cell>
        </row>
        <row r="217">
          <cell r="G217">
            <v>0.64659428571428568</v>
          </cell>
        </row>
        <row r="261">
          <cell r="G261">
            <v>59.675624999999997</v>
          </cell>
        </row>
        <row r="263">
          <cell r="G263">
            <v>60.799499999999995</v>
          </cell>
        </row>
        <row r="265">
          <cell r="G265">
            <v>63.791962121212123</v>
          </cell>
        </row>
        <row r="266">
          <cell r="E266">
            <v>1.67</v>
          </cell>
        </row>
        <row r="268">
          <cell r="G268">
            <v>99.432771822358347</v>
          </cell>
        </row>
        <row r="277">
          <cell r="H277">
            <v>39.757146822358351</v>
          </cell>
        </row>
        <row r="279">
          <cell r="G279">
            <v>1.1043651895099542</v>
          </cell>
        </row>
        <row r="284">
          <cell r="K284">
            <v>10.88</v>
          </cell>
        </row>
        <row r="287">
          <cell r="K287">
            <v>0.86</v>
          </cell>
        </row>
        <row r="307">
          <cell r="G307">
            <v>0.3125</v>
          </cell>
        </row>
        <row r="310">
          <cell r="G310">
            <v>0.1875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mensionamiento"/>
      <sheetName val="concreto armado"/>
    </sheetNames>
    <sheetDataSet>
      <sheetData sheetId="0">
        <row r="6">
          <cell r="B6">
            <v>6</v>
          </cell>
        </row>
        <row r="7">
          <cell r="B7">
            <v>1.5</v>
          </cell>
        </row>
        <row r="8">
          <cell r="B8">
            <v>2.4</v>
          </cell>
        </row>
        <row r="9">
          <cell r="B9">
            <v>1.6</v>
          </cell>
        </row>
        <row r="10">
          <cell r="B10">
            <v>0.60000000000000009</v>
          </cell>
        </row>
        <row r="11">
          <cell r="B11">
            <v>1</v>
          </cell>
        </row>
        <row r="12">
          <cell r="B12">
            <v>27</v>
          </cell>
        </row>
        <row r="13">
          <cell r="B13">
            <v>26</v>
          </cell>
        </row>
        <row r="14">
          <cell r="B14">
            <v>15</v>
          </cell>
        </row>
        <row r="15">
          <cell r="B15">
            <v>0.6</v>
          </cell>
        </row>
        <row r="31">
          <cell r="B31">
            <v>0.7</v>
          </cell>
        </row>
        <row r="33">
          <cell r="G33">
            <v>0.42776009701512863</v>
          </cell>
          <cell r="N33">
            <v>0.39046170695558302</v>
          </cell>
        </row>
        <row r="73">
          <cell r="B73">
            <v>0.26356165219501859</v>
          </cell>
        </row>
        <row r="74">
          <cell r="B74">
            <v>1.125</v>
          </cell>
        </row>
        <row r="75">
          <cell r="D75">
            <v>6.7689312520986595</v>
          </cell>
        </row>
        <row r="77">
          <cell r="B77">
            <v>13.735576432870603</v>
          </cell>
        </row>
        <row r="78">
          <cell r="B78">
            <v>3.1499999999999995</v>
          </cell>
        </row>
        <row r="142">
          <cell r="E142">
            <v>6.6949940638628913E-2</v>
          </cell>
        </row>
      </sheetData>
      <sheetData sheetId="1">
        <row r="11">
          <cell r="B11">
            <v>4.5</v>
          </cell>
        </row>
        <row r="12">
          <cell r="B12">
            <v>0.8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Hoja1"/>
    </sheetNames>
    <sheetDataSet>
      <sheetData sheetId="0">
        <row r="2">
          <cell r="B2">
            <v>5.333333333333333</v>
          </cell>
          <cell r="C2" t="str">
            <v>1/2" x 2"</v>
          </cell>
          <cell r="D2">
            <v>4</v>
          </cell>
          <cell r="E2">
            <v>2.6666666666666665</v>
          </cell>
          <cell r="G2">
            <v>4</v>
          </cell>
          <cell r="H2" t="str">
            <v>1/2" x 2"</v>
          </cell>
        </row>
        <row r="3">
          <cell r="B3">
            <v>8</v>
          </cell>
          <cell r="C3" t="str">
            <v>3/4" x 2"</v>
          </cell>
          <cell r="D3">
            <v>6</v>
          </cell>
          <cell r="E3">
            <v>4</v>
          </cell>
          <cell r="G3">
            <v>5</v>
          </cell>
          <cell r="H3" t="str">
            <v>1/2" x 2 1/2"</v>
          </cell>
        </row>
        <row r="4">
          <cell r="B4">
            <v>10.416666666666666</v>
          </cell>
          <cell r="C4" t="str">
            <v>1/2" x 2 1/2"</v>
          </cell>
          <cell r="D4">
            <v>5</v>
          </cell>
          <cell r="E4">
            <v>4.166666666666667</v>
          </cell>
          <cell r="G4">
            <v>6</v>
          </cell>
          <cell r="H4" t="str">
            <v>3/4" x 2"</v>
          </cell>
        </row>
        <row r="5">
          <cell r="B5">
            <v>10.666666666666666</v>
          </cell>
          <cell r="C5" t="str">
            <v>1" x 2"</v>
          </cell>
          <cell r="D5">
            <v>8</v>
          </cell>
          <cell r="E5">
            <v>5.333333333333333</v>
          </cell>
          <cell r="G5">
            <v>6.5</v>
          </cell>
          <cell r="H5" t="str">
            <v>1/2" x 3"</v>
          </cell>
        </row>
        <row r="6">
          <cell r="B6">
            <v>15.625</v>
          </cell>
          <cell r="C6" t="str">
            <v>3/4" x 2 1/2"</v>
          </cell>
          <cell r="D6">
            <v>7.5</v>
          </cell>
          <cell r="E6">
            <v>6.25</v>
          </cell>
          <cell r="G6">
            <v>7.5</v>
          </cell>
          <cell r="H6" t="str">
            <v>3/4" x 2 1/2"</v>
          </cell>
        </row>
        <row r="7">
          <cell r="B7">
            <v>18.666666666666668</v>
          </cell>
          <cell r="C7" t="str">
            <v>1 1/2" x 2"</v>
          </cell>
          <cell r="D7">
            <v>14</v>
          </cell>
          <cell r="E7">
            <v>9.3333333333333339</v>
          </cell>
          <cell r="G7">
            <v>8</v>
          </cell>
          <cell r="H7" t="str">
            <v>1" x 2"</v>
          </cell>
        </row>
        <row r="8">
          <cell r="B8">
            <v>20.833333333333332</v>
          </cell>
          <cell r="C8" t="str">
            <v>1" x 2 1/2"</v>
          </cell>
          <cell r="D8">
            <v>10</v>
          </cell>
          <cell r="E8">
            <v>8.3333333333333339</v>
          </cell>
          <cell r="G8">
            <v>9</v>
          </cell>
          <cell r="H8" t="str">
            <v>1/2" x 4"</v>
          </cell>
        </row>
        <row r="9">
          <cell r="B9">
            <v>21.333333333333332</v>
          </cell>
          <cell r="C9" t="str">
            <v>2" x 2"</v>
          </cell>
          <cell r="D9">
            <v>16</v>
          </cell>
          <cell r="E9">
            <v>10.666666666666666</v>
          </cell>
          <cell r="G9">
            <v>9.75</v>
          </cell>
          <cell r="H9" t="str">
            <v>3/4" x 3"</v>
          </cell>
        </row>
        <row r="10">
          <cell r="B10">
            <v>22.885416666666668</v>
          </cell>
          <cell r="C10" t="str">
            <v>1/2" x 3"</v>
          </cell>
          <cell r="D10">
            <v>6.5</v>
          </cell>
          <cell r="E10">
            <v>7.041666666666667</v>
          </cell>
          <cell r="G10">
            <v>10</v>
          </cell>
          <cell r="H10" t="str">
            <v>1" x 2 1/2"</v>
          </cell>
        </row>
        <row r="11">
          <cell r="B11">
            <v>34.328125</v>
          </cell>
          <cell r="C11" t="str">
            <v>3/4" x 3"</v>
          </cell>
          <cell r="D11">
            <v>9.75</v>
          </cell>
          <cell r="E11">
            <v>10.5625</v>
          </cell>
          <cell r="G11">
            <v>13</v>
          </cell>
          <cell r="H11" t="str">
            <v>1" x 3"</v>
          </cell>
        </row>
        <row r="12">
          <cell r="B12">
            <v>36.458333333333336</v>
          </cell>
          <cell r="C12" t="str">
            <v>1 1/2" x 2 1/2"</v>
          </cell>
          <cell r="D12">
            <v>17.5</v>
          </cell>
          <cell r="E12">
            <v>14.583333333333334</v>
          </cell>
          <cell r="G12">
            <v>13.5</v>
          </cell>
          <cell r="H12" t="str">
            <v>3/4" x 4"</v>
          </cell>
        </row>
        <row r="13">
          <cell r="B13">
            <v>45.770833333333336</v>
          </cell>
          <cell r="C13" t="str">
            <v>1" x 3"</v>
          </cell>
          <cell r="D13">
            <v>13</v>
          </cell>
          <cell r="E13">
            <v>14.083333333333334</v>
          </cell>
          <cell r="G13">
            <v>14</v>
          </cell>
          <cell r="H13" t="str">
            <v>1 1/2" x 2"</v>
          </cell>
        </row>
        <row r="14">
          <cell r="B14">
            <v>60.75</v>
          </cell>
          <cell r="C14" t="str">
            <v>1/2" x 4"</v>
          </cell>
          <cell r="D14">
            <v>9</v>
          </cell>
          <cell r="E14">
            <v>13.5</v>
          </cell>
          <cell r="G14">
            <v>16</v>
          </cell>
          <cell r="H14" t="str">
            <v>2" x 2"</v>
          </cell>
        </row>
        <row r="15">
          <cell r="B15">
            <v>80.098958333333329</v>
          </cell>
          <cell r="C15" t="str">
            <v>1 1/2" x 3"</v>
          </cell>
          <cell r="D15">
            <v>22.75</v>
          </cell>
          <cell r="E15">
            <v>24.645833333333332</v>
          </cell>
          <cell r="G15">
            <v>17.25</v>
          </cell>
          <cell r="H15" t="str">
            <v>3/4" x 5"</v>
          </cell>
        </row>
        <row r="16">
          <cell r="B16">
            <v>91.125</v>
          </cell>
          <cell r="C16" t="str">
            <v>3/4" x 4"</v>
          </cell>
          <cell r="D16">
            <v>13.5</v>
          </cell>
          <cell r="E16">
            <v>20.25</v>
          </cell>
          <cell r="G16">
            <v>17.5</v>
          </cell>
          <cell r="H16" t="str">
            <v>1 1/2" x 2 1/2"</v>
          </cell>
        </row>
        <row r="17">
          <cell r="B17">
            <v>91.541666666666671</v>
          </cell>
          <cell r="C17" t="str">
            <v>2" x 3"</v>
          </cell>
          <cell r="D17">
            <v>26</v>
          </cell>
          <cell r="E17">
            <v>28.166666666666668</v>
          </cell>
          <cell r="G17">
            <v>18</v>
          </cell>
          <cell r="H17" t="str">
            <v>1" x 4"</v>
          </cell>
        </row>
        <row r="18">
          <cell r="B18">
            <v>121.5</v>
          </cell>
          <cell r="C18" t="str">
            <v>1" x 4"</v>
          </cell>
          <cell r="D18">
            <v>18</v>
          </cell>
          <cell r="E18">
            <v>27</v>
          </cell>
          <cell r="G18">
            <v>22.75</v>
          </cell>
          <cell r="H18" t="str">
            <v>1 1/2" x 3"</v>
          </cell>
        </row>
        <row r="19">
          <cell r="B19">
            <v>148.75520833333334</v>
          </cell>
          <cell r="C19" t="str">
            <v>3" x 3"</v>
          </cell>
          <cell r="D19">
            <v>42.25</v>
          </cell>
          <cell r="E19">
            <v>45.770833333333336</v>
          </cell>
          <cell r="G19">
            <v>23</v>
          </cell>
          <cell r="H19" t="str">
            <v>1" x 5"</v>
          </cell>
        </row>
        <row r="20">
          <cell r="B20">
            <v>190.109375</v>
          </cell>
          <cell r="C20" t="str">
            <v>3/4" x 5"</v>
          </cell>
          <cell r="D20">
            <v>17.25</v>
          </cell>
          <cell r="E20">
            <v>33.0625</v>
          </cell>
          <cell r="G20">
            <v>26</v>
          </cell>
          <cell r="H20" t="str">
            <v>2" x 3"</v>
          </cell>
        </row>
        <row r="21">
          <cell r="B21">
            <v>212.625</v>
          </cell>
          <cell r="C21" t="str">
            <v>1 1/2" x 4"</v>
          </cell>
          <cell r="D21">
            <v>31.5</v>
          </cell>
          <cell r="E21">
            <v>47.25</v>
          </cell>
          <cell r="G21">
            <v>31.5</v>
          </cell>
          <cell r="H21" t="str">
            <v>1 1/2" x 4"</v>
          </cell>
        </row>
        <row r="22">
          <cell r="B22">
            <v>243</v>
          </cell>
          <cell r="C22" t="str">
            <v>2" x 4"</v>
          </cell>
          <cell r="D22">
            <v>36</v>
          </cell>
          <cell r="E22">
            <v>54</v>
          </cell>
          <cell r="G22">
            <v>36</v>
          </cell>
          <cell r="H22" t="str">
            <v>2" x 4"</v>
          </cell>
        </row>
        <row r="23">
          <cell r="B23">
            <v>253.47916666666666</v>
          </cell>
          <cell r="C23" t="str">
            <v>1" x 5"</v>
          </cell>
          <cell r="D23">
            <v>23</v>
          </cell>
          <cell r="E23">
            <v>44.083333333333336</v>
          </cell>
          <cell r="G23">
            <v>40.25</v>
          </cell>
          <cell r="H23" t="str">
            <v>1 1/2" x 5"</v>
          </cell>
        </row>
        <row r="24">
          <cell r="B24">
            <v>394.875</v>
          </cell>
          <cell r="C24" t="str">
            <v>3" x 4"</v>
          </cell>
          <cell r="D24">
            <v>58.5</v>
          </cell>
          <cell r="E24">
            <v>87.75</v>
          </cell>
          <cell r="G24">
            <v>42.25</v>
          </cell>
          <cell r="H24" t="str">
            <v>3" x 3"</v>
          </cell>
        </row>
        <row r="25">
          <cell r="B25">
            <v>443.58854166666669</v>
          </cell>
          <cell r="C25" t="str">
            <v>1 1/2" x 5"</v>
          </cell>
          <cell r="D25">
            <v>40.25</v>
          </cell>
          <cell r="E25">
            <v>77.145833333333329</v>
          </cell>
          <cell r="G25">
            <v>46</v>
          </cell>
          <cell r="H25" t="str">
            <v>2" x 5"</v>
          </cell>
        </row>
        <row r="26">
          <cell r="B26">
            <v>506.95833333333331</v>
          </cell>
          <cell r="C26" t="str">
            <v>2" x 5"</v>
          </cell>
          <cell r="D26">
            <v>46</v>
          </cell>
          <cell r="E26">
            <v>88.166666666666671</v>
          </cell>
          <cell r="G26">
            <v>56</v>
          </cell>
          <cell r="H26" t="str">
            <v>2" x 6"</v>
          </cell>
        </row>
        <row r="27">
          <cell r="B27">
            <v>546.75</v>
          </cell>
          <cell r="C27" t="str">
            <v>4" x 4"</v>
          </cell>
          <cell r="D27">
            <v>81</v>
          </cell>
          <cell r="E27">
            <v>121.5</v>
          </cell>
          <cell r="G27">
            <v>58.5</v>
          </cell>
          <cell r="H27" t="str">
            <v>3" x 4"</v>
          </cell>
        </row>
        <row r="28">
          <cell r="B28">
            <v>914.66666666666663</v>
          </cell>
          <cell r="C28" t="str">
            <v>2" x 6"</v>
          </cell>
          <cell r="D28">
            <v>56</v>
          </cell>
          <cell r="E28">
            <v>130.66666666666666</v>
          </cell>
          <cell r="G28">
            <v>66</v>
          </cell>
          <cell r="H28" t="str">
            <v>2" x 7"</v>
          </cell>
        </row>
        <row r="29">
          <cell r="B29">
            <v>1140.65625</v>
          </cell>
          <cell r="C29" t="str">
            <v>4" x 5"</v>
          </cell>
          <cell r="D29">
            <v>103.5</v>
          </cell>
          <cell r="E29">
            <v>198.375</v>
          </cell>
          <cell r="G29">
            <v>76</v>
          </cell>
          <cell r="H29" t="str">
            <v>2" x 8"</v>
          </cell>
        </row>
        <row r="30">
          <cell r="B30">
            <v>1497.375</v>
          </cell>
          <cell r="C30" t="str">
            <v>2" x 7"</v>
          </cell>
          <cell r="D30">
            <v>66</v>
          </cell>
          <cell r="E30">
            <v>181.5</v>
          </cell>
          <cell r="G30">
            <v>81</v>
          </cell>
          <cell r="H30" t="str">
            <v>4" x 4"</v>
          </cell>
        </row>
        <row r="31">
          <cell r="B31">
            <v>2058</v>
          </cell>
          <cell r="C31" t="str">
            <v>4" x 6"</v>
          </cell>
          <cell r="D31">
            <v>126</v>
          </cell>
          <cell r="E31">
            <v>294</v>
          </cell>
          <cell r="G31">
            <v>96</v>
          </cell>
          <cell r="H31" t="str">
            <v>2" x 10"</v>
          </cell>
        </row>
        <row r="32">
          <cell r="B32">
            <v>2286.3333333333335</v>
          </cell>
          <cell r="C32" t="str">
            <v>2" x 8"</v>
          </cell>
          <cell r="D32">
            <v>76</v>
          </cell>
          <cell r="E32">
            <v>240.66666666666666</v>
          </cell>
          <cell r="G32">
            <v>103.5</v>
          </cell>
          <cell r="H32" t="str">
            <v>4" x 5"</v>
          </cell>
        </row>
        <row r="33">
          <cell r="B33">
            <v>3201.3333333333335</v>
          </cell>
          <cell r="C33" t="str">
            <v>6" x 6"</v>
          </cell>
          <cell r="D33">
            <v>196</v>
          </cell>
          <cell r="E33">
            <v>457.33333333333331</v>
          </cell>
          <cell r="G33">
            <v>126</v>
          </cell>
          <cell r="H33" t="str">
            <v>4" x 6"</v>
          </cell>
        </row>
        <row r="34">
          <cell r="B34">
            <v>4608</v>
          </cell>
          <cell r="C34" t="str">
            <v>2" x 10"</v>
          </cell>
          <cell r="D34">
            <v>96</v>
          </cell>
          <cell r="E34">
            <v>384</v>
          </cell>
          <cell r="G34">
            <v>171</v>
          </cell>
          <cell r="H34" t="str">
            <v>4" x 8"</v>
          </cell>
        </row>
        <row r="35">
          <cell r="B35">
            <v>5144.25</v>
          </cell>
          <cell r="C35" t="str">
            <v>4" x 8"</v>
          </cell>
          <cell r="D35">
            <v>171</v>
          </cell>
          <cell r="E35">
            <v>541.5</v>
          </cell>
          <cell r="G35">
            <v>196</v>
          </cell>
          <cell r="H35" t="str">
            <v>6" x 6"</v>
          </cell>
        </row>
        <row r="36">
          <cell r="B36">
            <v>8002.166666666667</v>
          </cell>
          <cell r="C36" t="str">
            <v>6" x 8"</v>
          </cell>
          <cell r="D36">
            <v>266</v>
          </cell>
          <cell r="E36">
            <v>842.33333333333337</v>
          </cell>
          <cell r="G36">
            <v>216</v>
          </cell>
          <cell r="H36" t="str">
            <v>4" x 10"</v>
          </cell>
        </row>
        <row r="37">
          <cell r="B37">
            <v>10368</v>
          </cell>
          <cell r="C37" t="str">
            <v>4" x 10"</v>
          </cell>
          <cell r="D37">
            <v>216</v>
          </cell>
          <cell r="E37">
            <v>864</v>
          </cell>
          <cell r="G37">
            <v>261</v>
          </cell>
          <cell r="H37" t="str">
            <v>4" x 12"</v>
          </cell>
        </row>
        <row r="38">
          <cell r="B38">
            <v>10860.083333333334</v>
          </cell>
          <cell r="C38" t="str">
            <v>8" x 8"</v>
          </cell>
          <cell r="D38">
            <v>361</v>
          </cell>
          <cell r="E38">
            <v>1143.1666666666667</v>
          </cell>
          <cell r="G38">
            <v>266</v>
          </cell>
          <cell r="H38" t="str">
            <v>6" x 8"</v>
          </cell>
        </row>
        <row r="39">
          <cell r="B39">
            <v>16128</v>
          </cell>
          <cell r="C39" t="str">
            <v>6" x 10"</v>
          </cell>
          <cell r="D39">
            <v>336</v>
          </cell>
          <cell r="E39">
            <v>1344</v>
          </cell>
          <cell r="G39">
            <v>336</v>
          </cell>
          <cell r="H39" t="str">
            <v>6" x 10"</v>
          </cell>
        </row>
        <row r="40">
          <cell r="B40">
            <v>18291.75</v>
          </cell>
          <cell r="C40" t="str">
            <v>4" x 12"</v>
          </cell>
          <cell r="D40">
            <v>261</v>
          </cell>
          <cell r="E40">
            <v>1261.5</v>
          </cell>
          <cell r="G40">
            <v>361</v>
          </cell>
          <cell r="H40" t="str">
            <v>8" x 8"</v>
          </cell>
        </row>
        <row r="41">
          <cell r="B41">
            <v>21888</v>
          </cell>
          <cell r="C41" t="str">
            <v>8" x 10"</v>
          </cell>
          <cell r="D41">
            <v>456</v>
          </cell>
          <cell r="E41">
            <v>1824</v>
          </cell>
          <cell r="G41">
            <v>406</v>
          </cell>
          <cell r="H41" t="str">
            <v>6" x12"</v>
          </cell>
        </row>
        <row r="42">
          <cell r="B42">
            <v>27648</v>
          </cell>
          <cell r="C42" t="str">
            <v>10" x 10"</v>
          </cell>
          <cell r="D42">
            <v>576</v>
          </cell>
          <cell r="E42">
            <v>2304</v>
          </cell>
          <cell r="G42">
            <v>456</v>
          </cell>
          <cell r="H42" t="str">
            <v>8" x 10"</v>
          </cell>
        </row>
        <row r="43">
          <cell r="B43">
            <v>28453.833333333332</v>
          </cell>
          <cell r="C43" t="str">
            <v>6" x12"</v>
          </cell>
          <cell r="D43">
            <v>406</v>
          </cell>
          <cell r="E43">
            <v>1962.3333333333333</v>
          </cell>
          <cell r="G43">
            <v>551</v>
          </cell>
          <cell r="H43" t="str">
            <v>8" x 12"</v>
          </cell>
        </row>
        <row r="44">
          <cell r="B44">
            <v>38615.916666666664</v>
          </cell>
          <cell r="C44" t="str">
            <v>8" x 12"</v>
          </cell>
          <cell r="D44">
            <v>551</v>
          </cell>
          <cell r="E44">
            <v>2663.1666666666665</v>
          </cell>
          <cell r="G44">
            <v>576</v>
          </cell>
          <cell r="H44" t="str">
            <v>10" x 10"</v>
          </cell>
        </row>
        <row r="45">
          <cell r="B45">
            <v>48778</v>
          </cell>
          <cell r="C45" t="str">
            <v>10" x 12"</v>
          </cell>
          <cell r="D45">
            <v>696</v>
          </cell>
          <cell r="E45">
            <v>3364</v>
          </cell>
          <cell r="G45">
            <v>696</v>
          </cell>
          <cell r="H45" t="str">
            <v>10" x 12"</v>
          </cell>
        </row>
        <row r="46">
          <cell r="B46">
            <v>58940.083333333336</v>
          </cell>
          <cell r="C46" t="str">
            <v>12" x 12"</v>
          </cell>
          <cell r="D46">
            <v>841</v>
          </cell>
          <cell r="E46">
            <v>4064.8333333333335</v>
          </cell>
          <cell r="G46">
            <v>841</v>
          </cell>
          <cell r="H46" t="str">
            <v>12" x 12"</v>
          </cell>
        </row>
        <row r="47">
          <cell r="G47" t="str">
            <v>NO PASA</v>
          </cell>
          <cell r="H47" t="str">
            <v>NO PASA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24"/>
  <sheetViews>
    <sheetView tabSelected="1" topLeftCell="C103" zoomScale="115" zoomScaleNormal="115" workbookViewId="0">
      <selection activeCell="T37" sqref="T37"/>
    </sheetView>
  </sheetViews>
  <sheetFormatPr baseColWidth="10" defaultColWidth="11" defaultRowHeight="13.5" x14ac:dyDescent="0.25"/>
  <cols>
    <col min="1" max="1" width="5.85546875" style="1" customWidth="1"/>
    <col min="2" max="2" width="15.85546875" style="1" customWidth="1"/>
    <col min="3" max="3" width="4.42578125" style="1" customWidth="1"/>
    <col min="4" max="4" width="4.5703125" style="1" customWidth="1"/>
    <col min="5" max="5" width="6.85546875" style="1" customWidth="1"/>
    <col min="6" max="6" width="4" style="1" customWidth="1"/>
    <col min="7" max="7" width="11" style="1" customWidth="1"/>
    <col min="8" max="8" width="13.42578125" style="1" customWidth="1"/>
    <col min="9" max="9" width="7" style="1" customWidth="1"/>
    <col min="10" max="10" width="6.42578125" style="1" customWidth="1"/>
    <col min="11" max="11" width="9" style="1" customWidth="1"/>
    <col min="12" max="12" width="6.5703125" style="1" customWidth="1"/>
    <col min="13" max="13" width="2.140625" style="1" customWidth="1"/>
    <col min="14" max="14" width="2.42578125" style="1" customWidth="1"/>
    <col min="15" max="15" width="2" style="1" customWidth="1"/>
    <col min="16" max="16" width="8.140625" style="1" customWidth="1"/>
    <col min="17" max="17" width="4.42578125" style="1" customWidth="1"/>
    <col min="18" max="18" width="3" style="1" customWidth="1"/>
    <col min="19" max="19" width="11.85546875" style="1" customWidth="1"/>
    <col min="20" max="20" width="7.42578125" style="1" customWidth="1"/>
    <col min="21" max="21" width="6.5703125" style="1" customWidth="1"/>
    <col min="22" max="22" width="2.5703125" style="1" customWidth="1"/>
    <col min="23" max="23" width="6.5703125" style="1" customWidth="1"/>
    <col min="24" max="24" width="3.7109375" style="1" customWidth="1"/>
    <col min="25" max="25" width="4.42578125" style="1" customWidth="1"/>
    <col min="26" max="26" width="2.140625" style="1" customWidth="1"/>
    <col min="27" max="27" width="3.42578125" style="1" customWidth="1"/>
    <col min="28" max="28" width="16.140625" style="1" customWidth="1"/>
    <col min="29" max="31" width="11" style="1"/>
    <col min="32" max="32" width="3" style="1" customWidth="1"/>
    <col min="33" max="33" width="2.140625" style="1" customWidth="1"/>
    <col min="34" max="34" width="3" style="1" customWidth="1"/>
    <col min="35" max="35" width="7.42578125" style="1" customWidth="1"/>
    <col min="36" max="36" width="3.7109375" style="1" customWidth="1"/>
    <col min="37" max="38" width="5.42578125" style="1" customWidth="1"/>
    <col min="39" max="39" width="6.42578125" style="1" customWidth="1"/>
    <col min="40" max="40" width="3.7109375" style="1" customWidth="1"/>
    <col min="41" max="41" width="6.5703125" style="1" customWidth="1"/>
    <col min="42" max="43" width="3.7109375" style="1" customWidth="1"/>
    <col min="44" max="16384" width="11" style="1"/>
  </cols>
  <sheetData>
    <row r="2" spans="2:29" x14ac:dyDescent="0.25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9" ht="18" x14ac:dyDescent="0.25">
      <c r="D3" s="2"/>
      <c r="E3" s="3"/>
      <c r="F3" s="3" t="s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9" ht="15" customHeight="1" x14ac:dyDescent="0.25">
      <c r="D4" s="2"/>
      <c r="E4" s="83" t="s">
        <v>1</v>
      </c>
      <c r="F4" s="83" t="s">
        <v>2</v>
      </c>
      <c r="G4" s="83"/>
      <c r="H4" s="83"/>
      <c r="I4" s="4"/>
      <c r="J4" s="84" t="s">
        <v>3</v>
      </c>
      <c r="K4" s="84"/>
      <c r="L4" s="84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9" ht="22.5" customHeight="1" x14ac:dyDescent="0.25">
      <c r="D5" s="2"/>
      <c r="E5" s="83"/>
      <c r="F5" s="83"/>
      <c r="G5" s="83"/>
      <c r="H5" s="83"/>
      <c r="I5" s="4" t="s">
        <v>4</v>
      </c>
      <c r="J5" s="6" t="s">
        <v>5</v>
      </c>
      <c r="K5" s="6" t="s">
        <v>6</v>
      </c>
      <c r="L5" s="6" t="s">
        <v>7</v>
      </c>
      <c r="M5" s="6"/>
      <c r="N5" s="2"/>
      <c r="O5" s="2"/>
      <c r="P5" s="7" t="s">
        <v>8</v>
      </c>
      <c r="Q5" s="85" t="s">
        <v>9</v>
      </c>
      <c r="R5" s="85"/>
      <c r="S5" s="7" t="s">
        <v>10</v>
      </c>
      <c r="T5" s="2"/>
      <c r="U5" s="2"/>
      <c r="V5" s="2"/>
      <c r="W5" s="2"/>
      <c r="X5" s="2"/>
      <c r="Y5" s="2"/>
      <c r="Z5" s="2"/>
      <c r="AA5" s="2"/>
    </row>
    <row r="6" spans="2:29" x14ac:dyDescent="0.25">
      <c r="B6" s="1" t="s">
        <v>11</v>
      </c>
      <c r="D6" s="2"/>
      <c r="E6" s="8">
        <v>1</v>
      </c>
      <c r="F6" s="9" t="s">
        <v>12</v>
      </c>
      <c r="G6" s="9"/>
      <c r="H6" s="9"/>
      <c r="I6" s="9"/>
      <c r="J6" s="10"/>
      <c r="K6" s="10"/>
      <c r="L6" s="10"/>
      <c r="M6" s="11" t="s">
        <v>13</v>
      </c>
      <c r="N6" s="2"/>
      <c r="O6" s="12" t="s">
        <v>14</v>
      </c>
      <c r="P6" s="12"/>
      <c r="Q6" s="74" t="s">
        <v>15</v>
      </c>
      <c r="R6" s="75"/>
      <c r="S6" s="2" t="s">
        <v>16</v>
      </c>
      <c r="T6" s="2"/>
      <c r="U6" s="2"/>
      <c r="V6" s="2"/>
      <c r="W6" s="2"/>
      <c r="X6" s="2"/>
      <c r="Y6" s="2"/>
      <c r="Z6" s="2"/>
      <c r="AA6" s="2"/>
    </row>
    <row r="7" spans="2:29" ht="15.75" customHeight="1" x14ac:dyDescent="0.25">
      <c r="B7" s="13">
        <v>10</v>
      </c>
      <c r="D7" s="2"/>
      <c r="E7" s="14"/>
      <c r="F7" s="15"/>
      <c r="G7" s="16" t="s">
        <v>17</v>
      </c>
      <c r="H7" s="16"/>
      <c r="I7" s="16" t="s">
        <v>4</v>
      </c>
      <c r="J7" s="17">
        <f>+X17</f>
        <v>40</v>
      </c>
      <c r="K7" s="17">
        <f>+X18</f>
        <v>65</v>
      </c>
      <c r="L7" s="17">
        <f>+X19</f>
        <v>27</v>
      </c>
      <c r="M7" s="18"/>
      <c r="N7" s="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2"/>
    </row>
    <row r="8" spans="2:29" x14ac:dyDescent="0.25">
      <c r="B8" s="19"/>
      <c r="D8" s="2"/>
      <c r="E8" s="14"/>
      <c r="F8" s="15"/>
      <c r="G8" s="16" t="s">
        <v>18</v>
      </c>
      <c r="H8" s="16"/>
      <c r="I8" s="16" t="s">
        <v>19</v>
      </c>
      <c r="J8" s="16">
        <f>+S93</f>
        <v>0.2243</v>
      </c>
      <c r="K8" s="16">
        <f>+S94</f>
        <v>0.44919999999999999</v>
      </c>
      <c r="L8" s="16">
        <f>+S95</f>
        <v>0.1118</v>
      </c>
      <c r="M8" s="18"/>
      <c r="N8" s="2"/>
      <c r="O8" s="12"/>
      <c r="P8" s="12" t="s">
        <v>20</v>
      </c>
      <c r="Q8" s="12"/>
      <c r="R8" s="12" t="s">
        <v>21</v>
      </c>
      <c r="S8" s="20" t="s">
        <v>22</v>
      </c>
      <c r="T8" s="21"/>
      <c r="U8" s="21"/>
      <c r="V8" s="21"/>
      <c r="W8" s="22"/>
      <c r="X8" s="12"/>
      <c r="Y8" s="12"/>
      <c r="Z8" s="12"/>
      <c r="AA8" s="2"/>
      <c r="AB8" s="1" t="s">
        <v>23</v>
      </c>
      <c r="AC8" s="1" t="s">
        <v>24</v>
      </c>
    </row>
    <row r="9" spans="2:29" x14ac:dyDescent="0.25">
      <c r="B9" s="1" t="s">
        <v>25</v>
      </c>
      <c r="D9" s="2"/>
      <c r="E9" s="14"/>
      <c r="F9" s="15"/>
      <c r="G9" s="16" t="s">
        <v>26</v>
      </c>
      <c r="H9" s="16"/>
      <c r="I9" s="16" t="s">
        <v>27</v>
      </c>
      <c r="J9" s="16">
        <f>+T93</f>
        <v>3.1800000000000002E-2</v>
      </c>
      <c r="K9" s="16">
        <f>+T94</f>
        <v>6.3600000000000004E-2</v>
      </c>
      <c r="L9" s="16">
        <f>+T95</f>
        <v>1.5800000000000002E-2</v>
      </c>
      <c r="M9" s="18"/>
      <c r="N9" s="2"/>
      <c r="O9" s="12"/>
      <c r="P9" s="23"/>
      <c r="Q9" s="24" t="s">
        <v>28</v>
      </c>
      <c r="R9" s="12" t="s">
        <v>21</v>
      </c>
      <c r="S9" s="25" t="s">
        <v>29</v>
      </c>
      <c r="T9" s="25"/>
      <c r="U9" s="25"/>
      <c r="V9" s="25"/>
      <c r="W9" s="26">
        <v>24</v>
      </c>
      <c r="X9" s="25" t="s">
        <v>30</v>
      </c>
      <c r="Y9" s="12"/>
      <c r="Z9" s="12"/>
      <c r="AA9" s="2"/>
      <c r="AB9" s="1" t="s">
        <v>23</v>
      </c>
      <c r="AC9" s="1" t="s">
        <v>31</v>
      </c>
    </row>
    <row r="10" spans="2:29" x14ac:dyDescent="0.25">
      <c r="D10" s="2"/>
      <c r="E10" s="14"/>
      <c r="F10" s="15"/>
      <c r="G10" s="16" t="s">
        <v>32</v>
      </c>
      <c r="H10" s="16"/>
      <c r="I10" s="16" t="s">
        <v>27</v>
      </c>
      <c r="J10" s="27">
        <f>+U93</f>
        <v>7.6E-3</v>
      </c>
      <c r="K10" s="27">
        <f>+U94</f>
        <v>1.5299999999999999E-2</v>
      </c>
      <c r="L10" s="27">
        <f>+U95</f>
        <v>3.8E-3</v>
      </c>
      <c r="M10" s="18"/>
      <c r="N10" s="2"/>
      <c r="O10" s="12"/>
      <c r="P10" s="28"/>
      <c r="Q10" s="24" t="s">
        <v>33</v>
      </c>
      <c r="R10" s="12" t="s">
        <v>21</v>
      </c>
      <c r="S10" s="25" t="s">
        <v>34</v>
      </c>
      <c r="T10" s="25"/>
      <c r="U10" s="25"/>
      <c r="V10" s="25"/>
      <c r="W10" s="26">
        <v>14</v>
      </c>
      <c r="X10" s="25" t="s">
        <v>30</v>
      </c>
      <c r="Y10" s="12"/>
      <c r="Z10" s="12"/>
      <c r="AA10" s="2"/>
      <c r="AB10" s="1" t="s">
        <v>23</v>
      </c>
      <c r="AC10" s="1" t="s">
        <v>31</v>
      </c>
    </row>
    <row r="11" spans="2:29" x14ac:dyDescent="0.25">
      <c r="D11" s="2"/>
      <c r="E11" s="29">
        <v>2</v>
      </c>
      <c r="F11" s="12" t="s">
        <v>35</v>
      </c>
      <c r="G11" s="12"/>
      <c r="H11" s="12"/>
      <c r="I11" s="12"/>
      <c r="J11" s="12"/>
      <c r="K11" s="12"/>
      <c r="L11" s="12"/>
      <c r="M11" s="18"/>
      <c r="N11" s="2"/>
      <c r="O11" s="12"/>
      <c r="P11" s="28"/>
      <c r="Q11" s="24" t="s">
        <v>36</v>
      </c>
      <c r="R11" s="12" t="s">
        <v>21</v>
      </c>
      <c r="S11" s="25" t="s">
        <v>37</v>
      </c>
      <c r="T11" s="25"/>
      <c r="U11" s="25"/>
      <c r="V11" s="25"/>
      <c r="W11" s="26">
        <v>9</v>
      </c>
      <c r="X11" s="25" t="s">
        <v>30</v>
      </c>
      <c r="Y11" s="12"/>
      <c r="Z11" s="12"/>
      <c r="AA11" s="2"/>
      <c r="AB11" s="1" t="s">
        <v>23</v>
      </c>
      <c r="AC11" s="1" t="s">
        <v>31</v>
      </c>
    </row>
    <row r="12" spans="2:29" x14ac:dyDescent="0.25">
      <c r="D12" s="2"/>
      <c r="E12" s="29">
        <v>3</v>
      </c>
      <c r="F12" s="12" t="s">
        <v>38</v>
      </c>
      <c r="G12" s="12"/>
      <c r="H12" s="12"/>
      <c r="I12" s="12"/>
      <c r="J12" s="12"/>
      <c r="K12" s="12"/>
      <c r="L12" s="12"/>
      <c r="M12" s="18"/>
      <c r="N12" s="2"/>
      <c r="O12" s="12"/>
      <c r="P12" s="12"/>
      <c r="Q12" s="30" t="s">
        <v>39</v>
      </c>
      <c r="R12" s="12" t="s">
        <v>21</v>
      </c>
      <c r="S12" s="25" t="s">
        <v>40</v>
      </c>
      <c r="T12" s="25"/>
      <c r="U12" s="25"/>
      <c r="V12" s="25"/>
      <c r="W12" s="26">
        <v>1.5</v>
      </c>
      <c r="X12" s="25" t="s">
        <v>30</v>
      </c>
      <c r="Y12" s="12"/>
      <c r="Z12" s="12"/>
      <c r="AA12" s="2"/>
      <c r="AB12" s="1" t="s">
        <v>23</v>
      </c>
      <c r="AC12" s="1" t="s">
        <v>41</v>
      </c>
    </row>
    <row r="13" spans="2:29" x14ac:dyDescent="0.25">
      <c r="D13" s="2"/>
      <c r="E13" s="29">
        <v>5</v>
      </c>
      <c r="F13" s="12"/>
      <c r="G13" s="12"/>
      <c r="H13" s="12"/>
      <c r="I13" s="12"/>
      <c r="J13" s="12"/>
      <c r="K13" s="12"/>
      <c r="L13" s="12"/>
      <c r="M13" s="18"/>
      <c r="N13" s="2"/>
      <c r="O13" s="12"/>
      <c r="P13" s="12"/>
      <c r="Q13" s="30" t="s">
        <v>42</v>
      </c>
      <c r="R13" s="12" t="s">
        <v>21</v>
      </c>
      <c r="S13" s="12" t="s">
        <v>43</v>
      </c>
      <c r="T13" s="12"/>
      <c r="U13" s="12"/>
      <c r="V13" s="25"/>
      <c r="W13" s="26">
        <v>1.5</v>
      </c>
      <c r="X13" s="25" t="s">
        <v>30</v>
      </c>
      <c r="Y13" s="12"/>
      <c r="Z13" s="12"/>
      <c r="AA13" s="31"/>
      <c r="AB13" s="1" t="s">
        <v>23</v>
      </c>
      <c r="AC13" s="1" t="s">
        <v>41</v>
      </c>
    </row>
    <row r="14" spans="2:29" x14ac:dyDescent="0.25">
      <c r="D14" s="2"/>
      <c r="E14" s="29">
        <v>6</v>
      </c>
      <c r="F14" s="12"/>
      <c r="G14" s="12"/>
      <c r="H14" s="12"/>
      <c r="I14" s="12"/>
      <c r="J14" s="12"/>
      <c r="K14" s="12"/>
      <c r="L14" s="12"/>
      <c r="M14" s="18"/>
      <c r="N14" s="2"/>
      <c r="O14" s="12"/>
      <c r="P14" s="12"/>
      <c r="Q14" s="12"/>
      <c r="R14" s="32"/>
      <c r="S14" s="12" t="s">
        <v>44</v>
      </c>
      <c r="T14" s="12"/>
      <c r="U14" s="12"/>
      <c r="V14" s="25"/>
      <c r="W14" s="33">
        <v>5</v>
      </c>
      <c r="X14" s="12" t="s">
        <v>45</v>
      </c>
      <c r="Y14" s="12"/>
      <c r="Z14" s="12"/>
      <c r="AA14" s="31"/>
      <c r="AB14" s="1" t="s">
        <v>23</v>
      </c>
      <c r="AC14" s="1" t="s">
        <v>46</v>
      </c>
    </row>
    <row r="15" spans="2:29" x14ac:dyDescent="0.25">
      <c r="D15" s="2"/>
      <c r="E15" s="29">
        <v>7</v>
      </c>
      <c r="F15" s="12"/>
      <c r="G15" s="12"/>
      <c r="H15" s="12"/>
      <c r="I15" s="12"/>
      <c r="J15" s="12"/>
      <c r="K15" s="12"/>
      <c r="L15" s="12"/>
      <c r="M15" s="34" t="s">
        <v>47</v>
      </c>
      <c r="N15" s="2"/>
      <c r="O15" s="12"/>
      <c r="P15" s="12"/>
      <c r="Q15" s="12"/>
      <c r="R15" s="32"/>
      <c r="S15" s="12"/>
      <c r="T15" s="12"/>
      <c r="U15" s="12"/>
      <c r="V15" s="12"/>
      <c r="W15" s="12"/>
      <c r="X15" s="12"/>
      <c r="Y15" s="12"/>
      <c r="Z15" s="12"/>
      <c r="AA15" s="31"/>
    </row>
    <row r="16" spans="2:29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2"/>
      <c r="P16" s="12"/>
      <c r="Q16" s="12"/>
      <c r="R16" s="12"/>
      <c r="S16" s="12"/>
      <c r="T16" s="12"/>
      <c r="U16" s="35" t="s">
        <v>48</v>
      </c>
      <c r="V16" s="12"/>
      <c r="W16" s="12"/>
      <c r="X16" s="36" t="s">
        <v>49</v>
      </c>
      <c r="Y16" s="12"/>
      <c r="Z16" s="12"/>
      <c r="AA16" s="2"/>
    </row>
    <row r="17" spans="1:33" x14ac:dyDescent="0.25">
      <c r="D17" s="2"/>
      <c r="E17" s="2" t="s">
        <v>50</v>
      </c>
      <c r="F17" s="2"/>
      <c r="G17" s="2"/>
      <c r="H17" s="2"/>
      <c r="I17" s="2"/>
      <c r="J17" s="2"/>
      <c r="K17" s="2"/>
      <c r="L17" s="2"/>
      <c r="M17" s="2"/>
      <c r="N17" s="2"/>
      <c r="O17" s="12"/>
      <c r="P17" s="12" t="s">
        <v>5</v>
      </c>
      <c r="Q17" s="12" t="s">
        <v>51</v>
      </c>
      <c r="R17" s="25" t="s">
        <v>52</v>
      </c>
      <c r="S17" s="12"/>
      <c r="T17" s="12" t="s">
        <v>51</v>
      </c>
      <c r="U17" s="37">
        <f>1/(($W$9+$W$12)/100*($W$11+$W$13)/100)</f>
        <v>37.348272642390285</v>
      </c>
      <c r="V17" s="12" t="s">
        <v>4</v>
      </c>
      <c r="W17" s="12"/>
      <c r="X17" s="35">
        <f>+ROUNDUP(U17*$W$14/100+U17,0)</f>
        <v>40</v>
      </c>
      <c r="Y17" s="12" t="s">
        <v>53</v>
      </c>
      <c r="Z17" s="35"/>
      <c r="AA17" s="2"/>
    </row>
    <row r="18" spans="1:33" x14ac:dyDescent="0.25">
      <c r="D18" s="2"/>
      <c r="E18" s="2"/>
      <c r="F18" s="38"/>
      <c r="G18" s="2"/>
      <c r="H18" s="2"/>
      <c r="I18" s="2"/>
      <c r="J18" s="2"/>
      <c r="K18" s="2"/>
      <c r="L18" s="2"/>
      <c r="M18" s="2"/>
      <c r="N18" s="2"/>
      <c r="O18" s="12"/>
      <c r="P18" s="12" t="s">
        <v>6</v>
      </c>
      <c r="Q18" s="12" t="s">
        <v>51</v>
      </c>
      <c r="R18" s="25" t="s">
        <v>54</v>
      </c>
      <c r="S18" s="12"/>
      <c r="T18" s="12" t="s">
        <v>51</v>
      </c>
      <c r="U18" s="37">
        <f>1/(($W$10+$W$12)/100*($W$11+$W$13)/100)</f>
        <v>61.443932411674353</v>
      </c>
      <c r="V18" s="12" t="s">
        <v>4</v>
      </c>
      <c r="W18" s="12"/>
      <c r="X18" s="35">
        <f>+ROUNDUP(U18*$W$14/100+U18,0)</f>
        <v>65</v>
      </c>
      <c r="Y18" s="12" t="s">
        <v>53</v>
      </c>
      <c r="Z18" s="35"/>
      <c r="AA18" s="2"/>
      <c r="AC18" s="19"/>
    </row>
    <row r="19" spans="1:33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2"/>
      <c r="P19" s="12" t="s">
        <v>7</v>
      </c>
      <c r="Q19" s="12" t="s">
        <v>51</v>
      </c>
      <c r="R19" s="25" t="s">
        <v>55</v>
      </c>
      <c r="S19" s="12"/>
      <c r="T19" s="12" t="s">
        <v>51</v>
      </c>
      <c r="U19" s="37">
        <f>1/(($W$9+$W$12)/100*($W$10+$W$13)/100)</f>
        <v>25.300442757748257</v>
      </c>
      <c r="V19" s="12" t="s">
        <v>4</v>
      </c>
      <c r="W19" s="12"/>
      <c r="X19" s="35">
        <f>+ROUNDUP(U19*$W$14/100+U19,0)</f>
        <v>27</v>
      </c>
      <c r="Y19" s="12" t="s">
        <v>53</v>
      </c>
      <c r="Z19" s="35"/>
      <c r="AA19" s="2"/>
    </row>
    <row r="20" spans="1:33" x14ac:dyDescent="0.25">
      <c r="D20" s="2"/>
      <c r="E20" s="5" t="s">
        <v>56</v>
      </c>
      <c r="F20" s="5" t="s">
        <v>51</v>
      </c>
      <c r="G20" s="2" t="s">
        <v>57</v>
      </c>
      <c r="H20" s="2"/>
      <c r="I20" s="2"/>
      <c r="J20" s="2"/>
      <c r="K20" s="2"/>
      <c r="L20" s="2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2"/>
    </row>
    <row r="21" spans="1:33" ht="15" customHeight="1" x14ac:dyDescent="0.25">
      <c r="D21" s="2"/>
      <c r="E21" s="5" t="s">
        <v>28</v>
      </c>
      <c r="F21" s="5" t="s">
        <v>51</v>
      </c>
      <c r="G21" s="2" t="s">
        <v>58</v>
      </c>
      <c r="H21" s="2"/>
      <c r="I21" s="2"/>
      <c r="J21" s="38"/>
      <c r="K21" s="2"/>
      <c r="L21" s="2"/>
      <c r="M21" s="2"/>
      <c r="N21" s="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2"/>
      <c r="AC21" s="1" t="s">
        <v>59</v>
      </c>
      <c r="AD21" s="1" t="s">
        <v>60</v>
      </c>
    </row>
    <row r="22" spans="1:33" x14ac:dyDescent="0.25">
      <c r="D22" s="2"/>
      <c r="E22" s="5" t="s">
        <v>61</v>
      </c>
      <c r="F22" s="5" t="s">
        <v>51</v>
      </c>
      <c r="G22" s="2" t="s">
        <v>62</v>
      </c>
      <c r="H22" s="2"/>
      <c r="I22" s="2"/>
      <c r="J22" s="2"/>
      <c r="K22" s="38"/>
      <c r="L22" s="38"/>
      <c r="M22" s="38"/>
      <c r="N22" s="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2"/>
      <c r="AC22" s="1" t="s">
        <v>63</v>
      </c>
      <c r="AD22" s="1" t="s">
        <v>64</v>
      </c>
    </row>
    <row r="23" spans="1:33" x14ac:dyDescent="0.25">
      <c r="D23" s="2"/>
      <c r="E23" s="5" t="s">
        <v>36</v>
      </c>
      <c r="F23" s="5" t="s">
        <v>51</v>
      </c>
      <c r="G23" s="2" t="s">
        <v>65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C23" s="1" t="s">
        <v>66</v>
      </c>
      <c r="AD23" s="1" t="s">
        <v>67</v>
      </c>
    </row>
    <row r="24" spans="1:33" x14ac:dyDescent="0.25">
      <c r="D24" s="2"/>
      <c r="E24" s="5" t="s">
        <v>68</v>
      </c>
      <c r="F24" s="5" t="s">
        <v>51</v>
      </c>
      <c r="G24" s="2" t="s">
        <v>69</v>
      </c>
      <c r="H24" s="2"/>
      <c r="I24" s="2"/>
      <c r="J24" s="2"/>
      <c r="K24" s="2"/>
      <c r="L24" s="2"/>
      <c r="M24" s="2"/>
      <c r="N24" s="2"/>
      <c r="O24" s="76" t="s">
        <v>70</v>
      </c>
      <c r="P24" s="76"/>
      <c r="Q24" s="76"/>
      <c r="R24" s="76"/>
      <c r="S24" s="76"/>
      <c r="T24" s="77" t="s">
        <v>71</v>
      </c>
      <c r="U24" s="77"/>
      <c r="V24" s="77"/>
      <c r="W24" s="77"/>
      <c r="X24" s="77"/>
      <c r="Y24" s="77"/>
      <c r="Z24" s="77"/>
      <c r="AA24" s="2"/>
    </row>
    <row r="25" spans="1:33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7" spans="1:33" x14ac:dyDescent="0.25">
      <c r="A27" s="19"/>
      <c r="B27" s="19"/>
    </row>
    <row r="28" spans="1:33" x14ac:dyDescent="0.25">
      <c r="I28" s="19"/>
      <c r="AB28" s="1" t="s">
        <v>111</v>
      </c>
    </row>
    <row r="29" spans="1:33" x14ac:dyDescent="0.25">
      <c r="W29" s="19"/>
    </row>
    <row r="30" spans="1:33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3" ht="18" x14ac:dyDescent="0.25">
      <c r="D31" s="2"/>
      <c r="E31" s="3"/>
      <c r="F31" s="3" t="s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3" x14ac:dyDescent="0.25">
      <c r="D32" s="2"/>
      <c r="E32" s="83" t="s">
        <v>1</v>
      </c>
      <c r="F32" s="83" t="s">
        <v>2</v>
      </c>
      <c r="G32" s="83"/>
      <c r="H32" s="83"/>
      <c r="I32" s="4"/>
      <c r="J32" s="84" t="s">
        <v>3</v>
      </c>
      <c r="K32" s="84"/>
      <c r="L32" s="84"/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G32" s="19"/>
    </row>
    <row r="33" spans="4:32" ht="27" x14ac:dyDescent="0.25">
      <c r="D33" s="2"/>
      <c r="E33" s="83"/>
      <c r="F33" s="83"/>
      <c r="G33" s="83"/>
      <c r="H33" s="83"/>
      <c r="I33" s="4" t="s">
        <v>4</v>
      </c>
      <c r="J33" s="6" t="s">
        <v>5</v>
      </c>
      <c r="K33" s="6" t="s">
        <v>6</v>
      </c>
      <c r="L33" s="6" t="s">
        <v>7</v>
      </c>
      <c r="M33" s="6"/>
      <c r="N33" s="2"/>
      <c r="O33" s="2"/>
      <c r="P33" s="7" t="s">
        <v>8</v>
      </c>
      <c r="Q33" s="85" t="s">
        <v>9</v>
      </c>
      <c r="R33" s="85"/>
      <c r="S33" s="7" t="s">
        <v>10</v>
      </c>
      <c r="T33" s="2"/>
      <c r="U33" s="2"/>
      <c r="V33" s="2"/>
      <c r="W33" s="2"/>
      <c r="X33" s="2"/>
      <c r="Y33" s="2"/>
      <c r="Z33" s="2"/>
      <c r="AA33" s="2"/>
    </row>
    <row r="34" spans="4:32" x14ac:dyDescent="0.25">
      <c r="D34" s="2"/>
      <c r="E34" s="39">
        <v>1</v>
      </c>
      <c r="F34" s="40" t="s">
        <v>12</v>
      </c>
      <c r="G34" s="40"/>
      <c r="H34" s="40"/>
      <c r="I34" s="40"/>
      <c r="J34" s="41"/>
      <c r="K34" s="41"/>
      <c r="L34" s="41"/>
      <c r="M34" s="11" t="s">
        <v>13</v>
      </c>
      <c r="N34" s="2"/>
      <c r="O34" s="2" t="s">
        <v>14</v>
      </c>
      <c r="P34" s="2"/>
      <c r="Q34" s="82" t="s">
        <v>15</v>
      </c>
      <c r="R34" s="82"/>
      <c r="S34" s="2" t="s">
        <v>16</v>
      </c>
      <c r="T34" s="2" t="s">
        <v>72</v>
      </c>
      <c r="U34" s="2"/>
      <c r="V34" s="2"/>
      <c r="W34" s="2"/>
      <c r="X34" s="2"/>
      <c r="Y34" s="2"/>
      <c r="Z34" s="2"/>
      <c r="AA34" s="2"/>
    </row>
    <row r="35" spans="4:32" x14ac:dyDescent="0.25">
      <c r="D35" s="2"/>
      <c r="E35" s="29">
        <v>2</v>
      </c>
      <c r="F35" s="12" t="s">
        <v>35</v>
      </c>
      <c r="G35" s="12"/>
      <c r="H35" s="12"/>
      <c r="I35" s="12"/>
      <c r="J35" s="12"/>
      <c r="K35" s="12"/>
      <c r="L35" s="12"/>
      <c r="M35" s="18"/>
      <c r="N35" s="2"/>
      <c r="O35" s="12"/>
      <c r="P35" s="12"/>
      <c r="Q35" s="12"/>
      <c r="R35" s="12"/>
      <c r="S35" s="12"/>
      <c r="T35" s="12"/>
      <c r="U35" s="12"/>
      <c r="V35" s="12"/>
      <c r="W35" s="12"/>
      <c r="X35" s="32"/>
      <c r="Y35" s="12"/>
      <c r="Z35" s="11" t="s">
        <v>13</v>
      </c>
      <c r="AA35" s="2"/>
    </row>
    <row r="36" spans="4:32" x14ac:dyDescent="0.25">
      <c r="D36" s="2"/>
      <c r="E36" s="29">
        <v>3</v>
      </c>
      <c r="F36" s="12" t="s">
        <v>38</v>
      </c>
      <c r="G36" s="12"/>
      <c r="H36" s="12"/>
      <c r="I36" s="12"/>
      <c r="J36" s="12"/>
      <c r="K36" s="12"/>
      <c r="L36" s="12"/>
      <c r="M36" s="18"/>
      <c r="N36" s="2"/>
      <c r="O36" s="12"/>
      <c r="P36" s="12" t="s">
        <v>73</v>
      </c>
      <c r="Q36" s="12"/>
      <c r="R36" s="12"/>
      <c r="S36" s="12"/>
      <c r="T36" s="12"/>
      <c r="U36" s="12"/>
      <c r="V36" s="12"/>
      <c r="W36" s="12"/>
      <c r="X36" s="12"/>
      <c r="Y36" s="12"/>
      <c r="Z36" s="18"/>
      <c r="AA36" s="2"/>
    </row>
    <row r="37" spans="4:32" x14ac:dyDescent="0.25">
      <c r="D37" s="2"/>
      <c r="E37" s="29">
        <v>4</v>
      </c>
      <c r="F37" s="12"/>
      <c r="G37" s="12"/>
      <c r="H37" s="12"/>
      <c r="I37" s="12"/>
      <c r="J37" s="12"/>
      <c r="K37" s="12"/>
      <c r="L37" s="12"/>
      <c r="M37" s="18"/>
      <c r="N37" s="2"/>
      <c r="O37" s="12"/>
      <c r="P37" s="12" t="s">
        <v>74</v>
      </c>
      <c r="Q37" s="12"/>
      <c r="R37" s="12"/>
      <c r="S37" s="12"/>
      <c r="T37" s="42">
        <v>10</v>
      </c>
      <c r="U37" s="12" t="s">
        <v>45</v>
      </c>
      <c r="V37" s="12"/>
      <c r="W37" s="12"/>
      <c r="X37" s="12"/>
      <c r="Y37" s="12"/>
      <c r="Z37" s="18"/>
      <c r="AA37" s="2"/>
      <c r="AB37" s="1" t="s">
        <v>23</v>
      </c>
      <c r="AC37" s="1" t="s">
        <v>75</v>
      </c>
    </row>
    <row r="38" spans="4:32" x14ac:dyDescent="0.25">
      <c r="D38" s="2"/>
      <c r="E38" s="29">
        <v>5</v>
      </c>
      <c r="F38" s="12"/>
      <c r="G38" s="12"/>
      <c r="H38" s="12"/>
      <c r="I38" s="12"/>
      <c r="J38" s="12"/>
      <c r="K38" s="12"/>
      <c r="L38" s="12"/>
      <c r="M38" s="18"/>
      <c r="N38" s="2"/>
      <c r="O38" s="12"/>
      <c r="P38" s="12"/>
      <c r="Q38" s="12"/>
      <c r="R38" s="12"/>
      <c r="S38" s="12"/>
      <c r="T38" s="12"/>
      <c r="U38" s="12"/>
      <c r="V38" s="12"/>
      <c r="W38" s="32"/>
      <c r="X38" s="12"/>
      <c r="Y38" s="12"/>
      <c r="Z38" s="18"/>
      <c r="AA38" s="2"/>
      <c r="AB38" s="43"/>
      <c r="AC38" s="43"/>
      <c r="AD38" s="43"/>
      <c r="AE38" s="43"/>
      <c r="AF38" s="43"/>
    </row>
    <row r="39" spans="4:32" x14ac:dyDescent="0.25">
      <c r="D39" s="2"/>
      <c r="E39" s="29">
        <v>6</v>
      </c>
      <c r="F39" s="12"/>
      <c r="G39" s="12"/>
      <c r="H39" s="12"/>
      <c r="I39" s="12"/>
      <c r="J39" s="12"/>
      <c r="K39" s="32"/>
      <c r="L39" s="12"/>
      <c r="M39" s="18"/>
      <c r="N39" s="2"/>
      <c r="O39" s="12"/>
      <c r="P39" s="32"/>
      <c r="Q39" s="12"/>
      <c r="R39" s="12"/>
      <c r="S39" s="12" t="s">
        <v>48</v>
      </c>
      <c r="T39" s="12"/>
      <c r="U39" s="36" t="s">
        <v>49</v>
      </c>
      <c r="V39" s="12"/>
      <c r="W39" s="12"/>
      <c r="X39" s="12"/>
      <c r="Y39" s="12"/>
      <c r="Z39" s="18"/>
      <c r="AA39" s="2"/>
      <c r="AB39" s="43"/>
      <c r="AC39" s="43"/>
      <c r="AD39" s="43"/>
      <c r="AE39" s="43"/>
      <c r="AF39" s="43"/>
    </row>
    <row r="40" spans="4:32" x14ac:dyDescent="0.25">
      <c r="D40" s="2"/>
      <c r="E40" s="29">
        <v>7</v>
      </c>
      <c r="F40" s="12"/>
      <c r="G40" s="12"/>
      <c r="H40" s="12"/>
      <c r="I40" s="12"/>
      <c r="J40" s="12"/>
      <c r="K40" s="12"/>
      <c r="L40" s="12"/>
      <c r="M40" s="18"/>
      <c r="N40" s="2"/>
      <c r="O40" s="12"/>
      <c r="P40" s="12" t="s">
        <v>5</v>
      </c>
      <c r="Q40" s="12" t="s">
        <v>51</v>
      </c>
      <c r="R40" s="12"/>
      <c r="S40" s="44">
        <f>+(1*1*$W$10/100)-($U$17*($W$9/100*$W$10/100*$W$11/100))</f>
        <v>2.7058823529411788E-2</v>
      </c>
      <c r="T40" s="12"/>
      <c r="U40" s="45">
        <f>+S40*$T$37/100+S40</f>
        <v>2.9764705882352967E-2</v>
      </c>
      <c r="V40" s="12"/>
      <c r="W40" s="12" t="s">
        <v>76</v>
      </c>
      <c r="X40" s="12"/>
      <c r="Y40" s="12"/>
      <c r="Z40" s="18"/>
      <c r="AA40" s="2"/>
      <c r="AB40" s="43"/>
      <c r="AC40" s="43" t="s">
        <v>77</v>
      </c>
      <c r="AD40" s="43"/>
      <c r="AE40" s="43"/>
      <c r="AF40" s="43"/>
    </row>
    <row r="41" spans="4:32" x14ac:dyDescent="0.25">
      <c r="D41" s="2"/>
      <c r="E41" s="29">
        <v>8</v>
      </c>
      <c r="F41" s="12"/>
      <c r="G41" s="12"/>
      <c r="H41" s="12"/>
      <c r="I41" s="12"/>
      <c r="J41" s="12"/>
      <c r="K41" s="12"/>
      <c r="L41" s="12"/>
      <c r="M41" s="18"/>
      <c r="N41" s="2"/>
      <c r="O41" s="12"/>
      <c r="P41" s="12" t="s">
        <v>6</v>
      </c>
      <c r="Q41" s="12" t="s">
        <v>51</v>
      </c>
      <c r="R41" s="12"/>
      <c r="S41" s="44">
        <f>+(1*1*$W$9/100)-($U$18*($W$9/100*$W$10/100*$W$11/100))</f>
        <v>5.4193548387096724E-2</v>
      </c>
      <c r="T41" s="12"/>
      <c r="U41" s="45">
        <f>+S41*$T$37/100+S41</f>
        <v>5.9612903225806396E-2</v>
      </c>
      <c r="V41" s="12"/>
      <c r="W41" s="12" t="s">
        <v>76</v>
      </c>
      <c r="X41" s="12"/>
      <c r="Y41" s="12"/>
      <c r="Z41" s="46"/>
      <c r="AA41" s="31"/>
      <c r="AB41" s="43"/>
      <c r="AC41" s="43" t="s">
        <v>77</v>
      </c>
      <c r="AD41" s="43"/>
      <c r="AE41" s="43"/>
      <c r="AF41" s="43"/>
    </row>
    <row r="42" spans="4:32" x14ac:dyDescent="0.25">
      <c r="D42" s="2"/>
      <c r="E42" s="29">
        <v>9</v>
      </c>
      <c r="F42" s="12"/>
      <c r="G42" s="12"/>
      <c r="H42" s="12"/>
      <c r="I42" s="12"/>
      <c r="J42" s="12"/>
      <c r="K42" s="12"/>
      <c r="L42" s="12"/>
      <c r="M42" s="18"/>
      <c r="N42" s="2"/>
      <c r="O42" s="12"/>
      <c r="P42" s="12" t="s">
        <v>7</v>
      </c>
      <c r="Q42" s="12" t="s">
        <v>51</v>
      </c>
      <c r="R42" s="12"/>
      <c r="S42" s="44">
        <f>+(1*1*$W$11/100)-($U$19*($W$9/100*$W$10/100*$W$11/100))</f>
        <v>1.3491461100569258E-2</v>
      </c>
      <c r="T42" s="12"/>
      <c r="U42" s="45">
        <f>+S42*$T$37/100+S42</f>
        <v>1.4840607210626184E-2</v>
      </c>
      <c r="V42" s="12"/>
      <c r="W42" s="12" t="s">
        <v>76</v>
      </c>
      <c r="X42" s="12"/>
      <c r="Y42" s="12"/>
      <c r="Z42" s="46"/>
      <c r="AA42" s="31"/>
      <c r="AC42" s="43" t="s">
        <v>77</v>
      </c>
    </row>
    <row r="43" spans="4:32" x14ac:dyDescent="0.25">
      <c r="D43" s="2"/>
      <c r="E43" s="29">
        <v>10</v>
      </c>
      <c r="F43" s="12"/>
      <c r="G43" s="12"/>
      <c r="H43" s="12"/>
      <c r="I43" s="12"/>
      <c r="J43" s="12"/>
      <c r="K43" s="12"/>
      <c r="L43" s="12"/>
      <c r="M43" s="34" t="s">
        <v>47</v>
      </c>
      <c r="N43" s="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46"/>
      <c r="AA43" s="31"/>
    </row>
    <row r="44" spans="4:32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2"/>
      <c r="P44" s="12" t="s">
        <v>78</v>
      </c>
      <c r="Q44" s="12"/>
      <c r="R44" s="12"/>
      <c r="S44" s="12"/>
      <c r="T44" s="12"/>
      <c r="U44" s="12"/>
      <c r="V44" s="12"/>
      <c r="W44" s="12"/>
      <c r="X44" s="12"/>
      <c r="Y44" s="12"/>
      <c r="Z44" s="47"/>
      <c r="AA44" s="2"/>
    </row>
    <row r="45" spans="4:32" ht="13.5" customHeight="1" x14ac:dyDescent="0.25">
      <c r="D45" s="2"/>
      <c r="E45" s="2" t="s">
        <v>50</v>
      </c>
      <c r="F45" s="2"/>
      <c r="G45" s="2"/>
      <c r="H45" s="2"/>
      <c r="I45" s="2"/>
      <c r="J45" s="2"/>
      <c r="K45" s="2"/>
      <c r="L45" s="2"/>
      <c r="M45" s="2"/>
      <c r="N45" s="2"/>
      <c r="O45" s="12"/>
      <c r="P45" s="12"/>
      <c r="Q45" s="94" t="s">
        <v>79</v>
      </c>
      <c r="R45" s="94"/>
      <c r="S45" s="94"/>
      <c r="T45" s="94"/>
      <c r="U45" s="94"/>
      <c r="V45" s="94"/>
      <c r="W45" s="94"/>
      <c r="X45" s="94"/>
      <c r="Y45" s="94"/>
      <c r="Z45" s="47"/>
      <c r="AA45" s="2"/>
    </row>
    <row r="46" spans="4:32" x14ac:dyDescent="0.25">
      <c r="D46" s="2"/>
      <c r="E46" s="2"/>
      <c r="F46" s="38"/>
      <c r="G46" s="2"/>
      <c r="H46" s="2"/>
      <c r="I46" s="2"/>
      <c r="J46" s="2"/>
      <c r="K46" s="2"/>
      <c r="L46" s="2"/>
      <c r="M46" s="2"/>
      <c r="N46" s="2"/>
      <c r="O46" s="12"/>
      <c r="P46" s="12"/>
      <c r="Q46" s="94"/>
      <c r="R46" s="94"/>
      <c r="S46" s="94"/>
      <c r="T46" s="94"/>
      <c r="U46" s="94"/>
      <c r="V46" s="94"/>
      <c r="W46" s="94"/>
      <c r="X46" s="94"/>
      <c r="Y46" s="94"/>
      <c r="Z46" s="47"/>
      <c r="AA46" s="2"/>
    </row>
    <row r="47" spans="4:32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2"/>
      <c r="P47" s="12"/>
      <c r="Q47" s="94"/>
      <c r="R47" s="94"/>
      <c r="S47" s="94"/>
      <c r="T47" s="94"/>
      <c r="U47" s="94"/>
      <c r="V47" s="94"/>
      <c r="W47" s="94"/>
      <c r="X47" s="94"/>
      <c r="Y47" s="94"/>
      <c r="Z47" s="47"/>
      <c r="AA47" s="2"/>
    </row>
    <row r="48" spans="4:32" x14ac:dyDescent="0.25">
      <c r="D48" s="2"/>
      <c r="E48" s="5" t="s">
        <v>80</v>
      </c>
      <c r="F48" s="5" t="s">
        <v>51</v>
      </c>
      <c r="G48" s="2" t="s">
        <v>81</v>
      </c>
      <c r="H48" s="2"/>
      <c r="I48" s="2"/>
      <c r="J48" s="2"/>
      <c r="K48" s="2"/>
      <c r="L48" s="2"/>
      <c r="M48" s="2"/>
      <c r="N48" s="2"/>
      <c r="O48" s="12"/>
      <c r="P48" s="12"/>
      <c r="Q48" s="94"/>
      <c r="R48" s="94"/>
      <c r="S48" s="94"/>
      <c r="T48" s="94"/>
      <c r="U48" s="94"/>
      <c r="V48" s="94"/>
      <c r="W48" s="94"/>
      <c r="X48" s="94"/>
      <c r="Y48" s="94"/>
      <c r="Z48" s="47"/>
      <c r="AA48" s="2"/>
    </row>
    <row r="49" spans="4:35" x14ac:dyDescent="0.25">
      <c r="D49" s="2"/>
      <c r="E49" s="5" t="s">
        <v>82</v>
      </c>
      <c r="F49" s="5" t="s">
        <v>51</v>
      </c>
      <c r="G49" s="2" t="s">
        <v>83</v>
      </c>
      <c r="H49" s="2"/>
      <c r="I49" s="2"/>
      <c r="J49" s="38"/>
      <c r="K49" s="2"/>
      <c r="L49" s="2"/>
      <c r="M49" s="2"/>
      <c r="N49" s="2"/>
      <c r="O49" s="12"/>
      <c r="P49" s="12"/>
      <c r="Q49" s="12"/>
      <c r="R49" s="25"/>
      <c r="S49" s="12"/>
      <c r="T49" s="12"/>
      <c r="U49" s="37"/>
      <c r="V49" s="12"/>
      <c r="W49" s="12"/>
      <c r="X49" s="35"/>
      <c r="Y49" s="12"/>
      <c r="Z49" s="47"/>
      <c r="AA49" s="2"/>
    </row>
    <row r="50" spans="4:35" x14ac:dyDescent="0.25">
      <c r="D50" s="2"/>
      <c r="E50" s="5" t="s">
        <v>84</v>
      </c>
      <c r="F50" s="5" t="s">
        <v>51</v>
      </c>
      <c r="G50" s="2" t="s">
        <v>85</v>
      </c>
      <c r="H50" s="2"/>
      <c r="I50" s="2"/>
      <c r="J50" s="2"/>
      <c r="K50" s="38"/>
      <c r="L50" s="38"/>
      <c r="M50" s="38"/>
      <c r="N50" s="2"/>
      <c r="O50" s="12"/>
      <c r="P50" s="12"/>
      <c r="Q50" s="12"/>
      <c r="R50" s="25"/>
      <c r="S50" s="32"/>
      <c r="T50" s="12"/>
      <c r="U50" s="37"/>
      <c r="V50" s="12"/>
      <c r="W50" s="12"/>
      <c r="X50" s="35"/>
      <c r="Y50" s="12"/>
      <c r="Z50" s="47"/>
      <c r="AA50" s="2"/>
    </row>
    <row r="51" spans="4:35" x14ac:dyDescent="0.25">
      <c r="D51" s="2"/>
      <c r="E51" s="5" t="s">
        <v>28</v>
      </c>
      <c r="F51" s="5" t="s">
        <v>51</v>
      </c>
      <c r="G51" s="2" t="s">
        <v>86</v>
      </c>
      <c r="H51" s="2"/>
      <c r="I51" s="2"/>
      <c r="J51" s="2"/>
      <c r="K51" s="2"/>
      <c r="L51" s="2"/>
      <c r="M51" s="2"/>
      <c r="N51" s="2"/>
      <c r="O51" s="12"/>
      <c r="P51" s="12"/>
      <c r="Q51" s="12"/>
      <c r="R51" s="25"/>
      <c r="S51" s="12"/>
      <c r="T51" s="12"/>
      <c r="U51" s="37"/>
      <c r="V51" s="12"/>
      <c r="W51" s="12"/>
      <c r="X51" s="35"/>
      <c r="Y51" s="12"/>
      <c r="Z51" s="47"/>
      <c r="AA51" s="2"/>
    </row>
    <row r="52" spans="4:35" x14ac:dyDescent="0.25">
      <c r="D52" s="2"/>
      <c r="E52" s="5"/>
      <c r="F52" s="5"/>
      <c r="G52" s="2"/>
      <c r="H52" s="2"/>
      <c r="I52" s="2"/>
      <c r="J52" s="2"/>
      <c r="K52" s="2"/>
      <c r="L52" s="2"/>
      <c r="M52" s="2"/>
      <c r="N52" s="2"/>
      <c r="O52" s="12"/>
      <c r="P52" s="12"/>
      <c r="Q52" s="12"/>
      <c r="R52" s="25"/>
      <c r="S52" s="12"/>
      <c r="T52" s="12"/>
      <c r="U52" s="37"/>
      <c r="V52" s="12"/>
      <c r="W52" s="12"/>
      <c r="X52" s="35"/>
      <c r="Y52" s="12"/>
      <c r="Z52" s="34" t="s">
        <v>47</v>
      </c>
      <c r="AA52" s="2"/>
    </row>
    <row r="53" spans="4:35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4:35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6" t="s">
        <v>70</v>
      </c>
      <c r="P54" s="76"/>
      <c r="Q54" s="76"/>
      <c r="R54" s="76"/>
      <c r="S54" s="76"/>
      <c r="T54" s="77" t="s">
        <v>71</v>
      </c>
      <c r="U54" s="77"/>
      <c r="V54" s="77"/>
      <c r="W54" s="77"/>
      <c r="X54" s="77"/>
      <c r="Y54" s="77"/>
      <c r="Z54" s="77"/>
      <c r="AA54" s="2"/>
    </row>
    <row r="55" spans="4:35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60" spans="4:35" x14ac:dyDescent="0.25"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1" t="s">
        <v>13</v>
      </c>
    </row>
    <row r="61" spans="4:35" x14ac:dyDescent="0.25">
      <c r="O61" s="12"/>
      <c r="P61" s="12" t="s">
        <v>87</v>
      </c>
      <c r="Q61" s="12"/>
      <c r="R61" s="12"/>
      <c r="S61" s="12"/>
      <c r="T61" s="12"/>
      <c r="U61" s="12"/>
      <c r="V61" s="12"/>
      <c r="W61" s="12"/>
      <c r="X61" s="12"/>
      <c r="Y61" s="12"/>
      <c r="Z61" s="18"/>
    </row>
    <row r="62" spans="4:35" x14ac:dyDescent="0.25"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8"/>
    </row>
    <row r="63" spans="4:35" x14ac:dyDescent="0.25">
      <c r="K63" s="1" t="s">
        <v>23</v>
      </c>
      <c r="O63" s="12"/>
      <c r="P63" s="12" t="s">
        <v>15</v>
      </c>
      <c r="Q63" s="12"/>
      <c r="R63" s="25"/>
      <c r="S63" s="48" t="s">
        <v>88</v>
      </c>
      <c r="T63" s="42">
        <v>5</v>
      </c>
      <c r="U63" s="12"/>
      <c r="V63" s="12"/>
      <c r="W63" s="12"/>
      <c r="X63" s="35"/>
      <c r="Y63" s="12"/>
      <c r="Z63" s="18"/>
      <c r="AB63" s="1" t="s">
        <v>89</v>
      </c>
      <c r="AC63" s="1" t="s">
        <v>90</v>
      </c>
      <c r="AF63" s="49">
        <v>1</v>
      </c>
      <c r="AG63" s="50" t="s">
        <v>21</v>
      </c>
      <c r="AH63" s="50">
        <v>1</v>
      </c>
      <c r="AI63" s="51">
        <v>0.28999999999999998</v>
      </c>
    </row>
    <row r="64" spans="4:35" x14ac:dyDescent="0.25">
      <c r="O64" s="12"/>
      <c r="P64" s="12" t="s">
        <v>91</v>
      </c>
      <c r="Q64" s="12"/>
      <c r="R64" s="25"/>
      <c r="S64" s="12"/>
      <c r="T64" s="37"/>
      <c r="U64" s="12"/>
      <c r="V64" s="12"/>
      <c r="W64" s="12"/>
      <c r="X64" s="35"/>
      <c r="Y64" s="12"/>
      <c r="Z64" s="18"/>
      <c r="AB64" s="19"/>
      <c r="AF64" s="52">
        <v>1</v>
      </c>
      <c r="AG64" s="53" t="s">
        <v>21</v>
      </c>
      <c r="AH64" s="53">
        <v>2</v>
      </c>
      <c r="AI64" s="54">
        <v>0.43</v>
      </c>
    </row>
    <row r="65" spans="7:35" x14ac:dyDescent="0.25">
      <c r="K65" s="1" t="s">
        <v>23</v>
      </c>
      <c r="O65" s="12"/>
      <c r="P65" s="12"/>
      <c r="Q65" s="12" t="s">
        <v>18</v>
      </c>
      <c r="R65" s="25"/>
      <c r="S65" s="12"/>
      <c r="T65" s="42">
        <v>3150</v>
      </c>
      <c r="U65" s="12" t="s">
        <v>92</v>
      </c>
      <c r="V65" s="12"/>
      <c r="W65" s="12"/>
      <c r="X65" s="35"/>
      <c r="Y65" s="12"/>
      <c r="Z65" s="18"/>
      <c r="AB65" s="1" t="s">
        <v>93</v>
      </c>
      <c r="AC65" s="1" t="s">
        <v>90</v>
      </c>
      <c r="AF65" s="52">
        <v>1</v>
      </c>
      <c r="AG65" s="53" t="s">
        <v>21</v>
      </c>
      <c r="AH65" s="53">
        <v>3</v>
      </c>
      <c r="AI65" s="54">
        <v>0.56999999999999995</v>
      </c>
    </row>
    <row r="66" spans="7:35" ht="13.5" customHeight="1" x14ac:dyDescent="0.25">
      <c r="K66" s="1" t="s">
        <v>23</v>
      </c>
      <c r="O66" s="12"/>
      <c r="P66" s="12"/>
      <c r="Q66" s="12" t="s">
        <v>94</v>
      </c>
      <c r="R66" s="25"/>
      <c r="S66" s="12"/>
      <c r="T66" s="42">
        <v>2700</v>
      </c>
      <c r="U66" s="12" t="s">
        <v>92</v>
      </c>
      <c r="V66" s="12"/>
      <c r="W66" s="12"/>
      <c r="X66" s="35"/>
      <c r="Y66" s="12"/>
      <c r="Z66" s="47"/>
      <c r="AB66" s="1" t="s">
        <v>95</v>
      </c>
      <c r="AC66" s="1" t="s">
        <v>90</v>
      </c>
      <c r="AF66" s="52">
        <v>1</v>
      </c>
      <c r="AG66" s="53" t="s">
        <v>21</v>
      </c>
      <c r="AH66" s="53">
        <v>4</v>
      </c>
      <c r="AI66" s="54">
        <v>0.72</v>
      </c>
    </row>
    <row r="67" spans="7:35" x14ac:dyDescent="0.25">
      <c r="K67" s="1" t="s">
        <v>23</v>
      </c>
      <c r="O67" s="12"/>
      <c r="P67" s="12"/>
      <c r="Q67" s="12" t="s">
        <v>96</v>
      </c>
      <c r="R67" s="25"/>
      <c r="S67" s="12"/>
      <c r="T67" s="42">
        <v>1000</v>
      </c>
      <c r="U67" s="12" t="s">
        <v>92</v>
      </c>
      <c r="V67" s="12"/>
      <c r="W67" s="12"/>
      <c r="X67" s="35"/>
      <c r="Y67" s="12"/>
      <c r="Z67" s="47"/>
      <c r="AB67" s="1" t="s">
        <v>97</v>
      </c>
      <c r="AC67" s="1" t="s">
        <v>90</v>
      </c>
      <c r="AF67" s="52">
        <v>1</v>
      </c>
      <c r="AG67" s="53" t="s">
        <v>21</v>
      </c>
      <c r="AH67" s="53">
        <v>5</v>
      </c>
      <c r="AI67" s="54">
        <v>0.8</v>
      </c>
    </row>
    <row r="68" spans="7:35" x14ac:dyDescent="0.25">
      <c r="G68" s="55"/>
      <c r="H68" s="55"/>
      <c r="I68" s="55"/>
      <c r="J68" s="55"/>
      <c r="O68" s="12"/>
      <c r="P68" s="12" t="s">
        <v>98</v>
      </c>
      <c r="Q68" s="12"/>
      <c r="R68" s="25"/>
      <c r="S68" s="12"/>
      <c r="T68" s="37"/>
      <c r="U68" s="12"/>
      <c r="V68" s="12"/>
      <c r="W68" s="12"/>
      <c r="X68" s="35"/>
      <c r="Y68" s="12"/>
      <c r="Z68" s="47"/>
      <c r="AF68" s="52">
        <v>1</v>
      </c>
      <c r="AG68" s="53" t="s">
        <v>21</v>
      </c>
      <c r="AH68" s="53">
        <v>6</v>
      </c>
      <c r="AI68" s="54">
        <v>1</v>
      </c>
    </row>
    <row r="69" spans="7:35" x14ac:dyDescent="0.25">
      <c r="G69" s="55"/>
      <c r="H69" s="55"/>
      <c r="I69" s="55"/>
      <c r="J69" s="55"/>
      <c r="K69" s="1" t="s">
        <v>23</v>
      </c>
      <c r="O69" s="12"/>
      <c r="P69" s="12"/>
      <c r="Q69" s="12" t="s">
        <v>94</v>
      </c>
      <c r="R69" s="25"/>
      <c r="S69" s="12"/>
      <c r="T69" s="42">
        <v>1600</v>
      </c>
      <c r="U69" s="12" t="s">
        <v>92</v>
      </c>
      <c r="V69" s="12"/>
      <c r="W69" s="12"/>
      <c r="X69" s="35"/>
      <c r="Y69" s="12"/>
      <c r="Z69" s="47"/>
      <c r="AB69" s="1" t="s">
        <v>99</v>
      </c>
      <c r="AC69" s="1" t="s">
        <v>90</v>
      </c>
      <c r="AF69" s="52">
        <v>1</v>
      </c>
      <c r="AG69" s="53" t="s">
        <v>21</v>
      </c>
      <c r="AH69" s="53">
        <v>7</v>
      </c>
      <c r="AI69" s="54">
        <v>1.1399999999999999</v>
      </c>
    </row>
    <row r="70" spans="7:35" x14ac:dyDescent="0.25">
      <c r="G70" s="55"/>
      <c r="H70" s="55"/>
      <c r="I70" s="55"/>
      <c r="J70" s="55"/>
      <c r="K70" s="1" t="s">
        <v>23</v>
      </c>
      <c r="O70" s="12"/>
      <c r="P70" s="12" t="s">
        <v>100</v>
      </c>
      <c r="Q70" s="12"/>
      <c r="R70" s="12"/>
      <c r="S70" s="12"/>
      <c r="T70" s="42">
        <v>1</v>
      </c>
      <c r="U70" s="12" t="s">
        <v>45</v>
      </c>
      <c r="V70" s="12"/>
      <c r="W70" s="12"/>
      <c r="X70" s="12"/>
      <c r="Y70" s="12"/>
      <c r="Z70" s="47"/>
      <c r="AB70" s="1" t="s">
        <v>101</v>
      </c>
      <c r="AC70" s="1" t="s">
        <v>90</v>
      </c>
      <c r="AF70" s="56">
        <v>1</v>
      </c>
      <c r="AG70" s="57" t="s">
        <v>21</v>
      </c>
      <c r="AH70" s="57">
        <v>8</v>
      </c>
      <c r="AI70" s="58">
        <v>1.29</v>
      </c>
    </row>
    <row r="71" spans="7:35" x14ac:dyDescent="0.25">
      <c r="G71" s="55"/>
      <c r="H71" s="55"/>
      <c r="I71" s="55"/>
      <c r="J71" s="55"/>
      <c r="K71" s="1" t="s">
        <v>23</v>
      </c>
      <c r="O71" s="12"/>
      <c r="P71" s="12" t="s">
        <v>102</v>
      </c>
      <c r="Q71" s="12"/>
      <c r="R71" s="12"/>
      <c r="S71" s="12"/>
      <c r="T71" s="59">
        <v>0.8</v>
      </c>
      <c r="U71" s="12"/>
      <c r="V71" s="12"/>
      <c r="W71" s="12"/>
      <c r="X71" s="12"/>
      <c r="Y71" s="12"/>
      <c r="Z71" s="47"/>
    </row>
    <row r="72" spans="7:35" x14ac:dyDescent="0.25">
      <c r="G72" s="55"/>
      <c r="H72" s="55"/>
      <c r="I72" s="55"/>
      <c r="J72" s="55"/>
      <c r="O72" s="12"/>
      <c r="P72" s="12"/>
      <c r="Q72" s="12"/>
      <c r="R72" s="12"/>
      <c r="S72" s="12"/>
      <c r="T72" s="12"/>
      <c r="U72" s="12"/>
      <c r="V72" s="12"/>
      <c r="W72" s="32"/>
      <c r="X72" s="12"/>
      <c r="Y72" s="12"/>
      <c r="Z72" s="47"/>
    </row>
    <row r="73" spans="7:35" x14ac:dyDescent="0.25">
      <c r="G73" s="55"/>
      <c r="H73" s="55"/>
      <c r="I73" s="55"/>
      <c r="J73" s="55"/>
      <c r="O73" s="12"/>
      <c r="P73" s="12" t="s">
        <v>103</v>
      </c>
      <c r="Q73" s="12"/>
      <c r="R73" s="25"/>
      <c r="S73" s="12"/>
      <c r="T73" s="12"/>
      <c r="U73" s="37"/>
      <c r="V73" s="12"/>
      <c r="W73" s="12"/>
      <c r="X73" s="35"/>
      <c r="Y73" s="12"/>
      <c r="Z73" s="47"/>
    </row>
    <row r="74" spans="7:35" x14ac:dyDescent="0.25">
      <c r="G74" s="55"/>
      <c r="H74" s="55"/>
      <c r="I74" s="55"/>
      <c r="J74" s="55"/>
      <c r="O74" s="12"/>
      <c r="P74" s="12"/>
      <c r="Q74" s="12" t="s">
        <v>18</v>
      </c>
      <c r="R74" s="25"/>
      <c r="S74" s="12"/>
      <c r="T74" s="35">
        <v>1</v>
      </c>
      <c r="U74" s="37" t="s">
        <v>104</v>
      </c>
      <c r="V74" s="12" t="s">
        <v>51</v>
      </c>
      <c r="W74" s="12">
        <v>42.5</v>
      </c>
      <c r="X74" s="35" t="s">
        <v>105</v>
      </c>
      <c r="Y74" s="12"/>
      <c r="Z74" s="47"/>
    </row>
    <row r="75" spans="7:35" x14ac:dyDescent="0.25">
      <c r="G75" s="55"/>
      <c r="H75" s="55"/>
      <c r="I75" s="55"/>
      <c r="J75" s="55"/>
      <c r="O75" s="12"/>
      <c r="P75" s="12"/>
      <c r="Q75" s="12" t="s">
        <v>94</v>
      </c>
      <c r="R75" s="25"/>
      <c r="S75" s="12"/>
      <c r="T75" s="35">
        <v>5</v>
      </c>
      <c r="U75" s="37" t="s">
        <v>104</v>
      </c>
      <c r="V75" s="12" t="s">
        <v>51</v>
      </c>
      <c r="W75" s="60">
        <f>ROUND(T63*T69/35.315,1)</f>
        <v>226.5</v>
      </c>
      <c r="X75" s="35" t="s">
        <v>106</v>
      </c>
      <c r="Y75" s="12"/>
      <c r="Z75" s="47"/>
    </row>
    <row r="76" spans="7:35" x14ac:dyDescent="0.25">
      <c r="O76" s="12"/>
      <c r="P76" s="12"/>
      <c r="Q76" s="12"/>
      <c r="R76" s="25"/>
      <c r="S76" s="12"/>
      <c r="T76" s="12"/>
      <c r="U76" s="37"/>
      <c r="V76" s="12"/>
      <c r="W76" s="61">
        <f>+W75+W74</f>
        <v>269</v>
      </c>
      <c r="X76" s="35" t="s">
        <v>106</v>
      </c>
      <c r="Y76" s="12"/>
      <c r="Z76" s="47"/>
    </row>
    <row r="77" spans="7:35" x14ac:dyDescent="0.25">
      <c r="O77" s="12"/>
      <c r="P77" s="12"/>
      <c r="Q77" s="12"/>
      <c r="R77" s="25"/>
      <c r="S77" s="32"/>
      <c r="T77" s="12"/>
      <c r="U77" s="62"/>
      <c r="V77" s="12"/>
      <c r="W77" s="12"/>
      <c r="X77" s="35"/>
      <c r="Y77" s="12"/>
      <c r="Z77" s="47"/>
    </row>
    <row r="78" spans="7:35" x14ac:dyDescent="0.25">
      <c r="O78" s="12"/>
      <c r="P78" s="12" t="s">
        <v>107</v>
      </c>
      <c r="Q78" s="12"/>
      <c r="R78" s="25"/>
      <c r="S78" s="12"/>
      <c r="T78" s="12"/>
      <c r="U78" s="37"/>
      <c r="V78" s="12"/>
      <c r="W78" s="12"/>
      <c r="X78" s="35"/>
      <c r="Y78" s="12"/>
      <c r="Z78" s="47"/>
    </row>
    <row r="79" spans="7:35" x14ac:dyDescent="0.25">
      <c r="O79" s="12"/>
      <c r="P79" s="12"/>
      <c r="Q79" s="12"/>
      <c r="R79" s="25"/>
      <c r="S79" s="12"/>
      <c r="T79" s="12"/>
      <c r="U79" s="37"/>
      <c r="V79" s="12"/>
      <c r="W79" s="12"/>
      <c r="X79" s="35"/>
      <c r="Y79" s="12"/>
      <c r="Z79" s="46"/>
    </row>
    <row r="80" spans="7:35" x14ac:dyDescent="0.25">
      <c r="O80" s="12"/>
      <c r="P80" s="12" t="s">
        <v>18</v>
      </c>
      <c r="Q80" s="12"/>
      <c r="R80" s="12"/>
      <c r="S80" s="12" t="str">
        <f>W74&amp;" Kg /"&amp;T65&amp;" Kg/m3"</f>
        <v>42.5 Kg /3150 Kg/m3</v>
      </c>
      <c r="T80" s="12"/>
      <c r="U80" s="12"/>
      <c r="V80" s="12"/>
      <c r="W80" s="12">
        <f>+ROUND(W74/T65,4)</f>
        <v>1.35E-2</v>
      </c>
      <c r="X80" s="12" t="s">
        <v>27</v>
      </c>
      <c r="Y80" s="12"/>
      <c r="Z80" s="46"/>
    </row>
    <row r="81" spans="7:28" x14ac:dyDescent="0.25">
      <c r="O81" s="12"/>
      <c r="P81" s="12" t="s">
        <v>94</v>
      </c>
      <c r="Q81" s="12"/>
      <c r="R81" s="12"/>
      <c r="S81" s="12" t="str">
        <f>W75&amp;" Kg /"&amp;T66&amp;" Kg/m3"</f>
        <v>226.5 Kg /2700 Kg/m3</v>
      </c>
      <c r="T81" s="12"/>
      <c r="U81" s="12"/>
      <c r="V81" s="12"/>
      <c r="W81" s="12">
        <f>ROUND(W75/T66,4)</f>
        <v>8.3900000000000002E-2</v>
      </c>
      <c r="X81" s="12" t="s">
        <v>27</v>
      </c>
      <c r="Y81" s="12"/>
      <c r="Z81" s="46"/>
    </row>
    <row r="82" spans="7:28" x14ac:dyDescent="0.25">
      <c r="O82" s="12"/>
      <c r="P82" s="12" t="s">
        <v>96</v>
      </c>
      <c r="Q82" s="12"/>
      <c r="R82" s="12"/>
      <c r="S82" s="12" t="str">
        <f>"("&amp;W74&amp;" Kg x "&amp;T71&amp;") /"&amp;T67&amp;" Kg/m3"</f>
        <v>(42.5 Kg x 0.8) /1000 Kg/m3</v>
      </c>
      <c r="T82" s="12"/>
      <c r="U82" s="12"/>
      <c r="V82" s="12"/>
      <c r="W82" s="45">
        <f>ROUND((W74*T71)/T67,4)</f>
        <v>3.4000000000000002E-2</v>
      </c>
      <c r="X82" s="12" t="s">
        <v>27</v>
      </c>
      <c r="Y82" s="12"/>
      <c r="Z82" s="47"/>
    </row>
    <row r="83" spans="7:28" x14ac:dyDescent="0.25">
      <c r="O83" s="12"/>
      <c r="P83" s="12"/>
      <c r="Q83" s="12"/>
      <c r="R83" s="25"/>
      <c r="S83" s="12"/>
      <c r="T83" s="12"/>
      <c r="U83" s="37"/>
      <c r="V83" s="12"/>
      <c r="W83" s="63">
        <f>SUM(W80:W82)</f>
        <v>0.13140000000000002</v>
      </c>
      <c r="X83" s="12" t="s">
        <v>27</v>
      </c>
      <c r="Y83" s="12"/>
      <c r="Z83" s="47"/>
    </row>
    <row r="84" spans="7:28" x14ac:dyDescent="0.25">
      <c r="O84" s="12"/>
      <c r="P84" s="12" t="str">
        <f>"Aire Incorporado "&amp;T70&amp;" %"</f>
        <v>Aire Incorporado 1 %</v>
      </c>
      <c r="Q84" s="12"/>
      <c r="R84" s="25"/>
      <c r="S84" s="12"/>
      <c r="T84" s="12"/>
      <c r="U84" s="37"/>
      <c r="V84" s="12"/>
      <c r="W84" s="12">
        <f>+W83*T70/100</f>
        <v>1.3140000000000001E-3</v>
      </c>
      <c r="X84" s="12" t="s">
        <v>27</v>
      </c>
      <c r="Y84" s="12"/>
      <c r="Z84" s="47"/>
    </row>
    <row r="85" spans="7:28" x14ac:dyDescent="0.25">
      <c r="O85" s="12"/>
      <c r="P85" s="12" t="s">
        <v>108</v>
      </c>
      <c r="Q85" s="12"/>
      <c r="R85" s="25"/>
      <c r="S85" s="12"/>
      <c r="T85" s="12"/>
      <c r="U85" s="62"/>
      <c r="V85" s="12"/>
      <c r="W85" s="63">
        <f>+W84+W83</f>
        <v>0.13271400000000003</v>
      </c>
      <c r="X85" s="12" t="s">
        <v>27</v>
      </c>
      <c r="Y85" s="12"/>
      <c r="Z85" s="47"/>
    </row>
    <row r="86" spans="7:28" x14ac:dyDescent="0.25">
      <c r="O86" s="12"/>
      <c r="P86" s="12"/>
      <c r="Q86" s="12"/>
      <c r="R86" s="25"/>
      <c r="S86" s="12"/>
      <c r="T86" s="12"/>
      <c r="U86" s="37"/>
      <c r="V86" s="12"/>
      <c r="W86" s="12"/>
      <c r="X86" s="35"/>
      <c r="Y86" s="12"/>
      <c r="Z86" s="47"/>
    </row>
    <row r="87" spans="7:28" x14ac:dyDescent="0.25">
      <c r="O87" s="12"/>
      <c r="P87" s="12"/>
      <c r="Q87" s="12"/>
      <c r="R87" s="25"/>
      <c r="S87" s="32"/>
      <c r="T87" s="12"/>
      <c r="U87" s="37"/>
      <c r="V87" s="12"/>
      <c r="W87" s="32"/>
      <c r="X87" s="35"/>
      <c r="Y87" s="12"/>
      <c r="Z87" s="47"/>
    </row>
    <row r="88" spans="7:28" x14ac:dyDescent="0.25">
      <c r="G88" s="55"/>
      <c r="H88" s="55"/>
      <c r="I88" s="55"/>
      <c r="J88" s="55"/>
      <c r="O88" s="12"/>
      <c r="P88" s="12"/>
      <c r="Q88" s="12"/>
      <c r="R88" s="25"/>
      <c r="S88" s="12"/>
      <c r="T88" s="12"/>
      <c r="U88" s="37"/>
      <c r="V88" s="12"/>
      <c r="W88" s="12"/>
      <c r="X88" s="35"/>
      <c r="Y88" s="12"/>
      <c r="Z88" s="47"/>
    </row>
    <row r="89" spans="7:28" x14ac:dyDescent="0.25">
      <c r="G89" s="55"/>
      <c r="H89" s="55"/>
      <c r="I89" s="55"/>
      <c r="J89" s="55"/>
      <c r="O89" s="12"/>
      <c r="P89" s="12" t="s">
        <v>109</v>
      </c>
      <c r="Q89" s="12"/>
      <c r="R89" s="25"/>
      <c r="S89" s="12"/>
      <c r="T89" s="12"/>
      <c r="U89" s="37"/>
      <c r="V89" s="12"/>
      <c r="W89" s="12"/>
      <c r="X89" s="35"/>
      <c r="Y89" s="12"/>
      <c r="Z89" s="47"/>
      <c r="AB89" s="64"/>
    </row>
    <row r="90" spans="7:28" x14ac:dyDescent="0.25">
      <c r="G90" s="55"/>
      <c r="H90" s="55"/>
      <c r="I90" s="55"/>
      <c r="J90" s="55"/>
      <c r="O90" s="12"/>
      <c r="P90" s="32"/>
      <c r="Q90" s="12"/>
      <c r="R90" s="25"/>
      <c r="S90" s="12"/>
      <c r="T90" s="12"/>
      <c r="U90" s="37"/>
      <c r="V90" s="12"/>
      <c r="W90" s="12"/>
      <c r="X90" s="35"/>
      <c r="Y90" s="12"/>
      <c r="Z90" s="47"/>
    </row>
    <row r="91" spans="7:28" x14ac:dyDescent="0.25">
      <c r="G91" s="55"/>
      <c r="H91" s="55"/>
      <c r="I91" s="55"/>
      <c r="J91" s="55"/>
      <c r="O91" s="12"/>
      <c r="P91" s="95" t="s">
        <v>110</v>
      </c>
      <c r="Q91" s="96"/>
      <c r="R91" s="96"/>
      <c r="S91" s="65" t="s">
        <v>18</v>
      </c>
      <c r="T91" s="65" t="s">
        <v>94</v>
      </c>
      <c r="U91" s="99" t="s">
        <v>96</v>
      </c>
      <c r="V91" s="100"/>
      <c r="W91" s="12"/>
      <c r="X91" s="35"/>
      <c r="Y91" s="12"/>
      <c r="Z91" s="47"/>
    </row>
    <row r="92" spans="7:28" x14ac:dyDescent="0.25">
      <c r="G92" s="55"/>
      <c r="H92" s="55"/>
      <c r="I92" s="55"/>
      <c r="J92" s="55"/>
      <c r="O92" s="12"/>
      <c r="P92" s="97"/>
      <c r="Q92" s="98"/>
      <c r="R92" s="98"/>
      <c r="S92" s="66" t="s">
        <v>19</v>
      </c>
      <c r="T92" s="66" t="s">
        <v>27</v>
      </c>
      <c r="U92" s="101" t="s">
        <v>27</v>
      </c>
      <c r="V92" s="102"/>
      <c r="W92" s="12"/>
      <c r="X92" s="35"/>
      <c r="Y92" s="12"/>
      <c r="Z92" s="47"/>
    </row>
    <row r="93" spans="7:28" x14ac:dyDescent="0.25">
      <c r="G93" s="55"/>
      <c r="H93" s="55"/>
      <c r="I93" s="55"/>
      <c r="J93" s="55"/>
      <c r="O93" s="12"/>
      <c r="P93" s="86" t="s">
        <v>5</v>
      </c>
      <c r="Q93" s="87"/>
      <c r="R93" s="87"/>
      <c r="S93" s="67">
        <f>ROUND(U40/$W$85,4)</f>
        <v>0.2243</v>
      </c>
      <c r="T93" s="68">
        <f>ROUND(($T$63/35.315)*S93,4)</f>
        <v>3.1800000000000002E-2</v>
      </c>
      <c r="U93" s="88">
        <f>ROUND((($W$74*S93)*$T$71)/1000,4)</f>
        <v>7.6E-3</v>
      </c>
      <c r="V93" s="89"/>
      <c r="W93" s="12"/>
      <c r="X93" s="82"/>
      <c r="Y93" s="82"/>
      <c r="Z93" s="47"/>
      <c r="AB93" s="1" t="s">
        <v>77</v>
      </c>
    </row>
    <row r="94" spans="7:28" x14ac:dyDescent="0.25">
      <c r="G94" s="55"/>
      <c r="H94" s="55"/>
      <c r="I94" s="55"/>
      <c r="J94" s="55"/>
      <c r="O94" s="12"/>
      <c r="P94" s="90" t="s">
        <v>6</v>
      </c>
      <c r="Q94" s="74"/>
      <c r="R94" s="74"/>
      <c r="S94" s="69">
        <f>ROUND(U41/$W$85,4)</f>
        <v>0.44919999999999999</v>
      </c>
      <c r="T94" s="70">
        <f>ROUND(($T$63/35.315)*S94,4)</f>
        <v>6.3600000000000004E-2</v>
      </c>
      <c r="U94" s="91">
        <f>ROUND((($W$74*S94)*$T$71)/1000,4)</f>
        <v>1.5299999999999999E-2</v>
      </c>
      <c r="V94" s="92"/>
      <c r="W94" s="12"/>
      <c r="X94" s="93"/>
      <c r="Y94" s="93"/>
      <c r="Z94" s="47"/>
      <c r="AB94" s="1" t="s">
        <v>77</v>
      </c>
    </row>
    <row r="95" spans="7:28" x14ac:dyDescent="0.25">
      <c r="G95" s="55"/>
      <c r="H95" s="55"/>
      <c r="I95" s="55"/>
      <c r="J95" s="55"/>
      <c r="O95" s="12"/>
      <c r="P95" s="78" t="s">
        <v>7</v>
      </c>
      <c r="Q95" s="79"/>
      <c r="R95" s="79"/>
      <c r="S95" s="71">
        <f>ROUND(U42/$W$85,4)</f>
        <v>0.1118</v>
      </c>
      <c r="T95" s="72">
        <f>ROUND(($T$63/35.315)*S95,4)</f>
        <v>1.5800000000000002E-2</v>
      </c>
      <c r="U95" s="80">
        <f>ROUND((($W$74*S95)*$T$71)/1000,4)</f>
        <v>3.8E-3</v>
      </c>
      <c r="V95" s="81"/>
      <c r="W95" s="12"/>
      <c r="X95" s="82"/>
      <c r="Y95" s="82"/>
      <c r="Z95" s="47"/>
      <c r="AB95" s="1" t="s">
        <v>77</v>
      </c>
    </row>
    <row r="96" spans="7:28" x14ac:dyDescent="0.25">
      <c r="O96" s="12"/>
      <c r="P96" s="12"/>
      <c r="Q96" s="12"/>
      <c r="R96" s="25"/>
      <c r="S96" s="12"/>
      <c r="T96" s="12"/>
      <c r="U96" s="37"/>
      <c r="V96" s="12"/>
      <c r="W96" s="12"/>
      <c r="X96" s="35"/>
      <c r="Y96" s="12"/>
      <c r="Z96" s="47"/>
    </row>
    <row r="97" spans="4:41" x14ac:dyDescent="0.25">
      <c r="O97" s="12"/>
      <c r="P97" s="12"/>
      <c r="Q97" s="12"/>
      <c r="R97" s="25"/>
      <c r="S97" s="12"/>
      <c r="T97" s="12"/>
      <c r="U97" s="37"/>
      <c r="V97" s="12"/>
      <c r="W97" s="12"/>
      <c r="X97" s="35"/>
      <c r="Y97" s="12"/>
      <c r="Z97" s="34" t="s">
        <v>47</v>
      </c>
    </row>
    <row r="98" spans="4:41" x14ac:dyDescent="0.25">
      <c r="AI98" s="73"/>
      <c r="AJ98" s="73"/>
      <c r="AK98" s="73"/>
      <c r="AL98" s="73"/>
      <c r="AM98" s="73"/>
      <c r="AN98" s="73"/>
      <c r="AO98" s="73"/>
    </row>
    <row r="99" spans="4:41" x14ac:dyDescent="0.25">
      <c r="AI99" s="73"/>
      <c r="AJ99" s="73"/>
      <c r="AK99" s="73"/>
      <c r="AL99" s="73"/>
      <c r="AM99" s="73"/>
      <c r="AN99" s="73"/>
      <c r="AO99" s="73"/>
    </row>
    <row r="100" spans="4:41" x14ac:dyDescent="0.25">
      <c r="AI100" s="73"/>
      <c r="AJ100" s="73"/>
      <c r="AK100" s="73"/>
      <c r="AL100" s="73"/>
      <c r="AM100" s="73"/>
      <c r="AN100" s="73"/>
      <c r="AO100" s="73"/>
    </row>
    <row r="101" spans="4:4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I101" s="73"/>
      <c r="AJ101" s="73"/>
      <c r="AK101" s="73"/>
      <c r="AL101" s="73"/>
      <c r="AM101" s="73"/>
      <c r="AN101" s="73"/>
      <c r="AO101" s="73"/>
    </row>
    <row r="102" spans="4:41" ht="18" x14ac:dyDescent="0.25">
      <c r="D102" s="2"/>
      <c r="E102" s="3"/>
      <c r="F102" s="3" t="s">
        <v>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4:41" x14ac:dyDescent="0.25">
      <c r="D103" s="2"/>
      <c r="E103" s="83" t="s">
        <v>1</v>
      </c>
      <c r="F103" s="83" t="s">
        <v>2</v>
      </c>
      <c r="G103" s="83"/>
      <c r="H103" s="83"/>
      <c r="I103" s="4"/>
      <c r="J103" s="84" t="s">
        <v>3</v>
      </c>
      <c r="K103" s="84"/>
      <c r="L103" s="84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4:41" ht="27" x14ac:dyDescent="0.25">
      <c r="D104" s="2"/>
      <c r="E104" s="83"/>
      <c r="F104" s="83"/>
      <c r="G104" s="83"/>
      <c r="H104" s="83"/>
      <c r="I104" s="4" t="s">
        <v>4</v>
      </c>
      <c r="J104" s="6" t="s">
        <v>5</v>
      </c>
      <c r="K104" s="6" t="s">
        <v>6</v>
      </c>
      <c r="L104" s="6" t="s">
        <v>7</v>
      </c>
      <c r="M104" s="6"/>
      <c r="N104" s="2"/>
      <c r="O104" s="2"/>
      <c r="P104" s="7" t="s">
        <v>8</v>
      </c>
      <c r="Q104" s="85" t="s">
        <v>9</v>
      </c>
      <c r="R104" s="85"/>
      <c r="S104" s="7" t="s">
        <v>10</v>
      </c>
      <c r="T104" s="2"/>
      <c r="U104" s="2"/>
      <c r="V104" s="2"/>
      <c r="W104" s="2"/>
      <c r="X104" s="2"/>
      <c r="Y104" s="2"/>
      <c r="Z104" s="2"/>
      <c r="AA104" s="2"/>
    </row>
    <row r="105" spans="4:41" x14ac:dyDescent="0.25">
      <c r="D105" s="2"/>
      <c r="E105" s="8">
        <v>1</v>
      </c>
      <c r="F105" s="9" t="s">
        <v>12</v>
      </c>
      <c r="G105" s="9"/>
      <c r="H105" s="9"/>
      <c r="I105" s="9"/>
      <c r="J105" s="10"/>
      <c r="K105" s="10"/>
      <c r="L105" s="10"/>
      <c r="M105" s="11" t="s">
        <v>13</v>
      </c>
      <c r="N105" s="2"/>
      <c r="O105" s="2" t="s">
        <v>14</v>
      </c>
      <c r="P105" s="2"/>
      <c r="Q105" s="74" t="s">
        <v>15</v>
      </c>
      <c r="R105" s="75"/>
      <c r="S105" s="35" t="s">
        <v>16</v>
      </c>
      <c r="T105" s="2"/>
      <c r="U105" s="2"/>
      <c r="V105" s="2"/>
      <c r="W105" s="2"/>
      <c r="X105" s="2"/>
      <c r="Y105" s="2"/>
      <c r="Z105" s="2"/>
      <c r="AA105" s="2"/>
    </row>
    <row r="106" spans="4:41" x14ac:dyDescent="0.25">
      <c r="D106" s="2"/>
      <c r="E106" s="29">
        <v>2</v>
      </c>
      <c r="F106" s="12" t="s">
        <v>35</v>
      </c>
      <c r="G106" s="12"/>
      <c r="H106" s="12"/>
      <c r="I106" s="12"/>
      <c r="J106" s="12"/>
      <c r="K106" s="32"/>
      <c r="L106" s="12"/>
      <c r="M106" s="18"/>
      <c r="N106" s="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2"/>
    </row>
    <row r="107" spans="4:41" x14ac:dyDescent="0.25">
      <c r="D107" s="2"/>
      <c r="E107" s="29">
        <v>3</v>
      </c>
      <c r="F107" s="12" t="s">
        <v>38</v>
      </c>
      <c r="G107" s="12"/>
      <c r="H107" s="12"/>
      <c r="I107" s="12"/>
      <c r="J107" s="12"/>
      <c r="K107" s="12"/>
      <c r="L107" s="12"/>
      <c r="M107" s="18"/>
      <c r="N107" s="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2"/>
    </row>
    <row r="108" spans="4:41" x14ac:dyDescent="0.25">
      <c r="D108" s="2"/>
      <c r="E108" s="29">
        <v>5</v>
      </c>
      <c r="F108" s="12"/>
      <c r="G108" s="12"/>
      <c r="H108" s="12"/>
      <c r="I108" s="12"/>
      <c r="J108" s="12"/>
      <c r="K108" s="12"/>
      <c r="L108" s="12"/>
      <c r="M108" s="18"/>
      <c r="N108" s="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2"/>
    </row>
    <row r="109" spans="4:41" x14ac:dyDescent="0.25">
      <c r="D109" s="2"/>
      <c r="E109" s="29">
        <v>6</v>
      </c>
      <c r="F109" s="12"/>
      <c r="G109" s="12"/>
      <c r="H109" s="12"/>
      <c r="I109" s="12"/>
      <c r="J109" s="12"/>
      <c r="K109" s="12"/>
      <c r="L109" s="12"/>
      <c r="M109" s="18"/>
      <c r="N109" s="2"/>
      <c r="O109" s="12"/>
      <c r="P109" s="12"/>
      <c r="Q109" s="12"/>
      <c r="R109" s="12" t="s">
        <v>5</v>
      </c>
      <c r="S109" s="12"/>
      <c r="T109" s="12"/>
      <c r="U109" s="12"/>
      <c r="V109" s="12"/>
      <c r="W109" s="12"/>
      <c r="X109" s="12"/>
      <c r="Y109" s="12"/>
      <c r="Z109" s="12"/>
      <c r="AA109" s="2"/>
    </row>
    <row r="110" spans="4:41" x14ac:dyDescent="0.25">
      <c r="D110" s="2"/>
      <c r="E110" s="29">
        <v>7</v>
      </c>
      <c r="F110" s="12"/>
      <c r="G110" s="12"/>
      <c r="H110" s="12"/>
      <c r="I110" s="12"/>
      <c r="J110" s="12"/>
      <c r="K110" s="12"/>
      <c r="L110" s="12"/>
      <c r="M110" s="18"/>
      <c r="N110" s="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2"/>
    </row>
    <row r="111" spans="4:41" x14ac:dyDescent="0.25">
      <c r="D111" s="2"/>
      <c r="E111" s="29">
        <v>8</v>
      </c>
      <c r="F111" s="12"/>
      <c r="G111" s="12"/>
      <c r="H111" s="12"/>
      <c r="I111" s="12"/>
      <c r="J111" s="12"/>
      <c r="K111" s="12"/>
      <c r="L111" s="12"/>
      <c r="M111" s="18"/>
      <c r="N111" s="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2"/>
    </row>
    <row r="112" spans="4:41" x14ac:dyDescent="0.25">
      <c r="D112" s="2"/>
      <c r="E112" s="29">
        <v>9</v>
      </c>
      <c r="F112" s="12"/>
      <c r="G112" s="12"/>
      <c r="H112" s="12"/>
      <c r="I112" s="12"/>
      <c r="J112" s="12"/>
      <c r="K112" s="12"/>
      <c r="L112" s="12"/>
      <c r="M112" s="18"/>
      <c r="N112" s="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31"/>
    </row>
    <row r="113" spans="4:27" x14ac:dyDescent="0.25">
      <c r="D113" s="2"/>
      <c r="E113" s="29">
        <v>10</v>
      </c>
      <c r="F113" s="12"/>
      <c r="G113" s="12"/>
      <c r="H113" s="12"/>
      <c r="I113" s="12"/>
      <c r="J113" s="12"/>
      <c r="K113" s="12"/>
      <c r="L113" s="12"/>
      <c r="M113" s="18"/>
      <c r="N113" s="2"/>
      <c r="O113" s="12"/>
      <c r="P113" s="12"/>
      <c r="Q113" s="12"/>
      <c r="R113" s="12" t="s">
        <v>6</v>
      </c>
      <c r="S113" s="12"/>
      <c r="T113" s="12"/>
      <c r="U113" s="12"/>
      <c r="V113" s="12"/>
      <c r="W113" s="12"/>
      <c r="X113" s="12"/>
      <c r="Y113" s="12"/>
      <c r="Z113" s="12"/>
      <c r="AA113" s="31"/>
    </row>
    <row r="114" spans="4:27" x14ac:dyDescent="0.25">
      <c r="D114" s="2"/>
      <c r="E114" s="29"/>
      <c r="F114" s="12"/>
      <c r="G114" s="12"/>
      <c r="H114" s="12"/>
      <c r="I114" s="12"/>
      <c r="J114" s="12"/>
      <c r="K114" s="12"/>
      <c r="L114" s="12"/>
      <c r="M114" s="34" t="s">
        <v>47</v>
      </c>
      <c r="N114" s="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31"/>
    </row>
    <row r="115" spans="4:2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2"/>
      <c r="P115" s="12"/>
      <c r="Q115" s="12"/>
      <c r="R115" s="12"/>
      <c r="S115" s="12"/>
      <c r="T115" s="12"/>
      <c r="U115" s="35"/>
      <c r="V115" s="12"/>
      <c r="W115" s="12"/>
      <c r="X115" s="36"/>
      <c r="Y115" s="12"/>
      <c r="Z115" s="12"/>
      <c r="AA115" s="2"/>
    </row>
    <row r="116" spans="4:27" x14ac:dyDescent="0.25">
      <c r="D116" s="2"/>
      <c r="E116" s="2" t="s">
        <v>50</v>
      </c>
      <c r="F116" s="2"/>
      <c r="G116" s="2"/>
      <c r="H116" s="2"/>
      <c r="I116" s="2"/>
      <c r="J116" s="2"/>
      <c r="K116" s="2"/>
      <c r="L116" s="2"/>
      <c r="M116" s="2"/>
      <c r="N116" s="2"/>
      <c r="O116" s="12"/>
      <c r="P116" s="12"/>
      <c r="Q116" s="12"/>
      <c r="R116" s="25"/>
      <c r="S116" s="12"/>
      <c r="T116" s="12"/>
      <c r="U116" s="37"/>
      <c r="V116" s="12"/>
      <c r="W116" s="12"/>
      <c r="X116" s="35"/>
      <c r="Y116" s="12"/>
      <c r="Z116" s="35"/>
      <c r="AA116" s="2"/>
    </row>
    <row r="117" spans="4:27" x14ac:dyDescent="0.25">
      <c r="D117" s="2"/>
      <c r="E117" s="2"/>
      <c r="F117" s="38"/>
      <c r="G117" s="2"/>
      <c r="H117" s="2"/>
      <c r="I117" s="2"/>
      <c r="J117" s="2"/>
      <c r="K117" s="2"/>
      <c r="L117" s="2"/>
      <c r="M117" s="2"/>
      <c r="N117" s="2"/>
      <c r="O117" s="12"/>
      <c r="P117" s="12"/>
      <c r="Q117" s="12"/>
      <c r="R117" s="25"/>
      <c r="S117" s="12"/>
      <c r="T117" s="12"/>
      <c r="U117" s="37"/>
      <c r="V117" s="12"/>
      <c r="W117" s="12"/>
      <c r="X117" s="35"/>
      <c r="Y117" s="12"/>
      <c r="Z117" s="35"/>
      <c r="AA117" s="2"/>
    </row>
    <row r="118" spans="4:2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2"/>
      <c r="P118" s="12"/>
      <c r="Q118" s="12"/>
      <c r="R118" s="25" t="s">
        <v>7</v>
      </c>
      <c r="S118" s="12"/>
      <c r="T118" s="12"/>
      <c r="U118" s="37"/>
      <c r="V118" s="12"/>
      <c r="W118" s="12"/>
      <c r="X118" s="35"/>
      <c r="Y118" s="12"/>
      <c r="Z118" s="35"/>
      <c r="AA118" s="2"/>
    </row>
    <row r="119" spans="4:27" x14ac:dyDescent="0.25">
      <c r="D119" s="2"/>
      <c r="E119" s="5" t="s">
        <v>56</v>
      </c>
      <c r="F119" s="5" t="s">
        <v>51</v>
      </c>
      <c r="G119" s="2" t="s">
        <v>57</v>
      </c>
      <c r="H119" s="2"/>
      <c r="I119" s="2"/>
      <c r="J119" s="2"/>
      <c r="K119" s="2"/>
      <c r="L119" s="2"/>
      <c r="M119" s="2"/>
      <c r="N119" s="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2"/>
    </row>
    <row r="120" spans="4:27" x14ac:dyDescent="0.25">
      <c r="D120" s="2"/>
      <c r="E120" s="5" t="s">
        <v>28</v>
      </c>
      <c r="F120" s="5" t="s">
        <v>51</v>
      </c>
      <c r="G120" s="2" t="s">
        <v>58</v>
      </c>
      <c r="H120" s="2"/>
      <c r="I120" s="2"/>
      <c r="J120" s="38"/>
      <c r="K120" s="2"/>
      <c r="L120" s="2"/>
      <c r="M120" s="2"/>
      <c r="N120" s="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2"/>
    </row>
    <row r="121" spans="4:27" x14ac:dyDescent="0.25">
      <c r="D121" s="2"/>
      <c r="E121" s="5" t="s">
        <v>61</v>
      </c>
      <c r="F121" s="5" t="s">
        <v>51</v>
      </c>
      <c r="G121" s="2" t="s">
        <v>62</v>
      </c>
      <c r="H121" s="2"/>
      <c r="I121" s="2"/>
      <c r="J121" s="2"/>
      <c r="K121" s="38"/>
      <c r="L121" s="38"/>
      <c r="M121" s="38"/>
      <c r="N121" s="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2"/>
    </row>
    <row r="122" spans="4:27" x14ac:dyDescent="0.25">
      <c r="D122" s="2"/>
      <c r="E122" s="5" t="s">
        <v>36</v>
      </c>
      <c r="F122" s="5" t="s">
        <v>51</v>
      </c>
      <c r="G122" s="2" t="s">
        <v>65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4:27" x14ac:dyDescent="0.25">
      <c r="D123" s="2"/>
      <c r="E123" s="5" t="s">
        <v>68</v>
      </c>
      <c r="F123" s="5" t="s">
        <v>51</v>
      </c>
      <c r="G123" s="2" t="s">
        <v>69</v>
      </c>
      <c r="H123" s="2"/>
      <c r="I123" s="2"/>
      <c r="J123" s="2"/>
      <c r="K123" s="2"/>
      <c r="L123" s="2"/>
      <c r="M123" s="2"/>
      <c r="N123" s="2"/>
      <c r="O123" s="76" t="s">
        <v>70</v>
      </c>
      <c r="P123" s="76"/>
      <c r="Q123" s="76"/>
      <c r="R123" s="76"/>
      <c r="S123" s="76"/>
      <c r="T123" s="77" t="s">
        <v>71</v>
      </c>
      <c r="U123" s="77"/>
      <c r="V123" s="77"/>
      <c r="W123" s="77"/>
      <c r="X123" s="77"/>
      <c r="Y123" s="77"/>
      <c r="Z123" s="77"/>
      <c r="AA123" s="2"/>
    </row>
    <row r="124" spans="4:2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</sheetData>
  <mergeCells count="34">
    <mergeCell ref="Q34:R34"/>
    <mergeCell ref="E4:E5"/>
    <mergeCell ref="F4:H5"/>
    <mergeCell ref="J4:L4"/>
    <mergeCell ref="Q5:R5"/>
    <mergeCell ref="Q6:R6"/>
    <mergeCell ref="O24:S24"/>
    <mergeCell ref="T24:Z24"/>
    <mergeCell ref="E32:E33"/>
    <mergeCell ref="F32:H33"/>
    <mergeCell ref="J32:L32"/>
    <mergeCell ref="Q33:R33"/>
    <mergeCell ref="Q45:Y48"/>
    <mergeCell ref="O54:S54"/>
    <mergeCell ref="T54:Z54"/>
    <mergeCell ref="P91:R92"/>
    <mergeCell ref="U91:V91"/>
    <mergeCell ref="U92:V92"/>
    <mergeCell ref="U93:V93"/>
    <mergeCell ref="X93:Y93"/>
    <mergeCell ref="P94:R94"/>
    <mergeCell ref="U94:V94"/>
    <mergeCell ref="X94:Y94"/>
    <mergeCell ref="E103:E104"/>
    <mergeCell ref="F103:H104"/>
    <mergeCell ref="J103:L103"/>
    <mergeCell ref="Q104:R104"/>
    <mergeCell ref="P93:R93"/>
    <mergeCell ref="Q105:R105"/>
    <mergeCell ref="O123:S123"/>
    <mergeCell ref="T123:Z123"/>
    <mergeCell ref="P95:R95"/>
    <mergeCell ref="U95:V95"/>
    <mergeCell ref="X95:Y9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6</xdr:col>
                <xdr:colOff>219075</xdr:colOff>
                <xdr:row>15</xdr:row>
                <xdr:rowOff>142875</xdr:rowOff>
              </from>
              <to>
                <xdr:col>7</xdr:col>
                <xdr:colOff>809625</xdr:colOff>
                <xdr:row>18</xdr:row>
                <xdr:rowOff>123825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>
              <from>
                <xdr:col>6</xdr:col>
                <xdr:colOff>219075</xdr:colOff>
                <xdr:row>114</xdr:row>
                <xdr:rowOff>142875</xdr:rowOff>
              </from>
              <to>
                <xdr:col>7</xdr:col>
                <xdr:colOff>609600</xdr:colOff>
                <xdr:row>117</xdr:row>
                <xdr:rowOff>123825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Ladrillos en muros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TOTYNHO</dc:creator>
  <cp:lastModifiedBy>ciro</cp:lastModifiedBy>
  <dcterms:created xsi:type="dcterms:W3CDTF">2017-03-16T23:48:52Z</dcterms:created>
  <dcterms:modified xsi:type="dcterms:W3CDTF">2017-07-19T04:19:57Z</dcterms:modified>
</cp:coreProperties>
</file>