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nav\OneDrive - loscerros.org\Ofimática\Excel\"/>
    </mc:Choice>
  </mc:AlternateContent>
  <xr:revisionPtr revIDLastSave="9" documentId="13_ncr:1_{0CDBF4BB-E953-4D75-8481-4F8E79B7E473}" xr6:coauthVersionLast="47" xr6:coauthVersionMax="47" xr10:uidLastSave="{2AF5FE47-736C-4BE8-91F6-8F6657A3152D}"/>
  <bookViews>
    <workbookView xWindow="7200" yWindow="2100" windowWidth="21600" windowHeight="11385" firstSheet="10" activeTab="3" xr2:uid="{D4B1AE56-81E9-49B7-81AB-2AB13958B41F}"/>
  </bookViews>
  <sheets>
    <sheet name="Contar" sheetId="1" r:id="rId1"/>
    <sheet name="Contar blanco" sheetId="2" r:id="rId2"/>
    <sheet name="Sumar si" sheetId="3" r:id="rId3"/>
    <sheet name="Si" sheetId="4" r:id="rId4"/>
    <sheet name="Contado" sheetId="5" r:id="rId5"/>
    <sheet name="Suma" sheetId="15" r:id="rId6"/>
    <sheet name="Sumatoria" sheetId="10" r:id="rId7"/>
    <sheet name="Premios" sheetId="11" r:id="rId8"/>
    <sheet name="Gastos" sheetId="16" r:id="rId9"/>
    <sheet name="Existencias" sheetId="7" r:id="rId10"/>
    <sheet name="Funciones lógicas" sheetId="8" r:id="rId11"/>
    <sheet name="Clientes" sheetId="9" r:id="rId12"/>
    <sheet name="Modelos coche" sheetId="12" r:id="rId13"/>
    <sheet name="Anidado" sheetId="13" r:id="rId14"/>
    <sheet name="Notas" sheetId="14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D3" i="8"/>
  <c r="F3" i="14"/>
  <c r="F4" i="14"/>
  <c r="F5" i="14"/>
  <c r="F6" i="14"/>
  <c r="F7" i="14"/>
  <c r="F8" i="14"/>
  <c r="F9" i="14"/>
  <c r="F10" i="14"/>
  <c r="F2" i="14"/>
  <c r="D3" i="16"/>
  <c r="D4" i="16"/>
  <c r="D2" i="16"/>
  <c r="B3" i="15"/>
  <c r="B4" i="15"/>
  <c r="B5" i="15"/>
  <c r="B6" i="15"/>
  <c r="B7" i="15"/>
  <c r="B2" i="15"/>
  <c r="C4" i="10"/>
  <c r="C5" i="10"/>
  <c r="C6" i="10"/>
  <c r="C7" i="10"/>
  <c r="C8" i="10"/>
  <c r="C9" i="10"/>
  <c r="C3" i="10"/>
  <c r="B3" i="13"/>
  <c r="B4" i="13"/>
  <c r="B5" i="13"/>
  <c r="B6" i="13"/>
  <c r="B2" i="13"/>
  <c r="B3" i="12"/>
  <c r="C3" i="12" s="1"/>
  <c r="D3" i="12" s="1"/>
  <c r="E3" i="12" s="1"/>
  <c r="B4" i="12"/>
  <c r="C4" i="12" s="1"/>
  <c r="D4" i="12" s="1"/>
  <c r="E4" i="12" s="1"/>
  <c r="B5" i="12"/>
  <c r="C5" i="12" s="1"/>
  <c r="D5" i="12" s="1"/>
  <c r="E5" i="12" s="1"/>
  <c r="B6" i="12"/>
  <c r="C6" i="12" s="1"/>
  <c r="D6" i="12" s="1"/>
  <c r="E6" i="12" s="1"/>
  <c r="B7" i="12"/>
  <c r="C7" i="12" s="1"/>
  <c r="D7" i="12" s="1"/>
  <c r="E7" i="12" s="1"/>
  <c r="B8" i="12"/>
  <c r="C8" i="12" s="1"/>
  <c r="D8" i="12" s="1"/>
  <c r="E8" i="12" s="1"/>
  <c r="B2" i="12"/>
  <c r="C2" i="12" s="1"/>
  <c r="D2" i="12" s="1"/>
  <c r="E2" i="12" s="1"/>
  <c r="C17" i="11"/>
  <c r="C18" i="11" s="1"/>
  <c r="D17" i="11"/>
  <c r="D18" i="11" s="1"/>
  <c r="E17" i="11"/>
  <c r="E18" i="11" s="1"/>
  <c r="F17" i="11"/>
  <c r="F18" i="11" s="1"/>
  <c r="G17" i="11"/>
  <c r="G18" i="11" s="1"/>
  <c r="B17" i="11"/>
  <c r="B18" i="11" s="1"/>
  <c r="C16" i="11"/>
  <c r="D16" i="11"/>
  <c r="E16" i="11"/>
  <c r="F16" i="11"/>
  <c r="G16" i="11"/>
  <c r="B16" i="11"/>
  <c r="G3" i="11"/>
  <c r="G4" i="11"/>
  <c r="G5" i="11"/>
  <c r="G6" i="11"/>
  <c r="G7" i="11"/>
  <c r="G8" i="11"/>
  <c r="G2" i="11"/>
  <c r="E3" i="11"/>
  <c r="F3" i="11" s="1"/>
  <c r="E4" i="11"/>
  <c r="F4" i="11" s="1"/>
  <c r="E5" i="11"/>
  <c r="F5" i="11" s="1"/>
  <c r="E6" i="11"/>
  <c r="F6" i="11" s="1"/>
  <c r="E7" i="11"/>
  <c r="F7" i="11" s="1"/>
  <c r="E8" i="11"/>
  <c r="F8" i="11" s="1"/>
  <c r="E2" i="11"/>
  <c r="F2" i="11" s="1"/>
  <c r="D7" i="11"/>
  <c r="D6" i="11"/>
  <c r="D3" i="11"/>
  <c r="D4" i="11"/>
  <c r="D5" i="11"/>
  <c r="D8" i="11"/>
  <c r="D2" i="11"/>
  <c r="D4" i="9"/>
  <c r="D5" i="9"/>
  <c r="D6" i="9"/>
  <c r="D7" i="9"/>
  <c r="D8" i="9"/>
  <c r="D9" i="9"/>
  <c r="D3" i="9"/>
  <c r="D4" i="8"/>
  <c r="D5" i="8"/>
  <c r="D6" i="8"/>
  <c r="C5" i="7"/>
  <c r="C6" i="7" s="1"/>
  <c r="C7" i="7" s="1"/>
  <c r="C8" i="7" s="1"/>
  <c r="C9" i="7" s="1"/>
  <c r="C10" i="7" s="1"/>
  <c r="C11" i="7" s="1"/>
  <c r="D6" i="5"/>
  <c r="D7" i="5"/>
  <c r="D9" i="5"/>
  <c r="C5" i="5"/>
  <c r="D5" i="5" s="1"/>
  <c r="C7" i="5"/>
  <c r="C8" i="5"/>
  <c r="D8" i="5" s="1"/>
  <c r="C9" i="5"/>
  <c r="C10" i="5"/>
  <c r="D10" i="5" s="1"/>
  <c r="C11" i="5"/>
  <c r="D11" i="5" s="1"/>
  <c r="C6" i="5"/>
  <c r="D17" i="3"/>
  <c r="D15" i="3"/>
  <c r="D14" i="3"/>
  <c r="A4" i="2"/>
  <c r="B3" i="2"/>
  <c r="A8" i="2" s="1"/>
  <c r="A4" i="1"/>
  <c r="B3" i="1"/>
  <c r="A9" i="1" s="1"/>
</calcChain>
</file>

<file path=xl/sharedStrings.xml><?xml version="1.0" encoding="utf-8"?>
<sst xmlns="http://schemas.openxmlformats.org/spreadsheetml/2006/main" count="149" uniqueCount="103">
  <si>
    <t>Jose</t>
  </si>
  <si>
    <t>Día</t>
  </si>
  <si>
    <t>Fruta</t>
  </si>
  <si>
    <t>Cantidad</t>
  </si>
  <si>
    <t>Peras</t>
  </si>
  <si>
    <t>Manzanas</t>
  </si>
  <si>
    <t>Total</t>
  </si>
  <si>
    <t>Ventas después día</t>
  </si>
  <si>
    <t>Ventas</t>
  </si>
  <si>
    <t>Comisiones</t>
  </si>
  <si>
    <t>Forma de pago</t>
  </si>
  <si>
    <t>Pago</t>
  </si>
  <si>
    <t>Descuento</t>
  </si>
  <si>
    <t>Contado</t>
  </si>
  <si>
    <t>Transferencia</t>
  </si>
  <si>
    <t>Tranferencia</t>
  </si>
  <si>
    <t>Valores</t>
  </si>
  <si>
    <t>Suma</t>
  </si>
  <si>
    <t>X</t>
  </si>
  <si>
    <t>Acciones</t>
  </si>
  <si>
    <t>Nombre</t>
  </si>
  <si>
    <t>Concurso</t>
  </si>
  <si>
    <t>Puntos</t>
  </si>
  <si>
    <t>Euros ganados</t>
  </si>
  <si>
    <t>Agenda</t>
  </si>
  <si>
    <t>Reloj</t>
  </si>
  <si>
    <t>Premio extra</t>
  </si>
  <si>
    <t>Juan López</t>
  </si>
  <si>
    <t>Sara García</t>
  </si>
  <si>
    <t>Rebeca Ferrer</t>
  </si>
  <si>
    <t>Luis Atienza</t>
  </si>
  <si>
    <t>Ramón Gutirrez</t>
  </si>
  <si>
    <t>€ POR PUNTO</t>
  </si>
  <si>
    <t>Más de 50</t>
  </si>
  <si>
    <t>50 o menos</t>
  </si>
  <si>
    <t>€ ganados</t>
  </si>
  <si>
    <t>Valor premio extra</t>
  </si>
  <si>
    <t>Meses</t>
  </si>
  <si>
    <t>Gastos actuales</t>
  </si>
  <si>
    <t>Gastos Pronosticados</t>
  </si>
  <si>
    <t>Excesos</t>
  </si>
  <si>
    <t>Enero</t>
  </si>
  <si>
    <t>Febrero</t>
  </si>
  <si>
    <t>Marzo</t>
  </si>
  <si>
    <t>Existencias</t>
  </si>
  <si>
    <t>Entradas</t>
  </si>
  <si>
    <t>Salidas</t>
  </si>
  <si>
    <t>Unidades</t>
  </si>
  <si>
    <t>Teoría</t>
  </si>
  <si>
    <t>Práctica</t>
  </si>
  <si>
    <t>Apto/No apto</t>
  </si>
  <si>
    <t>Beltrán, Paula</t>
  </si>
  <si>
    <t>Chávez, Alberto</t>
  </si>
  <si>
    <t>Morán, Jorge</t>
  </si>
  <si>
    <t>Quintana, Isabel</t>
  </si>
  <si>
    <t>Clientes</t>
  </si>
  <si>
    <t>Artículo comprado</t>
  </si>
  <si>
    <t>González, Patricia</t>
  </si>
  <si>
    <t>Ordenador</t>
  </si>
  <si>
    <t>Artigues, Ignacio</t>
  </si>
  <si>
    <t>Impresora</t>
  </si>
  <si>
    <t>Perelló, Rosa</t>
  </si>
  <si>
    <t>Teclado</t>
  </si>
  <si>
    <t>Durán, Jose Antonio</t>
  </si>
  <si>
    <t>Memoria USB</t>
  </si>
  <si>
    <t>Dalmau, Aina mª</t>
  </si>
  <si>
    <t>Fuster, Fulgencio</t>
  </si>
  <si>
    <t>Escáner</t>
  </si>
  <si>
    <t>Garau, Luis</t>
  </si>
  <si>
    <t>Cartucho tinta</t>
  </si>
  <si>
    <t>Modelo vendido</t>
  </si>
  <si>
    <t>Precio base</t>
  </si>
  <si>
    <t>Forma pago</t>
  </si>
  <si>
    <t>Precio total</t>
  </si>
  <si>
    <t>Mercedes 321</t>
  </si>
  <si>
    <t>Ford 202</t>
  </si>
  <si>
    <t>Peugot 105</t>
  </si>
  <si>
    <t>N. Promedio</t>
  </si>
  <si>
    <t>Apellidos</t>
  </si>
  <si>
    <t>Nombres</t>
  </si>
  <si>
    <t>Escuela</t>
  </si>
  <si>
    <t>Nota</t>
  </si>
  <si>
    <t>Categoría</t>
  </si>
  <si>
    <t>Albornoz</t>
  </si>
  <si>
    <t>Pedro</t>
  </si>
  <si>
    <t>EC</t>
  </si>
  <si>
    <t>Araujo</t>
  </si>
  <si>
    <t>Benito</t>
  </si>
  <si>
    <t>Barrios</t>
  </si>
  <si>
    <t>Isabel</t>
  </si>
  <si>
    <t>Cabrera</t>
  </si>
  <si>
    <t>Antonio</t>
  </si>
  <si>
    <t>EA</t>
  </si>
  <si>
    <t>Carrillo</t>
  </si>
  <si>
    <t>Domingo</t>
  </si>
  <si>
    <t>Chacón</t>
  </si>
  <si>
    <t>Petra</t>
  </si>
  <si>
    <t>Dávila</t>
  </si>
  <si>
    <t>Alicia</t>
  </si>
  <si>
    <t>Durán</t>
  </si>
  <si>
    <t>Kevin</t>
  </si>
  <si>
    <t>Toro</t>
  </si>
  <si>
    <t>Rebeca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</si>
</sst>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-* #,##0.00_-;\-* #,##0.00_-;_-* &quot;-&quot;??_-;_-@_-"/>
    <numFmt numFmtId="165" formatCode="#,##0.00\ &quot;€&quot;"/>
  </numFmts>
  <fonts count="1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164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38">
    <xf numFmtId="0" fontId="0" fillId="0" borderId="0" xfId="0"/>
    <xf numFmtId="0" fontId="2" fillId="3" borderId="2" xfId="2"/>
    <xf numFmtId="14" fontId="2" fillId="3" borderId="2" xfId="2" applyNumberFormat="1"/>
    <xf numFmtId="15" fontId="1" fillId="2" borderId="1" xfId="1" applyNumberFormat="1"/>
    <xf numFmtId="0" fontId="1" fillId="2" borderId="1" xfId="1"/>
    <xf numFmtId="0" fontId="3" fillId="4" borderId="1" xfId="1" applyFont="1" applyFill="1"/>
    <xf numFmtId="0" fontId="3" fillId="4" borderId="1" xfId="1" applyFont="1" applyFill="1" applyAlignment="1">
      <alignment horizontal="center" vertical="center"/>
    </xf>
    <xf numFmtId="0" fontId="2" fillId="4" borderId="2" xfId="2" applyFill="1"/>
    <xf numFmtId="0" fontId="4" fillId="4" borderId="2" xfId="2" applyFont="1" applyFill="1"/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7" fillId="5" borderId="6" xfId="0" applyFont="1" applyFill="1" applyBorder="1"/>
    <xf numFmtId="0" fontId="7" fillId="4" borderId="6" xfId="0" applyFont="1" applyFill="1" applyBorder="1"/>
    <xf numFmtId="0" fontId="0" fillId="5" borderId="7" xfId="0" applyFill="1" applyBorder="1"/>
    <xf numFmtId="0" fontId="0" fillId="5" borderId="7" xfId="0" applyFill="1" applyBorder="1" applyAlignment="1">
      <alignment horizontal="center"/>
    </xf>
    <xf numFmtId="0" fontId="0" fillId="5" borderId="8" xfId="0" applyFill="1" applyBorder="1"/>
    <xf numFmtId="0" fontId="0" fillId="5" borderId="8" xfId="0" applyFill="1" applyBorder="1" applyAlignment="1">
      <alignment horizontal="center"/>
    </xf>
    <xf numFmtId="0" fontId="0" fillId="5" borderId="9" xfId="0" applyFill="1" applyBorder="1"/>
    <xf numFmtId="0" fontId="0" fillId="5" borderId="9" xfId="0" applyFill="1" applyBorder="1" applyAlignment="1">
      <alignment horizontal="center"/>
    </xf>
    <xf numFmtId="0" fontId="0" fillId="5" borderId="8" xfId="0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5" borderId="6" xfId="0" applyFill="1" applyBorder="1"/>
    <xf numFmtId="165" fontId="0" fillId="5" borderId="6" xfId="3" applyNumberFormat="1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44" fontId="0" fillId="5" borderId="6" xfId="4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8" fillId="4" borderId="6" xfId="0" applyFont="1" applyFill="1" applyBorder="1"/>
    <xf numFmtId="0" fontId="8" fillId="4" borderId="6" xfId="0" applyFont="1" applyFill="1" applyBorder="1" applyAlignment="1">
      <alignment wrapText="1"/>
    </xf>
    <xf numFmtId="0" fontId="5" fillId="5" borderId="2" xfId="2" applyFont="1" applyFill="1"/>
    <xf numFmtId="0" fontId="7" fillId="4" borderId="6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/>
    </xf>
    <xf numFmtId="0" fontId="5" fillId="5" borderId="2" xfId="2" applyFont="1" applyFill="1" applyAlignment="1">
      <alignment horizontal="left"/>
    </xf>
    <xf numFmtId="0" fontId="4" fillId="4" borderId="2" xfId="2" applyFont="1" applyFill="1" applyAlignment="1">
      <alignment horizontal="center"/>
    </xf>
  </cellXfs>
  <cellStyles count="5">
    <cellStyle name="Entrada" xfId="1" builtinId="20"/>
    <cellStyle name="Millares" xfId="3" builtinId="3"/>
    <cellStyle name="Moneda" xfId="4" builtinId="4"/>
    <cellStyle name="Normal" xfId="0" builtinId="0"/>
    <cellStyle name="Sali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FC61C-1378-4D67-824D-E7942F8EE210}">
  <dimension ref="A1:B9"/>
  <sheetViews>
    <sheetView workbookViewId="0">
      <selection activeCell="B6" sqref="A1:B6"/>
    </sheetView>
  </sheetViews>
  <sheetFormatPr defaultColWidth="11.42578125" defaultRowHeight="15"/>
  <sheetData>
    <row r="1" spans="1:2">
      <c r="A1" s="1">
        <v>57</v>
      </c>
      <c r="B1" s="2">
        <v>44239</v>
      </c>
    </row>
    <row r="2" spans="1:2">
      <c r="A2" s="1">
        <v>10</v>
      </c>
      <c r="B2" s="1">
        <v>31</v>
      </c>
    </row>
    <row r="3" spans="1:2">
      <c r="A3" s="1"/>
      <c r="B3" s="1">
        <f>0/3</f>
        <v>0</v>
      </c>
    </row>
    <row r="4" spans="1:2">
      <c r="A4" s="1" t="e">
        <f>3/0</f>
        <v>#DIV/0!</v>
      </c>
      <c r="B4" s="1">
        <v>59</v>
      </c>
    </row>
    <row r="5" spans="1:2">
      <c r="A5" s="1"/>
      <c r="B5" s="1">
        <v>5</v>
      </c>
    </row>
    <row r="6" spans="1:2">
      <c r="A6" s="1" t="s">
        <v>0</v>
      </c>
      <c r="B6" s="1">
        <v>5</v>
      </c>
    </row>
    <row r="9" spans="1:2">
      <c r="A9" s="1">
        <f>COUNT(A1:B6)</f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2DA87-7232-4A82-8E16-11D61DC804EB}">
  <dimension ref="A2:C11"/>
  <sheetViews>
    <sheetView workbookViewId="0">
      <selection activeCell="C11" sqref="A4:C11"/>
    </sheetView>
  </sheetViews>
  <sheetFormatPr defaultColWidth="11.42578125" defaultRowHeight="15"/>
  <sheetData>
    <row r="2" spans="1:3">
      <c r="A2" s="37" t="s">
        <v>44</v>
      </c>
      <c r="B2" s="37"/>
      <c r="C2" s="37"/>
    </row>
    <row r="3" spans="1:3">
      <c r="A3" s="8" t="s">
        <v>45</v>
      </c>
      <c r="B3" s="8" t="s">
        <v>46</v>
      </c>
      <c r="C3" s="8" t="s">
        <v>47</v>
      </c>
    </row>
    <row r="4" spans="1:3">
      <c r="A4" s="32">
        <v>300</v>
      </c>
      <c r="B4" s="32">
        <v>0</v>
      </c>
      <c r="C4" s="32">
        <v>300</v>
      </c>
    </row>
    <row r="5" spans="1:3">
      <c r="A5" s="32">
        <v>350</v>
      </c>
      <c r="B5" s="32">
        <v>0</v>
      </c>
      <c r="C5" s="32">
        <f t="shared" ref="C5:C9" si="0">IF(A5&gt;0,A5-B5+C4,A4)</f>
        <v>650</v>
      </c>
    </row>
    <row r="6" spans="1:3">
      <c r="A6" s="32">
        <v>50</v>
      </c>
      <c r="B6" s="32">
        <v>0</v>
      </c>
      <c r="C6" s="32">
        <f t="shared" si="0"/>
        <v>700</v>
      </c>
    </row>
    <row r="7" spans="1:3">
      <c r="A7" s="32">
        <v>50</v>
      </c>
      <c r="B7" s="32">
        <v>0</v>
      </c>
      <c r="C7" s="32">
        <f t="shared" si="0"/>
        <v>750</v>
      </c>
    </row>
    <row r="8" spans="1:3">
      <c r="A8" s="32">
        <v>100</v>
      </c>
      <c r="B8" s="32">
        <v>0</v>
      </c>
      <c r="C8" s="32">
        <f t="shared" si="0"/>
        <v>850</v>
      </c>
    </row>
    <row r="9" spans="1:3">
      <c r="A9" s="32">
        <v>40</v>
      </c>
      <c r="B9" s="32">
        <v>0</v>
      </c>
      <c r="C9" s="32">
        <f t="shared" si="0"/>
        <v>890</v>
      </c>
    </row>
    <row r="10" spans="1:3">
      <c r="A10" s="32">
        <v>100</v>
      </c>
      <c r="B10" s="32">
        <v>50</v>
      </c>
      <c r="C10" s="32">
        <f>IF(A10&gt;0,A10-B10+C9,A9)</f>
        <v>940</v>
      </c>
    </row>
    <row r="11" spans="1:3">
      <c r="A11" s="32">
        <v>400</v>
      </c>
      <c r="B11" s="32">
        <v>200</v>
      </c>
      <c r="C11" s="32">
        <f>IF(A11&gt;0,A11-B11+C10,A10)</f>
        <v>1140</v>
      </c>
    </row>
  </sheetData>
  <mergeCells count="1">
    <mergeCell ref="A2:C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84639-7EEF-47E8-BE28-38FB7671E82D}">
  <dimension ref="A2:D6"/>
  <sheetViews>
    <sheetView workbookViewId="0">
      <selection activeCell="D4" sqref="D4"/>
    </sheetView>
  </sheetViews>
  <sheetFormatPr defaultColWidth="11.42578125" defaultRowHeight="15"/>
  <cols>
    <col min="1" max="1" width="19" customWidth="1"/>
    <col min="4" max="4" width="13.85546875" customWidth="1"/>
  </cols>
  <sheetData>
    <row r="2" spans="1:4">
      <c r="B2" s="7" t="s">
        <v>48</v>
      </c>
      <c r="C2" s="7" t="s">
        <v>49</v>
      </c>
      <c r="D2" s="7" t="s">
        <v>50</v>
      </c>
    </row>
    <row r="3" spans="1:4">
      <c r="A3" s="7" t="s">
        <v>51</v>
      </c>
      <c r="B3" s="32">
        <v>4</v>
      </c>
      <c r="C3" s="32">
        <v>7</v>
      </c>
      <c r="D3" s="32" t="str">
        <f>IF(AVERAGE(B3:C3)&gt;=5,"Apto","No apto")</f>
        <v>Apto</v>
      </c>
    </row>
    <row r="4" spans="1:4">
      <c r="A4" s="7" t="s">
        <v>52</v>
      </c>
      <c r="B4" s="32">
        <v>7</v>
      </c>
      <c r="C4" s="32">
        <v>3</v>
      </c>
      <c r="D4" s="32" t="str">
        <f t="shared" ref="D4:D6" si="0">IF(AVERAGE(B4:C4)&gt;=5,"Apto","No apto")</f>
        <v>Apto</v>
      </c>
    </row>
    <row r="5" spans="1:4">
      <c r="A5" s="7" t="s">
        <v>53</v>
      </c>
      <c r="B5" s="32">
        <v>3</v>
      </c>
      <c r="C5" s="32">
        <v>6</v>
      </c>
      <c r="D5" s="32" t="str">
        <f t="shared" si="0"/>
        <v>No apto</v>
      </c>
    </row>
    <row r="6" spans="1:4">
      <c r="A6" s="7" t="s">
        <v>54</v>
      </c>
      <c r="B6" s="32">
        <v>5.5</v>
      </c>
      <c r="C6" s="32">
        <v>6.5</v>
      </c>
      <c r="D6" s="32" t="str">
        <f t="shared" si="0"/>
        <v>Apto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136DD-ABB9-4D52-B418-3FA4E7DE5180}">
  <dimension ref="B1:D9"/>
  <sheetViews>
    <sheetView workbookViewId="0">
      <selection activeCell="C9" sqref="C9"/>
    </sheetView>
  </sheetViews>
  <sheetFormatPr defaultColWidth="11.42578125" defaultRowHeight="15"/>
  <cols>
    <col min="1" max="1" width="11.42578125" customWidth="1"/>
    <col min="2" max="2" width="23.140625" customWidth="1"/>
    <col min="3" max="3" width="15.140625" customWidth="1"/>
  </cols>
  <sheetData>
    <row r="1" spans="2:4" ht="15.75" thickBot="1"/>
    <row r="2" spans="2:4" ht="30.75" thickBot="1">
      <c r="B2" s="9" t="s">
        <v>55</v>
      </c>
      <c r="C2" s="10" t="s">
        <v>56</v>
      </c>
      <c r="D2" s="11" t="s">
        <v>12</v>
      </c>
    </row>
    <row r="3" spans="2:4" ht="15.75" thickBot="1">
      <c r="B3" s="12" t="s">
        <v>57</v>
      </c>
      <c r="C3" s="13" t="s">
        <v>58</v>
      </c>
      <c r="D3" s="14" t="str">
        <f>IF(OR(C3="Ordenador",C3="Impresora"),"10%","5%")</f>
        <v>10%</v>
      </c>
    </row>
    <row r="4" spans="2:4" ht="15.75" thickBot="1">
      <c r="B4" s="12" t="s">
        <v>59</v>
      </c>
      <c r="C4" s="13" t="s">
        <v>60</v>
      </c>
      <c r="D4" s="14" t="str">
        <f t="shared" ref="D4:D9" si="0">IF(OR(C4="Ordenador",C4="Impresora"),"10%","5%")</f>
        <v>10%</v>
      </c>
    </row>
    <row r="5" spans="2:4" ht="15.75" thickBot="1">
      <c r="B5" s="12" t="s">
        <v>61</v>
      </c>
      <c r="C5" s="13" t="s">
        <v>62</v>
      </c>
      <c r="D5" s="14" t="str">
        <f t="shared" si="0"/>
        <v>5%</v>
      </c>
    </row>
    <row r="6" spans="2:4" ht="15.75" thickBot="1">
      <c r="B6" s="12" t="s">
        <v>63</v>
      </c>
      <c r="C6" s="13" t="s">
        <v>64</v>
      </c>
      <c r="D6" s="14" t="str">
        <f t="shared" si="0"/>
        <v>5%</v>
      </c>
    </row>
    <row r="7" spans="2:4" ht="15.75" thickBot="1">
      <c r="B7" s="12" t="s">
        <v>65</v>
      </c>
      <c r="C7" s="13" t="s">
        <v>60</v>
      </c>
      <c r="D7" s="14" t="str">
        <f t="shared" si="0"/>
        <v>10%</v>
      </c>
    </row>
    <row r="8" spans="2:4" ht="15.75" thickBot="1">
      <c r="B8" s="12" t="s">
        <v>66</v>
      </c>
      <c r="C8" s="13" t="s">
        <v>67</v>
      </c>
      <c r="D8" s="14" t="str">
        <f t="shared" si="0"/>
        <v>5%</v>
      </c>
    </row>
    <row r="9" spans="2:4" ht="15.75" thickBot="1">
      <c r="B9" s="12" t="s">
        <v>68</v>
      </c>
      <c r="C9" s="13" t="s">
        <v>69</v>
      </c>
      <c r="D9" s="14" t="str">
        <f t="shared" si="0"/>
        <v>5%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2C42E-F9A7-4B37-A05C-FD977D20691B}">
  <dimension ref="A1:E8"/>
  <sheetViews>
    <sheetView workbookViewId="0">
      <selection activeCell="E1" sqref="A1:E1"/>
    </sheetView>
  </sheetViews>
  <sheetFormatPr defaultColWidth="11.42578125" defaultRowHeight="15"/>
  <cols>
    <col min="1" max="1" width="16.85546875" customWidth="1"/>
  </cols>
  <sheetData>
    <row r="1" spans="1:5">
      <c r="A1" s="29" t="s">
        <v>70</v>
      </c>
      <c r="B1" s="29" t="s">
        <v>71</v>
      </c>
      <c r="C1" s="29" t="s">
        <v>72</v>
      </c>
      <c r="D1" s="29" t="s">
        <v>12</v>
      </c>
      <c r="E1" s="29" t="s">
        <v>73</v>
      </c>
    </row>
    <row r="2" spans="1:5">
      <c r="A2" s="25" t="s">
        <v>74</v>
      </c>
      <c r="B2" s="26" t="str">
        <f>IF(A2="Mercedes 321","15060€","7230€")</f>
        <v>15060€</v>
      </c>
      <c r="C2" s="27" t="str">
        <f>IF(B2="15060€","Aplazado","Al contado")</f>
        <v>Aplazado</v>
      </c>
      <c r="D2" s="27" t="str">
        <f>IF(C2="Al contado","5%","")</f>
        <v/>
      </c>
      <c r="E2" s="28" t="str">
        <f>IF(D2="5%",B2*0.95,B2)</f>
        <v>15060€</v>
      </c>
    </row>
    <row r="3" spans="1:5">
      <c r="A3" s="25" t="s">
        <v>75</v>
      </c>
      <c r="B3" s="26" t="str">
        <f t="shared" ref="B3:B8" si="0">IF(A3="Mercedes 321","15060€","7230€")</f>
        <v>7230€</v>
      </c>
      <c r="C3" s="27" t="str">
        <f t="shared" ref="C3:C8" si="1">IF(B3="15060€","Aplazado","Al contado")</f>
        <v>Al contado</v>
      </c>
      <c r="D3" s="27" t="str">
        <f t="shared" ref="D3:D8" si="2">IF(C3="Al contado","5%","")</f>
        <v>5%</v>
      </c>
      <c r="E3" s="28">
        <f t="shared" ref="E3:E8" si="3">IF(D3="5%",B3*0.95,B3)</f>
        <v>6868.5</v>
      </c>
    </row>
    <row r="4" spans="1:5">
      <c r="A4" s="25" t="s">
        <v>76</v>
      </c>
      <c r="B4" s="26" t="str">
        <f t="shared" si="0"/>
        <v>7230€</v>
      </c>
      <c r="C4" s="27" t="str">
        <f t="shared" si="1"/>
        <v>Al contado</v>
      </c>
      <c r="D4" s="27" t="str">
        <f t="shared" si="2"/>
        <v>5%</v>
      </c>
      <c r="E4" s="28">
        <f t="shared" si="3"/>
        <v>6868.5</v>
      </c>
    </row>
    <row r="5" spans="1:5">
      <c r="A5" s="25" t="s">
        <v>75</v>
      </c>
      <c r="B5" s="26" t="str">
        <f t="shared" si="0"/>
        <v>7230€</v>
      </c>
      <c r="C5" s="27" t="str">
        <f t="shared" si="1"/>
        <v>Al contado</v>
      </c>
      <c r="D5" s="27" t="str">
        <f t="shared" si="2"/>
        <v>5%</v>
      </c>
      <c r="E5" s="28">
        <f t="shared" si="3"/>
        <v>6868.5</v>
      </c>
    </row>
    <row r="6" spans="1:5">
      <c r="A6" s="25" t="s">
        <v>74</v>
      </c>
      <c r="B6" s="26" t="str">
        <f t="shared" si="0"/>
        <v>15060€</v>
      </c>
      <c r="C6" s="27" t="str">
        <f t="shared" si="1"/>
        <v>Aplazado</v>
      </c>
      <c r="D6" s="27" t="str">
        <f t="shared" si="2"/>
        <v/>
      </c>
      <c r="E6" s="28" t="str">
        <f t="shared" si="3"/>
        <v>15060€</v>
      </c>
    </row>
    <row r="7" spans="1:5">
      <c r="A7" s="25" t="s">
        <v>76</v>
      </c>
      <c r="B7" s="26" t="str">
        <f t="shared" si="0"/>
        <v>7230€</v>
      </c>
      <c r="C7" s="27" t="str">
        <f t="shared" si="1"/>
        <v>Al contado</v>
      </c>
      <c r="D7" s="27" t="str">
        <f t="shared" si="2"/>
        <v>5%</v>
      </c>
      <c r="E7" s="28">
        <f t="shared" si="3"/>
        <v>6868.5</v>
      </c>
    </row>
    <row r="8" spans="1:5">
      <c r="A8" s="25" t="s">
        <v>74</v>
      </c>
      <c r="B8" s="26" t="str">
        <f t="shared" si="0"/>
        <v>15060€</v>
      </c>
      <c r="C8" s="27" t="str">
        <f t="shared" si="1"/>
        <v>Aplazado</v>
      </c>
      <c r="D8" s="27" t="str">
        <f t="shared" si="2"/>
        <v/>
      </c>
      <c r="E8" s="28" t="str">
        <f t="shared" si="3"/>
        <v>15060€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9AE02-61C9-413A-83D8-128DE2AAFB7A}">
  <dimension ref="A1:B6"/>
  <sheetViews>
    <sheetView workbookViewId="0">
      <selection activeCell="B6" sqref="A2:B6"/>
    </sheetView>
  </sheetViews>
  <sheetFormatPr defaultColWidth="11.42578125" defaultRowHeight="15"/>
  <sheetData>
    <row r="1" spans="1:2">
      <c r="A1" s="16" t="s">
        <v>16</v>
      </c>
      <c r="B1" s="16" t="s">
        <v>19</v>
      </c>
    </row>
    <row r="2" spans="1:2">
      <c r="A2" s="23">
        <v>3</v>
      </c>
      <c r="B2" s="23" t="str">
        <f>IF(A2=1,"A",IF(A2=2,"B",IF(A2=3,"C","")))</f>
        <v>C</v>
      </c>
    </row>
    <row r="3" spans="1:2">
      <c r="A3" s="23">
        <v>2</v>
      </c>
      <c r="B3" s="23" t="str">
        <f t="shared" ref="B3:B6" si="0">IF(A3=1,"A",IF(A3=2,"B",IF(A3=3,"C","")))</f>
        <v>B</v>
      </c>
    </row>
    <row r="4" spans="1:2">
      <c r="A4" s="23">
        <v>1</v>
      </c>
      <c r="B4" s="23" t="str">
        <f t="shared" si="0"/>
        <v>A</v>
      </c>
    </row>
    <row r="5" spans="1:2">
      <c r="A5" s="23">
        <v>3</v>
      </c>
      <c r="B5" s="23" t="str">
        <f t="shared" si="0"/>
        <v>C</v>
      </c>
    </row>
    <row r="6" spans="1:2">
      <c r="A6" s="24">
        <v>1</v>
      </c>
      <c r="B6" s="24" t="str">
        <f t="shared" si="0"/>
        <v>A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B8CF3-E88F-42EA-A6A2-C620C2F02FCA}">
  <dimension ref="A1:F10"/>
  <sheetViews>
    <sheetView topLeftCell="B1" workbookViewId="0">
      <selection activeCell="F9" sqref="F9"/>
    </sheetView>
  </sheetViews>
  <sheetFormatPr defaultColWidth="11.42578125" defaultRowHeight="15"/>
  <cols>
    <col min="1" max="1" width="12.85546875" customWidth="1"/>
    <col min="6" max="6" width="13.7109375" customWidth="1"/>
  </cols>
  <sheetData>
    <row r="1" spans="1:6">
      <c r="A1" t="s">
        <v>77</v>
      </c>
      <c r="B1" s="16" t="s">
        <v>78</v>
      </c>
      <c r="C1" s="16" t="s">
        <v>79</v>
      </c>
      <c r="D1" s="16" t="s">
        <v>80</v>
      </c>
      <c r="E1" s="16" t="s">
        <v>81</v>
      </c>
      <c r="F1" s="16" t="s">
        <v>82</v>
      </c>
    </row>
    <row r="2" spans="1:6">
      <c r="A2">
        <v>13.38</v>
      </c>
      <c r="B2" s="17" t="s">
        <v>83</v>
      </c>
      <c r="C2" s="17" t="s">
        <v>84</v>
      </c>
      <c r="D2" s="17" t="s">
        <v>85</v>
      </c>
      <c r="E2" s="18">
        <v>13</v>
      </c>
      <c r="F2" s="17" t="str">
        <f>IF(E2=20,"Sobresaliente",IF(E2=19,"Distinguido",IF(AND(E2&gt;=17, E2&lt;=18), "Muy bueno",IF(E2=16,"Bueno",IF(AND(E2&gt;=11, E2&lt;=15),"Regular",IF(E2=10,"Aprobado",IF(AND(E2&gt;=0, E2&lt;=9),"Reprobado","")))))))</f>
        <v>Regular</v>
      </c>
    </row>
    <row r="3" spans="1:6">
      <c r="A3">
        <v>8</v>
      </c>
      <c r="B3" s="19" t="s">
        <v>86</v>
      </c>
      <c r="C3" s="19" t="s">
        <v>87</v>
      </c>
      <c r="D3" s="19" t="s">
        <v>85</v>
      </c>
      <c r="E3" s="20">
        <v>12</v>
      </c>
      <c r="F3" s="17" t="str">
        <f t="shared" ref="F3:F28" si="0">IF(E3=20,"Sobresaliente",IF(E3=19,"Distinguido",IF(AND(E3&gt;=17, E3&lt;=18), "Muy bueno",IF(E3=16,"Bueno",IF(AND(E3&gt;=11, E3&lt;=15),"Regular",IF(E3=10,"Aprobado",IF(AND(E3&gt;=0, E3&lt;=9),"Reprobado","")))))))</f>
        <v>Regular</v>
      </c>
    </row>
    <row r="4" spans="1:6">
      <c r="A4">
        <v>14.5</v>
      </c>
      <c r="B4" s="19" t="s">
        <v>88</v>
      </c>
      <c r="C4" s="19" t="s">
        <v>89</v>
      </c>
      <c r="D4" s="19" t="s">
        <v>85</v>
      </c>
      <c r="E4" s="20">
        <v>20</v>
      </c>
      <c r="F4" s="17" t="str">
        <f t="shared" si="0"/>
        <v>Sobresaliente</v>
      </c>
    </row>
    <row r="5" spans="1:6">
      <c r="A5">
        <v>15.79</v>
      </c>
      <c r="B5" s="19" t="s">
        <v>90</v>
      </c>
      <c r="C5" s="19" t="s">
        <v>91</v>
      </c>
      <c r="D5" s="19" t="s">
        <v>92</v>
      </c>
      <c r="E5" s="20">
        <v>10</v>
      </c>
      <c r="F5" s="17" t="str">
        <f t="shared" si="0"/>
        <v>Aprobado</v>
      </c>
    </row>
    <row r="6" spans="1:6">
      <c r="A6">
        <v>13.55</v>
      </c>
      <c r="B6" s="19" t="s">
        <v>93</v>
      </c>
      <c r="C6" s="19" t="s">
        <v>94</v>
      </c>
      <c r="D6" s="19" t="s">
        <v>92</v>
      </c>
      <c r="E6" s="20">
        <v>8</v>
      </c>
      <c r="F6" s="17" t="str">
        <f t="shared" si="0"/>
        <v>Reprobado</v>
      </c>
    </row>
    <row r="7" spans="1:6">
      <c r="A7">
        <v>9.6199999999999992</v>
      </c>
      <c r="B7" s="19" t="s">
        <v>95</v>
      </c>
      <c r="C7" s="19" t="s">
        <v>96</v>
      </c>
      <c r="D7" s="19" t="s">
        <v>85</v>
      </c>
      <c r="E7" s="20">
        <v>17</v>
      </c>
      <c r="F7" s="17" t="str">
        <f t="shared" si="0"/>
        <v>Muy bueno</v>
      </c>
    </row>
    <row r="8" spans="1:6">
      <c r="A8">
        <v>5.37</v>
      </c>
      <c r="B8" s="19" t="s">
        <v>97</v>
      </c>
      <c r="C8" s="19" t="s">
        <v>98</v>
      </c>
      <c r="D8" s="19" t="s">
        <v>92</v>
      </c>
      <c r="E8" s="20">
        <v>16</v>
      </c>
      <c r="F8" s="17" t="str">
        <f t="shared" si="0"/>
        <v>Bueno</v>
      </c>
    </row>
    <row r="9" spans="1:6">
      <c r="A9">
        <v>7.53</v>
      </c>
      <c r="B9" s="19" t="s">
        <v>99</v>
      </c>
      <c r="C9" s="19" t="s">
        <v>100</v>
      </c>
      <c r="D9" s="19" t="s">
        <v>92</v>
      </c>
      <c r="E9" s="20">
        <v>19</v>
      </c>
      <c r="F9" s="17" t="str">
        <f t="shared" si="0"/>
        <v>Distinguido</v>
      </c>
    </row>
    <row r="10" spans="1:6">
      <c r="B10" s="21" t="s">
        <v>101</v>
      </c>
      <c r="C10" s="21" t="s">
        <v>102</v>
      </c>
      <c r="D10" s="21" t="s">
        <v>85</v>
      </c>
      <c r="E10" s="22">
        <v>2</v>
      </c>
      <c r="F10" s="17" t="str">
        <f t="shared" si="0"/>
        <v>Reprobado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2D920-0B6E-4A80-9529-552FAC68A4F1}">
  <dimension ref="A1:B8"/>
  <sheetViews>
    <sheetView workbookViewId="0">
      <selection activeCell="A8" sqref="A8"/>
    </sheetView>
  </sheetViews>
  <sheetFormatPr defaultColWidth="11.42578125" defaultRowHeight="15"/>
  <sheetData>
    <row r="1" spans="1:2">
      <c r="A1" s="1">
        <v>57</v>
      </c>
      <c r="B1" s="2">
        <v>44239</v>
      </c>
    </row>
    <row r="2" spans="1:2">
      <c r="A2" s="1">
        <v>10</v>
      </c>
      <c r="B2" s="1">
        <v>31</v>
      </c>
    </row>
    <row r="3" spans="1:2">
      <c r="A3" s="1"/>
      <c r="B3" s="1">
        <f>0/3</f>
        <v>0</v>
      </c>
    </row>
    <row r="4" spans="1:2">
      <c r="A4" s="1" t="e">
        <f>3/0</f>
        <v>#DIV/0!</v>
      </c>
      <c r="B4" s="1">
        <v>59</v>
      </c>
    </row>
    <row r="5" spans="1:2">
      <c r="A5" s="1"/>
      <c r="B5" s="1">
        <v>5</v>
      </c>
    </row>
    <row r="6" spans="1:2">
      <c r="A6" s="1" t="s">
        <v>0</v>
      </c>
      <c r="B6" s="1">
        <v>5</v>
      </c>
    </row>
    <row r="8" spans="1:2">
      <c r="A8">
        <f>COUNTBLANK(A1:B6)</f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77C96-86F3-400E-88C8-3FEB8F29756A}">
  <dimension ref="B2:D17"/>
  <sheetViews>
    <sheetView workbookViewId="0">
      <selection activeCell="F5" sqref="F5"/>
    </sheetView>
  </sheetViews>
  <sheetFormatPr defaultColWidth="11.42578125" defaultRowHeight="15"/>
  <cols>
    <col min="1" max="1" width="6.140625" customWidth="1"/>
    <col min="2" max="2" width="18.85546875" customWidth="1"/>
  </cols>
  <sheetData>
    <row r="2" spans="2:4">
      <c r="B2" s="6" t="s">
        <v>1</v>
      </c>
      <c r="C2" s="6" t="s">
        <v>2</v>
      </c>
      <c r="D2" s="6" t="s">
        <v>3</v>
      </c>
    </row>
    <row r="3" spans="2:4">
      <c r="B3" s="3">
        <v>40087</v>
      </c>
      <c r="C3" s="4" t="s">
        <v>4</v>
      </c>
      <c r="D3" s="4">
        <v>88</v>
      </c>
    </row>
    <row r="4" spans="2:4">
      <c r="B4" s="3">
        <v>40087</v>
      </c>
      <c r="C4" s="4" t="s">
        <v>5</v>
      </c>
      <c r="D4" s="4">
        <v>66</v>
      </c>
    </row>
    <row r="5" spans="2:4">
      <c r="B5" s="3">
        <v>40088</v>
      </c>
      <c r="C5" s="4" t="s">
        <v>4</v>
      </c>
      <c r="D5" s="4">
        <v>95</v>
      </c>
    </row>
    <row r="6" spans="2:4">
      <c r="B6" s="3">
        <v>40088</v>
      </c>
      <c r="C6" s="4" t="s">
        <v>5</v>
      </c>
      <c r="D6" s="4">
        <v>58</v>
      </c>
    </row>
    <row r="7" spans="2:4">
      <c r="B7" s="3">
        <v>40089</v>
      </c>
      <c r="C7" s="4" t="s">
        <v>4</v>
      </c>
      <c r="D7" s="4">
        <v>83</v>
      </c>
    </row>
    <row r="8" spans="2:4">
      <c r="B8" s="3">
        <v>40089</v>
      </c>
      <c r="C8" s="4" t="s">
        <v>5</v>
      </c>
      <c r="D8" s="4">
        <v>61</v>
      </c>
    </row>
    <row r="9" spans="2:4">
      <c r="B9" s="3">
        <v>40090</v>
      </c>
      <c r="C9" s="4" t="s">
        <v>4</v>
      </c>
      <c r="D9" s="4">
        <v>52</v>
      </c>
    </row>
    <row r="10" spans="2:4">
      <c r="B10" s="3">
        <v>40090</v>
      </c>
      <c r="C10" s="4" t="s">
        <v>5</v>
      </c>
      <c r="D10" s="4">
        <v>77</v>
      </c>
    </row>
    <row r="11" spans="2:4">
      <c r="B11" s="3">
        <v>40091</v>
      </c>
      <c r="C11" s="4" t="s">
        <v>4</v>
      </c>
      <c r="D11" s="4">
        <v>83</v>
      </c>
    </row>
    <row r="12" spans="2:4">
      <c r="B12" s="3">
        <v>40091</v>
      </c>
      <c r="C12" s="4" t="s">
        <v>5</v>
      </c>
      <c r="D12" s="4">
        <v>80</v>
      </c>
    </row>
    <row r="13" spans="2:4">
      <c r="B13" s="4"/>
      <c r="C13" s="4"/>
      <c r="D13" s="4"/>
    </row>
    <row r="14" spans="2:4">
      <c r="B14" s="5" t="s">
        <v>6</v>
      </c>
      <c r="C14" s="4" t="s">
        <v>4</v>
      </c>
      <c r="D14" s="5">
        <f>SUMIF(C3:C12,"peras",D3:D12)</f>
        <v>401</v>
      </c>
    </row>
    <row r="15" spans="2:4">
      <c r="B15" s="5" t="s">
        <v>6</v>
      </c>
      <c r="C15" s="4" t="s">
        <v>5</v>
      </c>
      <c r="D15" s="5">
        <f>SUMIF(C3:C12,"manzanas",D3:D12)</f>
        <v>342</v>
      </c>
    </row>
    <row r="16" spans="2:4">
      <c r="B16" s="4"/>
      <c r="C16" s="4"/>
      <c r="D16" s="4"/>
    </row>
    <row r="17" spans="2:4">
      <c r="B17" s="5" t="s">
        <v>7</v>
      </c>
      <c r="C17" s="3">
        <v>40089</v>
      </c>
      <c r="D17" s="5">
        <f>SUMIF(B3:B12,"&gt;="&amp;B7,D3:D12)</f>
        <v>436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CE7D6-10B3-4770-8E04-B6E46691E691}">
  <dimension ref="B2:C11"/>
  <sheetViews>
    <sheetView tabSelected="1" workbookViewId="0">
      <selection activeCell="C4" sqref="C4"/>
    </sheetView>
  </sheetViews>
  <sheetFormatPr defaultColWidth="11.42578125" defaultRowHeight="15"/>
  <sheetData>
    <row r="2" spans="2:3">
      <c r="B2" s="7" t="s">
        <v>8</v>
      </c>
      <c r="C2" s="7" t="s">
        <v>9</v>
      </c>
    </row>
    <row r="3" spans="2:3">
      <c r="B3" s="36">
        <v>75000</v>
      </c>
      <c r="C3" s="32" t="str">
        <f>IF(B3&gt;=50000,"2%","10%")</f>
        <v>2%</v>
      </c>
    </row>
    <row r="4" spans="2:3">
      <c r="B4" s="36">
        <v>45000</v>
      </c>
      <c r="C4" s="32" t="str">
        <f t="shared" ref="C4:C11" si="0">IF(B4&gt;=50000,"2%","10%")</f>
        <v>10%</v>
      </c>
    </row>
    <row r="5" spans="2:3">
      <c r="B5" s="36">
        <v>45000</v>
      </c>
      <c r="C5" s="32" t="str">
        <f t="shared" si="0"/>
        <v>10%</v>
      </c>
    </row>
    <row r="6" spans="2:3">
      <c r="B6" s="36">
        <v>55000</v>
      </c>
      <c r="C6" s="32" t="str">
        <f t="shared" si="0"/>
        <v>2%</v>
      </c>
    </row>
    <row r="7" spans="2:3">
      <c r="B7" s="36">
        <v>100000</v>
      </c>
      <c r="C7" s="32" t="str">
        <f t="shared" si="0"/>
        <v>2%</v>
      </c>
    </row>
    <row r="8" spans="2:3">
      <c r="B8" s="36">
        <v>35800</v>
      </c>
      <c r="C8" s="32" t="str">
        <f t="shared" si="0"/>
        <v>10%</v>
      </c>
    </row>
    <row r="9" spans="2:3">
      <c r="B9" s="36">
        <v>1200000</v>
      </c>
      <c r="C9" s="32" t="str">
        <f t="shared" si="0"/>
        <v>2%</v>
      </c>
    </row>
    <row r="10" spans="2:3">
      <c r="B10" s="36">
        <v>80000</v>
      </c>
      <c r="C10" s="32" t="str">
        <f t="shared" si="0"/>
        <v>2%</v>
      </c>
    </row>
    <row r="11" spans="2:3">
      <c r="B11" s="36">
        <v>49999</v>
      </c>
      <c r="C11" s="32" t="str">
        <f t="shared" si="0"/>
        <v>10%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8549E-22CC-4E95-BF6C-DDD04C565B22}">
  <dimension ref="A4:D11"/>
  <sheetViews>
    <sheetView workbookViewId="0">
      <selection activeCell="D11" sqref="B5:D11"/>
    </sheetView>
  </sheetViews>
  <sheetFormatPr defaultColWidth="11.42578125" defaultRowHeight="15"/>
  <cols>
    <col min="1" max="1" width="16" customWidth="1"/>
    <col min="3" max="3" width="13.85546875" customWidth="1"/>
  </cols>
  <sheetData>
    <row r="4" spans="1:4">
      <c r="A4" s="7" t="s">
        <v>10</v>
      </c>
      <c r="B4" s="7" t="s">
        <v>11</v>
      </c>
      <c r="C4" s="7" t="s">
        <v>12</v>
      </c>
      <c r="D4" s="7" t="s">
        <v>6</v>
      </c>
    </row>
    <row r="5" spans="1:4">
      <c r="A5" s="7" t="s">
        <v>13</v>
      </c>
      <c r="B5" s="32">
        <v>75000</v>
      </c>
      <c r="C5" s="32" t="str">
        <f>IF(A5="Contado","15%","Sin descuento")</f>
        <v>15%</v>
      </c>
      <c r="D5" s="32">
        <f>B5*C5+IF(C5=15%,"B5*15%")</f>
        <v>11250</v>
      </c>
    </row>
    <row r="6" spans="1:4">
      <c r="A6" s="7" t="s">
        <v>14</v>
      </c>
      <c r="B6" s="32">
        <v>30000</v>
      </c>
      <c r="C6" s="32" t="str">
        <f>IF(A6="Contado","15%","Sin descuento")</f>
        <v>Sin descuento</v>
      </c>
      <c r="D6" s="32">
        <f>B6</f>
        <v>30000</v>
      </c>
    </row>
    <row r="7" spans="1:4">
      <c r="A7" s="7" t="s">
        <v>15</v>
      </c>
      <c r="B7" s="32">
        <v>30000</v>
      </c>
      <c r="C7" s="32" t="str">
        <f t="shared" ref="C7:C11" si="0">IF(A7="Contado","15%","Sin descuento")</f>
        <v>Sin descuento</v>
      </c>
      <c r="D7" s="32">
        <f>B7</f>
        <v>30000</v>
      </c>
    </row>
    <row r="8" spans="1:4">
      <c r="A8" s="7" t="s">
        <v>13</v>
      </c>
      <c r="B8" s="32">
        <v>15000</v>
      </c>
      <c r="C8" s="32" t="str">
        <f t="shared" si="0"/>
        <v>15%</v>
      </c>
      <c r="D8" s="32">
        <f t="shared" ref="D8:D11" si="1">B8*C8</f>
        <v>2250</v>
      </c>
    </row>
    <row r="9" spans="1:4">
      <c r="A9" s="7" t="s">
        <v>14</v>
      </c>
      <c r="B9" s="32">
        <v>20000</v>
      </c>
      <c r="C9" s="32" t="str">
        <f t="shared" si="0"/>
        <v>Sin descuento</v>
      </c>
      <c r="D9" s="32">
        <f>B9</f>
        <v>20000</v>
      </c>
    </row>
    <row r="10" spans="1:4">
      <c r="A10" s="7" t="s">
        <v>13</v>
      </c>
      <c r="B10" s="32">
        <v>80000</v>
      </c>
      <c r="C10" s="32" t="str">
        <f t="shared" si="0"/>
        <v>15%</v>
      </c>
      <c r="D10" s="32">
        <f t="shared" si="1"/>
        <v>12000</v>
      </c>
    </row>
    <row r="11" spans="1:4">
      <c r="A11" s="7" t="s">
        <v>13</v>
      </c>
      <c r="B11" s="32">
        <v>60000</v>
      </c>
      <c r="C11" s="32" t="str">
        <f t="shared" si="0"/>
        <v>15%</v>
      </c>
      <c r="D11" s="32">
        <f t="shared" si="1"/>
        <v>9000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A716B-AF93-4883-BD09-4282B1C2C67C}">
  <dimension ref="A1:B7"/>
  <sheetViews>
    <sheetView workbookViewId="0">
      <selection activeCell="D22" sqref="D22"/>
    </sheetView>
  </sheetViews>
  <sheetFormatPr defaultColWidth="11.42578125" defaultRowHeight="15"/>
  <sheetData>
    <row r="1" spans="1:2">
      <c r="A1" s="16" t="s">
        <v>16</v>
      </c>
      <c r="B1" s="16" t="s">
        <v>17</v>
      </c>
    </row>
    <row r="2" spans="1:2">
      <c r="A2" s="17">
        <v>100</v>
      </c>
      <c r="B2" s="17">
        <f>IF(A2=100,SUM($A$2:$A$7),"")</f>
        <v>568</v>
      </c>
    </row>
    <row r="3" spans="1:2">
      <c r="A3" s="19">
        <v>80</v>
      </c>
      <c r="B3" s="19" t="str">
        <f t="shared" ref="B3:B7" si="0">IF(A3=100,SUM($A$2:$A$7),"")</f>
        <v/>
      </c>
    </row>
    <row r="4" spans="1:2">
      <c r="A4" s="19">
        <v>100</v>
      </c>
      <c r="B4" s="19">
        <f t="shared" si="0"/>
        <v>568</v>
      </c>
    </row>
    <row r="5" spans="1:2">
      <c r="A5" s="19">
        <v>100</v>
      </c>
      <c r="B5" s="19">
        <f t="shared" si="0"/>
        <v>568</v>
      </c>
    </row>
    <row r="6" spans="1:2">
      <c r="A6" s="19">
        <v>88</v>
      </c>
      <c r="B6" s="19" t="str">
        <f t="shared" si="0"/>
        <v/>
      </c>
    </row>
    <row r="7" spans="1:2">
      <c r="A7" s="21">
        <v>100</v>
      </c>
      <c r="B7" s="21">
        <f t="shared" si="0"/>
        <v>568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900C3-14FD-495B-8C3D-75F2480A50CA}">
  <dimension ref="A2:C9"/>
  <sheetViews>
    <sheetView workbookViewId="0">
      <selection activeCell="A2" sqref="A2:C2"/>
    </sheetView>
  </sheetViews>
  <sheetFormatPr defaultColWidth="11.42578125" defaultRowHeight="15"/>
  <sheetData>
    <row r="2" spans="1:3">
      <c r="A2" s="35" t="s">
        <v>16</v>
      </c>
      <c r="B2" s="35" t="s">
        <v>18</v>
      </c>
      <c r="C2" s="35" t="s">
        <v>19</v>
      </c>
    </row>
    <row r="3" spans="1:3">
      <c r="A3" s="19">
        <v>10</v>
      </c>
      <c r="B3" s="19">
        <v>16</v>
      </c>
      <c r="C3" s="19">
        <f>IF(B3&gt;=16,SUM($A$6:$A$9),AVERAGE($A$6:$A$9))</f>
        <v>76</v>
      </c>
    </row>
    <row r="4" spans="1:3">
      <c r="A4" s="19">
        <v>12</v>
      </c>
      <c r="B4" s="19">
        <v>3</v>
      </c>
      <c r="C4" s="19">
        <f t="shared" ref="C4:C9" si="0">IF(B4&gt;=16,SUM($A$6:$A$9),AVERAGE($A$6:$A$9))</f>
        <v>19</v>
      </c>
    </row>
    <row r="5" spans="1:3">
      <c r="A5" s="19">
        <v>14</v>
      </c>
      <c r="B5" s="19">
        <v>8</v>
      </c>
      <c r="C5" s="19">
        <f t="shared" si="0"/>
        <v>19</v>
      </c>
    </row>
    <row r="6" spans="1:3">
      <c r="A6" s="19">
        <v>16</v>
      </c>
      <c r="B6" s="19">
        <v>20</v>
      </c>
      <c r="C6" s="19">
        <f t="shared" si="0"/>
        <v>76</v>
      </c>
    </row>
    <row r="7" spans="1:3">
      <c r="A7" s="19">
        <v>18</v>
      </c>
      <c r="B7" s="19">
        <v>15</v>
      </c>
      <c r="C7" s="19">
        <f t="shared" si="0"/>
        <v>19</v>
      </c>
    </row>
    <row r="8" spans="1:3">
      <c r="A8" s="19">
        <v>20</v>
      </c>
      <c r="B8" s="19">
        <v>-2</v>
      </c>
      <c r="C8" s="19">
        <f t="shared" si="0"/>
        <v>19</v>
      </c>
    </row>
    <row r="9" spans="1:3">
      <c r="A9" s="21">
        <v>22</v>
      </c>
      <c r="B9" s="21">
        <v>80</v>
      </c>
      <c r="C9" s="21">
        <f t="shared" si="0"/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9114C-0486-43FF-B404-2A24C506C116}">
  <dimension ref="A1:G18"/>
  <sheetViews>
    <sheetView workbookViewId="0">
      <selection activeCell="G18" sqref="B13:G18"/>
    </sheetView>
  </sheetViews>
  <sheetFormatPr defaultColWidth="11.42578125" defaultRowHeight="15"/>
  <cols>
    <col min="1" max="1" width="19.85546875" customWidth="1"/>
    <col min="4" max="4" width="14.7109375" customWidth="1"/>
    <col min="5" max="5" width="13.42578125" customWidth="1"/>
    <col min="7" max="7" width="13.28515625" customWidth="1"/>
  </cols>
  <sheetData>
    <row r="1" spans="1:7">
      <c r="A1" s="29" t="s">
        <v>20</v>
      </c>
      <c r="B1" s="29" t="s">
        <v>21</v>
      </c>
      <c r="C1" s="29" t="s">
        <v>22</v>
      </c>
      <c r="D1" s="29" t="s">
        <v>23</v>
      </c>
      <c r="E1" s="29" t="s">
        <v>24</v>
      </c>
      <c r="F1" s="29" t="s">
        <v>25</v>
      </c>
      <c r="G1" s="29" t="s">
        <v>26</v>
      </c>
    </row>
    <row r="2" spans="1:7">
      <c r="A2" s="25" t="s">
        <v>27</v>
      </c>
      <c r="B2" s="27">
        <v>1</v>
      </c>
      <c r="C2" s="27">
        <v>60</v>
      </c>
      <c r="D2" s="27">
        <f>IF(C2&gt;=50,C2*$B$10,C2*$B$11)</f>
        <v>240</v>
      </c>
      <c r="E2" s="27" t="str">
        <f>IF(B2=1,"SI","")</f>
        <v>SI</v>
      </c>
      <c r="F2" s="27" t="str">
        <f>IF(E2="SI","NO","SI")</f>
        <v>NO</v>
      </c>
      <c r="G2" s="27" t="str">
        <f>IF(C2&gt;=100,"Viaje a París","Otra vez será")</f>
        <v>Otra vez será</v>
      </c>
    </row>
    <row r="3" spans="1:7">
      <c r="A3" s="25" t="s">
        <v>28</v>
      </c>
      <c r="B3" s="27">
        <v>2</v>
      </c>
      <c r="C3" s="27">
        <v>150</v>
      </c>
      <c r="D3" s="27">
        <f t="shared" ref="D3:D8" si="0">IF(C3&gt;=50,C3*$B$10,C3*$B$11)</f>
        <v>600</v>
      </c>
      <c r="E3" s="27" t="str">
        <f t="shared" ref="E3:E8" si="1">IF(B3=1,"SI","")</f>
        <v/>
      </c>
      <c r="F3" s="27" t="str">
        <f t="shared" ref="F3:F8" si="2">IF(E3="SI","NO","SI")</f>
        <v>SI</v>
      </c>
      <c r="G3" s="27" t="str">
        <f t="shared" ref="G3:G8" si="3">IF(C3&gt;=100,"Viaje a París","Otra vez será")</f>
        <v>Viaje a París</v>
      </c>
    </row>
    <row r="4" spans="1:7">
      <c r="A4" s="25" t="s">
        <v>29</v>
      </c>
      <c r="B4" s="27">
        <v>4</v>
      </c>
      <c r="C4" s="27">
        <v>120</v>
      </c>
      <c r="D4" s="27">
        <f t="shared" si="0"/>
        <v>480</v>
      </c>
      <c r="E4" s="27" t="str">
        <f t="shared" si="1"/>
        <v/>
      </c>
      <c r="F4" s="27" t="str">
        <f t="shared" si="2"/>
        <v>SI</v>
      </c>
      <c r="G4" s="27" t="str">
        <f t="shared" si="3"/>
        <v>Viaje a París</v>
      </c>
    </row>
    <row r="5" spans="1:7">
      <c r="A5" s="25" t="s">
        <v>30</v>
      </c>
      <c r="B5" s="27">
        <v>1</v>
      </c>
      <c r="C5" s="27">
        <v>30</v>
      </c>
      <c r="D5" s="27">
        <f t="shared" si="0"/>
        <v>60</v>
      </c>
      <c r="E5" s="27" t="str">
        <f t="shared" si="1"/>
        <v>SI</v>
      </c>
      <c r="F5" s="27" t="str">
        <f t="shared" si="2"/>
        <v>NO</v>
      </c>
      <c r="G5" s="27" t="str">
        <f t="shared" si="3"/>
        <v>Otra vez será</v>
      </c>
    </row>
    <row r="6" spans="1:7">
      <c r="A6" s="25" t="s">
        <v>27</v>
      </c>
      <c r="B6" s="27">
        <v>2</v>
      </c>
      <c r="C6" s="27">
        <v>60</v>
      </c>
      <c r="D6" s="27">
        <f t="shared" si="0"/>
        <v>240</v>
      </c>
      <c r="E6" s="27" t="str">
        <f t="shared" si="1"/>
        <v/>
      </c>
      <c r="F6" s="27" t="str">
        <f t="shared" si="2"/>
        <v>SI</v>
      </c>
      <c r="G6" s="27" t="str">
        <f t="shared" si="3"/>
        <v>Otra vez será</v>
      </c>
    </row>
    <row r="7" spans="1:7">
      <c r="A7" s="25" t="s">
        <v>29</v>
      </c>
      <c r="B7" s="27">
        <v>2</v>
      </c>
      <c r="C7" s="27">
        <v>120</v>
      </c>
      <c r="D7" s="27">
        <f t="shared" si="0"/>
        <v>480</v>
      </c>
      <c r="E7" s="27" t="str">
        <f t="shared" si="1"/>
        <v/>
      </c>
      <c r="F7" s="27" t="str">
        <f t="shared" si="2"/>
        <v>SI</v>
      </c>
      <c r="G7" s="27" t="str">
        <f t="shared" si="3"/>
        <v>Viaje a París</v>
      </c>
    </row>
    <row r="8" spans="1:7">
      <c r="A8" s="25" t="s">
        <v>31</v>
      </c>
      <c r="B8" s="27">
        <v>6</v>
      </c>
      <c r="C8" s="27">
        <v>90</v>
      </c>
      <c r="D8" s="27">
        <f t="shared" si="0"/>
        <v>360</v>
      </c>
      <c r="E8" s="27" t="str">
        <f t="shared" si="1"/>
        <v/>
      </c>
      <c r="F8" s="27" t="str">
        <f t="shared" si="2"/>
        <v>SI</v>
      </c>
      <c r="G8" s="27" t="str">
        <f t="shared" si="3"/>
        <v>Otra vez será</v>
      </c>
    </row>
    <row r="9" spans="1:7">
      <c r="A9" s="15" t="s">
        <v>32</v>
      </c>
      <c r="B9" s="27"/>
      <c r="C9" s="27"/>
      <c r="D9" s="27"/>
      <c r="E9" s="27"/>
      <c r="F9" s="27"/>
      <c r="G9" s="27"/>
    </row>
    <row r="10" spans="1:7">
      <c r="A10" s="25" t="s">
        <v>33</v>
      </c>
      <c r="B10" s="27">
        <v>4</v>
      </c>
      <c r="C10" s="27"/>
      <c r="D10" s="27"/>
      <c r="E10" s="27"/>
      <c r="F10" s="27"/>
      <c r="G10" s="27"/>
    </row>
    <row r="11" spans="1:7">
      <c r="A11" s="25" t="s">
        <v>34</v>
      </c>
      <c r="B11" s="27">
        <v>2</v>
      </c>
      <c r="C11" s="27"/>
      <c r="D11" s="27"/>
      <c r="E11" s="27"/>
      <c r="F11" s="27"/>
      <c r="G11" s="27"/>
    </row>
    <row r="13" spans="1:7">
      <c r="A13" s="30" t="s">
        <v>20</v>
      </c>
      <c r="B13" s="25" t="s">
        <v>27</v>
      </c>
      <c r="C13" s="25" t="s">
        <v>28</v>
      </c>
      <c r="D13" s="25" t="s">
        <v>27</v>
      </c>
      <c r="E13" s="25" t="s">
        <v>29</v>
      </c>
      <c r="F13" s="25" t="s">
        <v>30</v>
      </c>
      <c r="G13" s="25" t="s">
        <v>29</v>
      </c>
    </row>
    <row r="14" spans="1:7">
      <c r="A14" s="30" t="s">
        <v>21</v>
      </c>
      <c r="B14" s="25">
        <v>1</v>
      </c>
      <c r="C14" s="25">
        <v>2</v>
      </c>
      <c r="D14" s="25">
        <v>2</v>
      </c>
      <c r="E14" s="25">
        <v>3</v>
      </c>
      <c r="F14" s="25">
        <v>1</v>
      </c>
      <c r="G14" s="25">
        <v>2</v>
      </c>
    </row>
    <row r="15" spans="1:7">
      <c r="A15" s="30" t="s">
        <v>22</v>
      </c>
      <c r="B15" s="25">
        <v>60</v>
      </c>
      <c r="C15" s="25">
        <v>150</v>
      </c>
      <c r="D15" s="25">
        <v>120</v>
      </c>
      <c r="E15" s="25">
        <v>30</v>
      </c>
      <c r="F15" s="25">
        <v>90</v>
      </c>
      <c r="G15" s="25">
        <v>120</v>
      </c>
    </row>
    <row r="16" spans="1:7">
      <c r="A16" s="30" t="s">
        <v>35</v>
      </c>
      <c r="B16" s="25">
        <f>IF(B15&gt;=80,1500,0)</f>
        <v>0</v>
      </c>
      <c r="C16" s="25">
        <f t="shared" ref="C16:G16" si="4">IF(C15&gt;=80,1500,0)</f>
        <v>1500</v>
      </c>
      <c r="D16" s="25">
        <f t="shared" si="4"/>
        <v>1500</v>
      </c>
      <c r="E16" s="25">
        <f t="shared" si="4"/>
        <v>0</v>
      </c>
      <c r="F16" s="25">
        <f t="shared" si="4"/>
        <v>1500</v>
      </c>
      <c r="G16" s="25">
        <f t="shared" si="4"/>
        <v>1500</v>
      </c>
    </row>
    <row r="17" spans="1:7">
      <c r="A17" s="30" t="s">
        <v>26</v>
      </c>
      <c r="B17" s="25" t="str">
        <f>IF(B15&gt;=120,$E$1,$F$1)</f>
        <v>Reloj</v>
      </c>
      <c r="C17" s="25" t="str">
        <f t="shared" ref="C17:G17" si="5">IF(C15&gt;=120,$E$1,$F$1)</f>
        <v>Agenda</v>
      </c>
      <c r="D17" s="25" t="str">
        <f t="shared" si="5"/>
        <v>Agenda</v>
      </c>
      <c r="E17" s="25" t="str">
        <f t="shared" si="5"/>
        <v>Reloj</v>
      </c>
      <c r="F17" s="25" t="str">
        <f t="shared" si="5"/>
        <v>Reloj</v>
      </c>
      <c r="G17" s="25" t="str">
        <f t="shared" si="5"/>
        <v>Agenda</v>
      </c>
    </row>
    <row r="18" spans="1:7">
      <c r="A18" s="31" t="s">
        <v>36</v>
      </c>
      <c r="B18" s="25" t="str">
        <f>IF(B17="Reloj","60€","180€")</f>
        <v>60€</v>
      </c>
      <c r="C18" s="25" t="str">
        <f t="shared" ref="C18:F18" si="6">IF(C17="Reloj","60€","180€")</f>
        <v>180€</v>
      </c>
      <c r="D18" s="25" t="str">
        <f t="shared" si="6"/>
        <v>180€</v>
      </c>
      <c r="E18" s="25" t="str">
        <f t="shared" si="6"/>
        <v>60€</v>
      </c>
      <c r="F18" s="25" t="str">
        <f t="shared" si="6"/>
        <v>60€</v>
      </c>
      <c r="G18" s="25" t="str">
        <f>IF(G17="Reloj","60€","180€")</f>
        <v>180€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65D46-0A1E-4104-9211-808E0F1AB964}">
  <dimension ref="A1:D4"/>
  <sheetViews>
    <sheetView workbookViewId="0">
      <selection activeCell="B16" sqref="B16"/>
    </sheetView>
  </sheetViews>
  <sheetFormatPr defaultColWidth="11.42578125" defaultRowHeight="15"/>
  <cols>
    <col min="3" max="3" width="14" customWidth="1"/>
    <col min="4" max="4" width="16" customWidth="1"/>
  </cols>
  <sheetData>
    <row r="1" spans="1:4" ht="30">
      <c r="A1" s="33" t="s">
        <v>37</v>
      </c>
      <c r="B1" s="34" t="s">
        <v>38</v>
      </c>
      <c r="C1" s="34" t="s">
        <v>39</v>
      </c>
      <c r="D1" s="34" t="s">
        <v>40</v>
      </c>
    </row>
    <row r="2" spans="1:4">
      <c r="A2" s="19" t="s">
        <v>41</v>
      </c>
      <c r="B2" s="19">
        <v>1500</v>
      </c>
      <c r="C2" s="19">
        <v>900</v>
      </c>
      <c r="D2" s="19" t="str">
        <f>IF(B2&gt;=C2,"Gastos excedidos","Gastos aceptados")</f>
        <v>Gastos excedidos</v>
      </c>
    </row>
    <row r="3" spans="1:4">
      <c r="A3" s="19" t="s">
        <v>42</v>
      </c>
      <c r="B3" s="19">
        <v>500</v>
      </c>
      <c r="C3" s="19">
        <v>900</v>
      </c>
      <c r="D3" s="19" t="str">
        <f t="shared" ref="D3:D4" si="0">IF(B3&gt;=C3,"Gastos excedidos","Gastos aceptados")</f>
        <v>Gastos aceptados</v>
      </c>
    </row>
    <row r="4" spans="1:4">
      <c r="A4" s="21" t="s">
        <v>43</v>
      </c>
      <c r="B4" s="21">
        <v>500</v>
      </c>
      <c r="C4" s="21">
        <v>925</v>
      </c>
      <c r="D4" s="21" t="str">
        <f t="shared" si="0"/>
        <v>Gastos aceptados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Carlos Navidad García</dc:creator>
  <cp:keywords/>
  <dc:description/>
  <cp:lastModifiedBy>Usuario invitado</cp:lastModifiedBy>
  <cp:revision/>
  <dcterms:created xsi:type="dcterms:W3CDTF">2021-02-08T12:03:56Z</dcterms:created>
  <dcterms:modified xsi:type="dcterms:W3CDTF">2022-05-11T06:34:31Z</dcterms:modified>
  <cp:category/>
  <cp:contentStatus/>
</cp:coreProperties>
</file>