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codeName="ThisWorkbook" defaultThemeVersion="166925"/>
  <mc:AlternateContent xmlns:mc="http://schemas.openxmlformats.org/markup-compatibility/2006">
    <mc:Choice Requires="x15">
      <x15ac:absPath xmlns:x15ac="http://schemas.microsoft.com/office/spreadsheetml/2010/11/ac" url="/Users/rosalie/Library/CloudStorage/OneDrive-Cisco/BizOps/FY23/Device TCO/Laptop TCO/Open Source/device-tco-calculator/"/>
    </mc:Choice>
  </mc:AlternateContent>
  <xr:revisionPtr revIDLastSave="0" documentId="13_ncr:1_{0F024331-0184-AA4C-9B37-3697D093A0DA}" xr6:coauthVersionLast="47" xr6:coauthVersionMax="47" xr10:uidLastSave="{00000000-0000-0000-0000-000000000000}"/>
  <bookViews>
    <workbookView xWindow="3540" yWindow="500" windowWidth="36540" windowHeight="19140" xr2:uid="{1C2C8E80-187C-E047-B8A7-2B78188A442C}"/>
  </bookViews>
  <sheets>
    <sheet name="INSTRUCTIONS" sheetId="25" r:id="rId1"/>
    <sheet name="Assumptions" sheetId="11" r:id="rId2"/>
    <sheet name="US Hardware costs" sheetId="3" r:id="rId3"/>
    <sheet name="Global avg hw (excluding US)" sheetId="19" r:id="rId4"/>
    <sheet name="Software costs" sheetId="8" r:id="rId5"/>
    <sheet name="Internal employees" sheetId="32" r:id="rId6"/>
    <sheet name="External resources" sheetId="33" r:id="rId7"/>
    <sheet name="3-Year TCO Summary" sheetId="23" r:id="rId8"/>
    <sheet name="3-year TCO Details" sheetId="22" r:id="rId9"/>
    <sheet name="3-year TCO Charts" sheetId="24" r:id="rId10"/>
    <sheet name="4-Year TCO Summary" sheetId="29" r:id="rId11"/>
    <sheet name="4-year TCO Details" sheetId="30" r:id="rId12"/>
    <sheet name="4-year TCO Charts" sheetId="31" r:id="rId13"/>
  </sheets>
  <definedNames>
    <definedName name="_xlnm._FilterDatabase" localSheetId="6" hidden="1">'External resources'!$A$5:$K$18</definedName>
    <definedName name="_xlnm._FilterDatabase" localSheetId="5" hidden="1">'Internal employees'!$A$6:$U$40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32" l="1"/>
  <c r="P10" i="32"/>
  <c r="S61" i="33"/>
  <c r="S60" i="33"/>
  <c r="S59" i="33"/>
  <c r="S58" i="33"/>
  <c r="S57" i="33"/>
  <c r="S56" i="33"/>
  <c r="S55" i="33"/>
  <c r="S54" i="33"/>
  <c r="S53" i="33"/>
  <c r="S52" i="33"/>
  <c r="S51" i="33"/>
  <c r="S50" i="33"/>
  <c r="S49" i="33"/>
  <c r="S48" i="33"/>
  <c r="S47" i="33"/>
  <c r="S46" i="33"/>
  <c r="S45" i="33"/>
  <c r="S44" i="33"/>
  <c r="S43" i="33"/>
  <c r="S42" i="33"/>
  <c r="S41" i="33"/>
  <c r="S40" i="33"/>
  <c r="S39" i="33"/>
  <c r="S38" i="33"/>
  <c r="S37" i="33"/>
  <c r="S36" i="33"/>
  <c r="S35" i="33"/>
  <c r="S34" i="33"/>
  <c r="S33" i="33"/>
  <c r="S32" i="33"/>
  <c r="S31" i="33"/>
  <c r="S30" i="33"/>
  <c r="S29" i="33"/>
  <c r="S28" i="33"/>
  <c r="S27" i="33"/>
  <c r="S26" i="33"/>
  <c r="S25" i="33"/>
  <c r="S24" i="33"/>
  <c r="S23" i="33"/>
  <c r="S22" i="33"/>
  <c r="S21" i="33"/>
  <c r="S20" i="33"/>
  <c r="S19" i="33"/>
  <c r="S18" i="33"/>
  <c r="S17" i="33"/>
  <c r="S16" i="33"/>
  <c r="S15" i="33"/>
  <c r="S14" i="33"/>
  <c r="S13" i="33"/>
  <c r="S12" i="33"/>
  <c r="S8" i="33"/>
  <c r="M13" i="33"/>
  <c r="N13" i="33"/>
  <c r="O13" i="33"/>
  <c r="P13" i="33"/>
  <c r="Q13" i="33"/>
  <c r="R13" i="33"/>
  <c r="T13" i="33"/>
  <c r="U13" i="33"/>
  <c r="M14" i="33"/>
  <c r="N14" i="33"/>
  <c r="O14" i="33"/>
  <c r="P14" i="33"/>
  <c r="Q14" i="33"/>
  <c r="R14" i="33"/>
  <c r="T14" i="33"/>
  <c r="U14" i="33"/>
  <c r="M15" i="33"/>
  <c r="N15" i="33"/>
  <c r="O15" i="33"/>
  <c r="P15" i="33"/>
  <c r="Q15" i="33"/>
  <c r="R15" i="33"/>
  <c r="T15" i="33"/>
  <c r="U15" i="33"/>
  <c r="M16" i="33"/>
  <c r="N16" i="33"/>
  <c r="O16" i="33"/>
  <c r="P16" i="33"/>
  <c r="Q16" i="33"/>
  <c r="R16" i="33"/>
  <c r="T16" i="33"/>
  <c r="U16" i="33"/>
  <c r="M17" i="33"/>
  <c r="N17" i="33"/>
  <c r="O17" i="33"/>
  <c r="P17" i="33"/>
  <c r="Q17" i="33"/>
  <c r="R17" i="33"/>
  <c r="T17" i="33"/>
  <c r="U17" i="33"/>
  <c r="M18" i="33"/>
  <c r="N18" i="33"/>
  <c r="O18" i="33"/>
  <c r="P18" i="33"/>
  <c r="Q18" i="33"/>
  <c r="R18" i="33"/>
  <c r="T18" i="33"/>
  <c r="U18" i="33"/>
  <c r="M19" i="33"/>
  <c r="N19" i="33"/>
  <c r="O19" i="33"/>
  <c r="P19" i="33"/>
  <c r="Q19" i="33"/>
  <c r="R19" i="33"/>
  <c r="T19" i="33"/>
  <c r="U19" i="33"/>
  <c r="M20" i="33"/>
  <c r="N20" i="33"/>
  <c r="O20" i="33"/>
  <c r="P20" i="33"/>
  <c r="Q20" i="33"/>
  <c r="R20" i="33"/>
  <c r="T20" i="33"/>
  <c r="U20" i="33"/>
  <c r="M21" i="33"/>
  <c r="N21" i="33"/>
  <c r="O21" i="33"/>
  <c r="P21" i="33"/>
  <c r="Q21" i="33"/>
  <c r="R21" i="33"/>
  <c r="T21" i="33"/>
  <c r="U21" i="33"/>
  <c r="M22" i="33"/>
  <c r="N22" i="33"/>
  <c r="O22" i="33"/>
  <c r="P22" i="33"/>
  <c r="Q22" i="33"/>
  <c r="R22" i="33"/>
  <c r="T22" i="33"/>
  <c r="U22" i="33"/>
  <c r="M23" i="33"/>
  <c r="N23" i="33"/>
  <c r="O23" i="33"/>
  <c r="P23" i="33"/>
  <c r="Q23" i="33"/>
  <c r="R23" i="33"/>
  <c r="T23" i="33"/>
  <c r="U23" i="33"/>
  <c r="M24" i="33"/>
  <c r="N24" i="33"/>
  <c r="O24" i="33"/>
  <c r="P24" i="33"/>
  <c r="Q24" i="33"/>
  <c r="R24" i="33"/>
  <c r="T24" i="33"/>
  <c r="U24" i="33"/>
  <c r="M25" i="33"/>
  <c r="N25" i="33"/>
  <c r="O25" i="33"/>
  <c r="P25" i="33"/>
  <c r="Q25" i="33"/>
  <c r="R25" i="33"/>
  <c r="T25" i="33"/>
  <c r="U25" i="33"/>
  <c r="M26" i="33"/>
  <c r="N26" i="33"/>
  <c r="O26" i="33"/>
  <c r="P26" i="33"/>
  <c r="Q26" i="33"/>
  <c r="R26" i="33"/>
  <c r="T26" i="33"/>
  <c r="U26" i="33"/>
  <c r="M27" i="33"/>
  <c r="N27" i="33"/>
  <c r="O27" i="33"/>
  <c r="P27" i="33"/>
  <c r="Q27" i="33"/>
  <c r="R27" i="33"/>
  <c r="T27" i="33"/>
  <c r="U27" i="33"/>
  <c r="M28" i="33"/>
  <c r="N28" i="33"/>
  <c r="O28" i="33"/>
  <c r="P28" i="33"/>
  <c r="Q28" i="33"/>
  <c r="R28" i="33"/>
  <c r="T28" i="33"/>
  <c r="U28" i="33"/>
  <c r="M29" i="33"/>
  <c r="N29" i="33"/>
  <c r="O29" i="33"/>
  <c r="P29" i="33"/>
  <c r="Q29" i="33"/>
  <c r="R29" i="33"/>
  <c r="T29" i="33"/>
  <c r="U29" i="33"/>
  <c r="M30" i="33"/>
  <c r="N30" i="33"/>
  <c r="O30" i="33"/>
  <c r="P30" i="33"/>
  <c r="Q30" i="33"/>
  <c r="R30" i="33"/>
  <c r="T30" i="33"/>
  <c r="U30" i="33"/>
  <c r="M31" i="33"/>
  <c r="N31" i="33"/>
  <c r="O31" i="33"/>
  <c r="P31" i="33"/>
  <c r="Q31" i="33"/>
  <c r="R31" i="33"/>
  <c r="T31" i="33"/>
  <c r="U31" i="33"/>
  <c r="M32" i="33"/>
  <c r="N32" i="33"/>
  <c r="O32" i="33"/>
  <c r="P32" i="33"/>
  <c r="Q32" i="33"/>
  <c r="R32" i="33"/>
  <c r="T32" i="33"/>
  <c r="U32" i="33"/>
  <c r="M33" i="33"/>
  <c r="N33" i="33"/>
  <c r="O33" i="33"/>
  <c r="P33" i="33"/>
  <c r="Q33" i="33"/>
  <c r="R33" i="33"/>
  <c r="T33" i="33"/>
  <c r="U33" i="33"/>
  <c r="M34" i="33"/>
  <c r="N34" i="33"/>
  <c r="O34" i="33"/>
  <c r="P34" i="33"/>
  <c r="Q34" i="33"/>
  <c r="R34" i="33"/>
  <c r="T34" i="33"/>
  <c r="U34" i="33"/>
  <c r="M35" i="33"/>
  <c r="N35" i="33"/>
  <c r="O35" i="33"/>
  <c r="P35" i="33"/>
  <c r="Q35" i="33"/>
  <c r="R35" i="33"/>
  <c r="T35" i="33"/>
  <c r="U35" i="33"/>
  <c r="M36" i="33"/>
  <c r="N36" i="33"/>
  <c r="O36" i="33"/>
  <c r="P36" i="33"/>
  <c r="Q36" i="33"/>
  <c r="R36" i="33"/>
  <c r="T36" i="33"/>
  <c r="U36" i="33"/>
  <c r="M37" i="33"/>
  <c r="N37" i="33"/>
  <c r="O37" i="33"/>
  <c r="P37" i="33"/>
  <c r="Q37" i="33"/>
  <c r="R37" i="33"/>
  <c r="T37" i="33"/>
  <c r="U37" i="33"/>
  <c r="M38" i="33"/>
  <c r="N38" i="33"/>
  <c r="O38" i="33"/>
  <c r="P38" i="33"/>
  <c r="Q38" i="33"/>
  <c r="R38" i="33"/>
  <c r="T38" i="33"/>
  <c r="U38" i="33"/>
  <c r="M39" i="33"/>
  <c r="N39" i="33"/>
  <c r="O39" i="33"/>
  <c r="P39" i="33"/>
  <c r="Q39" i="33"/>
  <c r="R39" i="33"/>
  <c r="T39" i="33"/>
  <c r="U39" i="33"/>
  <c r="M40" i="33"/>
  <c r="N40" i="33"/>
  <c r="O40" i="33"/>
  <c r="P40" i="33"/>
  <c r="Q40" i="33"/>
  <c r="R40" i="33"/>
  <c r="T40" i="33"/>
  <c r="U40" i="33"/>
  <c r="M41" i="33"/>
  <c r="N41" i="33"/>
  <c r="O41" i="33"/>
  <c r="P41" i="33"/>
  <c r="Q41" i="33"/>
  <c r="R41" i="33"/>
  <c r="T41" i="33"/>
  <c r="U41" i="33"/>
  <c r="M42" i="33"/>
  <c r="N42" i="33"/>
  <c r="O42" i="33"/>
  <c r="P42" i="33"/>
  <c r="Q42" i="33"/>
  <c r="R42" i="33"/>
  <c r="T42" i="33"/>
  <c r="U42" i="33"/>
  <c r="M43" i="33"/>
  <c r="N43" i="33"/>
  <c r="O43" i="33"/>
  <c r="P43" i="33"/>
  <c r="Q43" i="33"/>
  <c r="R43" i="33"/>
  <c r="T43" i="33"/>
  <c r="U43" i="33"/>
  <c r="M44" i="33"/>
  <c r="N44" i="33"/>
  <c r="O44" i="33"/>
  <c r="P44" i="33"/>
  <c r="Q44" i="33"/>
  <c r="R44" i="33"/>
  <c r="T44" i="33"/>
  <c r="U44" i="33"/>
  <c r="M45" i="33"/>
  <c r="N45" i="33"/>
  <c r="O45" i="33"/>
  <c r="P45" i="33"/>
  <c r="Q45" i="33"/>
  <c r="R45" i="33"/>
  <c r="T45" i="33"/>
  <c r="U45" i="33"/>
  <c r="M46" i="33"/>
  <c r="N46" i="33"/>
  <c r="O46" i="33"/>
  <c r="P46" i="33"/>
  <c r="Q46" i="33"/>
  <c r="R46" i="33"/>
  <c r="T46" i="33"/>
  <c r="U46" i="33"/>
  <c r="M47" i="33"/>
  <c r="N47" i="33"/>
  <c r="O47" i="33"/>
  <c r="P47" i="33"/>
  <c r="Q47" i="33"/>
  <c r="R47" i="33"/>
  <c r="T47" i="33"/>
  <c r="U47" i="33"/>
  <c r="M48" i="33"/>
  <c r="N48" i="33"/>
  <c r="O48" i="33"/>
  <c r="P48" i="33"/>
  <c r="Q48" i="33"/>
  <c r="R48" i="33"/>
  <c r="T48" i="33"/>
  <c r="U48" i="33"/>
  <c r="M49" i="33"/>
  <c r="N49" i="33"/>
  <c r="O49" i="33"/>
  <c r="P49" i="33"/>
  <c r="Q49" i="33"/>
  <c r="R49" i="33"/>
  <c r="T49" i="33"/>
  <c r="U49" i="33"/>
  <c r="M50" i="33"/>
  <c r="N50" i="33"/>
  <c r="O50" i="33"/>
  <c r="P50" i="33"/>
  <c r="Q50" i="33"/>
  <c r="R50" i="33"/>
  <c r="T50" i="33"/>
  <c r="U50" i="33"/>
  <c r="M51" i="33"/>
  <c r="N51" i="33"/>
  <c r="O51" i="33"/>
  <c r="P51" i="33"/>
  <c r="Q51" i="33"/>
  <c r="R51" i="33"/>
  <c r="T51" i="33"/>
  <c r="U51" i="33"/>
  <c r="M52" i="33"/>
  <c r="N52" i="33"/>
  <c r="O52" i="33"/>
  <c r="P52" i="33"/>
  <c r="Q52" i="33"/>
  <c r="R52" i="33"/>
  <c r="T52" i="33"/>
  <c r="U52" i="33"/>
  <c r="M53" i="33"/>
  <c r="N53" i="33"/>
  <c r="O53" i="33"/>
  <c r="P53" i="33"/>
  <c r="Q53" i="33"/>
  <c r="R53" i="33"/>
  <c r="T53" i="33"/>
  <c r="U53" i="33"/>
  <c r="M54" i="33"/>
  <c r="N54" i="33"/>
  <c r="O54" i="33"/>
  <c r="P54" i="33"/>
  <c r="Q54" i="33"/>
  <c r="R54" i="33"/>
  <c r="T54" i="33"/>
  <c r="U54" i="33"/>
  <c r="M55" i="33"/>
  <c r="N55" i="33"/>
  <c r="O55" i="33"/>
  <c r="P55" i="33"/>
  <c r="Q55" i="33"/>
  <c r="R55" i="33"/>
  <c r="T55" i="33"/>
  <c r="U55" i="33"/>
  <c r="M56" i="33"/>
  <c r="N56" i="33"/>
  <c r="O56" i="33"/>
  <c r="P56" i="33"/>
  <c r="Q56" i="33"/>
  <c r="R56" i="33"/>
  <c r="T56" i="33"/>
  <c r="U56" i="33"/>
  <c r="M57" i="33"/>
  <c r="N57" i="33"/>
  <c r="O57" i="33"/>
  <c r="P57" i="33"/>
  <c r="Q57" i="33"/>
  <c r="R57" i="33"/>
  <c r="T57" i="33"/>
  <c r="U57" i="33"/>
  <c r="M58" i="33"/>
  <c r="N58" i="33"/>
  <c r="O58" i="33"/>
  <c r="P58" i="33"/>
  <c r="Q58" i="33"/>
  <c r="R58" i="33"/>
  <c r="T58" i="33"/>
  <c r="U58" i="33"/>
  <c r="M59" i="33"/>
  <c r="N59" i="33"/>
  <c r="O59" i="33"/>
  <c r="P59" i="33"/>
  <c r="Q59" i="33"/>
  <c r="R59" i="33"/>
  <c r="T59" i="33"/>
  <c r="U59" i="33"/>
  <c r="M60" i="33"/>
  <c r="N60" i="33"/>
  <c r="O60" i="33"/>
  <c r="P60" i="33"/>
  <c r="Q60" i="33"/>
  <c r="R60" i="33"/>
  <c r="T60" i="33"/>
  <c r="U60" i="33"/>
  <c r="M61" i="33"/>
  <c r="N61" i="33"/>
  <c r="O61" i="33"/>
  <c r="P61" i="33"/>
  <c r="Q61" i="33"/>
  <c r="R61" i="33"/>
  <c r="T61" i="33"/>
  <c r="U61" i="33"/>
  <c r="U12" i="33"/>
  <c r="N12" i="33"/>
  <c r="O12" i="33"/>
  <c r="P12" i="33"/>
  <c r="Q12" i="33"/>
  <c r="R12" i="33"/>
  <c r="T12" i="33"/>
  <c r="T8" i="33"/>
  <c r="P8" i="33"/>
  <c r="M12" i="33"/>
  <c r="K13" i="33"/>
  <c r="K14" i="33"/>
  <c r="K15" i="33"/>
  <c r="K16" i="33"/>
  <c r="K17" i="33"/>
  <c r="K18" i="33"/>
  <c r="K19" i="33"/>
  <c r="K20" i="33"/>
  <c r="K21" i="33"/>
  <c r="K22" i="33"/>
  <c r="K23" i="33"/>
  <c r="K24" i="33"/>
  <c r="K25" i="33"/>
  <c r="K26" i="33"/>
  <c r="K27" i="33"/>
  <c r="K28" i="33"/>
  <c r="K29" i="33"/>
  <c r="K30" i="33"/>
  <c r="K31" i="33"/>
  <c r="K32" i="33"/>
  <c r="K33" i="33"/>
  <c r="K34" i="33"/>
  <c r="K35" i="33"/>
  <c r="K36" i="33"/>
  <c r="K37" i="33"/>
  <c r="K38" i="33"/>
  <c r="K39" i="33"/>
  <c r="K40" i="33"/>
  <c r="K41" i="33"/>
  <c r="K42" i="33"/>
  <c r="K43" i="33"/>
  <c r="K44" i="33"/>
  <c r="K45" i="33"/>
  <c r="K46" i="33"/>
  <c r="K47" i="33"/>
  <c r="K48" i="33"/>
  <c r="K49" i="33"/>
  <c r="K50" i="33"/>
  <c r="K51" i="33"/>
  <c r="K52" i="33"/>
  <c r="K53" i="33"/>
  <c r="K54" i="33"/>
  <c r="K55" i="33"/>
  <c r="K56" i="33"/>
  <c r="K57" i="33"/>
  <c r="K58" i="33"/>
  <c r="K59" i="33"/>
  <c r="K60" i="33"/>
  <c r="K61" i="33"/>
  <c r="K12" i="33"/>
  <c r="R9" i="33"/>
  <c r="O9" i="33"/>
  <c r="R8" i="33"/>
  <c r="O8" i="33"/>
  <c r="Q9" i="33"/>
  <c r="P9" i="33"/>
  <c r="N9" i="33"/>
  <c r="M9" i="33"/>
  <c r="Q8" i="33"/>
  <c r="N8" i="33"/>
  <c r="M8" i="33"/>
  <c r="L7" i="33"/>
  <c r="U16" i="32"/>
  <c r="U17" i="32"/>
  <c r="U18" i="32"/>
  <c r="U19" i="32"/>
  <c r="U20" i="32"/>
  <c r="U21" i="32"/>
  <c r="U22" i="32"/>
  <c r="U23" i="32"/>
  <c r="U24" i="32"/>
  <c r="U25" i="32"/>
  <c r="U26" i="32"/>
  <c r="U27" i="32"/>
  <c r="U28" i="32"/>
  <c r="U29" i="32"/>
  <c r="U30" i="32"/>
  <c r="U31" i="32"/>
  <c r="U32" i="32"/>
  <c r="U33" i="32"/>
  <c r="U34" i="32"/>
  <c r="U35" i="32"/>
  <c r="U15" i="32"/>
  <c r="Q12" i="32"/>
  <c r="R12" i="32"/>
  <c r="S12" i="32"/>
  <c r="T12" i="32"/>
  <c r="I12" i="32"/>
  <c r="J12" i="32"/>
  <c r="K12" i="32"/>
  <c r="L12" i="32"/>
  <c r="M12" i="32"/>
  <c r="N12" i="32"/>
  <c r="O12" i="32"/>
  <c r="P12" i="32"/>
  <c r="C12" i="32"/>
  <c r="D12" i="32"/>
  <c r="E12" i="32"/>
  <c r="F12" i="32"/>
  <c r="G12" i="32"/>
  <c r="H12" i="32"/>
  <c r="M8" i="32"/>
  <c r="N8" i="32"/>
  <c r="O8" i="32"/>
  <c r="P8" i="32"/>
  <c r="Q8" i="32"/>
  <c r="L8" i="32"/>
  <c r="H8" i="32"/>
  <c r="G8" i="32"/>
  <c r="F8" i="32"/>
  <c r="U36" i="32"/>
  <c r="U37" i="32"/>
  <c r="U38" i="32"/>
  <c r="U39" i="32"/>
  <c r="U40" i="32"/>
  <c r="U41" i="32"/>
  <c r="U42" i="32"/>
  <c r="U43" i="32"/>
  <c r="U44" i="32"/>
  <c r="U45" i="32"/>
  <c r="U46" i="32"/>
  <c r="U47" i="32"/>
  <c r="U48" i="32"/>
  <c r="U49" i="32"/>
  <c r="U50" i="32"/>
  <c r="U51" i="32"/>
  <c r="U52" i="32"/>
  <c r="U53" i="32"/>
  <c r="U54" i="32"/>
  <c r="U55" i="32"/>
  <c r="U56" i="32"/>
  <c r="U57" i="32"/>
  <c r="U58" i="32"/>
  <c r="U59" i="32"/>
  <c r="U60" i="32"/>
  <c r="U61" i="32"/>
  <c r="U62" i="32"/>
  <c r="U63" i="32"/>
  <c r="U64" i="32"/>
  <c r="U65" i="32"/>
  <c r="U66" i="32"/>
  <c r="U67" i="32"/>
  <c r="U68" i="32"/>
  <c r="U69" i="32"/>
  <c r="U70" i="32"/>
  <c r="U71" i="32"/>
  <c r="U72" i="32"/>
  <c r="U73" i="32"/>
  <c r="U74" i="32"/>
  <c r="U75" i="32"/>
  <c r="U76" i="32"/>
  <c r="U77" i="32"/>
  <c r="U78" i="32"/>
  <c r="U79" i="32"/>
  <c r="U80" i="32"/>
  <c r="U81" i="32"/>
  <c r="U82" i="32"/>
  <c r="U83" i="32"/>
  <c r="U84" i="32"/>
  <c r="U85" i="32"/>
  <c r="U86" i="32"/>
  <c r="U87" i="32"/>
  <c r="U88" i="32"/>
  <c r="U89" i="32"/>
  <c r="U90" i="32"/>
  <c r="U91" i="32"/>
  <c r="U92" i="32"/>
  <c r="U93" i="32"/>
  <c r="U94" i="32"/>
  <c r="U95" i="32"/>
  <c r="U96" i="32"/>
  <c r="U97" i="32"/>
  <c r="U98" i="32"/>
  <c r="U99" i="32"/>
  <c r="U100" i="32"/>
  <c r="U101" i="32"/>
  <c r="U102" i="32"/>
  <c r="U103" i="32"/>
  <c r="U104" i="32"/>
  <c r="U105" i="32"/>
  <c r="U106" i="32"/>
  <c r="U107" i="32"/>
  <c r="U108" i="32"/>
  <c r="U109" i="32"/>
  <c r="U110" i="32"/>
  <c r="U111" i="32"/>
  <c r="U112" i="32"/>
  <c r="U113" i="32"/>
  <c r="U114" i="32"/>
  <c r="E8" i="32"/>
  <c r="O11" i="32"/>
  <c r="N11" i="32"/>
  <c r="M11" i="32"/>
  <c r="L11" i="32"/>
  <c r="H11" i="32"/>
  <c r="G11" i="32"/>
  <c r="F11" i="32"/>
  <c r="E11" i="32"/>
  <c r="T10" i="32"/>
  <c r="Q10" i="32"/>
  <c r="O10" i="32"/>
  <c r="N10" i="32"/>
  <c r="M10" i="32"/>
  <c r="L10" i="32"/>
  <c r="H10" i="32"/>
  <c r="G10" i="32"/>
  <c r="F10" i="32"/>
  <c r="E10" i="32"/>
  <c r="Q9" i="32"/>
  <c r="O9" i="32"/>
  <c r="P9" i="32"/>
  <c r="N9" i="32"/>
  <c r="M9" i="32"/>
  <c r="L9" i="32"/>
  <c r="H9" i="32"/>
  <c r="G9" i="32"/>
  <c r="F9" i="32"/>
  <c r="E9" i="32"/>
  <c r="K8" i="32"/>
  <c r="J8" i="32"/>
  <c r="I8" i="32"/>
  <c r="D8" i="32"/>
  <c r="C8" i="32"/>
  <c r="B8" i="32"/>
  <c r="K11" i="32"/>
  <c r="J11" i="32"/>
  <c r="I11" i="32"/>
  <c r="D11" i="32"/>
  <c r="C11" i="32"/>
  <c r="B11" i="32"/>
  <c r="K10" i="32"/>
  <c r="J10" i="32"/>
  <c r="I10" i="32"/>
  <c r="D10" i="32"/>
  <c r="C10" i="32"/>
  <c r="B10" i="32"/>
  <c r="K9" i="32"/>
  <c r="J9" i="32"/>
  <c r="I9" i="32"/>
  <c r="D9" i="32"/>
  <c r="C9" i="32"/>
  <c r="B9" i="32"/>
  <c r="G5" i="8"/>
  <c r="G6" i="8"/>
  <c r="G7" i="8"/>
  <c r="K192" i="30"/>
  <c r="K191" i="30"/>
  <c r="K190" i="30"/>
  <c r="F192" i="30"/>
  <c r="F191" i="30"/>
  <c r="F190" i="30"/>
  <c r="K167" i="30"/>
  <c r="K166" i="30"/>
  <c r="K165" i="30"/>
  <c r="F167" i="30"/>
  <c r="F166" i="30"/>
  <c r="F165" i="30"/>
  <c r="K138" i="30"/>
  <c r="K137" i="30"/>
  <c r="K136" i="30"/>
  <c r="F138" i="30"/>
  <c r="F137" i="30"/>
  <c r="F136" i="30"/>
  <c r="K113" i="30"/>
  <c r="K112" i="30"/>
  <c r="K111" i="30"/>
  <c r="F113" i="30"/>
  <c r="F112" i="30"/>
  <c r="F111" i="30"/>
  <c r="K89" i="30"/>
  <c r="K88" i="30"/>
  <c r="K87" i="30"/>
  <c r="F89" i="30"/>
  <c r="F88" i="30"/>
  <c r="F87" i="30"/>
  <c r="K64" i="30"/>
  <c r="K63" i="30"/>
  <c r="K62" i="30"/>
  <c r="F64" i="30"/>
  <c r="F63" i="30"/>
  <c r="F62" i="30"/>
  <c r="S7" i="33" l="1"/>
  <c r="T7" i="33"/>
  <c r="N7" i="33"/>
  <c r="N10" i="33" s="1"/>
  <c r="P7" i="33"/>
  <c r="O7" i="33"/>
  <c r="O10" i="33" s="1"/>
  <c r="U7" i="33"/>
  <c r="M7" i="33"/>
  <c r="M10" i="33" s="1"/>
  <c r="R7" i="33"/>
  <c r="R11" i="33" s="1"/>
  <c r="Q7" i="33"/>
  <c r="Q11" i="33" s="1"/>
  <c r="U12" i="32"/>
  <c r="M14" i="32"/>
  <c r="E13" i="32"/>
  <c r="H13" i="32"/>
  <c r="L14" i="32"/>
  <c r="O14" i="32"/>
  <c r="G13" i="32"/>
  <c r="N14" i="32"/>
  <c r="F13" i="32"/>
  <c r="J14" i="32"/>
  <c r="K14" i="32"/>
  <c r="C13" i="32"/>
  <c r="B13" i="32"/>
  <c r="D13" i="32"/>
  <c r="I14" i="32"/>
  <c r="C44" i="22" l="1"/>
  <c r="C44" i="30"/>
  <c r="C43" i="22"/>
  <c r="C43" i="30"/>
  <c r="C41" i="22"/>
  <c r="C41" i="30"/>
  <c r="G43" i="22"/>
  <c r="H43" i="30"/>
  <c r="C40" i="22"/>
  <c r="E40" i="22" s="1"/>
  <c r="C40" i="30"/>
  <c r="G41" i="22"/>
  <c r="H41" i="30"/>
  <c r="G39" i="22"/>
  <c r="H39" i="30"/>
  <c r="G44" i="22"/>
  <c r="H44" i="30"/>
  <c r="C42" i="30"/>
  <c r="C42" i="22"/>
  <c r="G40" i="22"/>
  <c r="H40" i="22" s="1"/>
  <c r="H40" i="30"/>
  <c r="C39" i="22"/>
  <c r="C39" i="30"/>
  <c r="P11" i="33"/>
  <c r="G46" i="22"/>
  <c r="H46" i="30"/>
  <c r="G47" i="22"/>
  <c r="H47" i="30"/>
  <c r="G49" i="22"/>
  <c r="H49" i="30"/>
  <c r="G48" i="22"/>
  <c r="H48" i="30"/>
  <c r="C49" i="22"/>
  <c r="C49" i="30"/>
  <c r="C48" i="22"/>
  <c r="C48" i="30"/>
  <c r="C47" i="22"/>
  <c r="C47" i="30"/>
  <c r="C46" i="22"/>
  <c r="C46" i="30"/>
  <c r="D40" i="22"/>
  <c r="B9" i="30"/>
  <c r="B10" i="30"/>
  <c r="B11" i="30"/>
  <c r="B12" i="30"/>
  <c r="B13" i="30"/>
  <c r="B14" i="30"/>
  <c r="B15" i="30"/>
  <c r="B16" i="30"/>
  <c r="B17" i="30"/>
  <c r="B18" i="30"/>
  <c r="B19" i="30"/>
  <c r="B20" i="30"/>
  <c r="B21" i="30"/>
  <c r="B22" i="30"/>
  <c r="B23" i="30"/>
  <c r="B24" i="30"/>
  <c r="B25" i="30"/>
  <c r="B26" i="30"/>
  <c r="B27" i="30"/>
  <c r="B28" i="30"/>
  <c r="B29" i="30"/>
  <c r="B30" i="30"/>
  <c r="B31" i="30"/>
  <c r="B32" i="30"/>
  <c r="B33" i="30"/>
  <c r="B34" i="30"/>
  <c r="B35" i="30"/>
  <c r="B36" i="30"/>
  <c r="B37" i="30"/>
  <c r="B8" i="30"/>
  <c r="J6" i="8"/>
  <c r="H9" i="30" s="1"/>
  <c r="J9" i="8"/>
  <c r="G12" i="22" s="1"/>
  <c r="J10" i="8"/>
  <c r="G13" i="22" s="1"/>
  <c r="J14" i="8"/>
  <c r="H17" i="30" s="1"/>
  <c r="K17" i="30" s="1"/>
  <c r="J15" i="8"/>
  <c r="G18" i="22" s="1"/>
  <c r="I7" i="8"/>
  <c r="C10" i="30" s="1"/>
  <c r="E10" i="30" s="1"/>
  <c r="I8" i="8"/>
  <c r="C11" i="30" s="1"/>
  <c r="D11" i="30" s="1"/>
  <c r="I11" i="8"/>
  <c r="C14" i="22" s="1"/>
  <c r="I12" i="8"/>
  <c r="C15" i="22" s="1"/>
  <c r="I16" i="8"/>
  <c r="C19" i="30" s="1"/>
  <c r="D19" i="30" s="1"/>
  <c r="I24" i="8"/>
  <c r="C27" i="30" s="1"/>
  <c r="D27" i="30" s="1"/>
  <c r="B32" i="22"/>
  <c r="B31" i="22"/>
  <c r="B30" i="22"/>
  <c r="B29" i="22"/>
  <c r="B28" i="22"/>
  <c r="F29" i="8"/>
  <c r="F28" i="8"/>
  <c r="F27" i="8"/>
  <c r="F26" i="8"/>
  <c r="F25" i="8"/>
  <c r="B8" i="22"/>
  <c r="B9" i="22"/>
  <c r="B10" i="22"/>
  <c r="B11" i="22"/>
  <c r="B12" i="22"/>
  <c r="B13" i="22"/>
  <c r="B14" i="22"/>
  <c r="B15" i="22"/>
  <c r="B16" i="22"/>
  <c r="B17" i="22"/>
  <c r="B18" i="22"/>
  <c r="B19" i="22"/>
  <c r="B20" i="22"/>
  <c r="B21" i="22"/>
  <c r="B22" i="22"/>
  <c r="B23" i="22"/>
  <c r="B24" i="22"/>
  <c r="B25" i="22"/>
  <c r="B26" i="22"/>
  <c r="B27" i="22"/>
  <c r="B34" i="22"/>
  <c r="B35" i="22"/>
  <c r="B36" i="22"/>
  <c r="B37" i="22"/>
  <c r="B33" i="22"/>
  <c r="F34" i="8"/>
  <c r="F33" i="8"/>
  <c r="F32" i="8"/>
  <c r="F31" i="8"/>
  <c r="F30" i="8"/>
  <c r="J5" i="8"/>
  <c r="H8" i="30" s="1"/>
  <c r="B12" i="11"/>
  <c r="J204" i="30"/>
  <c r="J180" i="30"/>
  <c r="J150" i="30"/>
  <c r="J126" i="30"/>
  <c r="J101" i="30"/>
  <c r="J77" i="30"/>
  <c r="E204" i="30"/>
  <c r="E180" i="30"/>
  <c r="E150" i="30"/>
  <c r="E126" i="30"/>
  <c r="E101" i="30"/>
  <c r="E77" i="30"/>
  <c r="I204" i="30"/>
  <c r="D204" i="30"/>
  <c r="H202" i="30"/>
  <c r="L202" i="30" s="1"/>
  <c r="C202" i="30"/>
  <c r="G202" i="30" s="1"/>
  <c r="H201" i="30"/>
  <c r="L201" i="30" s="1"/>
  <c r="C201" i="30"/>
  <c r="G201" i="30" s="1"/>
  <c r="H200" i="30"/>
  <c r="L200" i="30" s="1"/>
  <c r="C200" i="30"/>
  <c r="H192" i="30"/>
  <c r="J192" i="30" s="1"/>
  <c r="C192" i="30"/>
  <c r="D192" i="30" s="1"/>
  <c r="H191" i="30"/>
  <c r="C191" i="30"/>
  <c r="E191" i="30" s="1"/>
  <c r="H190" i="30"/>
  <c r="C190" i="30"/>
  <c r="I180" i="30"/>
  <c r="D180" i="30"/>
  <c r="H178" i="30"/>
  <c r="L178" i="30" s="1"/>
  <c r="C178" i="30"/>
  <c r="G178" i="30" s="1"/>
  <c r="H177" i="30"/>
  <c r="L177" i="30" s="1"/>
  <c r="C177" i="30"/>
  <c r="G177" i="30" s="1"/>
  <c r="H176" i="30"/>
  <c r="C176" i="30"/>
  <c r="G176" i="30" s="1"/>
  <c r="H167" i="30"/>
  <c r="J167" i="30" s="1"/>
  <c r="C167" i="30"/>
  <c r="D167" i="30" s="1"/>
  <c r="H166" i="30"/>
  <c r="J166" i="30" s="1"/>
  <c r="C166" i="30"/>
  <c r="D166" i="30" s="1"/>
  <c r="H165" i="30"/>
  <c r="J165" i="30" s="1"/>
  <c r="C165" i="30"/>
  <c r="I150" i="30"/>
  <c r="D150" i="30"/>
  <c r="H148" i="30"/>
  <c r="L148" i="30" s="1"/>
  <c r="C148" i="30"/>
  <c r="G148" i="30" s="1"/>
  <c r="H147" i="30"/>
  <c r="L147" i="30" s="1"/>
  <c r="C147" i="30"/>
  <c r="G147" i="30" s="1"/>
  <c r="H146" i="30"/>
  <c r="L146" i="30" s="1"/>
  <c r="C146" i="30"/>
  <c r="G146" i="30" s="1"/>
  <c r="H138" i="30"/>
  <c r="J138" i="30" s="1"/>
  <c r="C138" i="30"/>
  <c r="H137" i="30"/>
  <c r="C137" i="30"/>
  <c r="E137" i="30" s="1"/>
  <c r="H136" i="30"/>
  <c r="C136" i="30"/>
  <c r="D136" i="30" s="1"/>
  <c r="I126" i="30"/>
  <c r="D126" i="30"/>
  <c r="H124" i="30"/>
  <c r="C124" i="30"/>
  <c r="G124" i="30" s="1"/>
  <c r="H123" i="30"/>
  <c r="L123" i="30" s="1"/>
  <c r="C123" i="30"/>
  <c r="G123" i="30" s="1"/>
  <c r="H122" i="30"/>
  <c r="L122" i="30" s="1"/>
  <c r="C122" i="30"/>
  <c r="H113" i="30"/>
  <c r="J113" i="30" s="1"/>
  <c r="C113" i="30"/>
  <c r="E113" i="30" s="1"/>
  <c r="H112" i="30"/>
  <c r="C112" i="30"/>
  <c r="E112" i="30" s="1"/>
  <c r="H111" i="30"/>
  <c r="J111" i="30" s="1"/>
  <c r="C111" i="30"/>
  <c r="I101" i="30"/>
  <c r="D101" i="30"/>
  <c r="H99" i="30"/>
  <c r="C99" i="30"/>
  <c r="G99" i="30" s="1"/>
  <c r="H98" i="30"/>
  <c r="L98" i="30" s="1"/>
  <c r="C98" i="30"/>
  <c r="G98" i="30" s="1"/>
  <c r="H97" i="30"/>
  <c r="L97" i="30" s="1"/>
  <c r="C97" i="30"/>
  <c r="H89" i="30"/>
  <c r="J89" i="30" s="1"/>
  <c r="C89" i="30"/>
  <c r="D89" i="30" s="1"/>
  <c r="H88" i="30"/>
  <c r="C88" i="30"/>
  <c r="D88" i="30" s="1"/>
  <c r="H87" i="30"/>
  <c r="J87" i="30" s="1"/>
  <c r="C87" i="30"/>
  <c r="I77" i="30"/>
  <c r="D77" i="30"/>
  <c r="H75" i="30"/>
  <c r="L75" i="30" s="1"/>
  <c r="C75" i="30"/>
  <c r="G75" i="30" s="1"/>
  <c r="H74" i="30"/>
  <c r="L74" i="30" s="1"/>
  <c r="C74" i="30"/>
  <c r="G74" i="30" s="1"/>
  <c r="H73" i="30"/>
  <c r="C73" i="30"/>
  <c r="G73" i="30" s="1"/>
  <c r="H64" i="30"/>
  <c r="J64" i="30" s="1"/>
  <c r="C64" i="30"/>
  <c r="D64" i="30" s="1"/>
  <c r="H63" i="30"/>
  <c r="C63" i="30"/>
  <c r="D63" i="30" s="1"/>
  <c r="H62" i="30"/>
  <c r="J62" i="30" s="1"/>
  <c r="C62" i="30"/>
  <c r="E62" i="30" s="1"/>
  <c r="I35" i="29"/>
  <c r="I34" i="29"/>
  <c r="I33" i="29"/>
  <c r="I32" i="29"/>
  <c r="I24" i="29"/>
  <c r="I23" i="29"/>
  <c r="I22" i="29"/>
  <c r="I21" i="29"/>
  <c r="I13" i="29"/>
  <c r="I12" i="29"/>
  <c r="I11" i="29"/>
  <c r="I10" i="29"/>
  <c r="G16" i="8"/>
  <c r="G15" i="8"/>
  <c r="F15" i="8"/>
  <c r="F16" i="8"/>
  <c r="G8" i="8"/>
  <c r="F5" i="8"/>
  <c r="F6" i="8"/>
  <c r="F7" i="8"/>
  <c r="F8" i="8"/>
  <c r="G14" i="8"/>
  <c r="G12" i="8"/>
  <c r="G11" i="8"/>
  <c r="G10" i="8"/>
  <c r="G9" i="8"/>
  <c r="B15" i="11"/>
  <c r="B9" i="11"/>
  <c r="F20" i="8"/>
  <c r="F21" i="8"/>
  <c r="F22" i="8"/>
  <c r="F11" i="8"/>
  <c r="F12" i="8"/>
  <c r="I36" i="29" l="1"/>
  <c r="I14" i="29"/>
  <c r="I25" i="29"/>
  <c r="C45" i="22"/>
  <c r="I40" i="22"/>
  <c r="J40" i="22" s="1"/>
  <c r="F40" i="22"/>
  <c r="H43" i="22"/>
  <c r="I43" i="22"/>
  <c r="G42" i="22"/>
  <c r="G45" i="22" s="1"/>
  <c r="H42" i="30"/>
  <c r="K40" i="30"/>
  <c r="J40" i="30"/>
  <c r="I40" i="30"/>
  <c r="C10" i="11"/>
  <c r="P11" i="32"/>
  <c r="D43" i="22"/>
  <c r="E43" i="22"/>
  <c r="F40" i="30"/>
  <c r="E40" i="30"/>
  <c r="D40" i="30"/>
  <c r="S9" i="33"/>
  <c r="T9" i="33"/>
  <c r="Q11" i="32"/>
  <c r="F42" i="30"/>
  <c r="D42" i="30"/>
  <c r="E42" i="30"/>
  <c r="H5" i="8"/>
  <c r="I5" i="8" s="1"/>
  <c r="C19" i="22"/>
  <c r="C11" i="22"/>
  <c r="E11" i="22" s="1"/>
  <c r="G29" i="8"/>
  <c r="H29" i="8" s="1"/>
  <c r="G31" i="8"/>
  <c r="H31" i="8" s="1"/>
  <c r="I31" i="8" s="1"/>
  <c r="C27" i="22"/>
  <c r="C10" i="22"/>
  <c r="E10" i="22" s="1"/>
  <c r="G30" i="8"/>
  <c r="H30" i="8" s="1"/>
  <c r="G26" i="8"/>
  <c r="H26" i="8" s="1"/>
  <c r="J9" i="30"/>
  <c r="K9" i="30"/>
  <c r="G17" i="22"/>
  <c r="J17" i="22" s="1"/>
  <c r="G9" i="22"/>
  <c r="H9" i="22" s="1"/>
  <c r="H13" i="30"/>
  <c r="I13" i="30" s="1"/>
  <c r="G27" i="8"/>
  <c r="H27" i="8" s="1"/>
  <c r="C15" i="30"/>
  <c r="F15" i="30" s="1"/>
  <c r="H12" i="30"/>
  <c r="K12" i="30" s="1"/>
  <c r="C14" i="30"/>
  <c r="D14" i="30" s="1"/>
  <c r="G34" i="8"/>
  <c r="H34" i="8" s="1"/>
  <c r="G28" i="8"/>
  <c r="H28" i="8" s="1"/>
  <c r="G8" i="22"/>
  <c r="I8" i="22" s="1"/>
  <c r="H18" i="30"/>
  <c r="I18" i="30" s="1"/>
  <c r="G33" i="8"/>
  <c r="H33" i="8" s="1"/>
  <c r="G32" i="8"/>
  <c r="H32" i="8" s="1"/>
  <c r="G25" i="8"/>
  <c r="H25" i="8" s="1"/>
  <c r="D10" i="30"/>
  <c r="J17" i="30"/>
  <c r="I9" i="30"/>
  <c r="I17" i="30"/>
  <c r="F19" i="30"/>
  <c r="F11" i="30"/>
  <c r="F27" i="30"/>
  <c r="E27" i="30"/>
  <c r="E19" i="30"/>
  <c r="E11" i="30"/>
  <c r="F10" i="30"/>
  <c r="J190" i="30"/>
  <c r="E111" i="30"/>
  <c r="E165" i="30"/>
  <c r="E190" i="30"/>
  <c r="E87" i="30"/>
  <c r="J136" i="30"/>
  <c r="J63" i="30"/>
  <c r="E136" i="30"/>
  <c r="E89" i="30"/>
  <c r="J88" i="30"/>
  <c r="E138" i="30"/>
  <c r="J137" i="30"/>
  <c r="E192" i="30"/>
  <c r="J191" i="30"/>
  <c r="J112" i="30"/>
  <c r="E167" i="30"/>
  <c r="E64" i="30"/>
  <c r="E88" i="30"/>
  <c r="E63" i="30"/>
  <c r="E166" i="30"/>
  <c r="H6" i="8"/>
  <c r="I6" i="8" s="1"/>
  <c r="H7" i="8"/>
  <c r="H12" i="22"/>
  <c r="H13" i="22"/>
  <c r="I12" i="22"/>
  <c r="I13" i="22"/>
  <c r="H18" i="22"/>
  <c r="I18" i="22"/>
  <c r="H8" i="8"/>
  <c r="H15" i="8"/>
  <c r="H16" i="8"/>
  <c r="J16" i="8" s="1"/>
  <c r="C11" i="11"/>
  <c r="C12" i="11" s="1"/>
  <c r="I8" i="30"/>
  <c r="H90" i="30"/>
  <c r="H114" i="30"/>
  <c r="C65" i="30"/>
  <c r="C126" i="30"/>
  <c r="C168" i="30"/>
  <c r="D113" i="30"/>
  <c r="H126" i="30"/>
  <c r="H180" i="30"/>
  <c r="D87" i="30"/>
  <c r="C139" i="30"/>
  <c r="C204" i="30"/>
  <c r="G122" i="30"/>
  <c r="H77" i="30"/>
  <c r="H101" i="30"/>
  <c r="L124" i="30"/>
  <c r="D190" i="30"/>
  <c r="H193" i="30"/>
  <c r="C101" i="30"/>
  <c r="I137" i="30"/>
  <c r="C150" i="30"/>
  <c r="D191" i="30"/>
  <c r="I192" i="30"/>
  <c r="H204" i="30"/>
  <c r="I166" i="30"/>
  <c r="C193" i="30"/>
  <c r="I89" i="30"/>
  <c r="D62" i="30"/>
  <c r="I63" i="30"/>
  <c r="L73" i="30"/>
  <c r="C90" i="30"/>
  <c r="G97" i="30"/>
  <c r="L99" i="30"/>
  <c r="D138" i="30"/>
  <c r="H139" i="30"/>
  <c r="D165" i="30"/>
  <c r="L176" i="30"/>
  <c r="G200" i="30"/>
  <c r="C77" i="30"/>
  <c r="D112" i="30"/>
  <c r="I113" i="30"/>
  <c r="I136" i="30"/>
  <c r="C180" i="30"/>
  <c r="I111" i="30"/>
  <c r="H65" i="30"/>
  <c r="I88" i="30"/>
  <c r="H168" i="30"/>
  <c r="I191" i="30"/>
  <c r="I62" i="30"/>
  <c r="D137" i="30"/>
  <c r="I138" i="30"/>
  <c r="H150" i="30"/>
  <c r="I165" i="30"/>
  <c r="C114" i="30"/>
  <c r="D111" i="30"/>
  <c r="I112" i="30"/>
  <c r="I64" i="30"/>
  <c r="I87" i="30"/>
  <c r="I167" i="30"/>
  <c r="I190" i="30"/>
  <c r="F18" i="8"/>
  <c r="G148" i="22"/>
  <c r="G147" i="22"/>
  <c r="G146" i="22"/>
  <c r="C148" i="22"/>
  <c r="C147" i="22"/>
  <c r="C146" i="22"/>
  <c r="G136" i="22"/>
  <c r="G137" i="22"/>
  <c r="G138" i="22"/>
  <c r="C138" i="22"/>
  <c r="C137" i="22"/>
  <c r="C136" i="22"/>
  <c r="G99" i="22"/>
  <c r="G98" i="22"/>
  <c r="G97" i="22"/>
  <c r="C99" i="22"/>
  <c r="C98" i="22"/>
  <c r="C97" i="22"/>
  <c r="G87" i="22"/>
  <c r="G88" i="22"/>
  <c r="G89" i="22"/>
  <c r="C89" i="22"/>
  <c r="C88" i="22"/>
  <c r="C87" i="22"/>
  <c r="G75" i="22"/>
  <c r="G74" i="22"/>
  <c r="C75" i="22"/>
  <c r="C74" i="22"/>
  <c r="G64" i="22"/>
  <c r="G63" i="22"/>
  <c r="C64" i="22"/>
  <c r="C63" i="22"/>
  <c r="G202" i="22"/>
  <c r="G201" i="22"/>
  <c r="G200" i="22"/>
  <c r="C202" i="22"/>
  <c r="C201" i="22"/>
  <c r="C200" i="22"/>
  <c r="G192" i="22"/>
  <c r="G191" i="22"/>
  <c r="G190" i="22"/>
  <c r="C192" i="22"/>
  <c r="C191" i="22"/>
  <c r="C190" i="22"/>
  <c r="W11" i="19"/>
  <c r="L11" i="19"/>
  <c r="W10" i="19"/>
  <c r="L10" i="19"/>
  <c r="W9" i="19"/>
  <c r="L9" i="19"/>
  <c r="J43" i="22" l="1"/>
  <c r="G40" i="30"/>
  <c r="G42" i="30"/>
  <c r="S10" i="33"/>
  <c r="S11" i="33"/>
  <c r="L40" i="30"/>
  <c r="K42" i="30"/>
  <c r="I42" i="30"/>
  <c r="J42" i="30"/>
  <c r="F43" i="22"/>
  <c r="Q13" i="32"/>
  <c r="Q14" i="32"/>
  <c r="P13" i="32"/>
  <c r="P14" i="32"/>
  <c r="T11" i="33"/>
  <c r="T10" i="33"/>
  <c r="J12" i="30"/>
  <c r="G27" i="30"/>
  <c r="D11" i="22"/>
  <c r="F11" i="22" s="1"/>
  <c r="I12" i="30"/>
  <c r="D10" i="22"/>
  <c r="F10" i="22" s="1"/>
  <c r="D15" i="30"/>
  <c r="J31" i="8"/>
  <c r="G34" i="22" s="1"/>
  <c r="H34" i="22" s="1"/>
  <c r="K13" i="30"/>
  <c r="J13" i="30"/>
  <c r="J18" i="30"/>
  <c r="K18" i="30"/>
  <c r="E14" i="30"/>
  <c r="I32" i="8"/>
  <c r="J32" i="8"/>
  <c r="J26" i="8"/>
  <c r="I26" i="8"/>
  <c r="I28" i="8"/>
  <c r="J28" i="8"/>
  <c r="I33" i="8"/>
  <c r="J33" i="8"/>
  <c r="E19" i="22"/>
  <c r="I15" i="8"/>
  <c r="C9" i="30"/>
  <c r="C9" i="22"/>
  <c r="E9" i="22" s="1"/>
  <c r="F14" i="30"/>
  <c r="E15" i="30"/>
  <c r="I29" i="8"/>
  <c r="J29" i="8"/>
  <c r="J34" i="8"/>
  <c r="I34" i="8"/>
  <c r="C8" i="22"/>
  <c r="D8" i="22" s="1"/>
  <c r="C8" i="30"/>
  <c r="D8" i="30" s="1"/>
  <c r="I25" i="8"/>
  <c r="J25" i="8"/>
  <c r="J27" i="8"/>
  <c r="I27" i="8"/>
  <c r="I30" i="8"/>
  <c r="J30" i="8"/>
  <c r="J7" i="8"/>
  <c r="G19" i="22"/>
  <c r="I19" i="22" s="1"/>
  <c r="H19" i="30"/>
  <c r="J8" i="8"/>
  <c r="C34" i="30"/>
  <c r="C34" i="22"/>
  <c r="I100" i="22"/>
  <c r="K100" i="30"/>
  <c r="E100" i="22"/>
  <c r="F100" i="30"/>
  <c r="E149" i="22"/>
  <c r="F149" i="30"/>
  <c r="I149" i="22"/>
  <c r="K149" i="30"/>
  <c r="E203" i="22"/>
  <c r="F203" i="30"/>
  <c r="I203" i="22"/>
  <c r="K203" i="30"/>
  <c r="G166" i="30"/>
  <c r="G63" i="30"/>
  <c r="F114" i="30"/>
  <c r="G167" i="30"/>
  <c r="G136" i="30"/>
  <c r="G89" i="30"/>
  <c r="G192" i="30"/>
  <c r="G88" i="30"/>
  <c r="G64" i="30"/>
  <c r="J12" i="22"/>
  <c r="J13" i="22"/>
  <c r="J18" i="22"/>
  <c r="D19" i="22"/>
  <c r="I9" i="22"/>
  <c r="H8" i="22"/>
  <c r="K8" i="30"/>
  <c r="J8" i="30"/>
  <c r="J90" i="30"/>
  <c r="J168" i="30"/>
  <c r="L113" i="30"/>
  <c r="J193" i="30"/>
  <c r="J139" i="30"/>
  <c r="L138" i="30"/>
  <c r="J65" i="30"/>
  <c r="L64" i="30"/>
  <c r="J114" i="30"/>
  <c r="D168" i="30"/>
  <c r="E168" i="30"/>
  <c r="F90" i="30"/>
  <c r="E90" i="30"/>
  <c r="E139" i="30"/>
  <c r="G191" i="30"/>
  <c r="G113" i="30"/>
  <c r="D65" i="30"/>
  <c r="E65" i="30"/>
  <c r="D90" i="30"/>
  <c r="D139" i="30"/>
  <c r="L89" i="30"/>
  <c r="L137" i="30"/>
  <c r="G87" i="30"/>
  <c r="L112" i="30"/>
  <c r="L63" i="30"/>
  <c r="L191" i="30"/>
  <c r="L192" i="30"/>
  <c r="I139" i="30"/>
  <c r="L88" i="30"/>
  <c r="I193" i="30"/>
  <c r="F168" i="30"/>
  <c r="F65" i="30"/>
  <c r="L167" i="30"/>
  <c r="K90" i="30"/>
  <c r="I90" i="30"/>
  <c r="L136" i="30"/>
  <c r="D114" i="30"/>
  <c r="G111" i="30"/>
  <c r="K114" i="30"/>
  <c r="I114" i="30"/>
  <c r="L166" i="30"/>
  <c r="G165" i="30"/>
  <c r="K168" i="30"/>
  <c r="I168" i="30"/>
  <c r="I65" i="30"/>
  <c r="D193" i="30"/>
  <c r="L8" i="3"/>
  <c r="I10" i="23"/>
  <c r="I11" i="23"/>
  <c r="I12" i="23"/>
  <c r="I13" i="23"/>
  <c r="D87" i="22"/>
  <c r="G73" i="22"/>
  <c r="C73" i="22"/>
  <c r="G62" i="22"/>
  <c r="C62" i="22"/>
  <c r="D101" i="22"/>
  <c r="H101" i="22"/>
  <c r="H88" i="22"/>
  <c r="I88" i="22" s="1"/>
  <c r="F74" i="22"/>
  <c r="D77" i="22"/>
  <c r="H77" i="22"/>
  <c r="H63" i="22"/>
  <c r="W8" i="3"/>
  <c r="L42" i="30" l="1"/>
  <c r="C51" i="22"/>
  <c r="C51" i="30"/>
  <c r="D51" i="30" s="1"/>
  <c r="C53" i="22"/>
  <c r="C53" i="30"/>
  <c r="E53" i="30" s="1"/>
  <c r="G53" i="22"/>
  <c r="H53" i="30"/>
  <c r="I53" i="30" s="1"/>
  <c r="G50" i="22"/>
  <c r="I50" i="22" s="1"/>
  <c r="H50" i="30"/>
  <c r="I50" i="30" s="1"/>
  <c r="C50" i="22"/>
  <c r="C50" i="30"/>
  <c r="H52" i="30"/>
  <c r="G52" i="22"/>
  <c r="G51" i="22"/>
  <c r="I51" i="22" s="1"/>
  <c r="H51" i="30"/>
  <c r="I51" i="30" s="1"/>
  <c r="C52" i="22"/>
  <c r="C52" i="30"/>
  <c r="D9" i="22"/>
  <c r="L13" i="30"/>
  <c r="H34" i="30"/>
  <c r="J34" i="30" s="1"/>
  <c r="E8" i="22"/>
  <c r="H32" i="30"/>
  <c r="G32" i="22"/>
  <c r="C36" i="22"/>
  <c r="C36" i="30"/>
  <c r="I34" i="22"/>
  <c r="J34" i="22" s="1"/>
  <c r="C28" i="22"/>
  <c r="C28" i="30"/>
  <c r="G11" i="22"/>
  <c r="H11" i="30"/>
  <c r="H33" i="30"/>
  <c r="G33" i="22"/>
  <c r="C29" i="22"/>
  <c r="C29" i="30"/>
  <c r="H30" i="30"/>
  <c r="G30" i="22"/>
  <c r="G28" i="22"/>
  <c r="H28" i="30"/>
  <c r="H31" i="30"/>
  <c r="G31" i="22"/>
  <c r="F8" i="30"/>
  <c r="C33" i="30"/>
  <c r="C33" i="22"/>
  <c r="D9" i="30"/>
  <c r="E9" i="30"/>
  <c r="F9" i="30"/>
  <c r="G29" i="22"/>
  <c r="H29" i="30"/>
  <c r="C32" i="30"/>
  <c r="C32" i="22"/>
  <c r="D34" i="22"/>
  <c r="E34" i="22"/>
  <c r="D34" i="30"/>
  <c r="F34" i="30"/>
  <c r="E34" i="30"/>
  <c r="I19" i="30"/>
  <c r="K19" i="30"/>
  <c r="J19" i="30"/>
  <c r="C37" i="22"/>
  <c r="C37" i="30"/>
  <c r="C18" i="30"/>
  <c r="C18" i="22"/>
  <c r="G35" i="22"/>
  <c r="H35" i="30"/>
  <c r="G36" i="22"/>
  <c r="H36" i="30"/>
  <c r="G10" i="22"/>
  <c r="H10" i="30"/>
  <c r="C31" i="30"/>
  <c r="C31" i="22"/>
  <c r="E8" i="30"/>
  <c r="C30" i="30"/>
  <c r="C30" i="22"/>
  <c r="G37" i="22"/>
  <c r="H37" i="30"/>
  <c r="C35" i="22"/>
  <c r="C35" i="30"/>
  <c r="F101" i="30"/>
  <c r="G100" i="30"/>
  <c r="G101" i="30" s="1"/>
  <c r="F150" i="30"/>
  <c r="G149" i="30"/>
  <c r="G150" i="30" s="1"/>
  <c r="L203" i="30"/>
  <c r="L204" i="30" s="1"/>
  <c r="K204" i="30"/>
  <c r="F204" i="30"/>
  <c r="G203" i="30"/>
  <c r="G204" i="30" s="1"/>
  <c r="L100" i="30"/>
  <c r="L101" i="30" s="1"/>
  <c r="K101" i="30"/>
  <c r="L149" i="30"/>
  <c r="L150" i="30" s="1"/>
  <c r="K150" i="30"/>
  <c r="I76" i="22"/>
  <c r="I77" i="22" s="1"/>
  <c r="K76" i="30"/>
  <c r="E76" i="22"/>
  <c r="F76" i="22" s="1"/>
  <c r="F76" i="30"/>
  <c r="E51" i="30"/>
  <c r="F51" i="30"/>
  <c r="H49" i="22"/>
  <c r="I49" i="22"/>
  <c r="J49" i="30"/>
  <c r="G168" i="30"/>
  <c r="I9" i="31" s="1"/>
  <c r="G90" i="30"/>
  <c r="G14" i="30"/>
  <c r="H19" i="22"/>
  <c r="K49" i="30"/>
  <c r="I49" i="30"/>
  <c r="L8" i="30"/>
  <c r="E44" i="30"/>
  <c r="D44" i="30"/>
  <c r="F44" i="30"/>
  <c r="J44" i="30"/>
  <c r="K44" i="30"/>
  <c r="I44" i="30"/>
  <c r="L139" i="30"/>
  <c r="G62" i="30"/>
  <c r="G65" i="30" s="1"/>
  <c r="C9" i="31" s="1"/>
  <c r="F193" i="30"/>
  <c r="K65" i="30"/>
  <c r="E114" i="30"/>
  <c r="K193" i="30"/>
  <c r="K139" i="30"/>
  <c r="G138" i="30"/>
  <c r="F139" i="30"/>
  <c r="G112" i="30"/>
  <c r="G114" i="30" s="1"/>
  <c r="F9" i="31" s="1"/>
  <c r="G137" i="30"/>
  <c r="E193" i="30"/>
  <c r="G190" i="30"/>
  <c r="G193" i="30" s="1"/>
  <c r="L62" i="30"/>
  <c r="L65" i="30" s="1"/>
  <c r="B9" i="31" s="1"/>
  <c r="L87" i="30"/>
  <c r="L90" i="30" s="1"/>
  <c r="L190" i="30"/>
  <c r="L193" i="30" s="1"/>
  <c r="L111" i="30"/>
  <c r="L114" i="30" s="1"/>
  <c r="E9" i="31" s="1"/>
  <c r="L165" i="30"/>
  <c r="L168" i="30" s="1"/>
  <c r="H9" i="31" s="1"/>
  <c r="F97" i="22"/>
  <c r="J98" i="22"/>
  <c r="I14" i="23"/>
  <c r="F98" i="22"/>
  <c r="D88" i="22"/>
  <c r="H87" i="22"/>
  <c r="I87" i="22" s="1"/>
  <c r="J97" i="22"/>
  <c r="E101" i="22"/>
  <c r="F100" i="22"/>
  <c r="F73" i="22"/>
  <c r="I63" i="22"/>
  <c r="J74" i="22"/>
  <c r="H62" i="22"/>
  <c r="I62" i="22" s="1"/>
  <c r="E87" i="22"/>
  <c r="I101" i="22"/>
  <c r="D62" i="22"/>
  <c r="E62" i="22"/>
  <c r="J88" i="22"/>
  <c r="J73" i="22"/>
  <c r="J100" i="22"/>
  <c r="K51" i="30" l="1"/>
  <c r="H51" i="22"/>
  <c r="J51" i="22" s="1"/>
  <c r="K53" i="30"/>
  <c r="J53" i="30"/>
  <c r="L53" i="30" s="1"/>
  <c r="H50" i="22"/>
  <c r="J50" i="22" s="1"/>
  <c r="F52" i="30"/>
  <c r="D52" i="30"/>
  <c r="E52" i="30"/>
  <c r="E52" i="22"/>
  <c r="D52" i="22"/>
  <c r="D53" i="30"/>
  <c r="J50" i="30"/>
  <c r="H52" i="22"/>
  <c r="I52" i="22"/>
  <c r="J52" i="22" s="1"/>
  <c r="F53" i="30"/>
  <c r="G53" i="30" s="1"/>
  <c r="K50" i="30"/>
  <c r="I52" i="30"/>
  <c r="K52" i="30"/>
  <c r="J52" i="30"/>
  <c r="J51" i="30"/>
  <c r="L51" i="30" s="1"/>
  <c r="F34" i="22"/>
  <c r="I43" i="30"/>
  <c r="J43" i="30"/>
  <c r="K43" i="30"/>
  <c r="E42" i="22"/>
  <c r="D42" i="22"/>
  <c r="I42" i="22"/>
  <c r="H42" i="22"/>
  <c r="F43" i="30"/>
  <c r="D43" i="30"/>
  <c r="E43" i="30"/>
  <c r="J76" i="22"/>
  <c r="I34" i="30"/>
  <c r="K34" i="30"/>
  <c r="G8" i="30"/>
  <c r="G9" i="30"/>
  <c r="I35" i="30"/>
  <c r="J35" i="30"/>
  <c r="K35" i="30"/>
  <c r="D28" i="30"/>
  <c r="F28" i="30"/>
  <c r="E28" i="30"/>
  <c r="I35" i="22"/>
  <c r="H35" i="22"/>
  <c r="G34" i="30"/>
  <c r="E33" i="22"/>
  <c r="D33" i="22"/>
  <c r="I30" i="30"/>
  <c r="J30" i="30"/>
  <c r="K30" i="30"/>
  <c r="D28" i="22"/>
  <c r="E28" i="22"/>
  <c r="E31" i="22"/>
  <c r="D31" i="22"/>
  <c r="E18" i="22"/>
  <c r="D18" i="22"/>
  <c r="D33" i="30"/>
  <c r="E33" i="30"/>
  <c r="F33" i="30"/>
  <c r="F29" i="30"/>
  <c r="D29" i="30"/>
  <c r="E29" i="30"/>
  <c r="E29" i="22"/>
  <c r="D29" i="22"/>
  <c r="D36" i="30"/>
  <c r="F36" i="30"/>
  <c r="E36" i="30"/>
  <c r="E30" i="22"/>
  <c r="D30" i="22"/>
  <c r="H28" i="22"/>
  <c r="I28" i="22"/>
  <c r="E35" i="30"/>
  <c r="F35" i="30"/>
  <c r="D35" i="30"/>
  <c r="E35" i="22"/>
  <c r="D35" i="22"/>
  <c r="I10" i="30"/>
  <c r="J10" i="30"/>
  <c r="K10" i="30"/>
  <c r="F37" i="30"/>
  <c r="E37" i="30"/>
  <c r="D37" i="30"/>
  <c r="J29" i="30"/>
  <c r="K29" i="30"/>
  <c r="I29" i="30"/>
  <c r="H31" i="22"/>
  <c r="I31" i="22"/>
  <c r="H33" i="22"/>
  <c r="I33" i="22"/>
  <c r="E36" i="22"/>
  <c r="D36" i="22"/>
  <c r="H11" i="22"/>
  <c r="I11" i="22"/>
  <c r="F30" i="30"/>
  <c r="E30" i="30"/>
  <c r="D30" i="30"/>
  <c r="E32" i="30"/>
  <c r="F32" i="30"/>
  <c r="D32" i="30"/>
  <c r="E18" i="30"/>
  <c r="D18" i="30"/>
  <c r="F18" i="30"/>
  <c r="I37" i="30"/>
  <c r="J37" i="30"/>
  <c r="K37" i="30"/>
  <c r="H10" i="22"/>
  <c r="I10" i="22"/>
  <c r="D37" i="22"/>
  <c r="E37" i="22"/>
  <c r="I29" i="22"/>
  <c r="H29" i="22"/>
  <c r="K31" i="30"/>
  <c r="I31" i="30"/>
  <c r="J31" i="30"/>
  <c r="I33" i="30"/>
  <c r="K33" i="30"/>
  <c r="J33" i="30"/>
  <c r="H32" i="22"/>
  <c r="I32" i="22"/>
  <c r="I36" i="22"/>
  <c r="H36" i="22"/>
  <c r="D32" i="22"/>
  <c r="E32" i="22"/>
  <c r="H30" i="22"/>
  <c r="I30" i="22"/>
  <c r="E31" i="30"/>
  <c r="F31" i="30"/>
  <c r="D31" i="30"/>
  <c r="H37" i="22"/>
  <c r="I37" i="22"/>
  <c r="J36" i="30"/>
  <c r="I36" i="30"/>
  <c r="K36" i="30"/>
  <c r="J28" i="30"/>
  <c r="K28" i="30"/>
  <c r="I28" i="30"/>
  <c r="I11" i="30"/>
  <c r="K11" i="30"/>
  <c r="J11" i="30"/>
  <c r="J32" i="30"/>
  <c r="I32" i="30"/>
  <c r="K32" i="30"/>
  <c r="G76" i="30"/>
  <c r="G77" i="30" s="1"/>
  <c r="F77" i="30"/>
  <c r="E77" i="22"/>
  <c r="L76" i="30"/>
  <c r="L77" i="30" s="1"/>
  <c r="K77" i="30"/>
  <c r="G51" i="30"/>
  <c r="J49" i="22"/>
  <c r="L49" i="30"/>
  <c r="D50" i="22"/>
  <c r="E50" i="22"/>
  <c r="D50" i="30"/>
  <c r="F50" i="30"/>
  <c r="E50" i="30"/>
  <c r="G44" i="30"/>
  <c r="L9" i="30"/>
  <c r="G139" i="30"/>
  <c r="L44" i="30"/>
  <c r="D9" i="31"/>
  <c r="G9" i="31"/>
  <c r="J9" i="31"/>
  <c r="J87" i="22"/>
  <c r="J62" i="22"/>
  <c r="J63" i="22"/>
  <c r="E88" i="22"/>
  <c r="F88" i="22" s="1"/>
  <c r="F87" i="22"/>
  <c r="F62" i="22"/>
  <c r="I21" i="23"/>
  <c r="I22" i="23"/>
  <c r="I23" i="23"/>
  <c r="I24" i="23"/>
  <c r="I35" i="23"/>
  <c r="I34" i="23"/>
  <c r="I33" i="23"/>
  <c r="I32" i="23"/>
  <c r="H204" i="22"/>
  <c r="D204" i="22"/>
  <c r="G177" i="22"/>
  <c r="J177" i="22" s="1"/>
  <c r="G176" i="22"/>
  <c r="J176" i="22" s="1"/>
  <c r="C177" i="22"/>
  <c r="F177" i="22" s="1"/>
  <c r="C176" i="22"/>
  <c r="G166" i="22"/>
  <c r="H166" i="22" s="1"/>
  <c r="G165" i="22"/>
  <c r="C165" i="22"/>
  <c r="H180" i="22"/>
  <c r="D180" i="22"/>
  <c r="W10" i="3"/>
  <c r="W9" i="3"/>
  <c r="K125" i="30" s="1"/>
  <c r="L10" i="3"/>
  <c r="L9" i="3"/>
  <c r="F125" i="30" s="1"/>
  <c r="G52" i="30" l="1"/>
  <c r="F52" i="22"/>
  <c r="L50" i="30"/>
  <c r="L43" i="30"/>
  <c r="L52" i="30"/>
  <c r="L34" i="30"/>
  <c r="G32" i="30"/>
  <c r="J35" i="22"/>
  <c r="F42" i="22"/>
  <c r="J42" i="22"/>
  <c r="G43" i="30"/>
  <c r="J31" i="22"/>
  <c r="F35" i="22"/>
  <c r="F30" i="22"/>
  <c r="F36" i="22"/>
  <c r="F18" i="22"/>
  <c r="J32" i="22"/>
  <c r="F28" i="22"/>
  <c r="G37" i="30"/>
  <c r="F37" i="22"/>
  <c r="G29" i="30"/>
  <c r="L35" i="30"/>
  <c r="L28" i="30"/>
  <c r="G30" i="30"/>
  <c r="G36" i="30"/>
  <c r="G35" i="30"/>
  <c r="G33" i="30"/>
  <c r="J37" i="22"/>
  <c r="F32" i="22"/>
  <c r="L29" i="30"/>
  <c r="J28" i="22"/>
  <c r="G28" i="30"/>
  <c r="L36" i="30"/>
  <c r="L31" i="30"/>
  <c r="L32" i="30"/>
  <c r="G31" i="30"/>
  <c r="L33" i="30"/>
  <c r="J11" i="22"/>
  <c r="J10" i="22"/>
  <c r="L30" i="30"/>
  <c r="J33" i="22"/>
  <c r="F50" i="22"/>
  <c r="F29" i="22"/>
  <c r="F31" i="22"/>
  <c r="F33" i="22"/>
  <c r="J36" i="22"/>
  <c r="J30" i="22"/>
  <c r="J29" i="22"/>
  <c r="E179" i="22"/>
  <c r="E180" i="22" s="1"/>
  <c r="F179" i="30"/>
  <c r="L125" i="30"/>
  <c r="L126" i="30" s="1"/>
  <c r="K126" i="30"/>
  <c r="G125" i="30"/>
  <c r="G126" i="30" s="1"/>
  <c r="F126" i="30"/>
  <c r="I179" i="22"/>
  <c r="J179" i="22" s="1"/>
  <c r="K179" i="30"/>
  <c r="G50" i="30"/>
  <c r="J203" i="22"/>
  <c r="I204" i="22"/>
  <c r="I36" i="23"/>
  <c r="I25" i="23"/>
  <c r="D190" i="22"/>
  <c r="E190" i="22" s="1"/>
  <c r="H191" i="22"/>
  <c r="E204" i="22"/>
  <c r="J201" i="22"/>
  <c r="H190" i="22"/>
  <c r="J200" i="22"/>
  <c r="F203" i="22"/>
  <c r="D191" i="22"/>
  <c r="F200" i="22"/>
  <c r="F201" i="22"/>
  <c r="E165" i="22"/>
  <c r="D165" i="22"/>
  <c r="I166" i="22"/>
  <c r="H165" i="22"/>
  <c r="F176" i="22"/>
  <c r="E125" i="22"/>
  <c r="I125" i="22"/>
  <c r="I126" i="22" s="1"/>
  <c r="F14" i="8"/>
  <c r="H150" i="22"/>
  <c r="D150" i="22"/>
  <c r="D126" i="22"/>
  <c r="J149" i="22"/>
  <c r="H137" i="22"/>
  <c r="I137" i="22" s="1"/>
  <c r="H136" i="22"/>
  <c r="D137" i="22"/>
  <c r="E137" i="22" s="1"/>
  <c r="G123" i="22"/>
  <c r="G122" i="22"/>
  <c r="G112" i="22"/>
  <c r="C123" i="22"/>
  <c r="C122" i="22"/>
  <c r="F122" i="22" s="1"/>
  <c r="H126" i="22"/>
  <c r="J19" i="22"/>
  <c r="F19" i="22"/>
  <c r="J9" i="22"/>
  <c r="F9" i="22"/>
  <c r="J8" i="22"/>
  <c r="F8" i="22"/>
  <c r="I180" i="22" l="1"/>
  <c r="F179" i="22"/>
  <c r="G179" i="30"/>
  <c r="G180" i="30" s="1"/>
  <c r="F180" i="30"/>
  <c r="L179" i="30"/>
  <c r="L180" i="30" s="1"/>
  <c r="K180" i="30"/>
  <c r="I190" i="22"/>
  <c r="J190" i="22" s="1"/>
  <c r="I191" i="22"/>
  <c r="F190" i="22"/>
  <c r="E191" i="22"/>
  <c r="F191" i="22" s="1"/>
  <c r="F165" i="22"/>
  <c r="J166" i="22"/>
  <c r="I165" i="22"/>
  <c r="J165" i="22" s="1"/>
  <c r="I150" i="22"/>
  <c r="E126" i="22"/>
  <c r="E150" i="22"/>
  <c r="I136" i="22"/>
  <c r="D136" i="22"/>
  <c r="E136" i="22" s="1"/>
  <c r="H112" i="22"/>
  <c r="I112" i="22" s="1"/>
  <c r="J123" i="22"/>
  <c r="F123" i="22"/>
  <c r="J125" i="22"/>
  <c r="J122" i="22"/>
  <c r="F125" i="22"/>
  <c r="F146" i="22"/>
  <c r="F149" i="22"/>
  <c r="J146" i="22"/>
  <c r="J147" i="22"/>
  <c r="F147" i="22"/>
  <c r="C113" i="22"/>
  <c r="E113" i="22" s="1"/>
  <c r="J148" i="22"/>
  <c r="H138" i="22"/>
  <c r="I138" i="22" s="1"/>
  <c r="C150" i="22"/>
  <c r="D138" i="22"/>
  <c r="E138" i="22" s="1"/>
  <c r="C139" i="22" l="1"/>
  <c r="G150" i="22"/>
  <c r="F148" i="22"/>
  <c r="F150" i="22" s="1"/>
  <c r="G139" i="22"/>
  <c r="J191" i="22"/>
  <c r="D113" i="22"/>
  <c r="F136" i="22"/>
  <c r="J136" i="22"/>
  <c r="J137" i="22"/>
  <c r="J112" i="22"/>
  <c r="J138" i="22"/>
  <c r="D139" i="22"/>
  <c r="H139" i="22"/>
  <c r="J150" i="22"/>
  <c r="J99" i="22" l="1"/>
  <c r="J101" i="22" s="1"/>
  <c r="G101" i="22"/>
  <c r="H192" i="22"/>
  <c r="G193" i="22"/>
  <c r="H89" i="22"/>
  <c r="G90" i="22"/>
  <c r="C204" i="22"/>
  <c r="F202" i="22"/>
  <c r="F204" i="22" s="1"/>
  <c r="C101" i="22"/>
  <c r="F99" i="22"/>
  <c r="F101" i="22" s="1"/>
  <c r="D192" i="22"/>
  <c r="C193" i="22"/>
  <c r="C90" i="22"/>
  <c r="D89" i="22"/>
  <c r="J202" i="22"/>
  <c r="J204" i="22" s="1"/>
  <c r="G204" i="22"/>
  <c r="F113" i="22"/>
  <c r="F137" i="22"/>
  <c r="E139" i="22"/>
  <c r="I139" i="22"/>
  <c r="F138" i="22"/>
  <c r="J139" i="22"/>
  <c r="F9" i="8"/>
  <c r="F10" i="8"/>
  <c r="F19" i="8"/>
  <c r="I53" i="22" l="1"/>
  <c r="H53" i="22"/>
  <c r="E53" i="22"/>
  <c r="D53" i="22"/>
  <c r="E192" i="22"/>
  <c r="D193" i="22"/>
  <c r="I192" i="22"/>
  <c r="I193" i="22" s="1"/>
  <c r="H193" i="22"/>
  <c r="I89" i="22"/>
  <c r="H90" i="22"/>
  <c r="D90" i="22"/>
  <c r="E89" i="22"/>
  <c r="F139" i="22"/>
  <c r="F53" i="22" l="1"/>
  <c r="J53" i="22"/>
  <c r="E90" i="22"/>
  <c r="F89" i="22"/>
  <c r="F90" i="22" s="1"/>
  <c r="I90" i="22"/>
  <c r="J89" i="22"/>
  <c r="J90" i="22" s="1"/>
  <c r="J192" i="22"/>
  <c r="J193" i="22" s="1"/>
  <c r="E193" i="22"/>
  <c r="F192" i="22"/>
  <c r="F193" i="22" s="1"/>
  <c r="E44" i="22" l="1"/>
  <c r="D44" i="22"/>
  <c r="H44" i="22" l="1"/>
  <c r="I44" i="22"/>
  <c r="F44" i="22"/>
  <c r="J44" i="22" l="1"/>
  <c r="C13" i="11" l="1"/>
  <c r="C14" i="11"/>
  <c r="E49" i="22" l="1"/>
  <c r="D49" i="22"/>
  <c r="I47" i="22"/>
  <c r="I48" i="22"/>
  <c r="D48" i="22"/>
  <c r="H9" i="8"/>
  <c r="I9" i="8" s="1"/>
  <c r="G22" i="8"/>
  <c r="H22" i="8" s="1"/>
  <c r="G20" i="8"/>
  <c r="H20" i="8" s="1"/>
  <c r="H10" i="8"/>
  <c r="I10" i="8" s="1"/>
  <c r="H12" i="8"/>
  <c r="J12" i="8" s="1"/>
  <c r="G24" i="8"/>
  <c r="G17" i="8"/>
  <c r="G18" i="8"/>
  <c r="H18" i="8" s="1"/>
  <c r="G21" i="8"/>
  <c r="H21" i="8" s="1"/>
  <c r="G19" i="8"/>
  <c r="H19" i="8" s="1"/>
  <c r="H11" i="8"/>
  <c r="J11" i="8" s="1"/>
  <c r="G13" i="8"/>
  <c r="G23" i="8"/>
  <c r="H14" i="8"/>
  <c r="I14" i="8" s="1"/>
  <c r="C15" i="11"/>
  <c r="C7" i="11"/>
  <c r="C8" i="11"/>
  <c r="H14" i="30" l="1"/>
  <c r="G14" i="22"/>
  <c r="H14" i="22" s="1"/>
  <c r="J20" i="8"/>
  <c r="I20" i="8"/>
  <c r="J19" i="8"/>
  <c r="I19" i="8"/>
  <c r="I21" i="8"/>
  <c r="J21" i="8"/>
  <c r="H15" i="30"/>
  <c r="G15" i="22"/>
  <c r="I15" i="22" s="1"/>
  <c r="I22" i="8"/>
  <c r="J22" i="8"/>
  <c r="C12" i="22"/>
  <c r="C12" i="30"/>
  <c r="J18" i="8"/>
  <c r="I18" i="8"/>
  <c r="C17" i="30"/>
  <c r="C17" i="22"/>
  <c r="D17" i="22" s="1"/>
  <c r="C13" i="22"/>
  <c r="C13" i="30"/>
  <c r="F49" i="22"/>
  <c r="E15" i="22"/>
  <c r="D14" i="22"/>
  <c r="H48" i="22"/>
  <c r="H47" i="22"/>
  <c r="E46" i="22"/>
  <c r="D48" i="30"/>
  <c r="E48" i="30"/>
  <c r="F48" i="30"/>
  <c r="J47" i="30"/>
  <c r="I47" i="30"/>
  <c r="K47" i="30"/>
  <c r="J48" i="30"/>
  <c r="K48" i="30"/>
  <c r="I48" i="30"/>
  <c r="E47" i="22"/>
  <c r="E48" i="22"/>
  <c r="F49" i="30"/>
  <c r="E49" i="30"/>
  <c r="D49" i="30"/>
  <c r="I46" i="22"/>
  <c r="D51" i="22"/>
  <c r="E51" i="22"/>
  <c r="C9" i="11"/>
  <c r="C24" i="30" l="1"/>
  <c r="C24" i="22"/>
  <c r="E24" i="22" s="1"/>
  <c r="D12" i="22"/>
  <c r="E12" i="22"/>
  <c r="C21" i="22"/>
  <c r="E21" i="22" s="1"/>
  <c r="C21" i="30"/>
  <c r="H24" i="30"/>
  <c r="G24" i="22"/>
  <c r="H24" i="22" s="1"/>
  <c r="I24" i="22" s="1"/>
  <c r="C22" i="22"/>
  <c r="E22" i="22" s="1"/>
  <c r="C22" i="30"/>
  <c r="H22" i="30"/>
  <c r="G22" i="22"/>
  <c r="I22" i="22" s="1"/>
  <c r="D13" i="30"/>
  <c r="E13" i="30"/>
  <c r="F13" i="30"/>
  <c r="D13" i="22"/>
  <c r="E13" i="22"/>
  <c r="C25" i="30"/>
  <c r="C25" i="22"/>
  <c r="E25" i="22" s="1"/>
  <c r="H23" i="30"/>
  <c r="G23" i="22"/>
  <c r="H23" i="22" s="1"/>
  <c r="I23" i="22" s="1"/>
  <c r="D12" i="30"/>
  <c r="F12" i="30"/>
  <c r="E12" i="30"/>
  <c r="H25" i="30"/>
  <c r="G25" i="22"/>
  <c r="H25" i="22" s="1"/>
  <c r="I25" i="22" s="1"/>
  <c r="G21" i="22"/>
  <c r="I21" i="22" s="1"/>
  <c r="H21" i="30"/>
  <c r="C23" i="30"/>
  <c r="C23" i="22"/>
  <c r="E23" i="22" s="1"/>
  <c r="D17" i="30"/>
  <c r="F17" i="30"/>
  <c r="E17" i="30"/>
  <c r="J15" i="30"/>
  <c r="K15" i="30"/>
  <c r="I15" i="30"/>
  <c r="I14" i="30"/>
  <c r="J14" i="30"/>
  <c r="K14" i="30"/>
  <c r="G48" i="30"/>
  <c r="L48" i="30"/>
  <c r="G49" i="30"/>
  <c r="D46" i="22"/>
  <c r="F46" i="22" s="1"/>
  <c r="E14" i="22"/>
  <c r="F14" i="22" s="1"/>
  <c r="I14" i="22"/>
  <c r="J14" i="22" s="1"/>
  <c r="F51" i="22"/>
  <c r="D15" i="22"/>
  <c r="F15" i="22" s="1"/>
  <c r="H15" i="22"/>
  <c r="J15" i="22" s="1"/>
  <c r="E17" i="22"/>
  <c r="F17" i="22" s="1"/>
  <c r="L47" i="30"/>
  <c r="E47" i="30"/>
  <c r="D47" i="30"/>
  <c r="F47" i="30"/>
  <c r="J46" i="30"/>
  <c r="J54" i="30" s="1"/>
  <c r="K46" i="30"/>
  <c r="K54" i="30" s="1"/>
  <c r="I46" i="30"/>
  <c r="I54" i="30" s="1"/>
  <c r="H54" i="30"/>
  <c r="D47" i="22"/>
  <c r="F47" i="22" s="1"/>
  <c r="H46" i="22"/>
  <c r="J46" i="22" s="1"/>
  <c r="F46" i="30"/>
  <c r="E46" i="30"/>
  <c r="C54" i="30"/>
  <c r="D46" i="30"/>
  <c r="J47" i="22"/>
  <c r="D22" i="22" l="1"/>
  <c r="H21" i="22"/>
  <c r="D25" i="22"/>
  <c r="F25" i="22" s="1"/>
  <c r="D24" i="22"/>
  <c r="F24" i="22" s="1"/>
  <c r="F12" i="22"/>
  <c r="L14" i="30"/>
  <c r="D23" i="22"/>
  <c r="F23" i="22" s="1"/>
  <c r="D21" i="22"/>
  <c r="F21" i="22" s="1"/>
  <c r="F13" i="22"/>
  <c r="I24" i="30"/>
  <c r="J24" i="30"/>
  <c r="K24" i="30"/>
  <c r="D23" i="30"/>
  <c r="E23" i="30"/>
  <c r="F23" i="30"/>
  <c r="F21" i="30"/>
  <c r="D21" i="30"/>
  <c r="E21" i="30"/>
  <c r="J22" i="30"/>
  <c r="K22" i="30"/>
  <c r="I22" i="30"/>
  <c r="I21" i="30"/>
  <c r="K21" i="30"/>
  <c r="J21" i="30"/>
  <c r="J25" i="30"/>
  <c r="K25" i="30"/>
  <c r="I25" i="30"/>
  <c r="D22" i="30"/>
  <c r="F22" i="30"/>
  <c r="E22" i="30"/>
  <c r="I23" i="30"/>
  <c r="K23" i="30"/>
  <c r="J23" i="30"/>
  <c r="H22" i="22"/>
  <c r="J22" i="22" s="1"/>
  <c r="E25" i="30"/>
  <c r="D25" i="30"/>
  <c r="F25" i="30"/>
  <c r="F24" i="30"/>
  <c r="E24" i="30"/>
  <c r="D24" i="30"/>
  <c r="G17" i="30"/>
  <c r="L10" i="30"/>
  <c r="L11" i="30"/>
  <c r="G11" i="30"/>
  <c r="L18" i="30"/>
  <c r="F54" i="30"/>
  <c r="G47" i="30"/>
  <c r="J21" i="22"/>
  <c r="E54" i="30"/>
  <c r="L17" i="30"/>
  <c r="G18" i="30"/>
  <c r="G13" i="30"/>
  <c r="G19" i="30"/>
  <c r="D54" i="30"/>
  <c r="G10" i="30"/>
  <c r="L19" i="30"/>
  <c r="G46" i="30"/>
  <c r="L46" i="30"/>
  <c r="L54" i="30" s="1"/>
  <c r="F22" i="22"/>
  <c r="J24" i="22"/>
  <c r="J25" i="22"/>
  <c r="J23" i="22"/>
  <c r="F48" i="22"/>
  <c r="F54" i="22" s="1"/>
  <c r="F17" i="8"/>
  <c r="H17" i="8" s="1"/>
  <c r="F24" i="8"/>
  <c r="H24" i="8" s="1"/>
  <c r="J24" i="8" s="1"/>
  <c r="F23" i="8"/>
  <c r="G54" i="30" l="1"/>
  <c r="F11" i="31" s="1"/>
  <c r="G24" i="30"/>
  <c r="G21" i="30"/>
  <c r="L24" i="30"/>
  <c r="L23" i="30"/>
  <c r="L22" i="30"/>
  <c r="G23" i="30"/>
  <c r="G27" i="22"/>
  <c r="I27" i="22" s="1"/>
  <c r="H27" i="30"/>
  <c r="G25" i="30"/>
  <c r="L25" i="30"/>
  <c r="J17" i="8"/>
  <c r="I17" i="8"/>
  <c r="G22" i="30"/>
  <c r="B11" i="31"/>
  <c r="E11" i="31"/>
  <c r="H11" i="31"/>
  <c r="H23" i="8"/>
  <c r="J48" i="22"/>
  <c r="F13" i="8"/>
  <c r="G124" i="22"/>
  <c r="G113" i="22"/>
  <c r="G111" i="22"/>
  <c r="C124" i="22"/>
  <c r="C112" i="22"/>
  <c r="C111" i="22"/>
  <c r="C20" i="22" l="1"/>
  <c r="E20" i="22" s="1"/>
  <c r="C20" i="30"/>
  <c r="I23" i="8"/>
  <c r="J23" i="8"/>
  <c r="G20" i="22"/>
  <c r="I20" i="22" s="1"/>
  <c r="H20" i="30"/>
  <c r="I27" i="30"/>
  <c r="K27" i="30"/>
  <c r="J27" i="30"/>
  <c r="C11" i="31"/>
  <c r="D11" i="31" s="1"/>
  <c r="I11" i="31"/>
  <c r="J11" i="31" s="1"/>
  <c r="G15" i="30"/>
  <c r="L37" i="30"/>
  <c r="G11" i="31"/>
  <c r="H27" i="22"/>
  <c r="J27" i="22" s="1"/>
  <c r="E27" i="22"/>
  <c r="D27" i="22"/>
  <c r="C166" i="22"/>
  <c r="G167" i="22"/>
  <c r="C167" i="22"/>
  <c r="C178" i="22"/>
  <c r="G178" i="22"/>
  <c r="G126" i="22"/>
  <c r="J124" i="22"/>
  <c r="J126" i="22" s="1"/>
  <c r="E112" i="22"/>
  <c r="D112" i="22"/>
  <c r="H111" i="22"/>
  <c r="G114" i="22"/>
  <c r="F124" i="22"/>
  <c r="F126" i="22" s="1"/>
  <c r="C126" i="22"/>
  <c r="H113" i="22"/>
  <c r="E111" i="22"/>
  <c r="D111" i="22"/>
  <c r="C114" i="22"/>
  <c r="D20" i="22"/>
  <c r="H13" i="8"/>
  <c r="L27" i="30" l="1"/>
  <c r="H20" i="22"/>
  <c r="J20" i="22" s="1"/>
  <c r="K20" i="30"/>
  <c r="J20" i="30"/>
  <c r="I20" i="30"/>
  <c r="G26" i="22"/>
  <c r="H26" i="22" s="1"/>
  <c r="I26" i="22" s="1"/>
  <c r="H26" i="30"/>
  <c r="I13" i="8"/>
  <c r="J13" i="8"/>
  <c r="C26" i="30"/>
  <c r="C26" i="22"/>
  <c r="E26" i="22" s="1"/>
  <c r="D20" i="30"/>
  <c r="F20" i="30"/>
  <c r="E20" i="30"/>
  <c r="F27" i="22"/>
  <c r="L15" i="30"/>
  <c r="F178" i="22"/>
  <c r="F180" i="22" s="1"/>
  <c r="C180" i="22"/>
  <c r="F75" i="22"/>
  <c r="F77" i="22" s="1"/>
  <c r="C77" i="22"/>
  <c r="D167" i="22"/>
  <c r="E167" i="22"/>
  <c r="D64" i="22"/>
  <c r="E64" i="22"/>
  <c r="H167" i="22"/>
  <c r="G168" i="22"/>
  <c r="H64" i="22"/>
  <c r="G65" i="22"/>
  <c r="J178" i="22"/>
  <c r="J180" i="22" s="1"/>
  <c r="G180" i="22"/>
  <c r="E166" i="22"/>
  <c r="D166" i="22"/>
  <c r="C168" i="22"/>
  <c r="J75" i="22"/>
  <c r="J77" i="22" s="1"/>
  <c r="G77" i="22"/>
  <c r="C65" i="22"/>
  <c r="E63" i="22"/>
  <c r="D63" i="22"/>
  <c r="F112" i="22"/>
  <c r="D114" i="22"/>
  <c r="E114" i="22"/>
  <c r="F111" i="22"/>
  <c r="I113" i="22"/>
  <c r="I111" i="22"/>
  <c r="H114" i="22"/>
  <c r="F20" i="22"/>
  <c r="L20" i="30" l="1"/>
  <c r="G20" i="30"/>
  <c r="J26" i="22"/>
  <c r="D26" i="22"/>
  <c r="F26" i="22" s="1"/>
  <c r="K26" i="30"/>
  <c r="I26" i="30"/>
  <c r="J26" i="30"/>
  <c r="H16" i="30"/>
  <c r="G16" i="22"/>
  <c r="H16" i="22" s="1"/>
  <c r="C16" i="22"/>
  <c r="E16" i="22" s="1"/>
  <c r="C16" i="30"/>
  <c r="C38" i="30" s="1"/>
  <c r="D26" i="30"/>
  <c r="E26" i="30"/>
  <c r="F26" i="30"/>
  <c r="L21" i="30"/>
  <c r="F64" i="22"/>
  <c r="F167" i="22"/>
  <c r="E65" i="22"/>
  <c r="F166" i="22"/>
  <c r="F63" i="22"/>
  <c r="I64" i="22"/>
  <c r="H65" i="22"/>
  <c r="D168" i="22"/>
  <c r="D65" i="22"/>
  <c r="E168" i="22"/>
  <c r="I167" i="22"/>
  <c r="H168" i="22"/>
  <c r="F114" i="22"/>
  <c r="F9" i="24" s="1"/>
  <c r="I114" i="22"/>
  <c r="J111" i="22"/>
  <c r="J113" i="22"/>
  <c r="G26" i="30" l="1"/>
  <c r="L26" i="30"/>
  <c r="C38" i="22"/>
  <c r="D16" i="30"/>
  <c r="D38" i="30" s="1"/>
  <c r="F16" i="30"/>
  <c r="F38" i="30" s="1"/>
  <c r="E16" i="30"/>
  <c r="E38" i="30" s="1"/>
  <c r="G16" i="30"/>
  <c r="D16" i="22"/>
  <c r="F16" i="22" s="1"/>
  <c r="F38" i="22" s="1"/>
  <c r="G38" i="22"/>
  <c r="I16" i="30"/>
  <c r="I38" i="30" s="1"/>
  <c r="K16" i="30"/>
  <c r="K38" i="30" s="1"/>
  <c r="J16" i="30"/>
  <c r="J38" i="30" s="1"/>
  <c r="I16" i="22"/>
  <c r="I38" i="22" s="1"/>
  <c r="H38" i="30"/>
  <c r="L12" i="30"/>
  <c r="F168" i="22"/>
  <c r="I9" i="24" s="1"/>
  <c r="F65" i="22"/>
  <c r="C9" i="24" s="1"/>
  <c r="G12" i="30"/>
  <c r="I168" i="22"/>
  <c r="J167" i="22"/>
  <c r="J168" i="22" s="1"/>
  <c r="H9" i="24" s="1"/>
  <c r="I65" i="22"/>
  <c r="J64" i="22"/>
  <c r="J65" i="22" s="1"/>
  <c r="B9" i="24" s="1"/>
  <c r="J114" i="22"/>
  <c r="E9" i="24" s="1"/>
  <c r="G9" i="24" s="1"/>
  <c r="E38" i="22"/>
  <c r="H38" i="22"/>
  <c r="J9" i="24" l="1"/>
  <c r="J16" i="22"/>
  <c r="J38" i="22" s="1"/>
  <c r="H10" i="24" s="1"/>
  <c r="L16" i="30"/>
  <c r="L38" i="30" s="1"/>
  <c r="G38" i="30"/>
  <c r="F10" i="31" s="1"/>
  <c r="D38" i="22"/>
  <c r="D9" i="24"/>
  <c r="C10" i="24"/>
  <c r="F10" i="24"/>
  <c r="I10" i="24"/>
  <c r="E10" i="24" l="1"/>
  <c r="B10" i="24"/>
  <c r="D10" i="24" s="1"/>
  <c r="C10" i="31"/>
  <c r="E10" i="31"/>
  <c r="G10" i="31" s="1"/>
  <c r="B10" i="31"/>
  <c r="H10" i="31"/>
  <c r="I10" i="31"/>
  <c r="J10" i="24"/>
  <c r="G10" i="24"/>
  <c r="I41" i="22"/>
  <c r="J41" i="30"/>
  <c r="I39" i="30"/>
  <c r="I39" i="22"/>
  <c r="I45" i="22" l="1"/>
  <c r="D10" i="31"/>
  <c r="J10" i="31"/>
  <c r="H41" i="22"/>
  <c r="J41" i="22" s="1"/>
  <c r="E39" i="22"/>
  <c r="K41" i="30"/>
  <c r="E39" i="30"/>
  <c r="H39" i="22"/>
  <c r="C45" i="30"/>
  <c r="C55" i="30" s="1"/>
  <c r="J39" i="30"/>
  <c r="J45" i="30" s="1"/>
  <c r="J55" i="30" s="1"/>
  <c r="K39" i="30"/>
  <c r="F39" i="30"/>
  <c r="H45" i="30"/>
  <c r="H55" i="30" s="1"/>
  <c r="I41" i="30"/>
  <c r="I45" i="30" s="1"/>
  <c r="I55" i="30" s="1"/>
  <c r="D39" i="30"/>
  <c r="H45" i="22" l="1"/>
  <c r="L41" i="30"/>
  <c r="K45" i="30"/>
  <c r="K55" i="30" s="1"/>
  <c r="K205" i="30" s="1"/>
  <c r="D39" i="22"/>
  <c r="I205" i="30"/>
  <c r="I78" i="30"/>
  <c r="I181" i="30"/>
  <c r="I66" i="30"/>
  <c r="I194" i="30"/>
  <c r="I140" i="30"/>
  <c r="I169" i="30"/>
  <c r="I91" i="30"/>
  <c r="I115" i="30"/>
  <c r="I102" i="30"/>
  <c r="I127" i="30"/>
  <c r="I151" i="30"/>
  <c r="J39" i="22"/>
  <c r="J45" i="22" s="1"/>
  <c r="C66" i="30"/>
  <c r="C91" i="30"/>
  <c r="C127" i="30"/>
  <c r="C115" i="30"/>
  <c r="C102" i="30"/>
  <c r="C151" i="30"/>
  <c r="C169" i="30"/>
  <c r="C78" i="30"/>
  <c r="C194" i="30"/>
  <c r="C140" i="30"/>
  <c r="C181" i="30"/>
  <c r="C205" i="30"/>
  <c r="H151" i="30"/>
  <c r="H205" i="30"/>
  <c r="H194" i="30"/>
  <c r="H78" i="30"/>
  <c r="H169" i="30"/>
  <c r="H91" i="30"/>
  <c r="H115" i="30"/>
  <c r="H66" i="30"/>
  <c r="H140" i="30"/>
  <c r="H127" i="30"/>
  <c r="H181" i="30"/>
  <c r="H102" i="30"/>
  <c r="G39" i="30"/>
  <c r="J78" i="30"/>
  <c r="J205" i="30"/>
  <c r="J181" i="30"/>
  <c r="J127" i="30"/>
  <c r="J151" i="30"/>
  <c r="J169" i="30"/>
  <c r="J115" i="30"/>
  <c r="J91" i="30"/>
  <c r="J102" i="30"/>
  <c r="J66" i="30"/>
  <c r="J194" i="30"/>
  <c r="J140" i="30"/>
  <c r="D41" i="22"/>
  <c r="E41" i="22"/>
  <c r="E45" i="22" s="1"/>
  <c r="L39" i="30"/>
  <c r="D41" i="30"/>
  <c r="D45" i="30" s="1"/>
  <c r="D55" i="30" s="1"/>
  <c r="E41" i="30"/>
  <c r="E45" i="30" s="1"/>
  <c r="E55" i="30" s="1"/>
  <c r="F41" i="30"/>
  <c r="F39" i="22" l="1"/>
  <c r="D45" i="22"/>
  <c r="L45" i="30"/>
  <c r="E12" i="31" s="1"/>
  <c r="E13" i="31" s="1"/>
  <c r="G41" i="30"/>
  <c r="G45" i="30" s="1"/>
  <c r="K169" i="30"/>
  <c r="K102" i="30"/>
  <c r="K66" i="30"/>
  <c r="K115" i="30"/>
  <c r="K181" i="30"/>
  <c r="K151" i="30"/>
  <c r="K194" i="30"/>
  <c r="K127" i="30"/>
  <c r="K91" i="30"/>
  <c r="K140" i="30"/>
  <c r="K78" i="30"/>
  <c r="F45" i="30"/>
  <c r="F55" i="30" s="1"/>
  <c r="F102" i="30" s="1"/>
  <c r="C170" i="30"/>
  <c r="C171" i="30" s="1"/>
  <c r="C195" i="30"/>
  <c r="C196" i="30" s="1"/>
  <c r="C79" i="30"/>
  <c r="C80" i="30" s="1"/>
  <c r="C206" i="30"/>
  <c r="C207" i="30" s="1"/>
  <c r="C128" i="30"/>
  <c r="C129" i="30" s="1"/>
  <c r="C67" i="30"/>
  <c r="C68" i="30" s="1"/>
  <c r="D91" i="30"/>
  <c r="D92" i="30" s="1"/>
  <c r="D93" i="30" s="1"/>
  <c r="D205" i="30"/>
  <c r="D206" i="30" s="1"/>
  <c r="D207" i="30" s="1"/>
  <c r="D78" i="30"/>
  <c r="D79" i="30" s="1"/>
  <c r="D80" i="30" s="1"/>
  <c r="D115" i="30"/>
  <c r="D116" i="30" s="1"/>
  <c r="D117" i="30" s="1"/>
  <c r="D102" i="30"/>
  <c r="D103" i="30" s="1"/>
  <c r="D104" i="30" s="1"/>
  <c r="D140" i="30"/>
  <c r="D141" i="30" s="1"/>
  <c r="D142" i="30" s="1"/>
  <c r="D194" i="30"/>
  <c r="D195" i="30" s="1"/>
  <c r="D196" i="30" s="1"/>
  <c r="D127" i="30"/>
  <c r="D128" i="30" s="1"/>
  <c r="D129" i="30" s="1"/>
  <c r="D181" i="30"/>
  <c r="D182" i="30" s="1"/>
  <c r="D183" i="30" s="1"/>
  <c r="D151" i="30"/>
  <c r="D152" i="30" s="1"/>
  <c r="D153" i="30" s="1"/>
  <c r="D169" i="30"/>
  <c r="D170" i="30" s="1"/>
  <c r="D171" i="30" s="1"/>
  <c r="D66" i="30"/>
  <c r="D67" i="30" s="1"/>
  <c r="D68" i="30" s="1"/>
  <c r="H12" i="31"/>
  <c r="H13" i="31" s="1"/>
  <c r="C103" i="30"/>
  <c r="C104" i="30" s="1"/>
  <c r="E194" i="30"/>
  <c r="E127" i="30"/>
  <c r="E169" i="30"/>
  <c r="E91" i="30"/>
  <c r="E102" i="30"/>
  <c r="E205" i="30"/>
  <c r="E206" i="30" s="1"/>
  <c r="E207" i="30" s="1"/>
  <c r="E140" i="30"/>
  <c r="E78" i="30"/>
  <c r="E66" i="30"/>
  <c r="E115" i="30"/>
  <c r="E151" i="30"/>
  <c r="E181" i="30"/>
  <c r="F41" i="22"/>
  <c r="C152" i="30"/>
  <c r="C153" i="30" s="1"/>
  <c r="C116" i="30"/>
  <c r="C117" i="30" s="1"/>
  <c r="C182" i="30"/>
  <c r="C183" i="30" s="1"/>
  <c r="C141" i="30"/>
  <c r="C142" i="30" s="1"/>
  <c r="C92" i="30"/>
  <c r="C93" i="30" s="1"/>
  <c r="F45" i="22" l="1"/>
  <c r="I11" i="24"/>
  <c r="F11" i="24"/>
  <c r="C11" i="24"/>
  <c r="L55" i="30"/>
  <c r="L140" i="30" s="1"/>
  <c r="D22" i="29" s="1"/>
  <c r="B12" i="31"/>
  <c r="B13" i="31" s="1"/>
  <c r="E182" i="30"/>
  <c r="E183" i="30" s="1"/>
  <c r="E141" i="30"/>
  <c r="E142" i="30" s="1"/>
  <c r="E195" i="30"/>
  <c r="E196" i="30" s="1"/>
  <c r="E103" i="30"/>
  <c r="E104" i="30" s="1"/>
  <c r="E92" i="30"/>
  <c r="E93" i="30" s="1"/>
  <c r="E79" i="30"/>
  <c r="E80" i="30" s="1"/>
  <c r="E170" i="30"/>
  <c r="E171" i="30" s="1"/>
  <c r="E128" i="30"/>
  <c r="E129" i="30" s="1"/>
  <c r="F103" i="30"/>
  <c r="F104" i="30" s="1"/>
  <c r="E67" i="30"/>
  <c r="E68" i="30" s="1"/>
  <c r="F151" i="30"/>
  <c r="F152" i="30" s="1"/>
  <c r="F153" i="30" s="1"/>
  <c r="F78" i="30"/>
  <c r="F79" i="30" s="1"/>
  <c r="F80" i="30" s="1"/>
  <c r="E152" i="30"/>
  <c r="E153" i="30" s="1"/>
  <c r="E116" i="30"/>
  <c r="E117" i="30" s="1"/>
  <c r="F194" i="30"/>
  <c r="F195" i="30" s="1"/>
  <c r="F196" i="30" s="1"/>
  <c r="F91" i="30"/>
  <c r="F92" i="30" s="1"/>
  <c r="F93" i="30" s="1"/>
  <c r="F140" i="30"/>
  <c r="F141" i="30" s="1"/>
  <c r="F142" i="30" s="1"/>
  <c r="F115" i="30"/>
  <c r="F116" i="30" s="1"/>
  <c r="F117" i="30" s="1"/>
  <c r="F205" i="30"/>
  <c r="F206" i="30" s="1"/>
  <c r="F207" i="30" s="1"/>
  <c r="F66" i="30"/>
  <c r="F67" i="30" s="1"/>
  <c r="F68" i="30" s="1"/>
  <c r="F181" i="30"/>
  <c r="F182" i="30" s="1"/>
  <c r="F183" i="30" s="1"/>
  <c r="F127" i="30"/>
  <c r="F128" i="30" s="1"/>
  <c r="F129" i="30" s="1"/>
  <c r="F169" i="30"/>
  <c r="F170" i="30" s="1"/>
  <c r="F171" i="30" s="1"/>
  <c r="F12" i="31"/>
  <c r="G55" i="30"/>
  <c r="C12" i="31"/>
  <c r="I12" i="31"/>
  <c r="L78" i="30" l="1"/>
  <c r="D12" i="29" s="1"/>
  <c r="L115" i="30"/>
  <c r="D21" i="29" s="1"/>
  <c r="L151" i="30"/>
  <c r="D24" i="29" s="1"/>
  <c r="L194" i="30"/>
  <c r="D33" i="29" s="1"/>
  <c r="L91" i="30"/>
  <c r="D11" i="29" s="1"/>
  <c r="L66" i="30"/>
  <c r="D10" i="29" s="1"/>
  <c r="L127" i="30"/>
  <c r="D23" i="29" s="1"/>
  <c r="L181" i="30"/>
  <c r="D34" i="29" s="1"/>
  <c r="L205" i="30"/>
  <c r="D35" i="29" s="1"/>
  <c r="L169" i="30"/>
  <c r="D32" i="29" s="1"/>
  <c r="L102" i="30"/>
  <c r="D13" i="29" s="1"/>
  <c r="G12" i="31"/>
  <c r="G13" i="31" s="1"/>
  <c r="F13" i="31"/>
  <c r="J12" i="31"/>
  <c r="J13" i="31" s="1"/>
  <c r="I13" i="31"/>
  <c r="D12" i="31"/>
  <c r="D13" i="31" s="1"/>
  <c r="C13" i="31"/>
  <c r="G115" i="30"/>
  <c r="G205" i="30"/>
  <c r="G102" i="30"/>
  <c r="G78" i="30"/>
  <c r="G151" i="30"/>
  <c r="G66" i="30"/>
  <c r="G91" i="30"/>
  <c r="G140" i="30"/>
  <c r="G127" i="30"/>
  <c r="G169" i="30"/>
  <c r="G181" i="30"/>
  <c r="G194" i="30"/>
  <c r="G170" i="30" l="1"/>
  <c r="G171" i="30" s="1"/>
  <c r="C32" i="29"/>
  <c r="E32" i="29" s="1"/>
  <c r="F32" i="29" s="1"/>
  <c r="G116" i="30"/>
  <c r="G117" i="30" s="1"/>
  <c r="C21" i="29"/>
  <c r="E21" i="29" s="1"/>
  <c r="F21" i="29" s="1"/>
  <c r="C11" i="29"/>
  <c r="E11" i="29" s="1"/>
  <c r="F11" i="29" s="1"/>
  <c r="G92" i="30"/>
  <c r="G93" i="30" s="1"/>
  <c r="G67" i="30"/>
  <c r="G68" i="30" s="1"/>
  <c r="C10" i="29"/>
  <c r="E10" i="29" s="1"/>
  <c r="F10" i="29" s="1"/>
  <c r="G206" i="30"/>
  <c r="G207" i="30" s="1"/>
  <c r="C35" i="29"/>
  <c r="E35" i="29" s="1"/>
  <c r="F35" i="29" s="1"/>
  <c r="G128" i="30"/>
  <c r="G129" i="30" s="1"/>
  <c r="C23" i="29"/>
  <c r="E23" i="29" s="1"/>
  <c r="F23" i="29" s="1"/>
  <c r="G141" i="30"/>
  <c r="G142" i="30" s="1"/>
  <c r="C22" i="29"/>
  <c r="E22" i="29" s="1"/>
  <c r="F22" i="29" s="1"/>
  <c r="C24" i="29"/>
  <c r="E24" i="29" s="1"/>
  <c r="F24" i="29" s="1"/>
  <c r="G152" i="30"/>
  <c r="G153" i="30" s="1"/>
  <c r="C33" i="29"/>
  <c r="E33" i="29" s="1"/>
  <c r="F33" i="29" s="1"/>
  <c r="G195" i="30"/>
  <c r="G196" i="30" s="1"/>
  <c r="G79" i="30"/>
  <c r="G80" i="30" s="1"/>
  <c r="C12" i="29"/>
  <c r="E12" i="29" s="1"/>
  <c r="F12" i="29" s="1"/>
  <c r="C34" i="29"/>
  <c r="E34" i="29" s="1"/>
  <c r="F34" i="29" s="1"/>
  <c r="G182" i="30"/>
  <c r="G183" i="30" s="1"/>
  <c r="C13" i="29"/>
  <c r="E13" i="29" s="1"/>
  <c r="F13" i="29" s="1"/>
  <c r="G103" i="30"/>
  <c r="G104" i="30" s="1"/>
  <c r="I12" i="24"/>
  <c r="I13" i="24" s="1"/>
  <c r="F12" i="24"/>
  <c r="F13" i="24" s="1"/>
  <c r="C12" i="24"/>
  <c r="C13" i="24" s="1"/>
  <c r="F55" i="22"/>
  <c r="F127" i="22" s="1"/>
  <c r="C23" i="23" s="1"/>
  <c r="F181" i="22" l="1"/>
  <c r="C34" i="23" s="1"/>
  <c r="F102" i="22"/>
  <c r="F151" i="22"/>
  <c r="F91" i="22"/>
  <c r="F66" i="22"/>
  <c r="F78" i="22"/>
  <c r="F115" i="22"/>
  <c r="F194" i="22"/>
  <c r="F140" i="22"/>
  <c r="F205" i="22"/>
  <c r="F169" i="22"/>
  <c r="C21" i="23" l="1"/>
  <c r="C10" i="23"/>
  <c r="C32" i="23"/>
  <c r="C11" i="23"/>
  <c r="C13" i="23"/>
  <c r="C33" i="23"/>
  <c r="C12" i="23"/>
  <c r="C24" i="23"/>
  <c r="C35" i="23"/>
  <c r="C22" i="23"/>
  <c r="E54" i="22"/>
  <c r="I54" i="22"/>
  <c r="G54" i="22"/>
  <c r="H54" i="22"/>
  <c r="D54" i="22"/>
  <c r="C54" i="22"/>
  <c r="J54" i="22"/>
  <c r="B11" i="24" s="1"/>
  <c r="H11" i="24" l="1"/>
  <c r="J11" i="24" s="1"/>
  <c r="D11" i="24"/>
  <c r="E11" i="24"/>
  <c r="G11" i="24" l="1"/>
  <c r="B12" i="24" l="1"/>
  <c r="D12" i="24" s="1"/>
  <c r="D13" i="24" s="1"/>
  <c r="H12" i="24"/>
  <c r="H13" i="24" s="1"/>
  <c r="E12" i="24"/>
  <c r="G12" i="24" s="1"/>
  <c r="G13" i="24" s="1"/>
  <c r="J55" i="22"/>
  <c r="J102" i="22" s="1"/>
  <c r="B13" i="24" l="1"/>
  <c r="J12" i="24"/>
  <c r="J13" i="24" s="1"/>
  <c r="E13" i="24"/>
  <c r="J127" i="22"/>
  <c r="J140" i="22"/>
  <c r="F141" i="22" s="1"/>
  <c r="F142" i="22" s="1"/>
  <c r="J66" i="22"/>
  <c r="J181" i="22"/>
  <c r="J205" i="22"/>
  <c r="J169" i="22"/>
  <c r="J91" i="22"/>
  <c r="J115" i="22"/>
  <c r="F116" i="22" s="1"/>
  <c r="F117" i="22" s="1"/>
  <c r="J78" i="22"/>
  <c r="F103" i="22"/>
  <c r="F104" i="22" s="1"/>
  <c r="D13" i="23"/>
  <c r="E13" i="23" s="1"/>
  <c r="F13" i="23" s="1"/>
  <c r="J194" i="22"/>
  <c r="J151" i="22"/>
  <c r="D22" i="23" l="1"/>
  <c r="E22" i="23" s="1"/>
  <c r="F22" i="23" s="1"/>
  <c r="D21" i="23"/>
  <c r="E21" i="23" s="1"/>
  <c r="F21" i="23" s="1"/>
  <c r="D34" i="23"/>
  <c r="E34" i="23" s="1"/>
  <c r="F34" i="23" s="1"/>
  <c r="F182" i="22"/>
  <c r="F183" i="22" s="1"/>
  <c r="F92" i="22"/>
  <c r="F93" i="22" s="1"/>
  <c r="D11" i="23"/>
  <c r="E11" i="23" s="1"/>
  <c r="F11" i="23" s="1"/>
  <c r="D32" i="23"/>
  <c r="E32" i="23" s="1"/>
  <c r="F32" i="23" s="1"/>
  <c r="F170" i="22"/>
  <c r="F171" i="22" s="1"/>
  <c r="F206" i="22"/>
  <c r="F207" i="22" s="1"/>
  <c r="D35" i="23"/>
  <c r="E35" i="23" s="1"/>
  <c r="F35" i="23" s="1"/>
  <c r="F67" i="22"/>
  <c r="F68" i="22" s="1"/>
  <c r="D10" i="23"/>
  <c r="E10" i="23" s="1"/>
  <c r="F10" i="23" s="1"/>
  <c r="F79" i="22"/>
  <c r="F80" i="22" s="1"/>
  <c r="D12" i="23"/>
  <c r="E12" i="23" s="1"/>
  <c r="F12" i="23" s="1"/>
  <c r="F128" i="22"/>
  <c r="F129" i="22" s="1"/>
  <c r="D23" i="23"/>
  <c r="E23" i="23" s="1"/>
  <c r="F23" i="23" s="1"/>
  <c r="D24" i="23"/>
  <c r="E24" i="23" s="1"/>
  <c r="F24" i="23" s="1"/>
  <c r="F152" i="22"/>
  <c r="F153" i="22" s="1"/>
  <c r="D33" i="23"/>
  <c r="E33" i="23" s="1"/>
  <c r="F33" i="23" s="1"/>
  <c r="F195" i="22"/>
  <c r="F196" i="22" s="1"/>
  <c r="C55" i="22" l="1"/>
  <c r="C169" i="22" s="1"/>
  <c r="C91" i="22" l="1"/>
  <c r="C181" i="22"/>
  <c r="C205" i="22"/>
  <c r="C194" i="22"/>
  <c r="C66" i="22"/>
  <c r="C151" i="22"/>
  <c r="C102" i="22"/>
  <c r="C127" i="22"/>
  <c r="C140" i="22"/>
  <c r="C78" i="22"/>
  <c r="C115" i="22"/>
  <c r="D55" i="22"/>
  <c r="D140" i="22" s="1"/>
  <c r="D194" i="22"/>
  <c r="E55" i="22"/>
  <c r="E78" i="22" s="1"/>
  <c r="D66" i="22" l="1"/>
  <c r="E194" i="22"/>
  <c r="E140" i="22"/>
  <c r="E205" i="22"/>
  <c r="D205" i="22"/>
  <c r="E181" i="22"/>
  <c r="E91" i="22"/>
  <c r="E115" i="22"/>
  <c r="E169" i="22"/>
  <c r="E151" i="22"/>
  <c r="D181" i="22"/>
  <c r="D102" i="22"/>
  <c r="D78" i="22"/>
  <c r="D151" i="22"/>
  <c r="E127" i="22"/>
  <c r="E102" i="22"/>
  <c r="D169" i="22"/>
  <c r="E66" i="22"/>
  <c r="D127" i="22"/>
  <c r="D91" i="22"/>
  <c r="D115" i="22"/>
  <c r="G55" i="22"/>
  <c r="G91" i="22" s="1"/>
  <c r="C92" i="22" s="1"/>
  <c r="C93" i="22" s="1"/>
  <c r="G140" i="22" l="1"/>
  <c r="C141" i="22" s="1"/>
  <c r="C142" i="22" s="1"/>
  <c r="G194" i="22"/>
  <c r="C195" i="22" s="1"/>
  <c r="C196" i="22" s="1"/>
  <c r="G127" i="22"/>
  <c r="C128" i="22" s="1"/>
  <c r="C129" i="22" s="1"/>
  <c r="G151" i="22"/>
  <c r="C152" i="22" s="1"/>
  <c r="C153" i="22" s="1"/>
  <c r="G169" i="22"/>
  <c r="C170" i="22" s="1"/>
  <c r="C171" i="22" s="1"/>
  <c r="G66" i="22"/>
  <c r="C67" i="22" s="1"/>
  <c r="C68" i="22" s="1"/>
  <c r="G115" i="22"/>
  <c r="C116" i="22" s="1"/>
  <c r="C117" i="22" s="1"/>
  <c r="G205" i="22"/>
  <c r="C206" i="22" s="1"/>
  <c r="C207" i="22" s="1"/>
  <c r="G78" i="22"/>
  <c r="C79" i="22" s="1"/>
  <c r="C80" i="22" s="1"/>
  <c r="G102" i="22"/>
  <c r="C103" i="22" s="1"/>
  <c r="C104" i="22" s="1"/>
  <c r="G181" i="22"/>
  <c r="C182" i="22" s="1"/>
  <c r="C183" i="22" s="1"/>
  <c r="H55" i="22"/>
  <c r="H205" i="22" s="1"/>
  <c r="D206" i="22" s="1"/>
  <c r="D207" i="22" s="1"/>
  <c r="I55" i="22"/>
  <c r="I91" i="22" s="1"/>
  <c r="E92" i="22" s="1"/>
  <c r="E93" i="22" s="1"/>
  <c r="H151" i="22" l="1"/>
  <c r="D152" i="22" s="1"/>
  <c r="D153" i="22" s="1"/>
  <c r="I169" i="22"/>
  <c r="E170" i="22" s="1"/>
  <c r="E171" i="22" s="1"/>
  <c r="H78" i="22"/>
  <c r="D79" i="22" s="1"/>
  <c r="D80" i="22" s="1"/>
  <c r="H169" i="22"/>
  <c r="D170" i="22" s="1"/>
  <c r="D171" i="22" s="1"/>
  <c r="H66" i="22"/>
  <c r="D67" i="22" s="1"/>
  <c r="D68" i="22" s="1"/>
  <c r="I102" i="22"/>
  <c r="E103" i="22" s="1"/>
  <c r="E104" i="22" s="1"/>
  <c r="I181" i="22"/>
  <c r="E182" i="22" s="1"/>
  <c r="E183" i="22" s="1"/>
  <c r="I205" i="22"/>
  <c r="E206" i="22" s="1"/>
  <c r="E207" i="22" s="1"/>
  <c r="H181" i="22"/>
  <c r="D182" i="22" s="1"/>
  <c r="D183" i="22" s="1"/>
  <c r="I140" i="22"/>
  <c r="E141" i="22" s="1"/>
  <c r="E142" i="22" s="1"/>
  <c r="H194" i="22"/>
  <c r="D195" i="22" s="1"/>
  <c r="D196" i="22" s="1"/>
  <c r="H127" i="22"/>
  <c r="D128" i="22" s="1"/>
  <c r="D129" i="22" s="1"/>
  <c r="H140" i="22"/>
  <c r="D141" i="22" s="1"/>
  <c r="D142" i="22" s="1"/>
  <c r="I66" i="22"/>
  <c r="E67" i="22" s="1"/>
  <c r="E68" i="22" s="1"/>
  <c r="I115" i="22"/>
  <c r="E116" i="22" s="1"/>
  <c r="E117" i="22" s="1"/>
  <c r="I127" i="22"/>
  <c r="E128" i="22" s="1"/>
  <c r="E129" i="22" s="1"/>
  <c r="I151" i="22"/>
  <c r="E152" i="22" s="1"/>
  <c r="E153" i="22" s="1"/>
  <c r="H115" i="22"/>
  <c r="D116" i="22" s="1"/>
  <c r="D117" i="22" s="1"/>
  <c r="H102" i="22"/>
  <c r="D103" i="22" s="1"/>
  <c r="D104" i="22" s="1"/>
  <c r="I194" i="22"/>
  <c r="E195" i="22" s="1"/>
  <c r="E196" i="22" s="1"/>
  <c r="H91" i="22"/>
  <c r="D92" i="22" s="1"/>
  <c r="D93" i="22" s="1"/>
  <c r="I78" i="22"/>
  <c r="E79" i="22" s="1"/>
  <c r="E80" i="22" s="1"/>
</calcChain>
</file>

<file path=xl/sharedStrings.xml><?xml version="1.0" encoding="utf-8"?>
<sst xmlns="http://schemas.openxmlformats.org/spreadsheetml/2006/main" count="1364" uniqueCount="486">
  <si>
    <t>Total Cost of Ownership (3 Years)</t>
  </si>
  <si>
    <t>% of global fleet</t>
  </si>
  <si>
    <t>Hardware</t>
  </si>
  <si>
    <t>Country</t>
  </si>
  <si>
    <t>Mac TCO</t>
  </si>
  <si>
    <t>Mac vs Windows TCO</t>
  </si>
  <si>
    <t>Mac vs Windows % TCO</t>
  </si>
  <si>
    <t>Mac</t>
  </si>
  <si>
    <t>Windows</t>
  </si>
  <si>
    <t>Total</t>
  </si>
  <si>
    <t>Lease</t>
  </si>
  <si>
    <t>US</t>
  </si>
  <si>
    <t>Global Average (excluding US)</t>
  </si>
  <si>
    <t>Purchase</t>
  </si>
  <si>
    <t>Category</t>
  </si>
  <si>
    <t>Item</t>
  </si>
  <si>
    <t>Windows PC</t>
  </si>
  <si>
    <t>Year 1</t>
  </si>
  <si>
    <t>Year 2</t>
  </si>
  <si>
    <t>Year 3</t>
  </si>
  <si>
    <t>Non-hardware (global)</t>
  </si>
  <si>
    <t>Software</t>
  </si>
  <si>
    <t>Microsoft Suite</t>
  </si>
  <si>
    <t>Microsoft Suite - unused components</t>
  </si>
  <si>
    <t>Subtotal</t>
  </si>
  <si>
    <t>Support</t>
  </si>
  <si>
    <t>Engineering</t>
  </si>
  <si>
    <t>Non-hardware</t>
  </si>
  <si>
    <t>US Lease</t>
  </si>
  <si>
    <t>Laptop (standard)</t>
  </si>
  <si>
    <t>Hardware Support</t>
  </si>
  <si>
    <t>Asset Mgmt Services</t>
  </si>
  <si>
    <t>Total Cost of Ownership</t>
  </si>
  <si>
    <t>Mac vs Windows cost difference</t>
  </si>
  <si>
    <t>Mac vs Windows percentage difference</t>
  </si>
  <si>
    <t>US Purchase</t>
  </si>
  <si>
    <t>End of Life Residual Value</t>
  </si>
  <si>
    <t>Global average (excluding US) Lease</t>
  </si>
  <si>
    <t>Global average (excluding US) Purchase</t>
  </si>
  <si>
    <t>Laptop (premium)</t>
  </si>
  <si>
    <t>Laptop (basic)</t>
  </si>
  <si>
    <t>Apple Mac</t>
  </si>
  <si>
    <t>Model</t>
  </si>
  <si>
    <t>Purchase Price (USD $)</t>
  </si>
  <si>
    <t>ACE</t>
  </si>
  <si>
    <t>Basic</t>
  </si>
  <si>
    <t>Standard</t>
  </si>
  <si>
    <t>Premium</t>
  </si>
  <si>
    <t>Total cost</t>
  </si>
  <si>
    <t>Number of years</t>
  </si>
  <si>
    <t>Cost per year</t>
  </si>
  <si>
    <t>Number of devices</t>
  </si>
  <si>
    <t>Cost per year per device</t>
  </si>
  <si>
    <t>N/A</t>
  </si>
  <si>
    <t>Cost per Mac</t>
  </si>
  <si>
    <t>Cost per Windows</t>
  </si>
  <si>
    <t>Comment</t>
  </si>
  <si>
    <t>Mac Help Desk Agents</t>
  </si>
  <si>
    <t>Mac security engineering</t>
  </si>
  <si>
    <t>Windows security engineering</t>
  </si>
  <si>
    <t>Mac vs Windows</t>
  </si>
  <si>
    <t>Basic Hardware Model</t>
  </si>
  <si>
    <t>Standard Hardware Model</t>
  </si>
  <si>
    <t>Premium Hardware Model</t>
  </si>
  <si>
    <t>These 2 premium models represent this % of total global fleet</t>
  </si>
  <si>
    <t>These 2 standard models represent this % of total global fleet</t>
  </si>
  <si>
    <t>These 2 basic models represent this % of total global fleet.</t>
  </si>
  <si>
    <t>Windows Basic</t>
  </si>
  <si>
    <t>Windows Standard</t>
  </si>
  <si>
    <t>Windows Premium</t>
  </si>
  <si>
    <t>M2 MacBook Pro 14”</t>
  </si>
  <si>
    <t>M2 MacBook Pro 16”</t>
  </si>
  <si>
    <t>M2 MacBook Air 15"</t>
  </si>
  <si>
    <t>Asset Management Services</t>
  </si>
  <si>
    <r>
      <t xml:space="preserve">Purchased Residual Value after 3 Years </t>
    </r>
    <r>
      <rPr>
        <b/>
        <vertAlign val="superscript"/>
        <sz val="12"/>
        <rFont val="Calibri"/>
        <family val="2"/>
        <scheme val="minor"/>
      </rPr>
      <t>*1</t>
    </r>
  </si>
  <si>
    <r>
      <rPr>
        <vertAlign val="superscript"/>
        <sz val="12"/>
        <color theme="1"/>
        <rFont val="Calibri"/>
        <family val="2"/>
        <scheme val="minor"/>
      </rPr>
      <t>*1</t>
    </r>
    <r>
      <rPr>
        <sz val="12"/>
        <color theme="1"/>
        <rFont val="Calibri"/>
        <family val="2"/>
        <scheme val="minor"/>
      </rPr>
      <t xml:space="preserve"> Residual value for purchased laptops after 3 years has been calculated based on straight line depreciation over 5 years</t>
    </r>
  </si>
  <si>
    <r>
      <rPr>
        <vertAlign val="superscript"/>
        <sz val="12"/>
        <color theme="1"/>
        <rFont val="Calibri"/>
        <family val="2"/>
        <scheme val="minor"/>
      </rPr>
      <t xml:space="preserve">*1 </t>
    </r>
    <r>
      <rPr>
        <sz val="12"/>
        <color theme="1"/>
        <rFont val="Calibri"/>
        <family val="2"/>
        <scheme val="minor"/>
      </rPr>
      <t>Therefore, residual value after 3 years = Annual Depreciation * 2 years of depreciation remaining</t>
    </r>
  </si>
  <si>
    <r>
      <t xml:space="preserve">Purchased Residual Value after 3 Years </t>
    </r>
    <r>
      <rPr>
        <b/>
        <vertAlign val="superscript"/>
        <sz val="12"/>
        <color theme="1"/>
        <rFont val="Calibri"/>
        <family val="2"/>
        <scheme val="minor"/>
      </rPr>
      <t>*1</t>
    </r>
  </si>
  <si>
    <t>Asset Management Services (3-Year Total Cost)</t>
  </si>
  <si>
    <t>ACE (3-Year  Total Cost)</t>
  </si>
  <si>
    <t>Lease (3-Year  Total Cost)</t>
  </si>
  <si>
    <t>Lease (3-Year Total Cost)</t>
  </si>
  <si>
    <t>Hardware Support (3-Year Total Cost)</t>
  </si>
  <si>
    <t>Lease (Initial Term)</t>
  </si>
  <si>
    <t>Purchase (One Time Upfront CAPEX)</t>
  </si>
  <si>
    <r>
      <rPr>
        <vertAlign val="superscript"/>
        <sz val="12"/>
        <color theme="1"/>
        <rFont val="Calibri"/>
        <family val="2"/>
        <scheme val="minor"/>
      </rPr>
      <t xml:space="preserve">*1 </t>
    </r>
    <r>
      <rPr>
        <sz val="12"/>
        <color theme="1"/>
        <rFont val="Calibri"/>
        <family val="2"/>
        <scheme val="minor"/>
      </rPr>
      <t>Annual Depreciation = (Purchase Price of Asset – Salvage Value) / Useful Life.   Assume salvage value is $0 after 5 years.</t>
    </r>
  </si>
  <si>
    <t>Windows TCO</t>
  </si>
  <si>
    <t>Vulnerability Mgmt</t>
  </si>
  <si>
    <t>App Security Management</t>
  </si>
  <si>
    <t>Antivirus</t>
  </si>
  <si>
    <t>Backup</t>
  </si>
  <si>
    <t>Authentication</t>
  </si>
  <si>
    <t>VPN Connectivity</t>
  </si>
  <si>
    <t>Collaboration</t>
  </si>
  <si>
    <t>Applies to Windows</t>
  </si>
  <si>
    <t>Applies to Mac</t>
  </si>
  <si>
    <t>Yes</t>
  </si>
  <si>
    <t>No</t>
  </si>
  <si>
    <t>Device Management Mac</t>
  </si>
  <si>
    <t>Device Management Windows</t>
  </si>
  <si>
    <t>Device Management Support Mac</t>
  </si>
  <si>
    <t>Device Management Support Windows</t>
  </si>
  <si>
    <t>Software Product</t>
  </si>
  <si>
    <t>macOS Support</t>
  </si>
  <si>
    <t>Windows OS Support</t>
  </si>
  <si>
    <t>Local application store Mac</t>
  </si>
  <si>
    <t>Local application store Windows</t>
  </si>
  <si>
    <t>Action Required</t>
  </si>
  <si>
    <t>Worksheet Title</t>
  </si>
  <si>
    <t>Assumptions</t>
  </si>
  <si>
    <t>US Hardware Costs</t>
  </si>
  <si>
    <t>Global avg hw (excluding US)</t>
  </si>
  <si>
    <t>Windows Help Desk Agents</t>
  </si>
  <si>
    <t>Executive Support</t>
  </si>
  <si>
    <t>Total Internal FTEs</t>
  </si>
  <si>
    <t>Other Mac Support</t>
  </si>
  <si>
    <t>Other Windows Support</t>
  </si>
  <si>
    <t>Other Support</t>
  </si>
  <si>
    <t>Internal employees who directly respond to phone/chat incidents for Mac.</t>
  </si>
  <si>
    <t>Internal employees who directly respond to phone/chat incidents for Windows.</t>
  </si>
  <si>
    <t>Internal employees who contribute to Windows support without directly interfacing with customers. Example: team leaders, project coordinators, knowledge article authors, etc.</t>
  </si>
  <si>
    <t>Internal employees who contribute to Mac support without directly interfacing with customers. Example: team leaders, project coordinators, etc.</t>
  </si>
  <si>
    <t>Annual salary per FTE</t>
  </si>
  <si>
    <t>Number of devices supported</t>
  </si>
  <si>
    <t>Each row must add up to 100%</t>
  </si>
  <si>
    <t>Employee Name</t>
  </si>
  <si>
    <t>Cell Format</t>
  </si>
  <si>
    <t>Meaning</t>
  </si>
  <si>
    <t>Green</t>
  </si>
  <si>
    <t>Black text</t>
  </si>
  <si>
    <t>Blue text</t>
  </si>
  <si>
    <t>Blue</t>
  </si>
  <si>
    <t>Tab Color</t>
  </si>
  <si>
    <t>&lt;&lt;&lt; These values are used in TCO calculations. Autocalculated. Do not edit.</t>
  </si>
  <si>
    <t>Mac project management</t>
  </si>
  <si>
    <t>Windows project management</t>
  </si>
  <si>
    <t>Internal Employees - Security Engineering</t>
  </si>
  <si>
    <t>Internal Employees - Platform Engineering</t>
  </si>
  <si>
    <t>Internal Employees - Project Management</t>
  </si>
  <si>
    <t>Internal Employees - Other Engineering</t>
  </si>
  <si>
    <t>Mac platform engineering</t>
  </si>
  <si>
    <t>Windows platform engineering</t>
  </si>
  <si>
    <t>Internal Employees  - Other Support</t>
  </si>
  <si>
    <t>Internal Employees - Help Desk Support Agents</t>
  </si>
  <si>
    <t>Software costs</t>
  </si>
  <si>
    <t>&lt;&lt;&lt; These values are defined on Assumptions sheet. Do not edit here.</t>
  </si>
  <si>
    <t>Other Engineering</t>
  </si>
  <si>
    <t>External resources  who architect, design, engineer, deploy, and operate the Mac platform. Includes Jamf admins.</t>
  </si>
  <si>
    <t>Total cost of SOW</t>
  </si>
  <si>
    <t>SOW Title</t>
  </si>
  <si>
    <t>External resources who architect, design, engineer, deploy, and operate the Windows platform. Includes Intune admins.</t>
  </si>
  <si>
    <t>External resources who work on other IT solutions (iOS, Android, Linux, network, datacenter, etc.)
Not specific to Mac or Windows.  Excluded from TCO calculation.</t>
  </si>
  <si>
    <t>Total annual cost of the SOW for all external resources included in the SOW.</t>
  </si>
  <si>
    <t>Amount of SOW cost that applies to Windows engineering resources</t>
  </si>
  <si>
    <t>Amount of SOW cost that applies to Mac engineering resources</t>
  </si>
  <si>
    <t>Cost applicable to Other</t>
  </si>
  <si>
    <t>Mac support</t>
  </si>
  <si>
    <t>Windows support</t>
  </si>
  <si>
    <t>External resources  who support Windows.  Includes helpdesk agents who directly respond to phone/chat incidents and other resources who contribute to Windows support including team leaders.</t>
  </si>
  <si>
    <t>No edits required. All values are autocalculated.</t>
  </si>
  <si>
    <t>3-year TCO Summary</t>
  </si>
  <si>
    <t>3-year TCO Details</t>
  </si>
  <si>
    <t>3-year TCO Charts</t>
  </si>
  <si>
    <t>4-year TCO Summary</t>
  </si>
  <si>
    <t>4-year TCO Details</t>
  </si>
  <si>
    <t>4-year TCO Charts</t>
  </si>
  <si>
    <t>OVERVIEW</t>
  </si>
  <si>
    <t>Year 4</t>
  </si>
  <si>
    <t>Other Mac &amp; Windows Engineering</t>
  </si>
  <si>
    <t>Internal employees who work on solutions that are common to both Mac &amp; Windows, such as device lifecycle automation.
Calculated based on total number of Windows + Mac in use.</t>
  </si>
  <si>
    <t>Internal employees with roles such as Product Owner, Scrum Master, Project Manager, Product Manager, Business Owner/team manager, etc.
Calculated based on total number of Windows devices  in use.</t>
  </si>
  <si>
    <t>Internal employees focused on Windows OS security including antivirus, vulnerability management, patch management, etc.
Calculated based on total number of Windows devices  in use.</t>
  </si>
  <si>
    <t>Internal engineers who architect, design, engineer, deploy, and operate the Windows platform. Includes Intune admins.
Calculated based on total number of Windows devices  in use.</t>
  </si>
  <si>
    <t>Internal employees with other roles related to Windows engineering.
Calculated based on total number of Windows devices  in use.</t>
  </si>
  <si>
    <t>Internal employees with other roles related to Mac engineering.
Calculated based on total number of Mac devices  in use.</t>
  </si>
  <si>
    <t>Internal employees with roles such as Product Owner, Scrum Master, Project Manager, Product Manager, Business Owner/team manager, etc.
Calculated based on total number of Mac devices  in use.</t>
  </si>
  <si>
    <t>Internal employees focused on macOS security including antivirus, vulnerability management, patch management, etc.
Calculated based on total number of Mac devices  in use.</t>
  </si>
  <si>
    <t>Internal engineers who architect, design, engineer, deploy, and operate the Mac platform. Includes Jamf admins. 
Calculated based on total number of Mac devices  in use..</t>
  </si>
  <si>
    <t>Internal Employees - Other Mac &amp; Windows Engineering</t>
  </si>
  <si>
    <t>Internal Employees - Asset Mgmt Engineering</t>
  </si>
  <si>
    <t>Cost per year per Mac</t>
  </si>
  <si>
    <t>Cost per year per Windows</t>
  </si>
  <si>
    <t>Other Software 1</t>
  </si>
  <si>
    <t>Other Software 2</t>
  </si>
  <si>
    <t>Other Software 3</t>
  </si>
  <si>
    <t>Other Software 4</t>
  </si>
  <si>
    <t>Other Software 5</t>
  </si>
  <si>
    <t>Windows OS License</t>
  </si>
  <si>
    <t>macOS License</t>
  </si>
  <si>
    <t>Other Software 6</t>
  </si>
  <si>
    <t>Other Software 7</t>
  </si>
  <si>
    <t>Other Software 8</t>
  </si>
  <si>
    <t>Other Software 9</t>
  </si>
  <si>
    <t>Other Software 10</t>
  </si>
  <si>
    <t>Total Cost of Ownership (4 Years)</t>
  </si>
  <si>
    <t>&lt;&lt;&lt;&lt; append more employees here, if needed</t>
  </si>
  <si>
    <t>&lt;&lt;&lt;&lt; append more SOWs here, if needed</t>
  </si>
  <si>
    <t>Total Cost</t>
  </si>
  <si>
    <t>Lease (One Year Extension)</t>
  </si>
  <si>
    <t>Lease Year 4  Cost</t>
  </si>
  <si>
    <t>ACE Year 4  Cost</t>
  </si>
  <si>
    <t>Asset Management Services Year 4 Cost</t>
  </si>
  <si>
    <t>Hardware Support Year 4  Cost</t>
  </si>
  <si>
    <t>NOT AVAILABLE</t>
  </si>
  <si>
    <t>Value</t>
  </si>
  <si>
    <t>Percentage</t>
  </si>
  <si>
    <t>Total # of active laptop devices</t>
  </si>
  <si>
    <t xml:space="preserve">Average annual costs for internal employee FTE.  Loaded labor rate including salary, bonus, benefits, &amp; other compensation.  </t>
  </si>
  <si>
    <t>Where it's used</t>
  </si>
  <si>
    <t>"Annual salary per FTE" value on " internal employees" worksheets</t>
  </si>
  <si>
    <t># of corporate-owned Mac assets in use</t>
  </si>
  <si>
    <t># of corporate-owned Windows assets in use</t>
  </si>
  <si>
    <t xml:space="preserve">Total # of corporate-owned laptop assets in use </t>
  </si>
  <si>
    <t># of corporate-owned Mac assets in use or in stock</t>
  </si>
  <si>
    <t># of corporate-owned Windows assets in use or in stock</t>
  </si>
  <si>
    <t>Total # of corporate-owned laptop assets in use or in stock</t>
  </si>
  <si>
    <t># of active managed Macs</t>
  </si>
  <si>
    <t># of active managed Windows</t>
  </si>
  <si>
    <t xml:space="preserve"> Corporate owned but not actively in use (in stock/on the shelf)</t>
  </si>
  <si>
    <t>Includes Active Devices</t>
  </si>
  <si>
    <t>Active managed devices</t>
  </si>
  <si>
    <t>Active corporate-owned assets in use</t>
  </si>
  <si>
    <t>Corporate owned, managed by MDM (Jamf/Intune), &amp; actively in use (checked in to MDM within past 30 days)</t>
  </si>
  <si>
    <t>More information</t>
  </si>
  <si>
    <t>Partner or BYOD owned, managed by corporate MDM (Jamf/Intune), &amp; actively in use (checked in to MDM within past 30 days)</t>
  </si>
  <si>
    <t>Includes Inactive Devices</t>
  </si>
  <si>
    <t>Includes BYOD Devices</t>
  </si>
  <si>
    <t>Active &amp; inactive corporate-owned assets in use or in stock</t>
  </si>
  <si>
    <t>Mac asset management support</t>
  </si>
  <si>
    <t>Windows asset management support</t>
  </si>
  <si>
    <t>Cost for Mac asset management</t>
  </si>
  <si>
    <t>Cost for Windows asset management</t>
  </si>
  <si>
    <t>Total resources</t>
  </si>
  <si>
    <t>External Employees - Asset Management</t>
  </si>
  <si>
    <t>Number of devices in scope</t>
  </si>
  <si>
    <t>1. "Number of devices" on "Software costs" worksheet
2. "Number of devices" value on "external resources" &amp; "internal employees" worksheets</t>
  </si>
  <si>
    <t>Amount of SOW cost that applies to other external support resources. 
Not specific to Mac or Windows.  Excluded from TCO calculation.</t>
  </si>
  <si>
    <t>Amount of SOW cost that applies to external Windows support resources (remote or local technical support)</t>
  </si>
  <si>
    <t>Amount of SOW cost that applies to external Mac support resources  (remote or local technical support)</t>
  </si>
  <si>
    <t>External resources  for Windows laptop  asset management of physical devices (shipping, returns, loaners, breakfix, hardware asset management, etc.)</t>
  </si>
  <si>
    <t>External resources  for Mac asset management of physical devices (shipping, returns, loaners, breakfix, hardware asset management, etc.)</t>
  </si>
  <si>
    <t>Amount of SOW cost that applies to external resources for Mac asset management of physical devices (shipping, returns, loaners, breakfix, hardware asset management, etc.)</t>
  </si>
  <si>
    <t>Amount of SOW cost that applies to external Windows laptop asset management  of physical devices (shipping, returns, loaners, breakfix, hardware asset management, etc.)</t>
  </si>
  <si>
    <t>Description</t>
  </si>
  <si>
    <t>Type of devices in scope</t>
  </si>
  <si>
    <t>Mac engineering resources</t>
  </si>
  <si>
    <t>Windows engineering resources</t>
  </si>
  <si>
    <t>Other resources</t>
  </si>
  <si>
    <t>Cost for Windows engineering resources</t>
  </si>
  <si>
    <t>Cost for Mac engineering resources</t>
  </si>
  <si>
    <t>External resources who support Mac.  Includes helpdesk agents who directly respond to phone/chat incidents and other resources who contribute to Mac support including team leaders.</t>
  </si>
  <si>
    <t>Internal employees for Mac asset management support of physical devices (shipping, returns, loaners, breakfix, hardware asset management, etc.)</t>
  </si>
  <si>
    <t xml:space="preserve">Internal employees for Windows asset management support of physical devices (shipping, returns, loaners, breakfix, hardware asset management, etc.).  </t>
  </si>
  <si>
    <t>Internal Employees  - Asset Management Support</t>
  </si>
  <si>
    <t xml:space="preserve"> Windows Asset Management Support</t>
  </si>
  <si>
    <t>Salary type</t>
  </si>
  <si>
    <t>Labor rate for internal Help Desk agents</t>
  </si>
  <si>
    <t>Labor rate for internal support team, excluding Help Desk agents</t>
  </si>
  <si>
    <t>Labor rate for internal engineering team</t>
  </si>
  <si>
    <t>Mac Asset Management Support</t>
  </si>
  <si>
    <t>Internal employees who work on asset mgmt strategy, contracts, people management, etc. 
Calculated based on total number of assets (in use &amp; in stock).</t>
  </si>
  <si>
    <t>Mac Other Engineering</t>
  </si>
  <si>
    <t>Windows Other Engineering</t>
  </si>
  <si>
    <t>Mac &amp; Windows Asset Management Engineering</t>
  </si>
  <si>
    <t>Internal Employee 1</t>
  </si>
  <si>
    <t>Internal Employee 2</t>
  </si>
  <si>
    <t>Internal Employee 3</t>
  </si>
  <si>
    <t>Internal Employee 4</t>
  </si>
  <si>
    <t>Internal Employee 5</t>
  </si>
  <si>
    <t>Internal Employee 6</t>
  </si>
  <si>
    <t>Internal Employee 7</t>
  </si>
  <si>
    <t>Internal Employee 8</t>
  </si>
  <si>
    <t>Internal Employee 9</t>
  </si>
  <si>
    <t>Internal Employee 10</t>
  </si>
  <si>
    <t>Internal Employee 11</t>
  </si>
  <si>
    <t>Internal Employee 12</t>
  </si>
  <si>
    <t>Internal Employee 13</t>
  </si>
  <si>
    <t>Internal Employee 14</t>
  </si>
  <si>
    <t>Internal Employee 15</t>
  </si>
  <si>
    <t>Internal Employee 16</t>
  </si>
  <si>
    <t>Internal Employee 17</t>
  </si>
  <si>
    <t>Internal Employee 18</t>
  </si>
  <si>
    <t>Internal Employee 19</t>
  </si>
  <si>
    <t>Internal Employee 20</t>
  </si>
  <si>
    <t>Internal Employee 21</t>
  </si>
  <si>
    <t>Internal Employee 22</t>
  </si>
  <si>
    <t>Internal Employee 23</t>
  </si>
  <si>
    <t>Internal Employee 24</t>
  </si>
  <si>
    <t>Internal Employee 25</t>
  </si>
  <si>
    <t>Internal Employee 26</t>
  </si>
  <si>
    <t>Internal Employee 27</t>
  </si>
  <si>
    <t>Internal Employee 28</t>
  </si>
  <si>
    <t>Internal Employee 29</t>
  </si>
  <si>
    <t>Internal Employee 30</t>
  </si>
  <si>
    <t>Internal Employee 31</t>
  </si>
  <si>
    <t>Internal Employee 32</t>
  </si>
  <si>
    <t>Internal Employee 33</t>
  </si>
  <si>
    <t>Internal Employee 34</t>
  </si>
  <si>
    <t>Internal Employee 35</t>
  </si>
  <si>
    <t>Internal Employee 36</t>
  </si>
  <si>
    <t>Internal Employee 37</t>
  </si>
  <si>
    <t>Internal Employee 38</t>
  </si>
  <si>
    <t>Internal Employee 39</t>
  </si>
  <si>
    <t>Internal Employee 40</t>
  </si>
  <si>
    <t>Internal Employee 41</t>
  </si>
  <si>
    <t>Internal Employee 42</t>
  </si>
  <si>
    <t>Internal Employee 43</t>
  </si>
  <si>
    <t>Internal Employee 44</t>
  </si>
  <si>
    <t>Internal Employee 45</t>
  </si>
  <si>
    <t>Internal Employee 46</t>
  </si>
  <si>
    <t>Internal Employee 47</t>
  </si>
  <si>
    <t>Internal Employee 48</t>
  </si>
  <si>
    <t>Internal Employee 49</t>
  </si>
  <si>
    <t>Internal Employee 50</t>
  </si>
  <si>
    <t>Internal Employee 51</t>
  </si>
  <si>
    <t>Internal Employee 52</t>
  </si>
  <si>
    <t>Internal Employee 53</t>
  </si>
  <si>
    <t>Internal Employee 54</t>
  </si>
  <si>
    <t>Internal Employee 55</t>
  </si>
  <si>
    <t>Internal Employee 56</t>
  </si>
  <si>
    <t>Internal Employee 57</t>
  </si>
  <si>
    <t>Internal Employee 58</t>
  </si>
  <si>
    <t>Internal Employee 59</t>
  </si>
  <si>
    <t>Internal Employee 60</t>
  </si>
  <si>
    <t>Internal Employee 61</t>
  </si>
  <si>
    <t>Internal Employee 62</t>
  </si>
  <si>
    <t>Internal Employee 63</t>
  </si>
  <si>
    <t>Internal Employee 64</t>
  </si>
  <si>
    <t>Internal Employee 65</t>
  </si>
  <si>
    <t>Internal Employee 66</t>
  </si>
  <si>
    <t>Internal Employee 67</t>
  </si>
  <si>
    <t>Internal Employee 68</t>
  </si>
  <si>
    <t>Internal Employee 69</t>
  </si>
  <si>
    <t>Internal Employee 70</t>
  </si>
  <si>
    <t>Internal Employee 71</t>
  </si>
  <si>
    <t>Internal Employee 72</t>
  </si>
  <si>
    <t>Internal Employee 73</t>
  </si>
  <si>
    <t>Internal Employee 74</t>
  </si>
  <si>
    <t>Internal Employee 75</t>
  </si>
  <si>
    <t>Internal Employee 76</t>
  </si>
  <si>
    <t>Internal Employee 77</t>
  </si>
  <si>
    <t>Internal Employee 78</t>
  </si>
  <si>
    <t>Internal Employee 79</t>
  </si>
  <si>
    <t>Internal Employee 80</t>
  </si>
  <si>
    <t>Internal Employee 81</t>
  </si>
  <si>
    <t>Internal Employee 82</t>
  </si>
  <si>
    <t>Internal Employee 83</t>
  </si>
  <si>
    <t>Internal Employee 84</t>
  </si>
  <si>
    <t>Internal Employee 85</t>
  </si>
  <si>
    <t>Internal Employee 86</t>
  </si>
  <si>
    <t>Internal Employee 87</t>
  </si>
  <si>
    <t>Internal Employee 88</t>
  </si>
  <si>
    <t>Internal Employee 89</t>
  </si>
  <si>
    <t>Internal Employee 90</t>
  </si>
  <si>
    <t>Internal Employee 91</t>
  </si>
  <si>
    <t>Internal Employee 92</t>
  </si>
  <si>
    <t>Internal Employee 93</t>
  </si>
  <si>
    <t>Internal Employee 94</t>
  </si>
  <si>
    <t>Internal Employee 95</t>
  </si>
  <si>
    <t>Internal Employee 96</t>
  </si>
  <si>
    <t>Internal Employee 97</t>
  </si>
  <si>
    <t>Internal Employee 98</t>
  </si>
  <si>
    <t>Internal Employee 99</t>
  </si>
  <si>
    <t>Internal Employee 100</t>
  </si>
  <si>
    <t>Internal employees</t>
  </si>
  <si>
    <t>External Statement of Work (SOW) 1</t>
  </si>
  <si>
    <t>External Statement of Work (SOW) 2</t>
  </si>
  <si>
    <t>External Statement of Work (SOW) 3</t>
  </si>
  <si>
    <t>External Statement of Work (SOW) 4</t>
  </si>
  <si>
    <t>External Statement of Work (SOW) 5</t>
  </si>
  <si>
    <t>External Statement of Work (SOW) 6</t>
  </si>
  <si>
    <t>External Statement of Work (SOW) 7</t>
  </si>
  <si>
    <t>External Statement of Work (SOW) 8</t>
  </si>
  <si>
    <t>External Statement of Work (SOW) 9</t>
  </si>
  <si>
    <t>External Statement of Work (SOW) 10</t>
  </si>
  <si>
    <t>External Statement of Work (SOW) 11</t>
  </si>
  <si>
    <t>External Statement of Work (SOW) 12</t>
  </si>
  <si>
    <t>External Statement of Work (SOW) 13</t>
  </si>
  <si>
    <t>External Statement of Work (SOW) 14</t>
  </si>
  <si>
    <t>External Statement of Work (SOW) 15</t>
  </si>
  <si>
    <t>External Statement of Work (SOW) 16</t>
  </si>
  <si>
    <t>External Statement of Work (SOW) 17</t>
  </si>
  <si>
    <t>External Statement of Work (SOW) 18</t>
  </si>
  <si>
    <t>External Statement of Work (SOW) 19</t>
  </si>
  <si>
    <t>External Statement of Work (SOW) 20</t>
  </si>
  <si>
    <t>External Statement of Work (SOW) 21</t>
  </si>
  <si>
    <t>External Statement of Work (SOW) 22</t>
  </si>
  <si>
    <t>External Statement of Work (SOW) 23</t>
  </si>
  <si>
    <t>External Statement of Work (SOW) 24</t>
  </si>
  <si>
    <t>External Statement of Work (SOW) 25</t>
  </si>
  <si>
    <t>External Statement of Work (SOW) 26</t>
  </si>
  <si>
    <t>External Statement of Work (SOW) 27</t>
  </si>
  <si>
    <t>External Statement of Work (SOW) 28</t>
  </si>
  <si>
    <t>External Statement of Work (SOW) 29</t>
  </si>
  <si>
    <t>External Statement of Work (SOW) 30</t>
  </si>
  <si>
    <t>External Statement of Work (SOW) 31</t>
  </si>
  <si>
    <t>External Statement of Work (SOW) 32</t>
  </si>
  <si>
    <t>External Statement of Work (SOW) 33</t>
  </si>
  <si>
    <t>External Statement of Work (SOW) 34</t>
  </si>
  <si>
    <t>External Statement of Work (SOW) 35</t>
  </si>
  <si>
    <t>External Statement of Work (SOW) 36</t>
  </si>
  <si>
    <t>External Statement of Work (SOW) 37</t>
  </si>
  <si>
    <t>External Statement of Work (SOW) 38</t>
  </si>
  <si>
    <t>External Statement of Work (SOW) 39</t>
  </si>
  <si>
    <t>External Statement of Work (SOW) 40</t>
  </si>
  <si>
    <t>External Statement of Work (SOW) 41</t>
  </si>
  <si>
    <t>External Statement of Work (SOW) 42</t>
  </si>
  <si>
    <t>External Statement of Work (SOW) 43</t>
  </si>
  <si>
    <t>External Statement of Work (SOW) 44</t>
  </si>
  <si>
    <t>External Statement of Work (SOW) 45</t>
  </si>
  <si>
    <t>External Statement of Work (SOW) 46</t>
  </si>
  <si>
    <t>External Statement of Work (SOW) 47</t>
  </si>
  <si>
    <t>External Statement of Work (SOW) 48</t>
  </si>
  <si>
    <t>External Statement of Work (SOW) 49</t>
  </si>
  <si>
    <t>External Statement of Work (SOW) 50</t>
  </si>
  <si>
    <t>Other Mac &amp; Windows engineering resources</t>
  </si>
  <si>
    <t>Cost for other Mac &amp; Windows engineering resources</t>
  </si>
  <si>
    <t>Amount of SOW cost that applies to both  Windows &amp; Mac engineering resources.</t>
  </si>
  <si>
    <t>Other Mac &amp; Windows support resources</t>
  </si>
  <si>
    <t>Cost for other Mac &amp; Windows support resources</t>
  </si>
  <si>
    <t>Amount of SOW cost that applies to both  Windows &amp; Mac support resources.</t>
  </si>
  <si>
    <t>External resources who work on both Mac &amp; Windows support.</t>
  </si>
  <si>
    <t>External resources who work on both Mac &amp; Windows engineering.</t>
  </si>
  <si>
    <t>External Employees - Other Support</t>
  </si>
  <si>
    <t>External Employees - Platform Engineering</t>
  </si>
  <si>
    <t>External Employees - Other Engineering</t>
  </si>
  <si>
    <t>External Employees - Platform Support</t>
  </si>
  <si>
    <t>Cost for Mac platform support</t>
  </si>
  <si>
    <t>Cost for Windows platform support</t>
  </si>
  <si>
    <t>External resources</t>
  </si>
  <si>
    <t>"Number of devices" value for "Mac &amp; Windows Asset Management Engineering" column on "Internal employees" worksheet</t>
  </si>
  <si>
    <t>Password Manager</t>
  </si>
  <si>
    <t>Software that is included in the Microsoft bundled price but not used on Mac, such as Windows license or Intune. Enter a negative number to exclude the cost of this software.</t>
  </si>
  <si>
    <t>"Number of devices" value for "Asset Management Support" columns on "Internal employees" worksheet and "Asset Management" columns in "External employees" worksheet</t>
  </si>
  <si>
    <t>Welcome to the Mac &amp; Windows TCO calculator. You can use this tool to determine your Total Cost of Ownership (TCO) for Apple Mac and Windows end user computing devices such as laptops and desktops. The calculator considers a variety of costs that enterprises incur for Mac and Windows devices including hardware costs, operating system license, device management license (MDM), security agents, software, engineering &amp; support resources.</t>
  </si>
  <si>
    <t>GETTING STARTED</t>
  </si>
  <si>
    <t>This document is prepopulated with sample values. On all blue tabs, replace all values in blue font with your own values, or zero. All black text will update automatically. Do not edit any text in black font. All green tabs will update automatically. Do not edit any text on green tabs. Green tabs illustrate your total 3-year and 4-year TCO.</t>
  </si>
  <si>
    <t>Auto-calculated worksheets. No edits required.</t>
  </si>
  <si>
    <t>Instructions to complete the document. No edits required.</t>
  </si>
  <si>
    <t>Auto-calculated value. No edits required.</t>
  </si>
  <si>
    <t>Instructions to complete the worksheet. No edits required.</t>
  </si>
  <si>
    <t>COLOR CODING KEY</t>
  </si>
  <si>
    <t>HOW TO USE THIS TOOL</t>
  </si>
  <si>
    <t xml:space="preserve">Before jumping into this Excel spreadsheet, gather the data that you will need to enter in the tool. Talk to  finance teams, vendor managers, or budget managers to determine your costs. While not mandatory, it's best practice to get this info in writing and keep evidence for future reference. </t>
  </si>
  <si>
    <t>ABOUT US</t>
  </si>
  <si>
    <t xml:space="preserve">This tool was designed by Cisco's Device Experience team to calculate our own TCO for Mac &amp; Windows. Including our past experience in analyzing TCO for previous employers, we have built device TCO calculators for 3 large enterprises with over 100K devices each. Now, we are sharing this tool with the community to help others do the same. </t>
  </si>
  <si>
    <r>
      <rPr>
        <sz val="12"/>
        <color theme="4"/>
        <rFont val="Calibri (Body)"/>
      </rPr>
      <t xml:space="preserve">ACTION REQUIRED: </t>
    </r>
    <r>
      <rPr>
        <sz val="12"/>
        <color theme="1"/>
        <rFont val="Calibri"/>
        <family val="2"/>
        <scheme val="minor"/>
      </rPr>
      <t>Update blue text in Column B with your values</t>
    </r>
  </si>
  <si>
    <t>ACTION REQUIRED - DATA INPUT</t>
  </si>
  <si>
    <t>NO ACTION REQUIRED - RESULTS</t>
  </si>
  <si>
    <r>
      <rPr>
        <sz val="12"/>
        <color theme="4"/>
        <rFont val="Calibri (Body)"/>
      </rPr>
      <t>ACTION REQUIRED:</t>
    </r>
    <r>
      <rPr>
        <sz val="12"/>
        <color theme="1"/>
        <rFont val="Calibri"/>
        <family val="2"/>
        <scheme val="minor"/>
      </rPr>
      <t xml:space="preserve"> Update cells in blue text with your values.</t>
    </r>
  </si>
  <si>
    <r>
      <rPr>
        <sz val="12"/>
        <color theme="4"/>
        <rFont val="Calibri (Body)"/>
      </rPr>
      <t xml:space="preserve">ACTION REQUIRED: </t>
    </r>
    <r>
      <rPr>
        <sz val="12"/>
        <color theme="1"/>
        <rFont val="Calibri"/>
        <family val="2"/>
        <scheme val="minor"/>
      </rPr>
      <t>Replace sample values with your values.</t>
    </r>
  </si>
  <si>
    <t>Typically included in device mgmt</t>
  </si>
  <si>
    <t>Included in hardware</t>
  </si>
  <si>
    <t>Typically included in M365</t>
  </si>
  <si>
    <r>
      <rPr>
        <sz val="12"/>
        <color theme="4"/>
        <rFont val="Calibri (Body)"/>
      </rPr>
      <t xml:space="preserve">ACTION REQUIRED: </t>
    </r>
    <r>
      <rPr>
        <sz val="12"/>
        <color theme="1"/>
        <rFont val="Calibri"/>
        <family val="2"/>
        <scheme val="minor"/>
      </rPr>
      <t>Update blue text in Columns A through E with your values.  Columns F through J are autocalculated.  Do not edit cells in black text.  Rename the "Other Software" items in Rows 24-33 to add your own software items.</t>
    </r>
  </si>
  <si>
    <t>Assumptions Worksheet</t>
  </si>
  <si>
    <r>
      <rPr>
        <sz val="12"/>
        <color theme="4"/>
        <rFont val="Calibri (Body)"/>
      </rPr>
      <t xml:space="preserve">ACTION REQUIRED: </t>
    </r>
    <r>
      <rPr>
        <sz val="12"/>
        <color theme="1"/>
        <rFont val="Calibri"/>
        <family val="2"/>
        <scheme val="minor"/>
      </rPr>
      <t>Update blue text in Columns B &amp; M with your hardware model names. Update blue text in Columns C through K and N through V with your actual costs.  Columns L &amp; W are autocalculated. Do not edit cells in black text.</t>
    </r>
  </si>
  <si>
    <t>Global Average Hardware Costs Worksheet</t>
  </si>
  <si>
    <t>US Hardware Costs Worksheet</t>
  </si>
  <si>
    <t>Software Costs Worksheet</t>
  </si>
  <si>
    <t>Internal Employees Worksheet</t>
  </si>
  <si>
    <r>
      <t xml:space="preserve">Internal employees who provide support to executive leadership team. 
Not specific to Mac or Windows.  </t>
    </r>
    <r>
      <rPr>
        <b/>
        <i/>
        <sz val="11"/>
        <color rgb="FF000000"/>
        <rFont val="Calibri"/>
        <family val="2"/>
        <scheme val="minor"/>
      </rPr>
      <t>Excluded from TCO calculation.</t>
    </r>
  </si>
  <si>
    <r>
      <t xml:space="preserve">Internal employees who support other IT solutions (network, servers, web conferencing, etc.).  
Not specific to Mac or Windows.  </t>
    </r>
    <r>
      <rPr>
        <b/>
        <i/>
        <sz val="11"/>
        <color rgb="FF000000"/>
        <rFont val="Calibri"/>
        <family val="2"/>
        <scheme val="minor"/>
      </rPr>
      <t>Excluded from TCO calculation.</t>
    </r>
  </si>
  <si>
    <r>
      <t xml:space="preserve">Internal employees who work on other IT solutions (iOS, Android, Linux, etc.)
Not specific to Mac or Windows.  </t>
    </r>
    <r>
      <rPr>
        <b/>
        <i/>
        <sz val="11"/>
        <color rgb="FF000000"/>
        <rFont val="Calibri"/>
        <family val="2"/>
        <scheme val="minor"/>
      </rPr>
      <t>Excluded from TCO calculation.</t>
    </r>
  </si>
  <si>
    <t>External Employees Worksheet</t>
  </si>
  <si>
    <r>
      <rPr>
        <sz val="12"/>
        <color theme="4"/>
        <rFont val="Calibri (Body)"/>
      </rPr>
      <t xml:space="preserve">ACTION REQUIRED: </t>
    </r>
    <r>
      <rPr>
        <sz val="12"/>
        <color theme="1"/>
        <rFont val="Calibri"/>
        <family val="2"/>
        <scheme val="minor"/>
      </rPr>
      <t>Starting on Row 15, add employee name in Column A.  Update blue text in Columns B through T with your values.  Do not edit cells in black text.</t>
    </r>
  </si>
  <si>
    <r>
      <rPr>
        <sz val="12"/>
        <color theme="4"/>
        <rFont val="Calibri (Body)"/>
      </rPr>
      <t xml:space="preserve">ACTION REQUIRED: </t>
    </r>
    <r>
      <rPr>
        <sz val="12"/>
        <color theme="1"/>
        <rFont val="Calibri"/>
        <family val="2"/>
        <scheme val="minor"/>
      </rPr>
      <t>Starting on Row 12, add employee name in Column A.  Update blue text in Columns B through J and Column L with your values.  Do not edit cells in black text.</t>
    </r>
  </si>
  <si>
    <t>3-Year TCO Summary Worksheet</t>
  </si>
  <si>
    <t>No edits required. All values are autocalculated.   [OPTIONAL: update blue text in columns G &amp; H with your breakdown of each model.  This is not used in any calculations but it's available for your reference.]</t>
  </si>
  <si>
    <t>4--Year TCO Summary Worksheet</t>
  </si>
  <si>
    <t>3-Year TCO Details Worksheet</t>
  </si>
  <si>
    <r>
      <t xml:space="preserve">This worksheet captures the hardware costs for a single device in the US for both lease and purchase.  
</t>
    </r>
    <r>
      <rPr>
        <sz val="11"/>
        <color theme="0" tint="-0.499984740745262"/>
        <rFont val="Calibri (Body)"/>
      </rPr>
      <t xml:space="preserve">
* A</t>
    </r>
    <r>
      <rPr>
        <sz val="11"/>
        <color theme="4"/>
        <rFont val="Calibri (Body)"/>
      </rPr>
      <t>ction Required:</t>
    </r>
    <r>
      <rPr>
        <sz val="11"/>
        <color theme="0" tint="-0.499984740745262"/>
        <rFont val="Calibri"/>
        <family val="2"/>
        <scheme val="minor"/>
      </rPr>
      <t xml:space="preserve"> Update all </t>
    </r>
    <r>
      <rPr>
        <sz val="11"/>
        <color theme="4"/>
        <rFont val="Calibri (Body)"/>
      </rPr>
      <t>blue</t>
    </r>
    <r>
      <rPr>
        <sz val="11"/>
        <color theme="0" tint="-0.499984740745262"/>
        <rFont val="Calibri"/>
        <family val="2"/>
        <scheme val="minor"/>
      </rPr>
      <t xml:space="preserve"> text in Columns B &amp; M with your hardware model names. 
*</t>
    </r>
    <r>
      <rPr>
        <sz val="11"/>
        <color theme="0" tint="-0.499984740745262"/>
        <rFont val="Calibri (Body)"/>
      </rPr>
      <t xml:space="preserve"> </t>
    </r>
    <r>
      <rPr>
        <sz val="11"/>
        <color theme="4"/>
        <rFont val="Calibri (Body)"/>
      </rPr>
      <t>Action Required</t>
    </r>
    <r>
      <rPr>
        <sz val="11"/>
        <color theme="0" tint="-0.499984740745262"/>
        <rFont val="Calibri (Body)"/>
      </rPr>
      <t>:</t>
    </r>
    <r>
      <rPr>
        <sz val="11"/>
        <color theme="0" tint="-0.499984740745262"/>
        <rFont val="Calibri"/>
        <family val="2"/>
        <scheme val="minor"/>
      </rPr>
      <t xml:space="preserve"> Update all </t>
    </r>
    <r>
      <rPr>
        <sz val="11"/>
        <color theme="4"/>
        <rFont val="Calibri (Body)"/>
      </rPr>
      <t>blue</t>
    </r>
    <r>
      <rPr>
        <sz val="11"/>
        <color theme="0" tint="-0.499984740745262"/>
        <rFont val="Calibri"/>
        <family val="2"/>
        <scheme val="minor"/>
      </rPr>
      <t xml:space="preserve"> text in Columns C through K and N through V with your actual costs.  
* Columns L &amp; W are autocalculated. No action required. Do not edit cells in black text.</t>
    </r>
  </si>
  <si>
    <t>Yellow</t>
  </si>
  <si>
    <t>Yellow with gray text</t>
  </si>
  <si>
    <r>
      <t xml:space="preserve">This worksheet captures the baseline assumptions about the size of the Mac &amp; Windows device fleet and the cost of labor for engineers and support staff. Software, engineering, and support costs are divided by the total number of devices to determine the TCO of a single device.
</t>
    </r>
    <r>
      <rPr>
        <sz val="11"/>
        <color theme="0" tint="-0.499984740745262"/>
        <rFont val="Calibri (Body)"/>
      </rPr>
      <t xml:space="preserve">
* </t>
    </r>
    <r>
      <rPr>
        <sz val="11"/>
        <color theme="4"/>
        <rFont val="Calibri (Body)"/>
      </rPr>
      <t>Action Required:</t>
    </r>
    <r>
      <rPr>
        <sz val="11"/>
        <color theme="4"/>
        <rFont val="Calibri"/>
        <family val="2"/>
        <scheme val="minor"/>
      </rPr>
      <t xml:space="preserve"> </t>
    </r>
    <r>
      <rPr>
        <sz val="11"/>
        <color theme="0" tint="-0.499984740745262"/>
        <rFont val="Calibri"/>
        <family val="2"/>
        <scheme val="minor"/>
      </rPr>
      <t xml:space="preserve">Update all </t>
    </r>
    <r>
      <rPr>
        <sz val="11"/>
        <color theme="4"/>
        <rFont val="Calibri (Body)"/>
      </rPr>
      <t>blue</t>
    </r>
    <r>
      <rPr>
        <sz val="11"/>
        <color theme="0" tint="-0.499984740745262"/>
        <rFont val="Calibri"/>
        <family val="2"/>
        <scheme val="minor"/>
      </rPr>
      <t xml:space="preserve"> text in Column B with your actual values.  Values in </t>
    </r>
    <r>
      <rPr>
        <sz val="11"/>
        <color theme="0" tint="-0.499984740745262"/>
        <rFont val="Calibri (Body)"/>
      </rPr>
      <t>black</t>
    </r>
    <r>
      <rPr>
        <sz val="11"/>
        <color theme="0" tint="-0.499984740745262"/>
        <rFont val="Calibri"/>
        <family val="2"/>
        <scheme val="minor"/>
      </rPr>
      <t xml:space="preserve"> text are auto-calculated and should not be modified.
* Columns D through H provide more information to help choose the right value in column B.</t>
    </r>
  </si>
  <si>
    <r>
      <t>This worksheet captures the costs for all external employees that work on Windows &amp; Mac engineering or support. 
*</t>
    </r>
    <r>
      <rPr>
        <sz val="11"/>
        <color theme="0" tint="-0.499984740745262"/>
        <rFont val="Calibri (Body)"/>
      </rPr>
      <t xml:space="preserve"> </t>
    </r>
    <r>
      <rPr>
        <sz val="11"/>
        <color theme="4"/>
        <rFont val="Calibri (Body)"/>
      </rPr>
      <t>Action Required:</t>
    </r>
    <r>
      <rPr>
        <sz val="11"/>
        <color theme="4"/>
        <rFont val="Calibri"/>
        <family val="2"/>
        <scheme val="minor"/>
      </rPr>
      <t xml:space="preserve"> </t>
    </r>
    <r>
      <rPr>
        <sz val="11"/>
        <color theme="0" tint="-0.499984740745262"/>
        <rFont val="Calibri"/>
        <family val="2"/>
        <scheme val="minor"/>
      </rPr>
      <t xml:space="preserve">Starting on Row 12, enter the name of the Statement of Work for these external resources in Column A. Update </t>
    </r>
    <r>
      <rPr>
        <sz val="11"/>
        <color theme="4"/>
        <rFont val="Calibri (Body)"/>
      </rPr>
      <t>blue</t>
    </r>
    <r>
      <rPr>
        <sz val="11"/>
        <color theme="0" tint="-0.499984740745262"/>
        <rFont val="Calibri"/>
        <family val="2"/>
        <scheme val="minor"/>
      </rPr>
      <t xml:space="preserve"> text in Columns B through J and Column L with values to illustrate the percentage of this SOW that applies to each role. Each SOW's  total percentage must add up to 100% in column K.
* Values in black text are autocalculated. No action required. Do not edit cells in black text.
* Example 1: Enter total cost of SOW in Column L. If SOW is dedicated to Mac platform engineering, then enter 100% in column D and 0% in all other columns.  
* Example 2: Enter total cost of SOW in Column L. If  SOW provides both Mac &amp; Windows project management, then enter 50% in Column G and 50% in Column N.  
* Example 3: If a SOW provides both Mac and Mobile engineering, enter 50% in Column D "Mac engineering resources" and 50% in column J "Other Resources".  The Mac resources will be included in Mac TCO calculations and their mobile time will be excluded from Mac TCO calculations. 
* The "number of devices in scope" are defined on the "Assumptions" worksheet.</t>
    </r>
  </si>
  <si>
    <r>
      <t xml:space="preserve">This worksheet captures the hardware costs for a single device outside the US for both lease and purchase. Enter the global average pricing for all countries in scope.
</t>
    </r>
    <r>
      <rPr>
        <sz val="11"/>
        <color theme="0" tint="-0.499984740745262"/>
        <rFont val="Calibri (Body)"/>
      </rPr>
      <t xml:space="preserve">
* </t>
    </r>
    <r>
      <rPr>
        <sz val="11"/>
        <color theme="4"/>
        <rFont val="Calibri (Body)"/>
      </rPr>
      <t>Action Required</t>
    </r>
    <r>
      <rPr>
        <sz val="11"/>
        <color theme="0" tint="-0.499984740745262"/>
        <rFont val="Calibri (Body)"/>
      </rPr>
      <t>:</t>
    </r>
    <r>
      <rPr>
        <sz val="11"/>
        <color theme="0" tint="-0.499984740745262"/>
        <rFont val="Calibri"/>
        <family val="2"/>
        <scheme val="minor"/>
      </rPr>
      <t xml:space="preserve"> Update all </t>
    </r>
    <r>
      <rPr>
        <sz val="11"/>
        <color theme="4"/>
        <rFont val="Calibri (Body)"/>
      </rPr>
      <t>blue</t>
    </r>
    <r>
      <rPr>
        <sz val="11"/>
        <color theme="0" tint="-0.499984740745262"/>
        <rFont val="Calibri"/>
        <family val="2"/>
        <scheme val="minor"/>
      </rPr>
      <t xml:space="preserve"> text in Columns B &amp; M with your hardware model names. 
*</t>
    </r>
    <r>
      <rPr>
        <sz val="11"/>
        <color theme="0" tint="-0.499984740745262"/>
        <rFont val="Calibri (Body)"/>
      </rPr>
      <t xml:space="preserve"> </t>
    </r>
    <r>
      <rPr>
        <sz val="11"/>
        <color theme="4"/>
        <rFont val="Calibri (Body)"/>
      </rPr>
      <t>Action Required</t>
    </r>
    <r>
      <rPr>
        <sz val="11"/>
        <color theme="0" tint="-0.499984740745262"/>
        <rFont val="Calibri (Body)"/>
      </rPr>
      <t>:</t>
    </r>
    <r>
      <rPr>
        <sz val="11"/>
        <color theme="0" tint="-0.499984740745262"/>
        <rFont val="Calibri"/>
        <family val="2"/>
        <scheme val="minor"/>
      </rPr>
      <t xml:space="preserve"> Update all </t>
    </r>
    <r>
      <rPr>
        <sz val="11"/>
        <color theme="4"/>
        <rFont val="Calibri (Body)"/>
      </rPr>
      <t>blue</t>
    </r>
    <r>
      <rPr>
        <sz val="11"/>
        <color theme="0" tint="-0.499984740745262"/>
        <rFont val="Calibri"/>
        <family val="2"/>
        <scheme val="minor"/>
      </rPr>
      <t xml:space="preserve"> text in Columns C through K and N through V with your actual costs.  
* Columns L &amp; W are autocalculated. No action required. Do not edit cells in black text.</t>
    </r>
  </si>
  <si>
    <r>
      <t>This worksheet captures the software costs for all mandatory software installed on Mac and Windows devices. Include operating system, device management, security, productivity, and collaboration software that is common to all devices. Do not include line-of-business specific applications that do not apply to every device.
*</t>
    </r>
    <r>
      <rPr>
        <sz val="11"/>
        <color theme="4"/>
        <rFont val="Calibri (Body)"/>
      </rPr>
      <t xml:space="preserve"> Action Required:</t>
    </r>
    <r>
      <rPr>
        <sz val="11"/>
        <color theme="4"/>
        <rFont val="Calibri"/>
        <family val="2"/>
        <scheme val="minor"/>
      </rPr>
      <t xml:space="preserve"> </t>
    </r>
    <r>
      <rPr>
        <sz val="11"/>
        <color theme="0" tint="-0.499984740745262"/>
        <rFont val="Calibri"/>
        <family val="2"/>
        <scheme val="minor"/>
      </rPr>
      <t xml:space="preserve">Update all </t>
    </r>
    <r>
      <rPr>
        <sz val="11"/>
        <color theme="4"/>
        <rFont val="Calibri (Body)"/>
      </rPr>
      <t>blue</t>
    </r>
    <r>
      <rPr>
        <sz val="11"/>
        <color theme="0" tint="-0.499984740745262"/>
        <rFont val="Calibri"/>
        <family val="2"/>
        <scheme val="minor"/>
      </rPr>
      <t xml:space="preserve"> text in Columns B through E with your actual costs.  "Number of devices" in Column G is defined on "Assumptions" worksheet.
* Values in black text are autocalculated. No action required. Do not edit cells in black text.</t>
    </r>
  </si>
  <si>
    <r>
      <t>This worksheet captures the costs for all internal employees that work on Windows &amp; Mac engineering or support. 
*</t>
    </r>
    <r>
      <rPr>
        <sz val="11"/>
        <color theme="0" tint="-0.499984740745262"/>
        <rFont val="Calibri (Body)"/>
      </rPr>
      <t xml:space="preserve"> </t>
    </r>
    <r>
      <rPr>
        <sz val="11"/>
        <color theme="4"/>
        <rFont val="Calibri (Body)"/>
      </rPr>
      <t>Action Required:</t>
    </r>
    <r>
      <rPr>
        <sz val="11"/>
        <color theme="4"/>
        <rFont val="Calibri"/>
        <family val="2"/>
        <scheme val="minor"/>
      </rPr>
      <t xml:space="preserve"> </t>
    </r>
    <r>
      <rPr>
        <sz val="11"/>
        <color theme="0" tint="-0.499984740745262"/>
        <rFont val="Calibri"/>
        <family val="2"/>
        <scheme val="minor"/>
      </rPr>
      <t xml:space="preserve">Starting on Row 15, enter employee name in Column A. Update </t>
    </r>
    <r>
      <rPr>
        <sz val="11"/>
        <color theme="4"/>
        <rFont val="Calibri (Body)"/>
      </rPr>
      <t>blue</t>
    </r>
    <r>
      <rPr>
        <sz val="11"/>
        <color theme="0" tint="-0.499984740745262"/>
        <rFont val="Calibri"/>
        <family val="2"/>
        <scheme val="minor"/>
      </rPr>
      <t xml:space="preserve"> text in Columns B through T with values to illustrate the percentage of time that this employee spends in each role.   Each employee's total percentage must add up to 100% in column U.
* Values in black text are autocalculated. No action required. Do not edit cells in black text.
* Example 1: If an internal employee is dedicated to Mac platform engineering, then enter 100% in column E and 0% in all other columns.  
* Example 2: If an internal employee splits their time evenly between Mac &amp; Windows project management, then enter 50% in Column G and 50% in Column N.  
* Example 3: If an internal employee spends half of their time on Mac platform engineering and half of their time on Mobile platform engineering, enter 50% in Column G and 50% in column T "Other Engineering".  Their Mac time will be included in Mac TCO calculations and their mobile time will be excluded from Mac TCO calculations. 
* The "average salary per FTE" and "number of devices in scope" are defined on the "Assumptions" worksheet.</t>
    </r>
  </si>
  <si>
    <r>
      <t xml:space="preserve">This worksheet summarizes the TCO for each hardware model, country, and lease/purchase scenario, as calculated on the the "3-Year TCO Details" worksheet.  
* All values are auto-calculated.  No edits are required.
* </t>
    </r>
    <r>
      <rPr>
        <sz val="11"/>
        <color theme="4"/>
        <rFont val="Calibri (Body)"/>
      </rPr>
      <t>Optional</t>
    </r>
    <r>
      <rPr>
        <sz val="11"/>
        <color theme="0" tint="-0.499984740745262"/>
        <rFont val="Calibri"/>
        <family val="2"/>
        <scheme val="minor"/>
      </rPr>
      <t xml:space="preserve">: Update </t>
    </r>
    <r>
      <rPr>
        <sz val="11"/>
        <color theme="0" tint="-0.499984740745262"/>
        <rFont val="Calibri (Body)"/>
      </rPr>
      <t>blue</t>
    </r>
    <r>
      <rPr>
        <sz val="11"/>
        <color theme="0" tint="-0.499984740745262"/>
        <rFont val="Calibri"/>
        <family val="2"/>
        <scheme val="minor"/>
      </rPr>
      <t xml:space="preserve"> text in columns G &amp; H with your breakdown of each model.  This is not used in any calculations but it's available for your reference.</t>
    </r>
  </si>
  <si>
    <t>This worksheet calculates the TCO based on the data entered on the blue worksheets: Assumptions, Hardware, Software, Internal employeees, External Resources
All values are auto-calculated.  No edits are required.</t>
  </si>
  <si>
    <t>4-Year TCO Details Worksheet</t>
  </si>
  <si>
    <r>
      <t xml:space="preserve">This worksheet summarizes the TCO for each hardware model, country, and lease/purchase scenario, as calculated on the the "4-Year TCO Details" worksheet.  
* All values are auto-calculated.  No edits are required.
* </t>
    </r>
    <r>
      <rPr>
        <sz val="11"/>
        <color theme="4"/>
        <rFont val="Calibri (Body)"/>
      </rPr>
      <t>Optional</t>
    </r>
    <r>
      <rPr>
        <sz val="11"/>
        <color theme="0" tint="-0.499984740745262"/>
        <rFont val="Calibri"/>
        <family val="2"/>
        <scheme val="minor"/>
      </rPr>
      <t xml:space="preserve">: Update </t>
    </r>
    <r>
      <rPr>
        <sz val="11"/>
        <color theme="4"/>
        <rFont val="Calibri (Body)"/>
      </rPr>
      <t>blue</t>
    </r>
    <r>
      <rPr>
        <sz val="11"/>
        <color theme="0" tint="-0.499984740745262"/>
        <rFont val="Calibri"/>
        <family val="2"/>
        <scheme val="minor"/>
      </rPr>
      <t xml:space="preserve"> text in columns G &amp; H with your breakdown of each model.  This is not used in any calculations but it's available for your reference.</t>
    </r>
  </si>
  <si>
    <t>This worksheet charts the summarized TCO for each hardware model, as calculated on the the "3-Year TCO Details" worksheet.  
This illustrates US Lease pricing only.
All values are auto-calculated.  No edits are required.</t>
  </si>
  <si>
    <t>3--Year TCO Summary Worksheet</t>
  </si>
  <si>
    <t>This worksheet charts the summarized TCO for each hardware model, as calculated on the the "4-Year TCO Details" worksheet.  
This illustrates US Lease pricing only.
All values are auto-calculated.  No edits are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</si>
</sst>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quot;$&quot;* #,##0_);_(&quot;$&quot;* \(#,##0\);_(&quot;$&quot;* &quot;-&quot;??_);_(@_)"/>
    <numFmt numFmtId="165" formatCode="_([$$-409]* #,##0.00_);_([$$-409]* \(#,##0.00\);_([$$-409]* &quot;-&quot;??_);_(@_)"/>
    <numFmt numFmtId="166" formatCode="_(* #,##0_);_(* \(#,##0\);_(* &quot;-&quot;??_);_(@_)"/>
    <numFmt numFmtId="167" formatCode="0.0%"/>
  </numFmts>
  <fonts count="49"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i/>
      <sz val="12"/>
      <color theme="0" tint="-0.499984740745262"/>
      <name val="Calibri"/>
      <family val="2"/>
      <scheme val="minor"/>
    </font>
    <font>
      <sz val="11"/>
      <color rgb="FF444444"/>
      <name val="Calibri"/>
      <family val="2"/>
      <charset val="1"/>
    </font>
    <font>
      <b/>
      <vertAlign val="superscript"/>
      <sz val="12"/>
      <color theme="1"/>
      <name val="Calibri"/>
      <family val="2"/>
      <scheme val="minor"/>
    </font>
    <font>
      <vertAlign val="superscript"/>
      <sz val="12"/>
      <color theme="1"/>
      <name val="Calibri"/>
      <family val="2"/>
      <scheme val="minor"/>
    </font>
    <font>
      <sz val="12"/>
      <name val="Calibri"/>
      <family val="2"/>
      <scheme val="minor"/>
    </font>
    <font>
      <b/>
      <sz val="12"/>
      <name val="Calibri"/>
      <family val="2"/>
      <scheme val="minor"/>
    </font>
    <font>
      <sz val="10"/>
      <color indexed="8"/>
      <name val="Arial"/>
      <family val="2"/>
    </font>
    <font>
      <sz val="11"/>
      <color theme="1"/>
      <name val="Calibri"/>
      <family val="2"/>
      <scheme val="minor"/>
    </font>
    <font>
      <i/>
      <sz val="12"/>
      <color theme="1"/>
      <name val="Calibri"/>
      <family val="2"/>
      <scheme val="minor"/>
    </font>
    <font>
      <b/>
      <sz val="18"/>
      <color theme="4"/>
      <name val="Calibri"/>
      <family val="2"/>
      <scheme val="minor"/>
    </font>
    <font>
      <b/>
      <sz val="16"/>
      <color rgb="FFFF0000"/>
      <name val="Calibri"/>
      <family val="2"/>
      <scheme val="minor"/>
    </font>
    <font>
      <b/>
      <sz val="12"/>
      <color theme="4"/>
      <name val="Calibri"/>
      <family val="2"/>
      <scheme val="minor"/>
    </font>
    <font>
      <i/>
      <sz val="10"/>
      <color theme="1"/>
      <name val="Calibri"/>
      <family val="2"/>
      <scheme val="minor"/>
    </font>
    <font>
      <b/>
      <vertAlign val="superscript"/>
      <sz val="12"/>
      <name val="Calibri"/>
      <family val="2"/>
      <scheme val="minor"/>
    </font>
    <font>
      <b/>
      <sz val="12"/>
      <color rgb="FF000000"/>
      <name val="Calibri"/>
      <family val="2"/>
      <scheme val="minor"/>
    </font>
    <font>
      <sz val="8"/>
      <name val="Calibri"/>
      <family val="2"/>
      <scheme val="minor"/>
    </font>
    <font>
      <sz val="12"/>
      <color rgb="FF3F3F76"/>
      <name val="Calibri"/>
      <family val="2"/>
      <scheme val="minor"/>
    </font>
    <font>
      <b/>
      <sz val="12"/>
      <color rgb="FFFA7D00"/>
      <name val="Calibri"/>
      <family val="2"/>
      <scheme val="minor"/>
    </font>
    <font>
      <sz val="11"/>
      <color indexed="8"/>
      <name val="Calibri"/>
      <family val="2"/>
      <scheme val="minor"/>
    </font>
    <font>
      <sz val="11"/>
      <name val="Calibri"/>
      <family val="2"/>
      <scheme val="minor"/>
    </font>
    <font>
      <sz val="11"/>
      <color theme="4"/>
      <name val="Calibri"/>
      <family val="2"/>
      <scheme val="minor"/>
    </font>
    <font>
      <sz val="12"/>
      <color theme="4"/>
      <name val="Calibri"/>
      <family val="2"/>
      <scheme val="minor"/>
    </font>
    <font>
      <b/>
      <i/>
      <sz val="12"/>
      <color theme="0"/>
      <name val="Calibri"/>
      <family val="2"/>
      <scheme val="minor"/>
    </font>
    <font>
      <b/>
      <i/>
      <sz val="11"/>
      <color rgb="FFC00000"/>
      <name val="Calibri"/>
      <family val="2"/>
      <scheme val="minor"/>
    </font>
    <font>
      <b/>
      <sz val="11"/>
      <color rgb="FF000000"/>
      <name val="Calibri"/>
      <family val="2"/>
      <scheme val="minor"/>
    </font>
    <font>
      <i/>
      <sz val="11"/>
      <color rgb="FF000000"/>
      <name val="Calibri"/>
      <family val="2"/>
      <scheme val="minor"/>
    </font>
    <font>
      <sz val="11"/>
      <color rgb="FF000000"/>
      <name val="Calibri"/>
      <family val="2"/>
      <scheme val="minor"/>
    </font>
    <font>
      <b/>
      <sz val="11"/>
      <name val="Calibri"/>
      <family val="2"/>
      <scheme val="minor"/>
    </font>
    <font>
      <b/>
      <sz val="11"/>
      <color indexed="8"/>
      <name val="Calibri"/>
      <family val="2"/>
      <scheme val="minor"/>
    </font>
    <font>
      <sz val="11"/>
      <color rgb="FFC00000"/>
      <name val="Calibri"/>
      <family val="2"/>
      <scheme val="minor"/>
    </font>
    <font>
      <sz val="12"/>
      <color rgb="FF000000"/>
      <name val="Calibri"/>
      <family val="2"/>
      <scheme val="minor"/>
    </font>
    <font>
      <i/>
      <sz val="9"/>
      <name val="Calibri"/>
      <family val="2"/>
      <scheme val="minor"/>
    </font>
    <font>
      <i/>
      <sz val="11"/>
      <color theme="0" tint="-0.499984740745262"/>
      <name val="Calibri"/>
      <family val="2"/>
      <scheme val="minor"/>
    </font>
    <font>
      <sz val="12"/>
      <color theme="4"/>
      <name val="Calibri (Body)"/>
    </font>
    <font>
      <sz val="12"/>
      <color indexed="8"/>
      <name val="Calibri"/>
      <family val="2"/>
      <scheme val="minor"/>
    </font>
    <font>
      <b/>
      <i/>
      <sz val="11"/>
      <color theme="5"/>
      <name val="Calibri"/>
      <family val="2"/>
      <scheme val="minor"/>
    </font>
    <font>
      <sz val="11"/>
      <color theme="4"/>
      <name val="Calibri (Body)"/>
    </font>
    <font>
      <b/>
      <sz val="11"/>
      <color theme="5" tint="-0.249977111117893"/>
      <name val="Calibri"/>
      <family val="2"/>
      <scheme val="minor"/>
    </font>
    <font>
      <sz val="11"/>
      <color theme="5" tint="-0.249977111117893"/>
      <name val="Calibri"/>
      <family val="2"/>
      <scheme val="minor"/>
    </font>
    <font>
      <b/>
      <sz val="11"/>
      <color theme="0"/>
      <name val="Calibri"/>
      <family val="2"/>
      <scheme val="minor"/>
    </font>
    <font>
      <b/>
      <i/>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color theme="0" tint="-0.499984740745262"/>
      <name val="Calibri (Body)"/>
    </font>
    <font>
      <sz val="12"/>
      <color theme="0" tint="-0.499984740745262"/>
      <name val="Calibri"/>
      <family val="2"/>
      <scheme val="minor"/>
    </font>
  </fonts>
  <fills count="27">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theme="9"/>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499984740745262"/>
        <bgColor indexed="64"/>
      </patternFill>
    </fill>
    <fill>
      <patternFill patternType="solid">
        <fgColor theme="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D9E1F2"/>
        <bgColor rgb="FF000000"/>
      </patternFill>
    </fill>
    <fill>
      <patternFill patternType="solid">
        <fgColor rgb="FFFFCC99"/>
      </patternFill>
    </fill>
    <fill>
      <patternFill patternType="solid">
        <fgColor rgb="FFF2F2F2"/>
      </patternFill>
    </fill>
    <fill>
      <patternFill patternType="solid">
        <fgColor rgb="FFA5A5A5"/>
      </patternFill>
    </fill>
    <fill>
      <patternFill patternType="solid">
        <fgColor rgb="FF92D050"/>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7" tint="0.59999389629810485"/>
        <bgColor indexed="64"/>
      </patternFill>
    </fill>
  </fills>
  <borders count="40">
    <border>
      <left/>
      <right/>
      <top/>
      <bottom/>
      <diagonal/>
    </border>
    <border>
      <left/>
      <right style="thin">
        <color indexed="64"/>
      </right>
      <top/>
      <bottom/>
      <diagonal/>
    </border>
    <border>
      <left style="thin">
        <color indexed="64"/>
      </left>
      <right/>
      <top/>
      <bottom/>
      <diagonal/>
    </border>
    <border>
      <left/>
      <right/>
      <top/>
      <bottom style="medium">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style="thick">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ck">
        <color indexed="64"/>
      </left>
      <right style="thick">
        <color indexed="64"/>
      </right>
      <top style="thin">
        <color indexed="64"/>
      </top>
      <bottom/>
      <diagonal/>
    </border>
    <border>
      <left style="thick">
        <color indexed="64"/>
      </left>
      <right style="thick">
        <color indexed="64"/>
      </right>
      <top style="thick">
        <color indexed="64"/>
      </top>
      <bottom/>
      <diagonal/>
    </border>
    <border>
      <left style="thick">
        <color indexed="64"/>
      </left>
      <right/>
      <top style="thin">
        <color indexed="64"/>
      </top>
      <bottom/>
      <diagonal/>
    </border>
    <border>
      <left/>
      <right/>
      <top style="thin">
        <color indexed="64"/>
      </top>
      <bottom/>
      <diagonal/>
    </border>
    <border>
      <left/>
      <right style="thick">
        <color indexed="64"/>
      </right>
      <top style="thin">
        <color indexed="64"/>
      </top>
      <bottom/>
      <diagonal/>
    </border>
    <border>
      <left style="thick">
        <color indexed="64"/>
      </left>
      <right style="thick">
        <color indexed="64"/>
      </right>
      <top/>
      <bottom style="medium">
        <color indexed="64"/>
      </bottom>
      <diagonal/>
    </border>
    <border>
      <left style="thick">
        <color indexed="64"/>
      </left>
      <right/>
      <top/>
      <bottom style="medium">
        <color indexed="64"/>
      </bottom>
      <diagonal/>
    </border>
    <border>
      <left/>
      <right style="thick">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ck">
        <color indexed="64"/>
      </left>
      <right style="thick">
        <color indexed="64"/>
      </right>
      <top style="thick">
        <color indexed="64"/>
      </top>
      <bottom style="thick">
        <color indexed="64"/>
      </bottom>
      <diagonal/>
    </border>
    <border>
      <left/>
      <right style="thick">
        <color indexed="64"/>
      </right>
      <top/>
      <bottom style="thin">
        <color indexed="64"/>
      </bottom>
      <diagonal/>
    </border>
    <border>
      <left/>
      <right style="thick">
        <color indexed="64"/>
      </right>
      <top style="thick">
        <color indexed="64"/>
      </top>
      <bottom style="thin">
        <color indexed="64"/>
      </bottom>
      <diagonal/>
    </border>
    <border>
      <left style="thick">
        <color indexed="64"/>
      </left>
      <right style="thick">
        <color indexed="64"/>
      </right>
      <top style="thick">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double">
        <color indexed="64"/>
      </bottom>
      <diagonal/>
    </border>
    <border>
      <left/>
      <right style="thin">
        <color indexed="64"/>
      </right>
      <top style="thin">
        <color indexed="64"/>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top style="thin">
        <color indexed="64"/>
      </top>
      <bottom style="thin">
        <color indexed="64"/>
      </bottom>
      <diagonal/>
    </border>
  </borders>
  <cellStyleXfs count="11">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0" fillId="0" borderId="0"/>
    <xf numFmtId="44" fontId="10"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xf numFmtId="0" fontId="20" fillId="19" borderId="20" applyNumberFormat="0" applyAlignment="0" applyProtection="0"/>
    <xf numFmtId="0" fontId="21" fillId="20" borderId="20" applyNumberFormat="0" applyAlignment="0" applyProtection="0"/>
    <xf numFmtId="0" fontId="2" fillId="21" borderId="21" applyNumberFormat="0" applyAlignment="0" applyProtection="0"/>
  </cellStyleXfs>
  <cellXfs count="275">
    <xf numFmtId="0" fontId="0" fillId="0" borderId="0" xfId="0"/>
    <xf numFmtId="0" fontId="3" fillId="0" borderId="0" xfId="0" applyFont="1"/>
    <xf numFmtId="0" fontId="3" fillId="10" borderId="0" xfId="0" applyFont="1" applyFill="1"/>
    <xf numFmtId="0" fontId="3" fillId="6" borderId="0" xfId="0" applyFont="1" applyFill="1" applyAlignment="1">
      <alignment horizontal="center"/>
    </xf>
    <xf numFmtId="0" fontId="3" fillId="6" borderId="1" xfId="0" applyFont="1" applyFill="1" applyBorder="1" applyAlignment="1">
      <alignment horizontal="center"/>
    </xf>
    <xf numFmtId="0" fontId="0" fillId="0" borderId="1" xfId="0" applyBorder="1"/>
    <xf numFmtId="0" fontId="3" fillId="10" borderId="1" xfId="0" applyFont="1" applyFill="1" applyBorder="1"/>
    <xf numFmtId="0" fontId="3" fillId="7" borderId="0" xfId="0" applyFont="1" applyFill="1" applyAlignment="1">
      <alignment horizontal="center"/>
    </xf>
    <xf numFmtId="0" fontId="3" fillId="7" borderId="1" xfId="0" applyFont="1" applyFill="1" applyBorder="1" applyAlignment="1">
      <alignment horizontal="center"/>
    </xf>
    <xf numFmtId="0" fontId="0" fillId="0" borderId="0" xfId="0" applyAlignment="1">
      <alignment wrapText="1"/>
    </xf>
    <xf numFmtId="44" fontId="3" fillId="11" borderId="1" xfId="1" applyFont="1" applyFill="1" applyBorder="1"/>
    <xf numFmtId="44" fontId="1" fillId="10" borderId="0" xfId="1" applyFont="1" applyFill="1" applyBorder="1"/>
    <xf numFmtId="44" fontId="3" fillId="10" borderId="1" xfId="1" applyFont="1" applyFill="1" applyBorder="1"/>
    <xf numFmtId="44" fontId="0" fillId="0" borderId="0" xfId="1" applyFont="1" applyFill="1" applyBorder="1"/>
    <xf numFmtId="0" fontId="3"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4" fillId="0" borderId="0" xfId="0" applyFont="1" applyAlignment="1">
      <alignment vertical="center" wrapText="1"/>
    </xf>
    <xf numFmtId="165" fontId="0" fillId="0" borderId="0" xfId="0" applyNumberFormat="1" applyAlignment="1">
      <alignment vertical="center"/>
    </xf>
    <xf numFmtId="0" fontId="5" fillId="0" borderId="0" xfId="0" applyFont="1" applyAlignment="1">
      <alignment vertical="center"/>
    </xf>
    <xf numFmtId="0" fontId="5" fillId="0" borderId="0" xfId="0" applyFont="1" applyAlignment="1">
      <alignment vertical="center" wrapText="1"/>
    </xf>
    <xf numFmtId="44" fontId="0" fillId="0" borderId="0" xfId="1" applyFont="1"/>
    <xf numFmtId="44" fontId="0" fillId="0" borderId="0" xfId="0" applyNumberFormat="1"/>
    <xf numFmtId="0" fontId="3" fillId="6" borderId="0" xfId="0" applyFont="1" applyFill="1"/>
    <xf numFmtId="0" fontId="8" fillId="0" borderId="0" xfId="0" applyFont="1"/>
    <xf numFmtId="44" fontId="8" fillId="0" borderId="0" xfId="1" applyFont="1" applyBorder="1"/>
    <xf numFmtId="44" fontId="9" fillId="11" borderId="1" xfId="1" applyFont="1" applyFill="1" applyBorder="1"/>
    <xf numFmtId="44" fontId="8" fillId="0" borderId="0" xfId="1" applyFont="1" applyFill="1" applyBorder="1"/>
    <xf numFmtId="1" fontId="11" fillId="0" borderId="0" xfId="5" applyNumberFormat="1" applyFont="1" applyFill="1" applyBorder="1"/>
    <xf numFmtId="167" fontId="1" fillId="0" borderId="0" xfId="3" applyNumberFormat="1" applyFont="1" applyFill="1" applyBorder="1"/>
    <xf numFmtId="167" fontId="3" fillId="0" borderId="1" xfId="3" applyNumberFormat="1" applyFont="1" applyFill="1" applyBorder="1"/>
    <xf numFmtId="0" fontId="3" fillId="0" borderId="1" xfId="0" applyFont="1" applyBorder="1"/>
    <xf numFmtId="44" fontId="1" fillId="0" borderId="0" xfId="1" applyFont="1" applyFill="1" applyBorder="1"/>
    <xf numFmtId="44" fontId="3" fillId="0" borderId="1" xfId="1" applyFont="1" applyFill="1" applyBorder="1"/>
    <xf numFmtId="0" fontId="3" fillId="8" borderId="0" xfId="0" applyFont="1" applyFill="1"/>
    <xf numFmtId="0" fontId="3" fillId="8" borderId="1" xfId="0" applyFont="1" applyFill="1" applyBorder="1"/>
    <xf numFmtId="44" fontId="0" fillId="8" borderId="0" xfId="0" applyNumberFormat="1" applyFill="1"/>
    <xf numFmtId="44" fontId="3" fillId="8" borderId="1" xfId="0" applyNumberFormat="1" applyFont="1" applyFill="1" applyBorder="1"/>
    <xf numFmtId="167" fontId="1" fillId="8" borderId="0" xfId="3" applyNumberFormat="1" applyFont="1" applyFill="1" applyBorder="1"/>
    <xf numFmtId="167" fontId="3" fillId="8" borderId="1" xfId="3" applyNumberFormat="1" applyFont="1" applyFill="1" applyBorder="1"/>
    <xf numFmtId="0" fontId="2" fillId="14" borderId="0" xfId="0" applyFont="1" applyFill="1" applyAlignment="1">
      <alignment horizontal="center"/>
    </xf>
    <xf numFmtId="0" fontId="2" fillId="14" borderId="1" xfId="0" applyFont="1" applyFill="1" applyBorder="1" applyAlignment="1">
      <alignment horizontal="center"/>
    </xf>
    <xf numFmtId="0" fontId="2" fillId="0" borderId="0" xfId="0" applyFont="1"/>
    <xf numFmtId="0" fontId="2" fillId="14" borderId="0" xfId="0" applyFont="1" applyFill="1" applyAlignment="1">
      <alignment horizontal="left"/>
    </xf>
    <xf numFmtId="0" fontId="3" fillId="15" borderId="0" xfId="0" applyFont="1" applyFill="1"/>
    <xf numFmtId="0" fontId="3" fillId="15" borderId="1" xfId="0" applyFont="1" applyFill="1" applyBorder="1"/>
    <xf numFmtId="44" fontId="1" fillId="15" borderId="0" xfId="1" applyFont="1" applyFill="1" applyBorder="1"/>
    <xf numFmtId="44" fontId="3" fillId="15" borderId="1" xfId="1" applyFont="1" applyFill="1" applyBorder="1"/>
    <xf numFmtId="0" fontId="3" fillId="16" borderId="0" xfId="0" applyFont="1" applyFill="1"/>
    <xf numFmtId="0" fontId="3" fillId="16" borderId="1" xfId="0" applyFont="1" applyFill="1" applyBorder="1"/>
    <xf numFmtId="44" fontId="1" fillId="16" borderId="0" xfId="1" applyFont="1" applyFill="1" applyBorder="1"/>
    <xf numFmtId="44" fontId="3" fillId="16" borderId="1" xfId="1" applyFont="1" applyFill="1" applyBorder="1"/>
    <xf numFmtId="0" fontId="9" fillId="0" borderId="0" xfId="0" applyFont="1"/>
    <xf numFmtId="0" fontId="13" fillId="0" borderId="0" xfId="0" applyFont="1"/>
    <xf numFmtId="167" fontId="0" fillId="0" borderId="0" xfId="3" applyNumberFormat="1" applyFont="1" applyFill="1" applyBorder="1"/>
    <xf numFmtId="0" fontId="9" fillId="10" borderId="0" xfId="0" applyFont="1" applyFill="1" applyAlignment="1">
      <alignment horizontal="left"/>
    </xf>
    <xf numFmtId="0" fontId="3" fillId="10" borderId="0" xfId="0" applyFont="1" applyFill="1" applyAlignment="1">
      <alignment horizontal="left"/>
    </xf>
    <xf numFmtId="9" fontId="0" fillId="0" borderId="0" xfId="0" applyNumberFormat="1"/>
    <xf numFmtId="44" fontId="8" fillId="0" borderId="0" xfId="0" applyNumberFormat="1" applyFont="1"/>
    <xf numFmtId="9" fontId="8" fillId="0" borderId="0" xfId="0" applyNumberFormat="1" applyFont="1"/>
    <xf numFmtId="0" fontId="12" fillId="0" borderId="0" xfId="0" applyFont="1"/>
    <xf numFmtId="0" fontId="14" fillId="0" borderId="0" xfId="0" applyFont="1"/>
    <xf numFmtId="0" fontId="15" fillId="0" borderId="0" xfId="0" applyFont="1"/>
    <xf numFmtId="0" fontId="9" fillId="10" borderId="0" xfId="0" applyFont="1" applyFill="1" applyAlignment="1">
      <alignment horizontal="center"/>
    </xf>
    <xf numFmtId="167" fontId="0" fillId="0" borderId="0" xfId="0" applyNumberFormat="1"/>
    <xf numFmtId="167" fontId="3" fillId="17" borderId="0" xfId="0" applyNumberFormat="1" applyFont="1" applyFill="1"/>
    <xf numFmtId="0" fontId="16" fillId="0" borderId="0" xfId="0" applyFont="1" applyAlignment="1">
      <alignment horizontal="center" wrapText="1"/>
    </xf>
    <xf numFmtId="167" fontId="3" fillId="17" borderId="0" xfId="0" applyNumberFormat="1" applyFont="1" applyFill="1" applyAlignment="1">
      <alignment horizontal="right"/>
    </xf>
    <xf numFmtId="167" fontId="0" fillId="8" borderId="0" xfId="3" applyNumberFormat="1" applyFont="1" applyFill="1"/>
    <xf numFmtId="44" fontId="0" fillId="16" borderId="0" xfId="1" applyFont="1" applyFill="1"/>
    <xf numFmtId="44" fontId="0" fillId="15" borderId="0" xfId="1" applyFont="1" applyFill="1"/>
    <xf numFmtId="44" fontId="3" fillId="0" borderId="1" xfId="1" applyFont="1" applyBorder="1"/>
    <xf numFmtId="167" fontId="3" fillId="0" borderId="1" xfId="3" applyNumberFormat="1" applyFont="1" applyBorder="1"/>
    <xf numFmtId="167" fontId="0" fillId="0" borderId="0" xfId="3" applyNumberFormat="1" applyFont="1"/>
    <xf numFmtId="0" fontId="9" fillId="0" borderId="0" xfId="0" applyFont="1" applyAlignment="1">
      <alignment vertical="center"/>
    </xf>
    <xf numFmtId="0" fontId="8" fillId="0" borderId="0" xfId="0" applyFont="1" applyAlignment="1">
      <alignment vertical="center"/>
    </xf>
    <xf numFmtId="0" fontId="3" fillId="6" borderId="13" xfId="0" applyFont="1" applyFill="1" applyBorder="1" applyAlignment="1">
      <alignment horizontal="center" vertical="center" wrapText="1"/>
    </xf>
    <xf numFmtId="0" fontId="3" fillId="9" borderId="0" xfId="0" applyFont="1" applyFill="1"/>
    <xf numFmtId="164" fontId="0" fillId="0" borderId="0" xfId="0" applyNumberFormat="1"/>
    <xf numFmtId="164" fontId="3" fillId="0" borderId="0" xfId="0" applyNumberFormat="1" applyFont="1"/>
    <xf numFmtId="164" fontId="3" fillId="11" borderId="0" xfId="0" applyNumberFormat="1" applyFont="1" applyFill="1"/>
    <xf numFmtId="0" fontId="9" fillId="6" borderId="4"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18" fillId="18" borderId="0" xfId="0" applyFont="1" applyFill="1"/>
    <xf numFmtId="0" fontId="8" fillId="0" borderId="1" xfId="0" applyFont="1" applyBorder="1"/>
    <xf numFmtId="0" fontId="21" fillId="0" borderId="0" xfId="9" applyFill="1" applyBorder="1"/>
    <xf numFmtId="9" fontId="22" fillId="0" borderId="0" xfId="3" applyFont="1"/>
    <xf numFmtId="0" fontId="22" fillId="0" borderId="0" xfId="4" applyFont="1"/>
    <xf numFmtId="44" fontId="22" fillId="0" borderId="0" xfId="4" applyNumberFormat="1" applyFont="1"/>
    <xf numFmtId="165" fontId="25" fillId="0" borderId="14" xfId="0" applyNumberFormat="1" applyFont="1" applyBorder="1" applyAlignment="1">
      <alignment vertical="center"/>
    </xf>
    <xf numFmtId="165" fontId="25" fillId="0" borderId="15" xfId="0" applyNumberFormat="1" applyFont="1" applyBorder="1" applyAlignment="1">
      <alignment vertical="center"/>
    </xf>
    <xf numFmtId="44" fontId="25" fillId="0" borderId="15" xfId="1" applyFont="1" applyFill="1" applyBorder="1" applyAlignment="1">
      <alignment vertical="center"/>
    </xf>
    <xf numFmtId="165" fontId="25" fillId="0" borderId="7" xfId="0" applyNumberFormat="1" applyFont="1" applyBorder="1" applyAlignment="1">
      <alignment vertical="center"/>
    </xf>
    <xf numFmtId="165" fontId="25" fillId="0" borderId="0" xfId="0" applyNumberFormat="1" applyFont="1" applyAlignment="1">
      <alignment vertical="center"/>
    </xf>
    <xf numFmtId="44" fontId="25" fillId="0" borderId="0" xfId="1" applyFont="1" applyBorder="1" applyAlignment="1">
      <alignment vertical="center"/>
    </xf>
    <xf numFmtId="165" fontId="25" fillId="0" borderId="18" xfId="0" applyNumberFormat="1" applyFont="1" applyBorder="1" applyAlignment="1">
      <alignment vertical="center"/>
    </xf>
    <xf numFmtId="165" fontId="25" fillId="0" borderId="3" xfId="0" applyNumberFormat="1" applyFont="1" applyBorder="1" applyAlignment="1">
      <alignment vertical="center"/>
    </xf>
    <xf numFmtId="44" fontId="25" fillId="0" borderId="3" xfId="1" applyFont="1" applyBorder="1" applyAlignment="1">
      <alignment vertical="center"/>
    </xf>
    <xf numFmtId="44" fontId="25" fillId="0" borderId="15" xfId="1" applyFont="1" applyBorder="1" applyAlignment="1">
      <alignment vertical="center"/>
    </xf>
    <xf numFmtId="0" fontId="25" fillId="0" borderId="0" xfId="8" applyFont="1" applyFill="1" applyBorder="1"/>
    <xf numFmtId="0" fontId="25" fillId="0" borderId="12" xfId="0" applyFont="1" applyBorder="1" applyAlignment="1">
      <alignment vertical="center"/>
    </xf>
    <xf numFmtId="0" fontId="25" fillId="0" borderId="9" xfId="0" applyFont="1" applyBorder="1" applyAlignment="1">
      <alignment vertical="center"/>
    </xf>
    <xf numFmtId="0" fontId="25" fillId="0" borderId="17" xfId="0" applyFont="1" applyBorder="1" applyAlignment="1">
      <alignment vertical="center"/>
    </xf>
    <xf numFmtId="9" fontId="26" fillId="0" borderId="0" xfId="10" applyNumberFormat="1" applyFont="1" applyFill="1" applyBorder="1" applyAlignment="1">
      <alignment horizontal="left" vertical="top"/>
    </xf>
    <xf numFmtId="0" fontId="0" fillId="22" borderId="0" xfId="0" applyFill="1"/>
    <xf numFmtId="0" fontId="0" fillId="23" borderId="0" xfId="0" applyFill="1"/>
    <xf numFmtId="0" fontId="8" fillId="0" borderId="1" xfId="0" applyFont="1" applyBorder="1" applyAlignment="1">
      <alignment vertical="top" wrapText="1"/>
    </xf>
    <xf numFmtId="44" fontId="8" fillId="0" borderId="16" xfId="1" applyFont="1" applyFill="1" applyBorder="1" applyAlignment="1">
      <alignment vertical="center"/>
    </xf>
    <xf numFmtId="44" fontId="8" fillId="0" borderId="8" xfId="1" applyFont="1" applyBorder="1" applyAlignment="1">
      <alignment vertical="center"/>
    </xf>
    <xf numFmtId="44" fontId="8" fillId="0" borderId="19" xfId="1" applyFont="1" applyBorder="1" applyAlignment="1">
      <alignment vertical="center"/>
    </xf>
    <xf numFmtId="44" fontId="8" fillId="0" borderId="16" xfId="1" applyFont="1" applyBorder="1" applyAlignment="1">
      <alignment vertical="center"/>
    </xf>
    <xf numFmtId="0" fontId="1" fillId="0" borderId="0" xfId="0" applyFont="1" applyAlignment="1">
      <alignment vertical="center"/>
    </xf>
    <xf numFmtId="44" fontId="25" fillId="0" borderId="0" xfId="1" applyFont="1"/>
    <xf numFmtId="0" fontId="25" fillId="0" borderId="0" xfId="0" applyFont="1" applyAlignment="1">
      <alignment horizontal="center"/>
    </xf>
    <xf numFmtId="44" fontId="0" fillId="0" borderId="0" xfId="0" applyNumberFormat="1" applyAlignment="1">
      <alignment horizontal="right"/>
    </xf>
    <xf numFmtId="166" fontId="0" fillId="0" borderId="0" xfId="2" applyNumberFormat="1" applyFont="1" applyAlignment="1">
      <alignment horizontal="right"/>
    </xf>
    <xf numFmtId="9" fontId="27" fillId="0" borderId="0" xfId="10" applyNumberFormat="1" applyFont="1" applyFill="1" applyBorder="1" applyAlignment="1">
      <alignment horizontal="left" vertical="top"/>
    </xf>
    <xf numFmtId="9" fontId="11" fillId="0" borderId="0" xfId="6" applyFont="1" applyFill="1"/>
    <xf numFmtId="0" fontId="28" fillId="0" borderId="10" xfId="4" applyFont="1" applyBorder="1" applyAlignment="1">
      <alignment horizontal="center" textRotation="45" wrapText="1"/>
    </xf>
    <xf numFmtId="9" fontId="28" fillId="7" borderId="10" xfId="6" applyFont="1" applyFill="1" applyBorder="1" applyAlignment="1">
      <alignment horizontal="center" textRotation="45" wrapText="1"/>
    </xf>
    <xf numFmtId="9" fontId="28" fillId="8" borderId="10" xfId="6" applyFont="1" applyFill="1" applyBorder="1" applyAlignment="1">
      <alignment horizontal="center" textRotation="45" wrapText="1"/>
    </xf>
    <xf numFmtId="9" fontId="28" fillId="24" borderId="10" xfId="3" applyFont="1" applyFill="1" applyBorder="1" applyAlignment="1" applyProtection="1">
      <alignment horizontal="center" textRotation="45" wrapText="1"/>
      <protection locked="0"/>
    </xf>
    <xf numFmtId="0" fontId="22" fillId="0" borderId="0" xfId="4" applyFont="1" applyAlignment="1">
      <alignment horizontal="center" textRotation="45"/>
    </xf>
    <xf numFmtId="0" fontId="24" fillId="0" borderId="0" xfId="4" applyFont="1" applyAlignment="1">
      <alignment vertical="top" wrapText="1"/>
    </xf>
    <xf numFmtId="9" fontId="24" fillId="0" borderId="0" xfId="6" applyFont="1" applyBorder="1" applyAlignment="1">
      <alignment vertical="top" wrapText="1"/>
    </xf>
    <xf numFmtId="9" fontId="30" fillId="12" borderId="0" xfId="6" applyFont="1" applyFill="1" applyBorder="1" applyAlignment="1">
      <alignment vertical="top" wrapText="1"/>
    </xf>
    <xf numFmtId="164" fontId="24" fillId="0" borderId="0" xfId="1" applyNumberFormat="1" applyFont="1"/>
    <xf numFmtId="0" fontId="32" fillId="0" borderId="0" xfId="4" applyFont="1"/>
    <xf numFmtId="0" fontId="30" fillId="11" borderId="0" xfId="4" applyFont="1" applyFill="1" applyAlignment="1">
      <alignment vertical="top"/>
    </xf>
    <xf numFmtId="0" fontId="33" fillId="0" borderId="0" xfId="4" applyFont="1"/>
    <xf numFmtId="44" fontId="11" fillId="0" borderId="0" xfId="5" applyFont="1" applyFill="1" applyBorder="1"/>
    <xf numFmtId="9" fontId="11" fillId="0" borderId="0" xfId="6" applyFont="1" applyFill="1" applyBorder="1"/>
    <xf numFmtId="9" fontId="11" fillId="0" borderId="0" xfId="6" applyFont="1" applyBorder="1"/>
    <xf numFmtId="9" fontId="28" fillId="7" borderId="10" xfId="6" applyFont="1" applyFill="1" applyBorder="1" applyAlignment="1" applyProtection="1">
      <alignment horizontal="center" textRotation="45" wrapText="1"/>
      <protection locked="0"/>
    </xf>
    <xf numFmtId="0" fontId="22" fillId="0" borderId="10" xfId="4" applyFont="1" applyBorder="1" applyAlignment="1" applyProtection="1">
      <alignment horizontal="center" textRotation="45"/>
      <protection locked="0"/>
    </xf>
    <xf numFmtId="0" fontId="22" fillId="0" borderId="0" xfId="4" applyFont="1" applyAlignment="1" applyProtection="1">
      <alignment horizontal="center" textRotation="45"/>
      <protection locked="0"/>
    </xf>
    <xf numFmtId="9" fontId="24" fillId="0" borderId="0" xfId="6" applyFont="1" applyAlignment="1">
      <alignment vertical="top" wrapText="1"/>
    </xf>
    <xf numFmtId="9" fontId="30" fillId="12" borderId="0" xfId="6" applyFont="1" applyFill="1" applyAlignment="1">
      <alignment vertical="top" wrapText="1"/>
    </xf>
    <xf numFmtId="9" fontId="28" fillId="8" borderId="10" xfId="6" applyFont="1" applyFill="1" applyBorder="1" applyAlignment="1" applyProtection="1">
      <alignment horizontal="center" textRotation="45" wrapText="1"/>
      <protection locked="0"/>
    </xf>
    <xf numFmtId="0" fontId="3" fillId="25" borderId="0" xfId="0" applyFont="1" applyFill="1"/>
    <xf numFmtId="0" fontId="25" fillId="0" borderId="0" xfId="0" applyFont="1"/>
    <xf numFmtId="0" fontId="34" fillId="0" borderId="1" xfId="0" applyFont="1" applyBorder="1"/>
    <xf numFmtId="0" fontId="9"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7" borderId="24" xfId="0" applyFont="1" applyFill="1" applyBorder="1" applyAlignment="1">
      <alignment horizontal="center" vertical="center" wrapText="1"/>
    </xf>
    <xf numFmtId="0" fontId="3" fillId="7" borderId="25"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3" borderId="22" xfId="0" applyFont="1" applyFill="1" applyBorder="1" applyAlignment="1">
      <alignment vertical="center"/>
    </xf>
    <xf numFmtId="0" fontId="9" fillId="6" borderId="23" xfId="0" applyFont="1" applyFill="1" applyBorder="1" applyAlignment="1">
      <alignment horizontal="center" vertical="center" wrapText="1"/>
    </xf>
    <xf numFmtId="44" fontId="0" fillId="0" borderId="0" xfId="1" applyFont="1" applyFill="1"/>
    <xf numFmtId="0" fontId="22" fillId="0" borderId="0" xfId="4" applyFont="1" applyAlignment="1">
      <alignment horizontal="center"/>
    </xf>
    <xf numFmtId="0" fontId="22" fillId="0" borderId="29" xfId="4" applyFont="1" applyBorder="1" applyAlignment="1">
      <alignment wrapText="1"/>
    </xf>
    <xf numFmtId="0" fontId="22" fillId="0" borderId="28" xfId="4" applyFont="1" applyBorder="1" applyAlignment="1">
      <alignment wrapText="1"/>
    </xf>
    <xf numFmtId="164" fontId="24" fillId="0" borderId="1" xfId="8" applyNumberFormat="1" applyFont="1" applyFill="1" applyBorder="1" applyAlignment="1">
      <alignment wrapText="1"/>
    </xf>
    <xf numFmtId="164" fontId="24" fillId="0" borderId="26" xfId="8" applyNumberFormat="1" applyFont="1" applyFill="1" applyBorder="1" applyAlignment="1">
      <alignment wrapText="1"/>
    </xf>
    <xf numFmtId="1" fontId="24" fillId="0" borderId="1" xfId="8" applyNumberFormat="1" applyFont="1" applyFill="1" applyBorder="1"/>
    <xf numFmtId="1" fontId="23" fillId="0" borderId="26" xfId="4" applyNumberFormat="1" applyFont="1" applyBorder="1"/>
    <xf numFmtId="0" fontId="22" fillId="0" borderId="0" xfId="4" applyFont="1" applyAlignment="1">
      <alignment vertical="center"/>
    </xf>
    <xf numFmtId="0" fontId="32" fillId="0" borderId="0" xfId="4" applyFont="1" applyAlignment="1">
      <alignment vertical="center"/>
    </xf>
    <xf numFmtId="9" fontId="22" fillId="0" borderId="29" xfId="3" applyFont="1" applyFill="1" applyBorder="1" applyAlignment="1">
      <alignment horizontal="center"/>
    </xf>
    <xf numFmtId="9" fontId="22" fillId="0" borderId="28" xfId="3" applyFont="1" applyBorder="1" applyAlignment="1">
      <alignment horizontal="center"/>
    </xf>
    <xf numFmtId="9" fontId="22" fillId="0" borderId="29" xfId="3" applyFont="1" applyBorder="1" applyAlignment="1">
      <alignment horizontal="center"/>
    </xf>
    <xf numFmtId="0" fontId="31" fillId="17" borderId="0" xfId="4" applyFont="1" applyFill="1" applyAlignment="1">
      <alignment vertical="center"/>
    </xf>
    <xf numFmtId="0" fontId="35" fillId="17" borderId="0" xfId="4" applyFont="1" applyFill="1" applyAlignment="1">
      <alignment vertical="center" wrapText="1"/>
    </xf>
    <xf numFmtId="0" fontId="30" fillId="11" borderId="31" xfId="4" applyFont="1" applyFill="1" applyBorder="1" applyAlignment="1">
      <alignment vertical="top"/>
    </xf>
    <xf numFmtId="0" fontId="28" fillId="15" borderId="0" xfId="4" applyFont="1" applyFill="1" applyAlignment="1">
      <alignment vertical="top"/>
    </xf>
    <xf numFmtId="0" fontId="28" fillId="15" borderId="32" xfId="4" applyFont="1" applyFill="1" applyBorder="1" applyAlignment="1">
      <alignment vertical="top"/>
    </xf>
    <xf numFmtId="0" fontId="30" fillId="11" borderId="31" xfId="4" applyFont="1" applyFill="1" applyBorder="1" applyAlignment="1">
      <alignment horizontal="left" vertical="center" wrapText="1"/>
    </xf>
    <xf numFmtId="0" fontId="22" fillId="0" borderId="0" xfId="4" applyFont="1" applyAlignment="1">
      <alignment horizontal="center" vertical="center" wrapText="1"/>
    </xf>
    <xf numFmtId="0" fontId="32" fillId="0" borderId="0" xfId="4" applyFont="1" applyAlignment="1">
      <alignment horizontal="center" vertical="center" wrapText="1"/>
    </xf>
    <xf numFmtId="0" fontId="29" fillId="11" borderId="10" xfId="4" applyFont="1" applyFill="1" applyBorder="1" applyAlignment="1">
      <alignment vertical="top" wrapText="1"/>
    </xf>
    <xf numFmtId="2" fontId="23" fillId="11" borderId="10" xfId="0" applyNumberFormat="1" applyFont="1" applyFill="1" applyBorder="1" applyAlignment="1">
      <alignment horizontal="center" vertical="center" wrapText="1"/>
    </xf>
    <xf numFmtId="44" fontId="23" fillId="11" borderId="10" xfId="1" applyFont="1" applyFill="1" applyBorder="1" applyAlignment="1">
      <alignment horizontal="center" vertical="center" wrapText="1"/>
    </xf>
    <xf numFmtId="2" fontId="23" fillId="11" borderId="10" xfId="0" applyNumberFormat="1" applyFont="1" applyFill="1" applyBorder="1" applyAlignment="1">
      <alignment horizontal="right" vertical="center" wrapText="1"/>
    </xf>
    <xf numFmtId="0" fontId="23" fillId="11" borderId="10" xfId="0" applyFont="1" applyFill="1" applyBorder="1" applyAlignment="1">
      <alignment horizontal="right"/>
    </xf>
    <xf numFmtId="44" fontId="23" fillId="11" borderId="10" xfId="1" applyFont="1" applyFill="1" applyBorder="1" applyAlignment="1">
      <alignment horizontal="right"/>
    </xf>
    <xf numFmtId="0" fontId="23" fillId="11" borderId="10" xfId="0" applyFont="1" applyFill="1" applyBorder="1" applyAlignment="1">
      <alignment vertical="top" wrapText="1"/>
    </xf>
    <xf numFmtId="0" fontId="23" fillId="11" borderId="10" xfId="0" applyFont="1" applyFill="1" applyBorder="1"/>
    <xf numFmtId="1" fontId="23" fillId="11" borderId="10" xfId="0" applyNumberFormat="1" applyFont="1" applyFill="1" applyBorder="1"/>
    <xf numFmtId="0" fontId="30" fillId="11" borderId="33" xfId="4" applyFont="1" applyFill="1" applyBorder="1" applyAlignment="1">
      <alignment vertical="top"/>
    </xf>
    <xf numFmtId="0" fontId="29" fillId="11" borderId="33" xfId="4" applyFont="1" applyFill="1" applyBorder="1" applyAlignment="1">
      <alignment vertical="top" wrapText="1"/>
    </xf>
    <xf numFmtId="0" fontId="23" fillId="11" borderId="33" xfId="0" applyFont="1" applyFill="1" applyBorder="1"/>
    <xf numFmtId="2" fontId="31" fillId="15" borderId="1" xfId="1" applyNumberFormat="1" applyFont="1" applyFill="1" applyBorder="1"/>
    <xf numFmtId="44" fontId="31" fillId="15" borderId="1" xfId="1" applyFont="1" applyFill="1" applyBorder="1"/>
    <xf numFmtId="44" fontId="31" fillId="15" borderId="34" xfId="1" applyFont="1" applyFill="1" applyBorder="1"/>
    <xf numFmtId="44" fontId="23" fillId="11" borderId="29" xfId="1" applyFont="1" applyFill="1" applyBorder="1"/>
    <xf numFmtId="44" fontId="31" fillId="15" borderId="29" xfId="1" applyFont="1" applyFill="1" applyBorder="1"/>
    <xf numFmtId="44" fontId="31" fillId="15" borderId="35" xfId="1" applyFont="1" applyFill="1" applyBorder="1"/>
    <xf numFmtId="9" fontId="28" fillId="7" borderId="33" xfId="6" applyFont="1" applyFill="1" applyBorder="1" applyAlignment="1">
      <alignment horizontal="center" textRotation="45" wrapText="1"/>
    </xf>
    <xf numFmtId="44" fontId="31" fillId="15" borderId="29" xfId="0" applyNumberFormat="1" applyFont="1" applyFill="1" applyBorder="1"/>
    <xf numFmtId="44" fontId="31" fillId="15" borderId="35" xfId="0" applyNumberFormat="1" applyFont="1" applyFill="1" applyBorder="1"/>
    <xf numFmtId="0" fontId="23" fillId="11" borderId="29" xfId="0" applyFont="1" applyFill="1" applyBorder="1" applyAlignment="1">
      <alignment horizontal="right"/>
    </xf>
    <xf numFmtId="0" fontId="31" fillId="15" borderId="29" xfId="0" applyFont="1" applyFill="1" applyBorder="1" applyAlignment="1">
      <alignment horizontal="right"/>
    </xf>
    <xf numFmtId="0" fontId="31" fillId="15" borderId="35" xfId="0" applyFont="1" applyFill="1" applyBorder="1" applyAlignment="1">
      <alignment horizontal="right"/>
    </xf>
    <xf numFmtId="44" fontId="23" fillId="11" borderId="29" xfId="1" applyFont="1" applyFill="1" applyBorder="1" applyAlignment="1">
      <alignment horizontal="right"/>
    </xf>
    <xf numFmtId="44" fontId="31" fillId="15" borderId="29" xfId="1" applyFont="1" applyFill="1" applyBorder="1" applyAlignment="1">
      <alignment horizontal="right"/>
    </xf>
    <xf numFmtId="44" fontId="31" fillId="15" borderId="35" xfId="1" applyFont="1" applyFill="1" applyBorder="1" applyAlignment="1">
      <alignment horizontal="right"/>
    </xf>
    <xf numFmtId="164" fontId="23" fillId="0" borderId="0" xfId="1" applyNumberFormat="1" applyFont="1" applyBorder="1" applyAlignment="1">
      <alignment vertical="top" wrapText="1"/>
    </xf>
    <xf numFmtId="0" fontId="23" fillId="11" borderId="33" xfId="0" applyFont="1" applyFill="1" applyBorder="1" applyAlignment="1">
      <alignment horizontal="right"/>
    </xf>
    <xf numFmtId="164" fontId="31" fillId="15" borderId="1" xfId="1" applyNumberFormat="1" applyFont="1" applyFill="1" applyBorder="1" applyAlignment="1">
      <alignment horizontal="right"/>
    </xf>
    <xf numFmtId="164" fontId="31" fillId="15" borderId="34" xfId="1" applyNumberFormat="1" applyFont="1" applyFill="1" applyBorder="1" applyAlignment="1">
      <alignment horizontal="right"/>
    </xf>
    <xf numFmtId="0" fontId="30" fillId="11" borderId="26" xfId="4" applyFont="1" applyFill="1" applyBorder="1" applyAlignment="1">
      <alignment vertical="top"/>
    </xf>
    <xf numFmtId="0" fontId="31" fillId="15" borderId="1" xfId="0" applyFont="1" applyFill="1" applyBorder="1"/>
    <xf numFmtId="0" fontId="31" fillId="15" borderId="34" xfId="0" applyFont="1" applyFill="1" applyBorder="1"/>
    <xf numFmtId="164" fontId="31" fillId="15" borderId="29" xfId="1" applyNumberFormat="1" applyFont="1" applyFill="1" applyBorder="1" applyAlignment="1">
      <alignment horizontal="right"/>
    </xf>
    <xf numFmtId="164" fontId="31" fillId="15" borderId="35" xfId="1" applyNumberFormat="1" applyFont="1" applyFill="1" applyBorder="1" applyAlignment="1">
      <alignment horizontal="right"/>
    </xf>
    <xf numFmtId="9" fontId="28" fillId="8" borderId="33" xfId="6" applyFont="1" applyFill="1" applyBorder="1" applyAlignment="1">
      <alignment horizontal="center" textRotation="45" wrapText="1"/>
    </xf>
    <xf numFmtId="164" fontId="23" fillId="11" borderId="10" xfId="1" applyNumberFormat="1" applyFont="1" applyFill="1" applyBorder="1"/>
    <xf numFmtId="0" fontId="23" fillId="11" borderId="28" xfId="0" applyFont="1" applyFill="1" applyBorder="1"/>
    <xf numFmtId="1" fontId="23" fillId="11" borderId="28" xfId="0" applyNumberFormat="1" applyFont="1" applyFill="1" applyBorder="1"/>
    <xf numFmtId="164" fontId="23" fillId="11" borderId="33" xfId="1" applyNumberFormat="1" applyFont="1" applyFill="1" applyBorder="1"/>
    <xf numFmtId="1" fontId="23" fillId="11" borderId="33" xfId="0" applyNumberFormat="1" applyFont="1" applyFill="1" applyBorder="1" applyAlignment="1">
      <alignment vertical="top" wrapText="1"/>
    </xf>
    <xf numFmtId="0" fontId="23" fillId="11" borderId="26" xfId="0" applyFont="1" applyFill="1" applyBorder="1"/>
    <xf numFmtId="1" fontId="23" fillId="11" borderId="10" xfId="0" applyNumberFormat="1" applyFont="1" applyFill="1" applyBorder="1" applyAlignment="1">
      <alignment vertical="top" wrapText="1"/>
    </xf>
    <xf numFmtId="0" fontId="23" fillId="11" borderId="28" xfId="0" applyFont="1" applyFill="1" applyBorder="1" applyAlignment="1">
      <alignment horizontal="right"/>
    </xf>
    <xf numFmtId="0" fontId="30" fillId="11" borderId="26" xfId="4" applyFont="1" applyFill="1" applyBorder="1" applyAlignment="1">
      <alignment horizontal="right" vertical="top"/>
    </xf>
    <xf numFmtId="0" fontId="29" fillId="11" borderId="36" xfId="4" applyFont="1" applyFill="1" applyBorder="1" applyAlignment="1">
      <alignment vertical="top" wrapText="1"/>
    </xf>
    <xf numFmtId="0" fontId="23" fillId="11" borderId="36" xfId="0" applyFont="1" applyFill="1" applyBorder="1" applyAlignment="1">
      <alignment horizontal="right"/>
    </xf>
    <xf numFmtId="164" fontId="31" fillId="15" borderId="37" xfId="1" applyNumberFormat="1" applyFont="1" applyFill="1" applyBorder="1" applyAlignment="1">
      <alignment horizontal="right"/>
    </xf>
    <xf numFmtId="164" fontId="31" fillId="15" borderId="38" xfId="1" applyNumberFormat="1" applyFont="1" applyFill="1" applyBorder="1" applyAlignment="1">
      <alignment horizontal="right"/>
    </xf>
    <xf numFmtId="0" fontId="8" fillId="0" borderId="0" xfId="0" applyFont="1" applyAlignment="1">
      <alignment horizontal="left"/>
    </xf>
    <xf numFmtId="0" fontId="8" fillId="0" borderId="0" xfId="0" applyFont="1" applyAlignment="1">
      <alignment horizontal="left" wrapText="1"/>
    </xf>
    <xf numFmtId="0" fontId="0" fillId="0" borderId="0" xfId="0" applyAlignment="1">
      <alignment horizontal="left" wrapText="1"/>
    </xf>
    <xf numFmtId="0" fontId="36" fillId="0" borderId="30" xfId="4" applyFont="1" applyBorder="1" applyAlignment="1">
      <alignment horizontal="center" vertical="center" wrapText="1"/>
    </xf>
    <xf numFmtId="0" fontId="36" fillId="0" borderId="29" xfId="4" applyFont="1" applyBorder="1" applyAlignment="1">
      <alignment horizontal="center" vertical="center" wrapText="1"/>
    </xf>
    <xf numFmtId="0" fontId="36" fillId="0" borderId="28" xfId="4" applyFont="1" applyBorder="1" applyAlignment="1">
      <alignment horizontal="center" vertical="center" wrapText="1"/>
    </xf>
    <xf numFmtId="0" fontId="31" fillId="6" borderId="0" xfId="4" applyFont="1" applyFill="1" applyAlignment="1">
      <alignment horizontal="center" vertical="center"/>
    </xf>
    <xf numFmtId="0" fontId="31" fillId="17" borderId="0" xfId="4" applyFont="1" applyFill="1" applyAlignment="1">
      <alignment horizontal="center" vertical="center"/>
    </xf>
    <xf numFmtId="0" fontId="31" fillId="17" borderId="11" xfId="4" applyFont="1" applyFill="1" applyBorder="1" applyAlignment="1">
      <alignment horizontal="center" vertical="center"/>
    </xf>
    <xf numFmtId="0" fontId="36" fillId="0" borderId="29" xfId="4" quotePrefix="1" applyFont="1" applyBorder="1" applyAlignment="1">
      <alignment horizontal="left" vertical="center" wrapText="1"/>
    </xf>
    <xf numFmtId="0" fontId="36" fillId="0" borderId="29" xfId="4" applyFont="1" applyBorder="1" applyAlignment="1">
      <alignment horizontal="left" vertical="center" wrapText="1"/>
    </xf>
    <xf numFmtId="0" fontId="36" fillId="0" borderId="28" xfId="4" applyFont="1" applyBorder="1" applyAlignment="1">
      <alignment horizontal="left" vertical="center" wrapText="1"/>
    </xf>
    <xf numFmtId="0" fontId="36" fillId="0" borderId="30" xfId="4" applyFont="1" applyBorder="1" applyAlignment="1">
      <alignment horizontal="left" vertical="center" wrapText="1"/>
    </xf>
    <xf numFmtId="0" fontId="36" fillId="0" borderId="1" xfId="4" applyFont="1" applyBorder="1" applyAlignment="1">
      <alignment horizontal="left" vertical="center" wrapText="1"/>
    </xf>
    <xf numFmtId="0" fontId="36" fillId="0" borderId="26" xfId="4" applyFont="1" applyBorder="1" applyAlignment="1">
      <alignment horizontal="left" vertical="center" wrapText="1"/>
    </xf>
    <xf numFmtId="0" fontId="36" fillId="0" borderId="27" xfId="4" applyFont="1" applyBorder="1" applyAlignment="1">
      <alignment horizontal="left" vertical="center" wrapText="1"/>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22"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16" fillId="0" borderId="0" xfId="0" applyFont="1" applyAlignment="1">
      <alignment horizontal="left" wrapText="1"/>
    </xf>
    <xf numFmtId="0" fontId="2" fillId="13" borderId="0" xfId="0" applyFont="1" applyFill="1" applyAlignment="1">
      <alignment horizontal="center"/>
    </xf>
    <xf numFmtId="0" fontId="3" fillId="0" borderId="0" xfId="0" applyFont="1" applyAlignment="1">
      <alignment horizontal="center"/>
    </xf>
    <xf numFmtId="0" fontId="3" fillId="0" borderId="1" xfId="0" applyFont="1" applyBorder="1" applyAlignment="1">
      <alignment horizontal="center"/>
    </xf>
    <xf numFmtId="0" fontId="2" fillId="2" borderId="0" xfId="0" applyFont="1" applyFill="1" applyAlignment="1">
      <alignment horizontal="center"/>
    </xf>
    <xf numFmtId="0" fontId="2" fillId="2" borderId="1" xfId="0" applyFont="1" applyFill="1" applyBorder="1" applyAlignment="1">
      <alignment horizontal="center"/>
    </xf>
    <xf numFmtId="0" fontId="2" fillId="3" borderId="2"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0" fontId="2" fillId="5" borderId="0" xfId="0" applyFont="1" applyFill="1" applyAlignment="1">
      <alignment horizontal="center"/>
    </xf>
    <xf numFmtId="0" fontId="3" fillId="4" borderId="0" xfId="0" applyFont="1" applyFill="1" applyAlignment="1">
      <alignment horizontal="center"/>
    </xf>
    <xf numFmtId="0" fontId="0" fillId="0" borderId="10" xfId="0" applyBorder="1"/>
    <xf numFmtId="0" fontId="0" fillId="0" borderId="10" xfId="0" applyBorder="1" applyAlignment="1">
      <alignment wrapText="1"/>
    </xf>
    <xf numFmtId="0" fontId="0" fillId="22" borderId="10" xfId="0" applyFill="1" applyBorder="1"/>
    <xf numFmtId="0" fontId="0" fillId="23" borderId="10" xfId="0" applyFill="1" applyBorder="1" applyAlignment="1">
      <alignment vertical="center"/>
    </xf>
    <xf numFmtId="0" fontId="38" fillId="0" borderId="0" xfId="4" applyFont="1"/>
    <xf numFmtId="9" fontId="39" fillId="0" borderId="0" xfId="10" applyNumberFormat="1" applyFont="1" applyFill="1" applyBorder="1" applyAlignment="1">
      <alignment horizontal="left" vertical="top"/>
    </xf>
    <xf numFmtId="0" fontId="41" fillId="0" borderId="0" xfId="4" applyFont="1" applyFill="1" applyAlignment="1"/>
    <xf numFmtId="0" fontId="42" fillId="0" borderId="0" xfId="4" applyFont="1" applyFill="1" applyAlignment="1">
      <alignment wrapText="1"/>
    </xf>
    <xf numFmtId="9" fontId="28" fillId="9" borderId="10" xfId="6" applyFont="1" applyFill="1" applyBorder="1" applyAlignment="1">
      <alignment horizontal="center" textRotation="45" wrapText="1"/>
    </xf>
    <xf numFmtId="9" fontId="43" fillId="13" borderId="10" xfId="6" applyFont="1" applyFill="1" applyBorder="1" applyAlignment="1">
      <alignment horizontal="center" textRotation="45" wrapText="1"/>
    </xf>
    <xf numFmtId="9" fontId="43" fillId="13" borderId="36" xfId="6" applyFont="1" applyFill="1" applyBorder="1" applyAlignment="1">
      <alignment horizontal="center" textRotation="45" wrapText="1"/>
    </xf>
    <xf numFmtId="9" fontId="43" fillId="13" borderId="33" xfId="6" applyFont="1" applyFill="1" applyBorder="1" applyAlignment="1">
      <alignment horizontal="center" textRotation="45" wrapText="1"/>
    </xf>
    <xf numFmtId="0" fontId="28" fillId="0" borderId="39" xfId="4" applyFont="1" applyBorder="1" applyAlignment="1" applyProtection="1">
      <alignment horizontal="center" textRotation="45" wrapText="1"/>
      <protection locked="0"/>
    </xf>
    <xf numFmtId="2" fontId="31" fillId="15" borderId="29" xfId="1" applyNumberFormat="1" applyFont="1" applyFill="1" applyBorder="1"/>
    <xf numFmtId="167" fontId="25" fillId="0" borderId="0" xfId="0" applyNumberFormat="1" applyFont="1"/>
    <xf numFmtId="0" fontId="45" fillId="8" borderId="0" xfId="4" applyFont="1" applyFill="1" applyAlignment="1">
      <alignment horizontal="center"/>
    </xf>
    <xf numFmtId="0" fontId="45" fillId="8" borderId="0" xfId="4" applyFont="1" applyFill="1" applyAlignment="1"/>
    <xf numFmtId="0" fontId="46" fillId="8" borderId="0" xfId="4" applyFont="1" applyFill="1" applyAlignment="1">
      <alignment horizontal="left" wrapText="1"/>
    </xf>
    <xf numFmtId="0" fontId="0" fillId="26" borderId="0" xfId="0" applyFill="1"/>
    <xf numFmtId="0" fontId="48" fillId="26" borderId="0" xfId="8" applyFont="1" applyFill="1" applyBorder="1"/>
  </cellXfs>
  <cellStyles count="11">
    <cellStyle name="Calculation" xfId="9" builtinId="22"/>
    <cellStyle name="Check Cell" xfId="10" builtinId="23"/>
    <cellStyle name="Comma" xfId="2" builtinId="3"/>
    <cellStyle name="Comma 2" xfId="7" xr:uid="{C2FBCF08-9CD1-2047-A167-60DE6ADB9CCD}"/>
    <cellStyle name="Currency" xfId="1" builtinId="4"/>
    <cellStyle name="Currency 2" xfId="5" xr:uid="{C2703631-1D30-6141-A002-0D4C457E2AB0}"/>
    <cellStyle name="Input" xfId="8" builtinId="20"/>
    <cellStyle name="Normal" xfId="0" builtinId="0"/>
    <cellStyle name="Normal 2" xfId="4" xr:uid="{4DE0DAE6-EA0B-B748-8489-B6CBDC628E76}"/>
    <cellStyle name="Percent" xfId="3" builtinId="5"/>
    <cellStyle name="Percent 2" xfId="6" xr:uid="{0782EEA9-2C77-9E44-8C1E-954132AD706C}"/>
  </cellStyles>
  <dxfs count="2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0" tint="-0.14996795556505021"/>
      </font>
    </dxf>
    <dxf>
      <font>
        <color rgb="FF006100"/>
      </font>
      <fill>
        <patternFill>
          <bgColor rgb="FFC6EFCE"/>
        </patternFill>
      </fill>
    </dxf>
    <dxf>
      <font>
        <color rgb="FF006100"/>
      </font>
      <fill>
        <patternFill>
          <bgColor rgb="FFC6EFCE"/>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EFE7"/>
      <color rgb="FFF1F1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'3-year TCO Charts'!$A$9</c:f>
              <c:strCache>
                <c:ptCount val="1"/>
                <c:pt idx="0">
                  <c:v>Hardware</c:v>
                </c:pt>
              </c:strCache>
            </c:strRef>
          </c:tx>
          <c:spPr>
            <a:solidFill>
              <a:schemeClr val="accent1"/>
            </a:solidFill>
            <a:ln>
              <a:noFill/>
            </a:ln>
            <a:effectLst/>
          </c:spPr>
          <c:invertIfNegative val="0"/>
          <c:cat>
            <c:strRef>
              <c:f>'3-year TCO Charts'!$B$8:$C$8</c:f>
              <c:strCache>
                <c:ptCount val="2"/>
                <c:pt idx="0">
                  <c:v>Windows</c:v>
                </c:pt>
                <c:pt idx="1">
                  <c:v>Mac</c:v>
                </c:pt>
              </c:strCache>
            </c:strRef>
          </c:cat>
          <c:val>
            <c:numRef>
              <c:f>'3-year TCO Charts'!$B$9:$C$9</c:f>
              <c:numCache>
                <c:formatCode>_("$"* #,##0.00_);_("$"* \(#,##0.00\);_("$"* "-"??_);_(@_)</c:formatCode>
                <c:ptCount val="2"/>
                <c:pt idx="0">
                  <c:v>1499</c:v>
                </c:pt>
                <c:pt idx="1">
                  <c:v>1499</c:v>
                </c:pt>
              </c:numCache>
            </c:numRef>
          </c:val>
          <c:extLst>
            <c:ext xmlns:c16="http://schemas.microsoft.com/office/drawing/2014/chart" uri="{C3380CC4-5D6E-409C-BE32-E72D297353CC}">
              <c16:uniqueId val="{00000000-DA1C-3B46-AE06-D44DD8D69B2C}"/>
            </c:ext>
          </c:extLst>
        </c:ser>
        <c:ser>
          <c:idx val="1"/>
          <c:order val="1"/>
          <c:tx>
            <c:strRef>
              <c:f>'3-year TCO Charts'!$A$10</c:f>
              <c:strCache>
                <c:ptCount val="1"/>
                <c:pt idx="0">
                  <c:v>Software</c:v>
                </c:pt>
              </c:strCache>
            </c:strRef>
          </c:tx>
          <c:spPr>
            <a:solidFill>
              <a:schemeClr val="accent3"/>
            </a:solidFill>
            <a:ln>
              <a:noFill/>
            </a:ln>
            <a:effectLst/>
          </c:spPr>
          <c:invertIfNegative val="0"/>
          <c:cat>
            <c:strRef>
              <c:f>'3-year TCO Charts'!$B$8:$C$8</c:f>
              <c:strCache>
                <c:ptCount val="2"/>
                <c:pt idx="0">
                  <c:v>Windows</c:v>
                </c:pt>
                <c:pt idx="1">
                  <c:v>Mac</c:v>
                </c:pt>
              </c:strCache>
            </c:strRef>
          </c:cat>
          <c:val>
            <c:numRef>
              <c:f>'3-year TCO Charts'!$B$10:$C$10</c:f>
              <c:numCache>
                <c:formatCode>_("$"* #,##0.00_);_("$"* \(#,##0.00\);_("$"* "-"??_);_(@_)</c:formatCode>
                <c:ptCount val="2"/>
                <c:pt idx="0">
                  <c:v>22.709277723308237</c:v>
                </c:pt>
                <c:pt idx="1">
                  <c:v>19.519434616557511</c:v>
                </c:pt>
              </c:numCache>
            </c:numRef>
          </c:val>
          <c:extLst>
            <c:ext xmlns:c16="http://schemas.microsoft.com/office/drawing/2014/chart" uri="{C3380CC4-5D6E-409C-BE32-E72D297353CC}">
              <c16:uniqueId val="{00000001-DA1C-3B46-AE06-D44DD8D69B2C}"/>
            </c:ext>
          </c:extLst>
        </c:ser>
        <c:ser>
          <c:idx val="2"/>
          <c:order val="2"/>
          <c:tx>
            <c:strRef>
              <c:f>'3-year TCO Charts'!$A$11</c:f>
              <c:strCache>
                <c:ptCount val="1"/>
                <c:pt idx="0">
                  <c:v>Engineering</c:v>
                </c:pt>
              </c:strCache>
            </c:strRef>
          </c:tx>
          <c:spPr>
            <a:solidFill>
              <a:schemeClr val="accent5"/>
            </a:solidFill>
            <a:ln>
              <a:noFill/>
            </a:ln>
            <a:effectLst/>
          </c:spPr>
          <c:invertIfNegative val="0"/>
          <c:cat>
            <c:strRef>
              <c:f>'3-year TCO Charts'!$B$8:$C$8</c:f>
              <c:strCache>
                <c:ptCount val="2"/>
                <c:pt idx="0">
                  <c:v>Windows</c:v>
                </c:pt>
                <c:pt idx="1">
                  <c:v>Mac</c:v>
                </c:pt>
              </c:strCache>
            </c:strRef>
          </c:cat>
          <c:val>
            <c:numRef>
              <c:f>'3-year TCO Charts'!$B$11:$C$11</c:f>
              <c:numCache>
                <c:formatCode>_("$"* #,##0.00_);_("$"* \(#,##0.00\);_("$"* "-"??_);_(@_)</c:formatCode>
                <c:ptCount val="2"/>
                <c:pt idx="0">
                  <c:v>14.264483943936236</c:v>
                </c:pt>
                <c:pt idx="1">
                  <c:v>14.26460393673657</c:v>
                </c:pt>
              </c:numCache>
            </c:numRef>
          </c:val>
          <c:extLst>
            <c:ext xmlns:c16="http://schemas.microsoft.com/office/drawing/2014/chart" uri="{C3380CC4-5D6E-409C-BE32-E72D297353CC}">
              <c16:uniqueId val="{00000002-DA1C-3B46-AE06-D44DD8D69B2C}"/>
            </c:ext>
          </c:extLst>
        </c:ser>
        <c:ser>
          <c:idx val="3"/>
          <c:order val="3"/>
          <c:tx>
            <c:strRef>
              <c:f>'3-year TCO Charts'!$A$12</c:f>
              <c:strCache>
                <c:ptCount val="1"/>
                <c:pt idx="0">
                  <c:v>Support</c:v>
                </c:pt>
              </c:strCache>
            </c:strRef>
          </c:tx>
          <c:spPr>
            <a:solidFill>
              <a:schemeClr val="accent1">
                <a:lumMod val="60000"/>
              </a:schemeClr>
            </a:solidFill>
            <a:ln>
              <a:noFill/>
            </a:ln>
            <a:effectLst/>
          </c:spPr>
          <c:invertIfNegative val="0"/>
          <c:cat>
            <c:strRef>
              <c:f>'3-year TCO Charts'!$B$8:$C$8</c:f>
              <c:strCache>
                <c:ptCount val="2"/>
                <c:pt idx="0">
                  <c:v>Windows</c:v>
                </c:pt>
                <c:pt idx="1">
                  <c:v>Mac</c:v>
                </c:pt>
              </c:strCache>
            </c:strRef>
          </c:cat>
          <c:val>
            <c:numRef>
              <c:f>'3-year TCO Charts'!$B$12:$C$12</c:f>
              <c:numCache>
                <c:formatCode>_("$"* #,##0.00_);_("$"* \(#,##0.00\);_("$"* "-"??_);_(@_)</c:formatCode>
                <c:ptCount val="2"/>
                <c:pt idx="0">
                  <c:v>32.945319892195201</c:v>
                </c:pt>
                <c:pt idx="1">
                  <c:v>32.885994465617678</c:v>
                </c:pt>
              </c:numCache>
            </c:numRef>
          </c:val>
          <c:extLst>
            <c:ext xmlns:c16="http://schemas.microsoft.com/office/drawing/2014/chart" uri="{C3380CC4-5D6E-409C-BE32-E72D297353CC}">
              <c16:uniqueId val="{00000003-DA1C-3B46-AE06-D44DD8D69B2C}"/>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768466560"/>
        <c:axId val="768468288"/>
      </c:barChart>
      <c:catAx>
        <c:axId val="76846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468288"/>
        <c:crosses val="autoZero"/>
        <c:auto val="1"/>
        <c:lblAlgn val="ctr"/>
        <c:lblOffset val="100"/>
        <c:noMultiLvlLbl val="0"/>
      </c:catAx>
      <c:valAx>
        <c:axId val="768468288"/>
        <c:scaling>
          <c:orientation val="minMax"/>
        </c:scaling>
        <c:delete val="1"/>
        <c:axPos val="l"/>
        <c:numFmt formatCode="_(&quot;$&quot;* #,##0.00_);_(&quot;$&quot;* \(#,##0.00\);_(&quot;$&quot;* &quot;-&quot;??_);_(@_)" sourceLinked="1"/>
        <c:majorTickMark val="none"/>
        <c:minorTickMark val="none"/>
        <c:tickLblPos val="nextTo"/>
        <c:crossAx val="76846656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Standard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'3-year TCO Charts'!$A$9</c:f>
              <c:strCache>
                <c:ptCount val="1"/>
                <c:pt idx="0">
                  <c:v>Hardware</c:v>
                </c:pt>
              </c:strCache>
            </c:strRef>
          </c:tx>
          <c:spPr>
            <a:solidFill>
              <a:schemeClr val="accent1"/>
            </a:solidFill>
            <a:ln>
              <a:noFill/>
            </a:ln>
            <a:effectLst/>
          </c:spPr>
          <c:invertIfNegative val="0"/>
          <c:cat>
            <c:strRef>
              <c:f>'3-year TCO Charts'!$E$8:$F$8</c:f>
              <c:strCache>
                <c:ptCount val="2"/>
                <c:pt idx="0">
                  <c:v>Windows</c:v>
                </c:pt>
                <c:pt idx="1">
                  <c:v>Mac</c:v>
                </c:pt>
              </c:strCache>
            </c:strRef>
          </c:cat>
          <c:val>
            <c:numRef>
              <c:f>'3-year TCO Charts'!$E$9:$F$9</c:f>
              <c:numCache>
                <c:formatCode>_("$"* #,##0.00_);_("$"* \(#,##0.00\);_("$"* "-"??_);_(@_)</c:formatCode>
                <c:ptCount val="2"/>
                <c:pt idx="0">
                  <c:v>2199</c:v>
                </c:pt>
                <c:pt idx="1">
                  <c:v>2199</c:v>
                </c:pt>
              </c:numCache>
            </c:numRef>
          </c:val>
          <c:extLst>
            <c:ext xmlns:c16="http://schemas.microsoft.com/office/drawing/2014/chart" uri="{C3380CC4-5D6E-409C-BE32-E72D297353CC}">
              <c16:uniqueId val="{00000000-05FC-3142-A58A-9363BF5BE5AE}"/>
            </c:ext>
          </c:extLst>
        </c:ser>
        <c:ser>
          <c:idx val="1"/>
          <c:order val="1"/>
          <c:tx>
            <c:strRef>
              <c:f>'3-year TCO Charts'!$A$10</c:f>
              <c:strCache>
                <c:ptCount val="1"/>
                <c:pt idx="0">
                  <c:v>Software</c:v>
                </c:pt>
              </c:strCache>
            </c:strRef>
          </c:tx>
          <c:spPr>
            <a:solidFill>
              <a:schemeClr val="accent3"/>
            </a:solidFill>
            <a:ln>
              <a:noFill/>
            </a:ln>
            <a:effectLst/>
          </c:spPr>
          <c:invertIfNegative val="0"/>
          <c:cat>
            <c:strRef>
              <c:f>'3-year TCO Charts'!$E$8:$F$8</c:f>
              <c:strCache>
                <c:ptCount val="2"/>
                <c:pt idx="0">
                  <c:v>Windows</c:v>
                </c:pt>
                <c:pt idx="1">
                  <c:v>Mac</c:v>
                </c:pt>
              </c:strCache>
            </c:strRef>
          </c:cat>
          <c:val>
            <c:numRef>
              <c:f>'3-year TCO Charts'!$E$10:$F$10</c:f>
              <c:numCache>
                <c:formatCode>_("$"* #,##0.00_);_("$"* \(#,##0.00\);_("$"* "-"??_);_(@_)</c:formatCode>
                <c:ptCount val="2"/>
                <c:pt idx="0">
                  <c:v>22.709277723308237</c:v>
                </c:pt>
                <c:pt idx="1">
                  <c:v>19.519434616557511</c:v>
                </c:pt>
              </c:numCache>
            </c:numRef>
          </c:val>
          <c:extLst>
            <c:ext xmlns:c16="http://schemas.microsoft.com/office/drawing/2014/chart" uri="{C3380CC4-5D6E-409C-BE32-E72D297353CC}">
              <c16:uniqueId val="{00000001-05FC-3142-A58A-9363BF5BE5AE}"/>
            </c:ext>
          </c:extLst>
        </c:ser>
        <c:ser>
          <c:idx val="2"/>
          <c:order val="2"/>
          <c:tx>
            <c:strRef>
              <c:f>'3-year TCO Charts'!$A$11</c:f>
              <c:strCache>
                <c:ptCount val="1"/>
                <c:pt idx="0">
                  <c:v>Engineering</c:v>
                </c:pt>
              </c:strCache>
            </c:strRef>
          </c:tx>
          <c:spPr>
            <a:solidFill>
              <a:schemeClr val="accent5"/>
            </a:solidFill>
            <a:ln>
              <a:noFill/>
            </a:ln>
            <a:effectLst/>
          </c:spPr>
          <c:invertIfNegative val="0"/>
          <c:cat>
            <c:strRef>
              <c:f>'3-year TCO Charts'!$E$8:$F$8</c:f>
              <c:strCache>
                <c:ptCount val="2"/>
                <c:pt idx="0">
                  <c:v>Windows</c:v>
                </c:pt>
                <c:pt idx="1">
                  <c:v>Mac</c:v>
                </c:pt>
              </c:strCache>
            </c:strRef>
          </c:cat>
          <c:val>
            <c:numRef>
              <c:f>'3-year TCO Charts'!$E$11:$F$11</c:f>
              <c:numCache>
                <c:formatCode>_("$"* #,##0.00_);_("$"* \(#,##0.00\);_("$"* "-"??_);_(@_)</c:formatCode>
                <c:ptCount val="2"/>
                <c:pt idx="0">
                  <c:v>14.264483943936236</c:v>
                </c:pt>
                <c:pt idx="1">
                  <c:v>14.26460393673657</c:v>
                </c:pt>
              </c:numCache>
            </c:numRef>
          </c:val>
          <c:extLst>
            <c:ext xmlns:c16="http://schemas.microsoft.com/office/drawing/2014/chart" uri="{C3380CC4-5D6E-409C-BE32-E72D297353CC}">
              <c16:uniqueId val="{00000002-05FC-3142-A58A-9363BF5BE5AE}"/>
            </c:ext>
          </c:extLst>
        </c:ser>
        <c:ser>
          <c:idx val="3"/>
          <c:order val="3"/>
          <c:tx>
            <c:strRef>
              <c:f>'3-year TCO Charts'!$A$12</c:f>
              <c:strCache>
                <c:ptCount val="1"/>
                <c:pt idx="0">
                  <c:v>Support</c:v>
                </c:pt>
              </c:strCache>
            </c:strRef>
          </c:tx>
          <c:spPr>
            <a:solidFill>
              <a:schemeClr val="accent1">
                <a:lumMod val="60000"/>
              </a:schemeClr>
            </a:solidFill>
            <a:ln>
              <a:noFill/>
            </a:ln>
            <a:effectLst/>
          </c:spPr>
          <c:invertIfNegative val="0"/>
          <c:cat>
            <c:strRef>
              <c:f>'3-year TCO Charts'!$E$8:$F$8</c:f>
              <c:strCache>
                <c:ptCount val="2"/>
                <c:pt idx="0">
                  <c:v>Windows</c:v>
                </c:pt>
                <c:pt idx="1">
                  <c:v>Mac</c:v>
                </c:pt>
              </c:strCache>
            </c:strRef>
          </c:cat>
          <c:val>
            <c:numRef>
              <c:f>'3-year TCO Charts'!$E$12:$F$12</c:f>
              <c:numCache>
                <c:formatCode>_("$"* #,##0.00_);_("$"* \(#,##0.00\);_("$"* "-"??_);_(@_)</c:formatCode>
                <c:ptCount val="2"/>
                <c:pt idx="0">
                  <c:v>32.945319892195201</c:v>
                </c:pt>
                <c:pt idx="1">
                  <c:v>32.885994465617678</c:v>
                </c:pt>
              </c:numCache>
            </c:numRef>
          </c:val>
          <c:extLst>
            <c:ext xmlns:c16="http://schemas.microsoft.com/office/drawing/2014/chart" uri="{C3380CC4-5D6E-409C-BE32-E72D297353CC}">
              <c16:uniqueId val="{00000003-05FC-3142-A58A-9363BF5BE5AE}"/>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884177312"/>
        <c:axId val="884558176"/>
      </c:barChart>
      <c:catAx>
        <c:axId val="88417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558176"/>
        <c:crosses val="autoZero"/>
        <c:auto val="1"/>
        <c:lblAlgn val="ctr"/>
        <c:lblOffset val="100"/>
        <c:noMultiLvlLbl val="0"/>
      </c:catAx>
      <c:valAx>
        <c:axId val="884558176"/>
        <c:scaling>
          <c:orientation val="minMax"/>
        </c:scaling>
        <c:delete val="1"/>
        <c:axPos val="l"/>
        <c:numFmt formatCode="_(&quot;$&quot;* #,##0.00_);_(&quot;$&quot;* \(#,##0.00\);_(&quot;$&quot;* &quot;-&quot;??_);_(@_)" sourceLinked="1"/>
        <c:majorTickMark val="none"/>
        <c:minorTickMark val="none"/>
        <c:tickLblPos val="nextTo"/>
        <c:crossAx val="88417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Premium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'3-year TCO Charts'!$A$9</c:f>
              <c:strCache>
                <c:ptCount val="1"/>
                <c:pt idx="0">
                  <c:v>Hardware</c:v>
                </c:pt>
              </c:strCache>
            </c:strRef>
          </c:tx>
          <c:spPr>
            <a:solidFill>
              <a:schemeClr val="accent1"/>
            </a:solidFill>
            <a:ln>
              <a:noFill/>
            </a:ln>
            <a:effectLst/>
          </c:spPr>
          <c:invertIfNegative val="0"/>
          <c:cat>
            <c:strRef>
              <c:f>'3-year TCO Charts'!$H$8:$I$8</c:f>
              <c:strCache>
                <c:ptCount val="2"/>
                <c:pt idx="0">
                  <c:v>Windows</c:v>
                </c:pt>
                <c:pt idx="1">
                  <c:v>Mac</c:v>
                </c:pt>
              </c:strCache>
            </c:strRef>
          </c:cat>
          <c:val>
            <c:numRef>
              <c:f>'3-year TCO Charts'!$H$9:$I$9</c:f>
              <c:numCache>
                <c:formatCode>_("$"* #,##0.00_);_("$"* \(#,##0.00\);_("$"* "-"??_);_(@_)</c:formatCode>
                <c:ptCount val="2"/>
                <c:pt idx="0">
                  <c:v>2699</c:v>
                </c:pt>
                <c:pt idx="1">
                  <c:v>2699</c:v>
                </c:pt>
              </c:numCache>
            </c:numRef>
          </c:val>
          <c:extLst>
            <c:ext xmlns:c16="http://schemas.microsoft.com/office/drawing/2014/chart" uri="{C3380CC4-5D6E-409C-BE32-E72D297353CC}">
              <c16:uniqueId val="{00000000-1C96-DB44-BF25-A0E36D49DB54}"/>
            </c:ext>
          </c:extLst>
        </c:ser>
        <c:ser>
          <c:idx val="1"/>
          <c:order val="1"/>
          <c:tx>
            <c:strRef>
              <c:f>'3-year TCO Charts'!$A$10</c:f>
              <c:strCache>
                <c:ptCount val="1"/>
                <c:pt idx="0">
                  <c:v>Software</c:v>
                </c:pt>
              </c:strCache>
            </c:strRef>
          </c:tx>
          <c:spPr>
            <a:solidFill>
              <a:schemeClr val="accent3"/>
            </a:solidFill>
            <a:ln>
              <a:noFill/>
            </a:ln>
            <a:effectLst/>
          </c:spPr>
          <c:invertIfNegative val="0"/>
          <c:cat>
            <c:strRef>
              <c:f>'3-year TCO Charts'!$H$8:$I$8</c:f>
              <c:strCache>
                <c:ptCount val="2"/>
                <c:pt idx="0">
                  <c:v>Windows</c:v>
                </c:pt>
                <c:pt idx="1">
                  <c:v>Mac</c:v>
                </c:pt>
              </c:strCache>
            </c:strRef>
          </c:cat>
          <c:val>
            <c:numRef>
              <c:f>'3-year TCO Charts'!$H$10:$I$10</c:f>
              <c:numCache>
                <c:formatCode>_("$"* #,##0.00_);_("$"* \(#,##0.00\);_("$"* "-"??_);_(@_)</c:formatCode>
                <c:ptCount val="2"/>
                <c:pt idx="0">
                  <c:v>22.709277723308237</c:v>
                </c:pt>
                <c:pt idx="1">
                  <c:v>19.519434616557511</c:v>
                </c:pt>
              </c:numCache>
            </c:numRef>
          </c:val>
          <c:extLst>
            <c:ext xmlns:c16="http://schemas.microsoft.com/office/drawing/2014/chart" uri="{C3380CC4-5D6E-409C-BE32-E72D297353CC}">
              <c16:uniqueId val="{00000001-1C96-DB44-BF25-A0E36D49DB54}"/>
            </c:ext>
          </c:extLst>
        </c:ser>
        <c:ser>
          <c:idx val="2"/>
          <c:order val="2"/>
          <c:tx>
            <c:strRef>
              <c:f>'3-year TCO Charts'!$A$11</c:f>
              <c:strCache>
                <c:ptCount val="1"/>
                <c:pt idx="0">
                  <c:v>Engineering</c:v>
                </c:pt>
              </c:strCache>
            </c:strRef>
          </c:tx>
          <c:spPr>
            <a:solidFill>
              <a:schemeClr val="accent5"/>
            </a:solidFill>
            <a:ln>
              <a:noFill/>
            </a:ln>
            <a:effectLst/>
          </c:spPr>
          <c:invertIfNegative val="0"/>
          <c:cat>
            <c:strRef>
              <c:f>'3-year TCO Charts'!$H$8:$I$8</c:f>
              <c:strCache>
                <c:ptCount val="2"/>
                <c:pt idx="0">
                  <c:v>Windows</c:v>
                </c:pt>
                <c:pt idx="1">
                  <c:v>Mac</c:v>
                </c:pt>
              </c:strCache>
            </c:strRef>
          </c:cat>
          <c:val>
            <c:numRef>
              <c:f>'3-year TCO Charts'!$H$11:$I$11</c:f>
              <c:numCache>
                <c:formatCode>_("$"* #,##0.00_);_("$"* \(#,##0.00\);_("$"* "-"??_);_(@_)</c:formatCode>
                <c:ptCount val="2"/>
                <c:pt idx="0">
                  <c:v>14.264483943936236</c:v>
                </c:pt>
                <c:pt idx="1">
                  <c:v>14.26460393673657</c:v>
                </c:pt>
              </c:numCache>
            </c:numRef>
          </c:val>
          <c:extLst>
            <c:ext xmlns:c16="http://schemas.microsoft.com/office/drawing/2014/chart" uri="{C3380CC4-5D6E-409C-BE32-E72D297353CC}">
              <c16:uniqueId val="{00000002-1C96-DB44-BF25-A0E36D49DB54}"/>
            </c:ext>
          </c:extLst>
        </c:ser>
        <c:ser>
          <c:idx val="3"/>
          <c:order val="3"/>
          <c:tx>
            <c:strRef>
              <c:f>'3-year TCO Charts'!$A$12</c:f>
              <c:strCache>
                <c:ptCount val="1"/>
                <c:pt idx="0">
                  <c:v>Support</c:v>
                </c:pt>
              </c:strCache>
            </c:strRef>
          </c:tx>
          <c:spPr>
            <a:solidFill>
              <a:schemeClr val="accent1">
                <a:lumMod val="60000"/>
              </a:schemeClr>
            </a:solidFill>
            <a:ln>
              <a:noFill/>
            </a:ln>
            <a:effectLst/>
          </c:spPr>
          <c:invertIfNegative val="0"/>
          <c:cat>
            <c:strRef>
              <c:f>'3-year TCO Charts'!$H$8:$I$8</c:f>
              <c:strCache>
                <c:ptCount val="2"/>
                <c:pt idx="0">
                  <c:v>Windows</c:v>
                </c:pt>
                <c:pt idx="1">
                  <c:v>Mac</c:v>
                </c:pt>
              </c:strCache>
            </c:strRef>
          </c:cat>
          <c:val>
            <c:numRef>
              <c:f>'3-year TCO Charts'!$H$12:$I$12</c:f>
              <c:numCache>
                <c:formatCode>_("$"* #,##0.00_);_("$"* \(#,##0.00\);_("$"* "-"??_);_(@_)</c:formatCode>
                <c:ptCount val="2"/>
                <c:pt idx="0">
                  <c:v>32.945319892195201</c:v>
                </c:pt>
                <c:pt idx="1">
                  <c:v>32.885994465617678</c:v>
                </c:pt>
              </c:numCache>
            </c:numRef>
          </c:val>
          <c:extLst>
            <c:ext xmlns:c16="http://schemas.microsoft.com/office/drawing/2014/chart" uri="{C3380CC4-5D6E-409C-BE32-E72D297353CC}">
              <c16:uniqueId val="{00000003-1C96-DB44-BF25-A0E36D49DB54}"/>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884482544"/>
        <c:axId val="884484272"/>
      </c:barChart>
      <c:catAx>
        <c:axId val="88448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484272"/>
        <c:crosses val="autoZero"/>
        <c:auto val="1"/>
        <c:lblAlgn val="ctr"/>
        <c:lblOffset val="100"/>
        <c:noMultiLvlLbl val="0"/>
      </c:catAx>
      <c:valAx>
        <c:axId val="884484272"/>
        <c:scaling>
          <c:orientation val="minMax"/>
        </c:scaling>
        <c:delete val="1"/>
        <c:axPos val="l"/>
        <c:numFmt formatCode="_(&quot;$&quot;* #,##0.00_);_(&quot;$&quot;* \(#,##0.00\);_(&quot;$&quot;* &quot;-&quot;??_);_(@_)" sourceLinked="1"/>
        <c:majorTickMark val="none"/>
        <c:minorTickMark val="none"/>
        <c:tickLblPos val="nextTo"/>
        <c:crossAx val="88448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'4-year TCO Charts'!$A$9</c:f>
              <c:strCache>
                <c:ptCount val="1"/>
                <c:pt idx="0">
                  <c:v>Hardware</c:v>
                </c:pt>
              </c:strCache>
            </c:strRef>
          </c:tx>
          <c:spPr>
            <a:solidFill>
              <a:schemeClr val="accent1"/>
            </a:solidFill>
            <a:ln>
              <a:noFill/>
            </a:ln>
            <a:effectLst/>
          </c:spPr>
          <c:invertIfNegative val="0"/>
          <c:cat>
            <c:strRef>
              <c:f>'4-year TCO Charts'!$B$8:$C$8</c:f>
              <c:strCache>
                <c:ptCount val="2"/>
                <c:pt idx="0">
                  <c:v>Windows</c:v>
                </c:pt>
                <c:pt idx="1">
                  <c:v>Mac</c:v>
                </c:pt>
              </c:strCache>
            </c:strRef>
          </c:cat>
          <c:val>
            <c:numRef>
              <c:f>'4-year TCO Charts'!$B$9:$C$9</c:f>
              <c:numCache>
                <c:formatCode>_("$"* #,##0.00_);_("$"* \(#,##0.00\);_("$"* "-"??_);_(@_)</c:formatCode>
                <c:ptCount val="2"/>
                <c:pt idx="0">
                  <c:v>1899</c:v>
                </c:pt>
                <c:pt idx="1">
                  <c:v>1799</c:v>
                </c:pt>
              </c:numCache>
            </c:numRef>
          </c:val>
          <c:extLst>
            <c:ext xmlns:c16="http://schemas.microsoft.com/office/drawing/2014/chart" uri="{C3380CC4-5D6E-409C-BE32-E72D297353CC}">
              <c16:uniqueId val="{00000000-3F15-C64D-AFFC-5A7886BD4915}"/>
            </c:ext>
          </c:extLst>
        </c:ser>
        <c:ser>
          <c:idx val="1"/>
          <c:order val="1"/>
          <c:tx>
            <c:strRef>
              <c:f>'4-year TCO Charts'!$A$10</c:f>
              <c:strCache>
                <c:ptCount val="1"/>
                <c:pt idx="0">
                  <c:v>Software</c:v>
                </c:pt>
              </c:strCache>
            </c:strRef>
          </c:tx>
          <c:spPr>
            <a:solidFill>
              <a:schemeClr val="accent3"/>
            </a:solidFill>
            <a:ln>
              <a:noFill/>
            </a:ln>
            <a:effectLst/>
          </c:spPr>
          <c:invertIfNegative val="0"/>
          <c:cat>
            <c:strRef>
              <c:f>'4-year TCO Charts'!$B$8:$C$8</c:f>
              <c:strCache>
                <c:ptCount val="2"/>
                <c:pt idx="0">
                  <c:v>Windows</c:v>
                </c:pt>
                <c:pt idx="1">
                  <c:v>Mac</c:v>
                </c:pt>
              </c:strCache>
            </c:strRef>
          </c:cat>
          <c:val>
            <c:numRef>
              <c:f>'4-year TCO Charts'!$B$10:$C$10</c:f>
              <c:numCache>
                <c:formatCode>_("$"* #,##0.00_);_("$"* \(#,##0.00\);_("$"* "-"??_);_(@_)</c:formatCode>
                <c:ptCount val="2"/>
                <c:pt idx="0">
                  <c:v>30.279036964410974</c:v>
                </c:pt>
                <c:pt idx="1">
                  <c:v>26.025912822076677</c:v>
                </c:pt>
              </c:numCache>
            </c:numRef>
          </c:val>
          <c:extLst>
            <c:ext xmlns:c16="http://schemas.microsoft.com/office/drawing/2014/chart" uri="{C3380CC4-5D6E-409C-BE32-E72D297353CC}">
              <c16:uniqueId val="{00000001-3F15-C64D-AFFC-5A7886BD4915}"/>
            </c:ext>
          </c:extLst>
        </c:ser>
        <c:ser>
          <c:idx val="2"/>
          <c:order val="2"/>
          <c:tx>
            <c:strRef>
              <c:f>'4-year TCO Charts'!$A$11</c:f>
              <c:strCache>
                <c:ptCount val="1"/>
                <c:pt idx="0">
                  <c:v>Engineering</c:v>
                </c:pt>
              </c:strCache>
            </c:strRef>
          </c:tx>
          <c:spPr>
            <a:solidFill>
              <a:schemeClr val="accent5"/>
            </a:solidFill>
            <a:ln>
              <a:noFill/>
            </a:ln>
            <a:effectLst/>
          </c:spPr>
          <c:invertIfNegative val="0"/>
          <c:cat>
            <c:strRef>
              <c:f>'4-year TCO Charts'!$B$8:$C$8</c:f>
              <c:strCache>
                <c:ptCount val="2"/>
                <c:pt idx="0">
                  <c:v>Windows</c:v>
                </c:pt>
                <c:pt idx="1">
                  <c:v>Mac</c:v>
                </c:pt>
              </c:strCache>
            </c:strRef>
          </c:cat>
          <c:val>
            <c:numRef>
              <c:f>'4-year TCO Charts'!$B$11:$C$11</c:f>
              <c:numCache>
                <c:formatCode>_("$"* #,##0.00_);_("$"* \(#,##0.00\);_("$"* "-"??_);_(@_)</c:formatCode>
                <c:ptCount val="2"/>
                <c:pt idx="0">
                  <c:v>19.01931192524831</c:v>
                </c:pt>
                <c:pt idx="1">
                  <c:v>19.019471915648761</c:v>
                </c:pt>
              </c:numCache>
            </c:numRef>
          </c:val>
          <c:extLst>
            <c:ext xmlns:c16="http://schemas.microsoft.com/office/drawing/2014/chart" uri="{C3380CC4-5D6E-409C-BE32-E72D297353CC}">
              <c16:uniqueId val="{00000002-3F15-C64D-AFFC-5A7886BD4915}"/>
            </c:ext>
          </c:extLst>
        </c:ser>
        <c:ser>
          <c:idx val="3"/>
          <c:order val="3"/>
          <c:tx>
            <c:strRef>
              <c:f>'4-year TCO Charts'!$A$12</c:f>
              <c:strCache>
                <c:ptCount val="1"/>
                <c:pt idx="0">
                  <c:v>Support</c:v>
                </c:pt>
              </c:strCache>
            </c:strRef>
          </c:tx>
          <c:spPr>
            <a:solidFill>
              <a:schemeClr val="accent1">
                <a:lumMod val="60000"/>
              </a:schemeClr>
            </a:solidFill>
            <a:ln>
              <a:noFill/>
            </a:ln>
            <a:effectLst/>
          </c:spPr>
          <c:invertIfNegative val="0"/>
          <c:cat>
            <c:strRef>
              <c:f>'4-year TCO Charts'!$B$8:$C$8</c:f>
              <c:strCache>
                <c:ptCount val="2"/>
                <c:pt idx="0">
                  <c:v>Windows</c:v>
                </c:pt>
                <c:pt idx="1">
                  <c:v>Mac</c:v>
                </c:pt>
              </c:strCache>
            </c:strRef>
          </c:cat>
          <c:val>
            <c:numRef>
              <c:f>'4-year TCO Charts'!$B$12:$C$12</c:f>
              <c:numCache>
                <c:formatCode>_("$"* #,##0.00_);_("$"* \(#,##0.00\);_("$"* "-"??_);_(@_)</c:formatCode>
                <c:ptCount val="2"/>
                <c:pt idx="0">
                  <c:v>43.927093189593599</c:v>
                </c:pt>
                <c:pt idx="1">
                  <c:v>43.847992620823568</c:v>
                </c:pt>
              </c:numCache>
            </c:numRef>
          </c:val>
          <c:extLst>
            <c:ext xmlns:c16="http://schemas.microsoft.com/office/drawing/2014/chart" uri="{C3380CC4-5D6E-409C-BE32-E72D297353CC}">
              <c16:uniqueId val="{00000003-3F15-C64D-AFFC-5A7886BD4915}"/>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768466560"/>
        <c:axId val="768468288"/>
      </c:barChart>
      <c:catAx>
        <c:axId val="76846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468288"/>
        <c:crosses val="autoZero"/>
        <c:auto val="1"/>
        <c:lblAlgn val="ctr"/>
        <c:lblOffset val="100"/>
        <c:noMultiLvlLbl val="0"/>
      </c:catAx>
      <c:valAx>
        <c:axId val="768468288"/>
        <c:scaling>
          <c:orientation val="minMax"/>
        </c:scaling>
        <c:delete val="1"/>
        <c:axPos val="l"/>
        <c:numFmt formatCode="_(&quot;$&quot;* #,##0.00_);_(&quot;$&quot;* \(#,##0.00\);_(&quot;$&quot;* &quot;-&quot;??_);_(@_)" sourceLinked="1"/>
        <c:majorTickMark val="none"/>
        <c:minorTickMark val="none"/>
        <c:tickLblPos val="nextTo"/>
        <c:crossAx val="76846656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Standard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'4-year TCO Charts'!$A$9</c:f>
              <c:strCache>
                <c:ptCount val="1"/>
                <c:pt idx="0">
                  <c:v>Hardware</c:v>
                </c:pt>
              </c:strCache>
            </c:strRef>
          </c:tx>
          <c:spPr>
            <a:solidFill>
              <a:schemeClr val="accent1"/>
            </a:solidFill>
            <a:ln>
              <a:noFill/>
            </a:ln>
            <a:effectLst/>
          </c:spPr>
          <c:invertIfNegative val="0"/>
          <c:cat>
            <c:strRef>
              <c:f>'4-year TCO Charts'!$E$8:$F$8</c:f>
              <c:strCache>
                <c:ptCount val="2"/>
                <c:pt idx="0">
                  <c:v>Windows</c:v>
                </c:pt>
                <c:pt idx="1">
                  <c:v>Mac</c:v>
                </c:pt>
              </c:strCache>
            </c:strRef>
          </c:cat>
          <c:val>
            <c:numRef>
              <c:f>'4-year TCO Charts'!$E$9:$F$9</c:f>
              <c:numCache>
                <c:formatCode>_("$"* #,##0.00_);_("$"* \(#,##0.00\);_("$"* "-"??_);_(@_)</c:formatCode>
                <c:ptCount val="2"/>
                <c:pt idx="0">
                  <c:v>2599</c:v>
                </c:pt>
                <c:pt idx="1">
                  <c:v>2499</c:v>
                </c:pt>
              </c:numCache>
            </c:numRef>
          </c:val>
          <c:extLst>
            <c:ext xmlns:c16="http://schemas.microsoft.com/office/drawing/2014/chart" uri="{C3380CC4-5D6E-409C-BE32-E72D297353CC}">
              <c16:uniqueId val="{00000000-8104-B14D-A12C-97A1F1063EF4}"/>
            </c:ext>
          </c:extLst>
        </c:ser>
        <c:ser>
          <c:idx val="1"/>
          <c:order val="1"/>
          <c:tx>
            <c:strRef>
              <c:f>'4-year TCO Charts'!$A$10</c:f>
              <c:strCache>
                <c:ptCount val="1"/>
                <c:pt idx="0">
                  <c:v>Software</c:v>
                </c:pt>
              </c:strCache>
            </c:strRef>
          </c:tx>
          <c:spPr>
            <a:solidFill>
              <a:schemeClr val="accent3"/>
            </a:solidFill>
            <a:ln>
              <a:noFill/>
            </a:ln>
            <a:effectLst/>
          </c:spPr>
          <c:invertIfNegative val="0"/>
          <c:cat>
            <c:strRef>
              <c:f>'4-year TCO Charts'!$E$8:$F$8</c:f>
              <c:strCache>
                <c:ptCount val="2"/>
                <c:pt idx="0">
                  <c:v>Windows</c:v>
                </c:pt>
                <c:pt idx="1">
                  <c:v>Mac</c:v>
                </c:pt>
              </c:strCache>
            </c:strRef>
          </c:cat>
          <c:val>
            <c:numRef>
              <c:f>'4-year TCO Charts'!$E$10:$F$10</c:f>
              <c:numCache>
                <c:formatCode>_("$"* #,##0.00_);_("$"* \(#,##0.00\);_("$"* "-"??_);_(@_)</c:formatCode>
                <c:ptCount val="2"/>
                <c:pt idx="0">
                  <c:v>30.279036964410974</c:v>
                </c:pt>
                <c:pt idx="1">
                  <c:v>26.025912822076677</c:v>
                </c:pt>
              </c:numCache>
            </c:numRef>
          </c:val>
          <c:extLst>
            <c:ext xmlns:c16="http://schemas.microsoft.com/office/drawing/2014/chart" uri="{C3380CC4-5D6E-409C-BE32-E72D297353CC}">
              <c16:uniqueId val="{00000001-8104-B14D-A12C-97A1F1063EF4}"/>
            </c:ext>
          </c:extLst>
        </c:ser>
        <c:ser>
          <c:idx val="2"/>
          <c:order val="2"/>
          <c:tx>
            <c:strRef>
              <c:f>'4-year TCO Charts'!$A$11</c:f>
              <c:strCache>
                <c:ptCount val="1"/>
                <c:pt idx="0">
                  <c:v>Engineering</c:v>
                </c:pt>
              </c:strCache>
            </c:strRef>
          </c:tx>
          <c:spPr>
            <a:solidFill>
              <a:schemeClr val="accent5"/>
            </a:solidFill>
            <a:ln>
              <a:noFill/>
            </a:ln>
            <a:effectLst/>
          </c:spPr>
          <c:invertIfNegative val="0"/>
          <c:cat>
            <c:strRef>
              <c:f>'4-year TCO Charts'!$E$8:$F$8</c:f>
              <c:strCache>
                <c:ptCount val="2"/>
                <c:pt idx="0">
                  <c:v>Windows</c:v>
                </c:pt>
                <c:pt idx="1">
                  <c:v>Mac</c:v>
                </c:pt>
              </c:strCache>
            </c:strRef>
          </c:cat>
          <c:val>
            <c:numRef>
              <c:f>'4-year TCO Charts'!$E$11:$F$11</c:f>
              <c:numCache>
                <c:formatCode>_("$"* #,##0.00_);_("$"* \(#,##0.00\);_("$"* "-"??_);_(@_)</c:formatCode>
                <c:ptCount val="2"/>
                <c:pt idx="0">
                  <c:v>19.01931192524831</c:v>
                </c:pt>
                <c:pt idx="1">
                  <c:v>19.019471915648761</c:v>
                </c:pt>
              </c:numCache>
            </c:numRef>
          </c:val>
          <c:extLst>
            <c:ext xmlns:c16="http://schemas.microsoft.com/office/drawing/2014/chart" uri="{C3380CC4-5D6E-409C-BE32-E72D297353CC}">
              <c16:uniqueId val="{00000002-8104-B14D-A12C-97A1F1063EF4}"/>
            </c:ext>
          </c:extLst>
        </c:ser>
        <c:ser>
          <c:idx val="3"/>
          <c:order val="3"/>
          <c:tx>
            <c:strRef>
              <c:f>'4-year TCO Charts'!$A$12</c:f>
              <c:strCache>
                <c:ptCount val="1"/>
                <c:pt idx="0">
                  <c:v>Support</c:v>
                </c:pt>
              </c:strCache>
            </c:strRef>
          </c:tx>
          <c:spPr>
            <a:solidFill>
              <a:schemeClr val="accent1">
                <a:lumMod val="60000"/>
              </a:schemeClr>
            </a:solidFill>
            <a:ln>
              <a:noFill/>
            </a:ln>
            <a:effectLst/>
          </c:spPr>
          <c:invertIfNegative val="0"/>
          <c:cat>
            <c:strRef>
              <c:f>'4-year TCO Charts'!$E$8:$F$8</c:f>
              <c:strCache>
                <c:ptCount val="2"/>
                <c:pt idx="0">
                  <c:v>Windows</c:v>
                </c:pt>
                <c:pt idx="1">
                  <c:v>Mac</c:v>
                </c:pt>
              </c:strCache>
            </c:strRef>
          </c:cat>
          <c:val>
            <c:numRef>
              <c:f>'4-year TCO Charts'!$E$12:$F$12</c:f>
              <c:numCache>
                <c:formatCode>_("$"* #,##0.00_);_("$"* \(#,##0.00\);_("$"* "-"??_);_(@_)</c:formatCode>
                <c:ptCount val="2"/>
                <c:pt idx="0">
                  <c:v>43.927093189593599</c:v>
                </c:pt>
                <c:pt idx="1">
                  <c:v>43.847992620823568</c:v>
                </c:pt>
              </c:numCache>
            </c:numRef>
          </c:val>
          <c:extLst>
            <c:ext xmlns:c16="http://schemas.microsoft.com/office/drawing/2014/chart" uri="{C3380CC4-5D6E-409C-BE32-E72D297353CC}">
              <c16:uniqueId val="{00000003-8104-B14D-A12C-97A1F1063EF4}"/>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884177312"/>
        <c:axId val="884558176"/>
      </c:barChart>
      <c:catAx>
        <c:axId val="88417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558176"/>
        <c:crosses val="autoZero"/>
        <c:auto val="1"/>
        <c:lblAlgn val="ctr"/>
        <c:lblOffset val="100"/>
        <c:noMultiLvlLbl val="0"/>
      </c:catAx>
      <c:valAx>
        <c:axId val="884558176"/>
        <c:scaling>
          <c:orientation val="minMax"/>
        </c:scaling>
        <c:delete val="1"/>
        <c:axPos val="l"/>
        <c:numFmt formatCode="_(&quot;$&quot;* #,##0.00_);_(&quot;$&quot;* \(#,##0.00\);_(&quot;$&quot;* &quot;-&quot;??_);_(@_)" sourceLinked="1"/>
        <c:majorTickMark val="none"/>
        <c:minorTickMark val="none"/>
        <c:tickLblPos val="nextTo"/>
        <c:crossAx val="88417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Premium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'4-year TCO Charts'!$A$9</c:f>
              <c:strCache>
                <c:ptCount val="1"/>
                <c:pt idx="0">
                  <c:v>Hardware</c:v>
                </c:pt>
              </c:strCache>
            </c:strRef>
          </c:tx>
          <c:spPr>
            <a:solidFill>
              <a:schemeClr val="accent1"/>
            </a:solidFill>
            <a:ln>
              <a:noFill/>
            </a:ln>
            <a:effectLst/>
          </c:spPr>
          <c:invertIfNegative val="0"/>
          <c:cat>
            <c:strRef>
              <c:f>'4-year TCO Charts'!$H$8:$I$8</c:f>
              <c:strCache>
                <c:ptCount val="2"/>
                <c:pt idx="0">
                  <c:v>Windows</c:v>
                </c:pt>
                <c:pt idx="1">
                  <c:v>Mac</c:v>
                </c:pt>
              </c:strCache>
            </c:strRef>
          </c:cat>
          <c:val>
            <c:numRef>
              <c:f>'4-year TCO Charts'!$H$9:$I$9</c:f>
              <c:numCache>
                <c:formatCode>_("$"* #,##0.00_);_("$"* \(#,##0.00\);_("$"* "-"??_);_(@_)</c:formatCode>
                <c:ptCount val="2"/>
                <c:pt idx="0">
                  <c:v>3099</c:v>
                </c:pt>
                <c:pt idx="1">
                  <c:v>2999</c:v>
                </c:pt>
              </c:numCache>
            </c:numRef>
          </c:val>
          <c:extLst>
            <c:ext xmlns:c16="http://schemas.microsoft.com/office/drawing/2014/chart" uri="{C3380CC4-5D6E-409C-BE32-E72D297353CC}">
              <c16:uniqueId val="{00000000-2169-0A4B-9067-03EDD2081B40}"/>
            </c:ext>
          </c:extLst>
        </c:ser>
        <c:ser>
          <c:idx val="1"/>
          <c:order val="1"/>
          <c:tx>
            <c:strRef>
              <c:f>'4-year TCO Charts'!$A$10</c:f>
              <c:strCache>
                <c:ptCount val="1"/>
                <c:pt idx="0">
                  <c:v>Software</c:v>
                </c:pt>
              </c:strCache>
            </c:strRef>
          </c:tx>
          <c:spPr>
            <a:solidFill>
              <a:schemeClr val="accent3"/>
            </a:solidFill>
            <a:ln>
              <a:noFill/>
            </a:ln>
            <a:effectLst/>
          </c:spPr>
          <c:invertIfNegative val="0"/>
          <c:cat>
            <c:strRef>
              <c:f>'4-year TCO Charts'!$H$8:$I$8</c:f>
              <c:strCache>
                <c:ptCount val="2"/>
                <c:pt idx="0">
                  <c:v>Windows</c:v>
                </c:pt>
                <c:pt idx="1">
                  <c:v>Mac</c:v>
                </c:pt>
              </c:strCache>
            </c:strRef>
          </c:cat>
          <c:val>
            <c:numRef>
              <c:f>'4-year TCO Charts'!$H$10:$I$10</c:f>
              <c:numCache>
                <c:formatCode>_("$"* #,##0.00_);_("$"* \(#,##0.00\);_("$"* "-"??_);_(@_)</c:formatCode>
                <c:ptCount val="2"/>
                <c:pt idx="0">
                  <c:v>30.279036964410974</c:v>
                </c:pt>
                <c:pt idx="1">
                  <c:v>26.025912822076677</c:v>
                </c:pt>
              </c:numCache>
            </c:numRef>
          </c:val>
          <c:extLst>
            <c:ext xmlns:c16="http://schemas.microsoft.com/office/drawing/2014/chart" uri="{C3380CC4-5D6E-409C-BE32-E72D297353CC}">
              <c16:uniqueId val="{00000001-2169-0A4B-9067-03EDD2081B40}"/>
            </c:ext>
          </c:extLst>
        </c:ser>
        <c:ser>
          <c:idx val="2"/>
          <c:order val="2"/>
          <c:tx>
            <c:strRef>
              <c:f>'4-year TCO Charts'!$A$11</c:f>
              <c:strCache>
                <c:ptCount val="1"/>
                <c:pt idx="0">
                  <c:v>Engineering</c:v>
                </c:pt>
              </c:strCache>
            </c:strRef>
          </c:tx>
          <c:spPr>
            <a:solidFill>
              <a:schemeClr val="accent5"/>
            </a:solidFill>
            <a:ln>
              <a:noFill/>
            </a:ln>
            <a:effectLst/>
          </c:spPr>
          <c:invertIfNegative val="0"/>
          <c:cat>
            <c:strRef>
              <c:f>'4-year TCO Charts'!$H$8:$I$8</c:f>
              <c:strCache>
                <c:ptCount val="2"/>
                <c:pt idx="0">
                  <c:v>Windows</c:v>
                </c:pt>
                <c:pt idx="1">
                  <c:v>Mac</c:v>
                </c:pt>
              </c:strCache>
            </c:strRef>
          </c:cat>
          <c:val>
            <c:numRef>
              <c:f>'4-year TCO Charts'!$H$11:$I$11</c:f>
              <c:numCache>
                <c:formatCode>_("$"* #,##0.00_);_("$"* \(#,##0.00\);_("$"* "-"??_);_(@_)</c:formatCode>
                <c:ptCount val="2"/>
                <c:pt idx="0">
                  <c:v>19.01931192524831</c:v>
                </c:pt>
                <c:pt idx="1">
                  <c:v>19.019471915648761</c:v>
                </c:pt>
              </c:numCache>
            </c:numRef>
          </c:val>
          <c:extLst>
            <c:ext xmlns:c16="http://schemas.microsoft.com/office/drawing/2014/chart" uri="{C3380CC4-5D6E-409C-BE32-E72D297353CC}">
              <c16:uniqueId val="{00000002-2169-0A4B-9067-03EDD2081B40}"/>
            </c:ext>
          </c:extLst>
        </c:ser>
        <c:ser>
          <c:idx val="3"/>
          <c:order val="3"/>
          <c:tx>
            <c:strRef>
              <c:f>'4-year TCO Charts'!$A$12</c:f>
              <c:strCache>
                <c:ptCount val="1"/>
                <c:pt idx="0">
                  <c:v>Support</c:v>
                </c:pt>
              </c:strCache>
            </c:strRef>
          </c:tx>
          <c:spPr>
            <a:solidFill>
              <a:schemeClr val="accent1">
                <a:lumMod val="60000"/>
              </a:schemeClr>
            </a:solidFill>
            <a:ln>
              <a:noFill/>
            </a:ln>
            <a:effectLst/>
          </c:spPr>
          <c:invertIfNegative val="0"/>
          <c:cat>
            <c:strRef>
              <c:f>'4-year TCO Charts'!$H$8:$I$8</c:f>
              <c:strCache>
                <c:ptCount val="2"/>
                <c:pt idx="0">
                  <c:v>Windows</c:v>
                </c:pt>
                <c:pt idx="1">
                  <c:v>Mac</c:v>
                </c:pt>
              </c:strCache>
            </c:strRef>
          </c:cat>
          <c:val>
            <c:numRef>
              <c:f>'4-year TCO Charts'!$H$12:$I$12</c:f>
              <c:numCache>
                <c:formatCode>_("$"* #,##0.00_);_("$"* \(#,##0.00\);_("$"* "-"??_);_(@_)</c:formatCode>
                <c:ptCount val="2"/>
                <c:pt idx="0">
                  <c:v>43.927093189593599</c:v>
                </c:pt>
                <c:pt idx="1">
                  <c:v>43.847992620823568</c:v>
                </c:pt>
              </c:numCache>
            </c:numRef>
          </c:val>
          <c:extLst>
            <c:ext xmlns:c16="http://schemas.microsoft.com/office/drawing/2014/chart" uri="{C3380CC4-5D6E-409C-BE32-E72D297353CC}">
              <c16:uniqueId val="{00000003-2169-0A4B-9067-03EDD2081B40}"/>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884482544"/>
        <c:axId val="884484272"/>
      </c:barChart>
      <c:catAx>
        <c:axId val="88448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484272"/>
        <c:crosses val="autoZero"/>
        <c:auto val="1"/>
        <c:lblAlgn val="ctr"/>
        <c:lblOffset val="100"/>
        <c:noMultiLvlLbl val="0"/>
      </c:catAx>
      <c:valAx>
        <c:axId val="884484272"/>
        <c:scaling>
          <c:orientation val="minMax"/>
        </c:scaling>
        <c:delete val="1"/>
        <c:axPos val="l"/>
        <c:numFmt formatCode="_(&quot;$&quot;* #,##0.00_);_(&quot;$&quot;* \(#,##0.00\);_(&quot;$&quot;* &quot;-&quot;??_);_(@_)" sourceLinked="1"/>
        <c:majorTickMark val="none"/>
        <c:minorTickMark val="none"/>
        <c:tickLblPos val="nextTo"/>
        <c:crossAx val="88448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190500</xdr:colOff>
      <xdr:row>15</xdr:row>
      <xdr:rowOff>978</xdr:rowOff>
    </xdr:from>
    <xdr:to>
      <xdr:col>3</xdr:col>
      <xdr:colOff>693616</xdr:colOff>
      <xdr:row>33</xdr:row>
      <xdr:rowOff>29308</xdr:rowOff>
    </xdr:to>
    <xdr:graphicFrame macro="">
      <xdr:nvGraphicFramePr>
        <xdr:cNvPr id="2" name="Chart 1">
          <a:extLst>
            <a:ext uri="{FF2B5EF4-FFF2-40B4-BE49-F238E27FC236}">
              <a16:creationId xmlns:a16="http://schemas.microsoft.com/office/drawing/2014/main" id="{3637E4C0-F212-C945-1BDB-B40CD1656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776654</xdr:colOff>
      <xdr:row>15</xdr:row>
      <xdr:rowOff>10746</xdr:rowOff>
    </xdr:from>
    <xdr:to>
      <xdr:col>6</xdr:col>
      <xdr:colOff>263769</xdr:colOff>
      <xdr:row>33</xdr:row>
      <xdr:rowOff>39076</xdr:rowOff>
    </xdr:to>
    <xdr:graphicFrame macro="">
      <xdr:nvGraphicFramePr>
        <xdr:cNvPr id="3" name="Chart 2">
          <a:extLst>
            <a:ext uri="{FF2B5EF4-FFF2-40B4-BE49-F238E27FC236}">
              <a16:creationId xmlns:a16="http://schemas.microsoft.com/office/drawing/2014/main" id="{972C7B8C-7731-B658-C793-7853E26CA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385884</xdr:colOff>
      <xdr:row>15</xdr:row>
      <xdr:rowOff>977</xdr:rowOff>
    </xdr:from>
    <xdr:to>
      <xdr:col>9</xdr:col>
      <xdr:colOff>9769</xdr:colOff>
      <xdr:row>33</xdr:row>
      <xdr:rowOff>29307</xdr:rowOff>
    </xdr:to>
    <xdr:graphicFrame macro="">
      <xdr:nvGraphicFramePr>
        <xdr:cNvPr id="4" name="Chart 3">
          <a:extLst>
            <a:ext uri="{FF2B5EF4-FFF2-40B4-BE49-F238E27FC236}">
              <a16:creationId xmlns:a16="http://schemas.microsoft.com/office/drawing/2014/main" id="{20A9A22B-5ABB-5555-D86B-75103B13A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15</xdr:row>
      <xdr:rowOff>978</xdr:rowOff>
    </xdr:from>
    <xdr:to>
      <xdr:col>3</xdr:col>
      <xdr:colOff>693616</xdr:colOff>
      <xdr:row>33</xdr:row>
      <xdr:rowOff>29308</xdr:rowOff>
    </xdr:to>
    <xdr:graphicFrame macro="">
      <xdr:nvGraphicFramePr>
        <xdr:cNvPr id="2" name="Chart 1">
          <a:extLst>
            <a:ext uri="{FF2B5EF4-FFF2-40B4-BE49-F238E27FC236}">
              <a16:creationId xmlns:a16="http://schemas.microsoft.com/office/drawing/2014/main" id="{2AEAA9CC-A269-D745-9ECC-17E3296CC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776654</xdr:colOff>
      <xdr:row>15</xdr:row>
      <xdr:rowOff>10746</xdr:rowOff>
    </xdr:from>
    <xdr:to>
      <xdr:col>6</xdr:col>
      <xdr:colOff>263769</xdr:colOff>
      <xdr:row>33</xdr:row>
      <xdr:rowOff>39076</xdr:rowOff>
    </xdr:to>
    <xdr:graphicFrame macro="">
      <xdr:nvGraphicFramePr>
        <xdr:cNvPr id="3" name="Chart 2">
          <a:extLst>
            <a:ext uri="{FF2B5EF4-FFF2-40B4-BE49-F238E27FC236}">
              <a16:creationId xmlns:a16="http://schemas.microsoft.com/office/drawing/2014/main" id="{650A942B-D621-964B-918E-8A6D86397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385884</xdr:colOff>
      <xdr:row>15</xdr:row>
      <xdr:rowOff>977</xdr:rowOff>
    </xdr:from>
    <xdr:to>
      <xdr:col>9</xdr:col>
      <xdr:colOff>9769</xdr:colOff>
      <xdr:row>33</xdr:row>
      <xdr:rowOff>29307</xdr:rowOff>
    </xdr:to>
    <xdr:graphicFrame macro="">
      <xdr:nvGraphicFramePr>
        <xdr:cNvPr id="4" name="Chart 3">
          <a:extLst>
            <a:ext uri="{FF2B5EF4-FFF2-40B4-BE49-F238E27FC236}">
              <a16:creationId xmlns:a16="http://schemas.microsoft.com/office/drawing/2014/main" id="{74C0F208-CF44-B946-BB33-EA83F59D1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7D1F-9CDC-7549-9D05-02C64F6BBB14}">
  <sheetPr codeName="Sheet1">
    <tabColor theme="7" tint="0.59999389629810485"/>
  </sheetPr>
  <dimension ref="A1:B47"/>
  <sheetViews>
    <sheetView tabSelected="1" topLeftCell="A3" zoomScale="130" zoomScaleNormal="130" workbookViewId="0">
      <selection activeCell="A10" sqref="A10:B10"/>
    </sheetView>
  </sheetViews>
  <sheetFormatPr baseColWidth="10" defaultRowHeight="16" x14ac:dyDescent="0.2"/>
  <cols>
    <col min="1" max="1" width="27.83203125" bestFit="1" customWidth="1"/>
    <col min="2" max="2" width="92.5" customWidth="1"/>
    <col min="3" max="3" width="75.1640625" bestFit="1" customWidth="1"/>
  </cols>
  <sheetData>
    <row r="1" spans="1:2" ht="24" x14ac:dyDescent="0.3">
      <c r="A1" s="53" t="s">
        <v>166</v>
      </c>
    </row>
    <row r="2" spans="1:2" s="221" customFormat="1" ht="79" customHeight="1" x14ac:dyDescent="0.2">
      <c r="A2" s="222" t="s">
        <v>434</v>
      </c>
      <c r="B2" s="222"/>
    </row>
    <row r="4" spans="1:2" s="24" customFormat="1" x14ac:dyDescent="0.2"/>
    <row r="5" spans="1:2" ht="24" x14ac:dyDescent="0.3">
      <c r="A5" s="53" t="s">
        <v>435</v>
      </c>
    </row>
    <row r="6" spans="1:2" ht="55" customHeight="1" x14ac:dyDescent="0.2">
      <c r="A6" s="223" t="s">
        <v>443</v>
      </c>
      <c r="B6" s="223"/>
    </row>
    <row r="8" spans="1:2" s="24" customFormat="1" x14ac:dyDescent="0.2"/>
    <row r="9" spans="1:2" ht="24" x14ac:dyDescent="0.3">
      <c r="A9" s="53" t="s">
        <v>442</v>
      </c>
    </row>
    <row r="10" spans="1:2" ht="55" customHeight="1" x14ac:dyDescent="0.2">
      <c r="A10" s="223" t="s">
        <v>436</v>
      </c>
      <c r="B10" s="223"/>
    </row>
    <row r="13" spans="1:2" ht="24" x14ac:dyDescent="0.3">
      <c r="A13" s="53" t="s">
        <v>441</v>
      </c>
    </row>
    <row r="14" spans="1:2" x14ac:dyDescent="0.2">
      <c r="A14" s="1" t="s">
        <v>132</v>
      </c>
      <c r="B14" s="1" t="s">
        <v>127</v>
      </c>
    </row>
    <row r="15" spans="1:2" x14ac:dyDescent="0.2">
      <c r="A15" s="273" t="s">
        <v>472</v>
      </c>
      <c r="B15" t="s">
        <v>438</v>
      </c>
    </row>
    <row r="16" spans="1:2" x14ac:dyDescent="0.2">
      <c r="A16" s="106" t="s">
        <v>131</v>
      </c>
      <c r="B16" t="s">
        <v>449</v>
      </c>
    </row>
    <row r="17" spans="1:2" x14ac:dyDescent="0.2">
      <c r="A17" s="105" t="s">
        <v>128</v>
      </c>
      <c r="B17" t="s">
        <v>437</v>
      </c>
    </row>
    <row r="19" spans="1:2" x14ac:dyDescent="0.2">
      <c r="A19" s="1" t="s">
        <v>126</v>
      </c>
      <c r="B19" s="1" t="s">
        <v>127</v>
      </c>
    </row>
    <row r="20" spans="1:2" x14ac:dyDescent="0.2">
      <c r="A20" s="274" t="s">
        <v>473</v>
      </c>
      <c r="B20" t="s">
        <v>440</v>
      </c>
    </row>
    <row r="21" spans="1:2" x14ac:dyDescent="0.2">
      <c r="A21" s="100" t="s">
        <v>130</v>
      </c>
      <c r="B21" t="s">
        <v>450</v>
      </c>
    </row>
    <row r="22" spans="1:2" x14ac:dyDescent="0.2">
      <c r="A22" t="s">
        <v>129</v>
      </c>
      <c r="B22" t="s">
        <v>439</v>
      </c>
    </row>
    <row r="25" spans="1:2" ht="24" x14ac:dyDescent="0.3">
      <c r="A25" s="53" t="s">
        <v>447</v>
      </c>
    </row>
    <row r="26" spans="1:2" x14ac:dyDescent="0.2">
      <c r="A26" s="1" t="s">
        <v>108</v>
      </c>
      <c r="B26" s="1" t="s">
        <v>107</v>
      </c>
    </row>
    <row r="27" spans="1:2" x14ac:dyDescent="0.2">
      <c r="A27" s="258" t="s">
        <v>109</v>
      </c>
      <c r="B27" s="255" t="s">
        <v>446</v>
      </c>
    </row>
    <row r="28" spans="1:2" ht="48" customHeight="1" x14ac:dyDescent="0.2">
      <c r="A28" s="258" t="s">
        <v>110</v>
      </c>
      <c r="B28" s="256" t="s">
        <v>456</v>
      </c>
    </row>
    <row r="29" spans="1:2" ht="55" customHeight="1" x14ac:dyDescent="0.2">
      <c r="A29" s="258" t="s">
        <v>111</v>
      </c>
      <c r="B29" s="256" t="s">
        <v>456</v>
      </c>
    </row>
    <row r="30" spans="1:2" ht="51" x14ac:dyDescent="0.2">
      <c r="A30" s="258" t="s">
        <v>144</v>
      </c>
      <c r="B30" s="256" t="s">
        <v>454</v>
      </c>
    </row>
    <row r="31" spans="1:2" ht="34" x14ac:dyDescent="0.2">
      <c r="A31" s="258" t="s">
        <v>364</v>
      </c>
      <c r="B31" s="256" t="s">
        <v>465</v>
      </c>
    </row>
    <row r="32" spans="1:2" ht="34" x14ac:dyDescent="0.2">
      <c r="A32" s="258" t="s">
        <v>429</v>
      </c>
      <c r="B32" s="256" t="s">
        <v>466</v>
      </c>
    </row>
    <row r="35" spans="1:2" ht="24" x14ac:dyDescent="0.3">
      <c r="A35" s="53" t="s">
        <v>448</v>
      </c>
    </row>
    <row r="36" spans="1:2" x14ac:dyDescent="0.2">
      <c r="A36" s="1" t="s">
        <v>108</v>
      </c>
      <c r="B36" s="1" t="s">
        <v>107</v>
      </c>
    </row>
    <row r="37" spans="1:2" ht="34" x14ac:dyDescent="0.2">
      <c r="A37" s="257" t="s">
        <v>160</v>
      </c>
      <c r="B37" s="256" t="s">
        <v>468</v>
      </c>
    </row>
    <row r="38" spans="1:2" ht="17" x14ac:dyDescent="0.2">
      <c r="A38" s="257" t="s">
        <v>161</v>
      </c>
      <c r="B38" s="256" t="s">
        <v>159</v>
      </c>
    </row>
    <row r="39" spans="1:2" ht="17" x14ac:dyDescent="0.2">
      <c r="A39" s="257" t="s">
        <v>162</v>
      </c>
      <c r="B39" s="256" t="s">
        <v>159</v>
      </c>
    </row>
    <row r="40" spans="1:2" ht="34" x14ac:dyDescent="0.2">
      <c r="A40" s="257" t="s">
        <v>163</v>
      </c>
      <c r="B40" s="256" t="s">
        <v>468</v>
      </c>
    </row>
    <row r="41" spans="1:2" ht="17" x14ac:dyDescent="0.2">
      <c r="A41" s="257" t="s">
        <v>164</v>
      </c>
      <c r="B41" s="256" t="s">
        <v>159</v>
      </c>
    </row>
    <row r="42" spans="1:2" ht="17" x14ac:dyDescent="0.2">
      <c r="A42" s="257" t="s">
        <v>165</v>
      </c>
      <c r="B42" s="256" t="s">
        <v>159</v>
      </c>
    </row>
    <row r="46" spans="1:2" ht="24" x14ac:dyDescent="0.3">
      <c r="A46" s="53" t="s">
        <v>444</v>
      </c>
    </row>
    <row r="47" spans="1:2" ht="55" customHeight="1" x14ac:dyDescent="0.2">
      <c r="A47" s="223" t="s">
        <v>445</v>
      </c>
      <c r="B47" s="223"/>
    </row>
  </sheetData>
  <mergeCells count="4">
    <mergeCell ref="A2:B2"/>
    <mergeCell ref="A10:B10"/>
    <mergeCell ref="A6:B6"/>
    <mergeCell ref="A47:B47"/>
  </mergeCells>
  <phoneticPr fontId="19"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624A4-D66B-0C40-B329-700978BAB4A4}">
  <sheetPr codeName="Sheet10">
    <tabColor rgb="FF92D050"/>
  </sheetPr>
  <dimension ref="A1:Z13"/>
  <sheetViews>
    <sheetView zoomScale="130" zoomScaleNormal="130" workbookViewId="0">
      <selection sqref="A1:XFD4"/>
    </sheetView>
  </sheetViews>
  <sheetFormatPr baseColWidth="10" defaultRowHeight="16" x14ac:dyDescent="0.2"/>
  <cols>
    <col min="1" max="1" width="11.33203125" bestFit="1" customWidth="1"/>
    <col min="2" max="3" width="10.5" bestFit="1" customWidth="1"/>
    <col min="4" max="4" width="15.6640625" bestFit="1" customWidth="1"/>
    <col min="5" max="6" width="10.5" bestFit="1" customWidth="1"/>
    <col min="7" max="7" width="15.6640625" bestFit="1" customWidth="1"/>
    <col min="8" max="9" width="10.5" bestFit="1" customWidth="1"/>
    <col min="10" max="10" width="15.6640625" bestFit="1" customWidth="1"/>
  </cols>
  <sheetData>
    <row r="1" spans="1:26" s="259" customFormat="1" x14ac:dyDescent="0.2">
      <c r="A1" s="270" t="s">
        <v>484</v>
      </c>
      <c r="B1" s="270"/>
      <c r="C1" s="270"/>
      <c r="D1" s="270"/>
    </row>
    <row r="2" spans="1:26" s="259" customFormat="1" ht="68" customHeight="1" x14ac:dyDescent="0.2">
      <c r="A2" s="272" t="s">
        <v>483</v>
      </c>
      <c r="B2" s="272"/>
      <c r="C2" s="272"/>
      <c r="D2" s="272"/>
    </row>
    <row r="3" spans="1:26" s="24" customFormat="1" x14ac:dyDescent="0.2">
      <c r="C3" s="52"/>
      <c r="D3" s="52"/>
      <c r="E3" s="52"/>
      <c r="F3" s="52"/>
      <c r="G3" s="52"/>
      <c r="H3" s="52"/>
      <c r="I3" s="52"/>
      <c r="J3" s="52"/>
      <c r="K3" s="52"/>
      <c r="L3" s="52"/>
      <c r="M3" s="52"/>
      <c r="N3" s="52"/>
      <c r="P3" s="52"/>
      <c r="Q3" s="52"/>
      <c r="R3" s="52"/>
      <c r="T3" s="52"/>
      <c r="U3" s="52"/>
      <c r="V3" s="52"/>
      <c r="X3" s="52"/>
      <c r="Y3" s="52"/>
      <c r="Z3" s="52"/>
    </row>
    <row r="4" spans="1:26" s="24" customFormat="1" x14ac:dyDescent="0.2">
      <c r="C4" s="52"/>
      <c r="D4" s="52"/>
      <c r="E4" s="52"/>
      <c r="F4" s="52"/>
      <c r="G4" s="52"/>
      <c r="H4" s="52"/>
      <c r="I4" s="52"/>
      <c r="J4" s="52"/>
      <c r="K4" s="52"/>
      <c r="L4" s="52"/>
      <c r="M4" s="52"/>
      <c r="N4" s="52"/>
      <c r="P4" s="52"/>
      <c r="Q4" s="52"/>
      <c r="R4" s="52"/>
      <c r="T4" s="52"/>
      <c r="U4" s="52"/>
      <c r="V4" s="52"/>
      <c r="X4" s="52"/>
      <c r="Y4" s="52"/>
      <c r="Z4" s="52"/>
    </row>
    <row r="7" spans="1:26" x14ac:dyDescent="0.2">
      <c r="B7" s="248" t="s">
        <v>61</v>
      </c>
      <c r="C7" s="248"/>
      <c r="D7" s="248"/>
      <c r="E7" s="253" t="s">
        <v>62</v>
      </c>
      <c r="F7" s="253"/>
      <c r="G7" s="253"/>
      <c r="H7" s="254" t="s">
        <v>63</v>
      </c>
      <c r="I7" s="254"/>
      <c r="J7" s="254"/>
    </row>
    <row r="8" spans="1:26" x14ac:dyDescent="0.2">
      <c r="B8" s="23" t="s">
        <v>8</v>
      </c>
      <c r="C8" s="23" t="s">
        <v>7</v>
      </c>
      <c r="D8" s="23" t="s">
        <v>60</v>
      </c>
      <c r="E8" s="77" t="s">
        <v>8</v>
      </c>
      <c r="F8" s="77" t="s">
        <v>7</v>
      </c>
      <c r="G8" s="77" t="s">
        <v>60</v>
      </c>
      <c r="H8" s="34" t="s">
        <v>8</v>
      </c>
      <c r="I8" s="34" t="s">
        <v>7</v>
      </c>
      <c r="J8" s="34" t="s">
        <v>60</v>
      </c>
    </row>
    <row r="9" spans="1:26" x14ac:dyDescent="0.2">
      <c r="A9" s="1" t="s">
        <v>2</v>
      </c>
      <c r="B9" s="22">
        <f>'3-year TCO Details'!$J$65</f>
        <v>1499</v>
      </c>
      <c r="C9" s="22">
        <f>'3-year TCO Details'!$F$65</f>
        <v>1499</v>
      </c>
      <c r="D9" s="78">
        <f t="shared" ref="D9" si="0">C9-B9</f>
        <v>0</v>
      </c>
      <c r="E9" s="22">
        <f>'3-year TCO Details'!$J$114</f>
        <v>2199</v>
      </c>
      <c r="F9" s="22">
        <f>'3-year TCO Details'!$F$114</f>
        <v>2199</v>
      </c>
      <c r="G9" s="78">
        <f t="shared" ref="G9" si="1">F9-E9</f>
        <v>0</v>
      </c>
      <c r="H9" s="22">
        <f>'3-year TCO Details'!$J$168</f>
        <v>2699</v>
      </c>
      <c r="I9" s="22">
        <f>'3-year TCO Details'!$F$168</f>
        <v>2699</v>
      </c>
      <c r="J9" s="78">
        <f t="shared" ref="J9" si="2">I9-H9</f>
        <v>0</v>
      </c>
    </row>
    <row r="10" spans="1:26" x14ac:dyDescent="0.2">
      <c r="A10" s="1" t="s">
        <v>21</v>
      </c>
      <c r="B10" s="22">
        <f>'3-year TCO Details'!$J$38</f>
        <v>22.709277723308237</v>
      </c>
      <c r="C10" s="22">
        <f>'3-year TCO Details'!$F$38</f>
        <v>19.519434616557511</v>
      </c>
      <c r="D10" s="78">
        <f>C10-B10</f>
        <v>-3.1898431067507254</v>
      </c>
      <c r="E10" s="22">
        <f>'3-year TCO Details'!$J$38</f>
        <v>22.709277723308237</v>
      </c>
      <c r="F10" s="22">
        <f>'3-year TCO Details'!$F$38</f>
        <v>19.519434616557511</v>
      </c>
      <c r="G10" s="78">
        <f>F10-E10</f>
        <v>-3.1898431067507254</v>
      </c>
      <c r="H10" s="22">
        <f>'3-year TCO Details'!$J$38</f>
        <v>22.709277723308237</v>
      </c>
      <c r="I10" s="22">
        <f>'3-year TCO Details'!$F$38</f>
        <v>19.519434616557511</v>
      </c>
      <c r="J10" s="78">
        <f>I10-H10</f>
        <v>-3.1898431067507254</v>
      </c>
    </row>
    <row r="11" spans="1:26" x14ac:dyDescent="0.2">
      <c r="A11" s="1" t="s">
        <v>26</v>
      </c>
      <c r="B11" s="22">
        <f>'3-year TCO Details'!$J$54</f>
        <v>14.264483943936236</v>
      </c>
      <c r="C11" s="22">
        <f>'3-year TCO Details'!$F$54</f>
        <v>14.26460393673657</v>
      </c>
      <c r="D11" s="78">
        <f>C11-B11</f>
        <v>1.199928003341455E-4</v>
      </c>
      <c r="E11" s="22">
        <f>'3-year TCO Details'!$J$54</f>
        <v>14.264483943936236</v>
      </c>
      <c r="F11" s="22">
        <f>'3-year TCO Details'!$F$54</f>
        <v>14.26460393673657</v>
      </c>
      <c r="G11" s="78">
        <f>F11-E11</f>
        <v>1.199928003341455E-4</v>
      </c>
      <c r="H11" s="22">
        <f>'3-year TCO Details'!$J$54</f>
        <v>14.264483943936236</v>
      </c>
      <c r="I11" s="22">
        <f>'3-year TCO Details'!$F$54</f>
        <v>14.26460393673657</v>
      </c>
      <c r="J11" s="78">
        <f>I11-H11</f>
        <v>1.199928003341455E-4</v>
      </c>
    </row>
    <row r="12" spans="1:26" x14ac:dyDescent="0.2">
      <c r="A12" s="1" t="s">
        <v>25</v>
      </c>
      <c r="B12" s="22">
        <f>'3-year TCO Details'!$J$45</f>
        <v>32.945319892195201</v>
      </c>
      <c r="C12" s="22">
        <f>'3-year TCO Details'!$F$45</f>
        <v>32.885994465617678</v>
      </c>
      <c r="D12" s="78">
        <f>C12-B12</f>
        <v>-5.9325426577522933E-2</v>
      </c>
      <c r="E12" s="22">
        <f>'3-year TCO Details'!$J$45</f>
        <v>32.945319892195201</v>
      </c>
      <c r="F12" s="22">
        <f>'3-year TCO Details'!$F$45</f>
        <v>32.885994465617678</v>
      </c>
      <c r="G12" s="78">
        <f>F12-E12</f>
        <v>-5.9325426577522933E-2</v>
      </c>
      <c r="H12" s="22">
        <f>'3-year TCO Details'!$J$45</f>
        <v>32.945319892195201</v>
      </c>
      <c r="I12" s="22">
        <f>'3-year TCO Details'!$F$45</f>
        <v>32.885994465617678</v>
      </c>
      <c r="J12" s="78">
        <f>I12-H12</f>
        <v>-5.9325426577522933E-2</v>
      </c>
    </row>
    <row r="13" spans="1:26" x14ac:dyDescent="0.2">
      <c r="A13" s="1" t="s">
        <v>9</v>
      </c>
      <c r="B13" s="79">
        <f>SUM(B9:B12)</f>
        <v>1568.9190815594397</v>
      </c>
      <c r="C13" s="79">
        <f t="shared" ref="C13:J13" si="3">SUM(C9:C12)</f>
        <v>1565.6700330189117</v>
      </c>
      <c r="D13" s="80">
        <f t="shared" si="3"/>
        <v>-3.2490485405279141</v>
      </c>
      <c r="E13" s="79">
        <f t="shared" si="3"/>
        <v>2268.9190815594397</v>
      </c>
      <c r="F13" s="79">
        <f t="shared" si="3"/>
        <v>2265.6700330189119</v>
      </c>
      <c r="G13" s="80">
        <f t="shared" si="3"/>
        <v>-3.2490485405279141</v>
      </c>
      <c r="H13" s="79">
        <f t="shared" si="3"/>
        <v>2768.9190815594397</v>
      </c>
      <c r="I13" s="79">
        <f t="shared" si="3"/>
        <v>2765.6700330189119</v>
      </c>
      <c r="J13" s="80">
        <f t="shared" si="3"/>
        <v>-3.2490485405279141</v>
      </c>
    </row>
  </sheetData>
  <mergeCells count="5">
    <mergeCell ref="B7:D7"/>
    <mergeCell ref="E7:G7"/>
    <mergeCell ref="H7:J7"/>
    <mergeCell ref="A1:D1"/>
    <mergeCell ref="A2:D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C6EA5-03DF-1B45-A475-A114FAA58539}">
  <sheetPr codeName="Sheet11">
    <tabColor rgb="FF92D050"/>
  </sheetPr>
  <dimension ref="A1:Z45"/>
  <sheetViews>
    <sheetView zoomScale="120" zoomScaleNormal="120" workbookViewId="0">
      <selection sqref="A1:XFD4"/>
    </sheetView>
  </sheetViews>
  <sheetFormatPr baseColWidth="10" defaultColWidth="10.83203125" defaultRowHeight="16" x14ac:dyDescent="0.2"/>
  <cols>
    <col min="2" max="2" width="26.5" bestFit="1" customWidth="1"/>
    <col min="3" max="3" width="19.1640625" customWidth="1"/>
    <col min="4" max="4" width="22.83203125" bestFit="1" customWidth="1"/>
    <col min="5" max="5" width="26.83203125" bestFit="1" customWidth="1"/>
    <col min="6" max="6" width="28.83203125" bestFit="1" customWidth="1"/>
    <col min="7" max="7" width="9.6640625" customWidth="1"/>
    <col min="8" max="8" width="9" bestFit="1" customWidth="1"/>
    <col min="9" max="9" width="16.33203125" customWidth="1"/>
    <col min="10" max="10" width="21.5" customWidth="1"/>
    <col min="11" max="11" width="20" customWidth="1"/>
  </cols>
  <sheetData>
    <row r="1" spans="1:26" s="259" customFormat="1" x14ac:dyDescent="0.2">
      <c r="A1" s="270" t="s">
        <v>469</v>
      </c>
      <c r="B1" s="270"/>
      <c r="C1" s="270"/>
      <c r="D1" s="270"/>
    </row>
    <row r="2" spans="1:26" s="259" customFormat="1" ht="115" customHeight="1" x14ac:dyDescent="0.2">
      <c r="A2" s="272" t="s">
        <v>482</v>
      </c>
      <c r="B2" s="272"/>
      <c r="C2" s="272"/>
      <c r="D2" s="272"/>
    </row>
    <row r="3" spans="1:26" s="24" customFormat="1" x14ac:dyDescent="0.2">
      <c r="C3" s="52"/>
      <c r="D3" s="52"/>
      <c r="E3" s="52"/>
      <c r="F3" s="52"/>
      <c r="G3" s="52"/>
      <c r="H3" s="52"/>
      <c r="I3" s="52"/>
      <c r="J3" s="52"/>
      <c r="K3" s="52"/>
      <c r="L3" s="52"/>
      <c r="M3" s="52"/>
      <c r="N3" s="52"/>
      <c r="P3" s="52"/>
      <c r="Q3" s="52"/>
      <c r="R3" s="52"/>
      <c r="T3" s="52"/>
      <c r="U3" s="52"/>
      <c r="V3" s="52"/>
      <c r="X3" s="52"/>
      <c r="Y3" s="52"/>
      <c r="Z3" s="52"/>
    </row>
    <row r="4" spans="1:26" s="24" customFormat="1" x14ac:dyDescent="0.2">
      <c r="C4" s="52"/>
      <c r="D4" s="52"/>
      <c r="E4" s="52"/>
      <c r="F4" s="52"/>
      <c r="G4" s="52"/>
      <c r="H4" s="52"/>
      <c r="I4" s="52"/>
      <c r="J4" s="52"/>
      <c r="K4" s="52"/>
      <c r="L4" s="52"/>
      <c r="M4" s="52"/>
      <c r="N4" s="52"/>
      <c r="P4" s="52"/>
      <c r="Q4" s="52"/>
      <c r="R4" s="52"/>
      <c r="T4" s="52"/>
      <c r="U4" s="52"/>
      <c r="V4" s="52"/>
      <c r="X4" s="52"/>
      <c r="Y4" s="52"/>
      <c r="Z4" s="52"/>
    </row>
    <row r="5" spans="1:26" s="24" customFormat="1" ht="24" x14ac:dyDescent="0.3">
      <c r="A5" s="53" t="s">
        <v>194</v>
      </c>
      <c r="E5" s="52"/>
      <c r="F5" s="52"/>
      <c r="G5" s="52"/>
      <c r="H5" s="52"/>
      <c r="I5" s="52"/>
      <c r="J5" s="52"/>
      <c r="K5" s="52"/>
      <c r="L5" s="52"/>
      <c r="M5" s="52"/>
      <c r="N5" s="52"/>
      <c r="P5" s="52"/>
      <c r="Q5" s="52"/>
      <c r="R5" s="52"/>
      <c r="T5" s="52"/>
      <c r="U5" s="52"/>
      <c r="V5" s="52"/>
      <c r="X5" s="52"/>
      <c r="Y5" s="52"/>
      <c r="Z5" s="52"/>
    </row>
    <row r="6" spans="1:26" s="24" customFormat="1" x14ac:dyDescent="0.2">
      <c r="C6" s="52"/>
      <c r="D6" s="52"/>
      <c r="E6" s="52"/>
      <c r="F6" s="52"/>
      <c r="G6" s="52"/>
      <c r="H6" s="52"/>
      <c r="I6" s="52"/>
      <c r="J6" s="52"/>
      <c r="K6" s="52"/>
      <c r="L6" s="52"/>
      <c r="M6" s="52"/>
      <c r="N6" s="52"/>
      <c r="P6" s="52"/>
      <c r="Q6" s="52"/>
      <c r="R6" s="52"/>
      <c r="T6" s="52"/>
      <c r="U6" s="52"/>
      <c r="V6" s="52"/>
      <c r="X6" s="52"/>
      <c r="Y6" s="52"/>
      <c r="Z6" s="52"/>
    </row>
    <row r="7" spans="1:26" s="24" customFormat="1" x14ac:dyDescent="0.2">
      <c r="C7" s="52"/>
      <c r="D7" s="52"/>
      <c r="E7" s="52"/>
      <c r="F7" s="52"/>
      <c r="G7" s="52"/>
      <c r="H7" s="52"/>
      <c r="I7" s="52"/>
      <c r="J7" s="52"/>
      <c r="K7" s="52"/>
      <c r="L7" s="52"/>
      <c r="M7" s="52"/>
      <c r="N7" s="52"/>
      <c r="P7" s="52"/>
      <c r="Q7" s="52"/>
      <c r="R7" s="52"/>
      <c r="T7" s="52"/>
      <c r="U7" s="52"/>
      <c r="V7" s="52"/>
      <c r="X7" s="52"/>
      <c r="Y7" s="52"/>
      <c r="Z7" s="52"/>
    </row>
    <row r="8" spans="1:26" x14ac:dyDescent="0.2">
      <c r="A8" s="62" t="s">
        <v>61</v>
      </c>
      <c r="G8" s="245" t="s">
        <v>1</v>
      </c>
      <c r="H8" s="245"/>
      <c r="I8" s="245"/>
    </row>
    <row r="9" spans="1:26" x14ac:dyDescent="0.2">
      <c r="A9" s="2" t="s">
        <v>2</v>
      </c>
      <c r="B9" s="2" t="s">
        <v>3</v>
      </c>
      <c r="C9" s="55" t="s">
        <v>4</v>
      </c>
      <c r="D9" s="55" t="s">
        <v>86</v>
      </c>
      <c r="E9" s="56" t="s">
        <v>5</v>
      </c>
      <c r="F9" s="56" t="s">
        <v>6</v>
      </c>
      <c r="G9" s="55" t="s">
        <v>7</v>
      </c>
      <c r="H9" s="55" t="s">
        <v>8</v>
      </c>
      <c r="I9" s="55" t="s">
        <v>9</v>
      </c>
    </row>
    <row r="10" spans="1:26" x14ac:dyDescent="0.2">
      <c r="A10" t="s">
        <v>10</v>
      </c>
      <c r="B10" t="s">
        <v>11</v>
      </c>
      <c r="C10" s="22">
        <f>'4-year TCO Details'!G66</f>
        <v>1887.8933773585491</v>
      </c>
      <c r="D10" s="22">
        <f>'4-year TCO Details'!L66</f>
        <v>1992.2254420792528</v>
      </c>
      <c r="E10" s="22">
        <f>C10-D10</f>
        <v>-104.33206472070378</v>
      </c>
      <c r="F10" s="73">
        <f>E10/C10</f>
        <v>-5.5263748457383896E-2</v>
      </c>
      <c r="G10" s="269">
        <v>0</v>
      </c>
      <c r="H10" s="269">
        <v>0</v>
      </c>
      <c r="I10" s="64">
        <f>G10+H10</f>
        <v>0</v>
      </c>
    </row>
    <row r="11" spans="1:26" x14ac:dyDescent="0.2">
      <c r="A11" t="s">
        <v>10</v>
      </c>
      <c r="B11" t="s">
        <v>12</v>
      </c>
      <c r="C11" s="22">
        <f>'4-year TCO Details'!G91</f>
        <v>1887.8933773585491</v>
      </c>
      <c r="D11" s="22">
        <f>'4-year TCO Details'!L91</f>
        <v>1992.2254420792528</v>
      </c>
      <c r="E11" s="22">
        <f>C11-D11</f>
        <v>-104.33206472070378</v>
      </c>
      <c r="F11" s="73">
        <f>E11/C11</f>
        <v>-5.5263748457383896E-2</v>
      </c>
      <c r="G11" s="269">
        <v>0</v>
      </c>
      <c r="H11" s="269">
        <v>0</v>
      </c>
      <c r="I11" s="64">
        <f>G11+H11</f>
        <v>0</v>
      </c>
      <c r="J11" s="57"/>
    </row>
    <row r="12" spans="1:26" s="24" customFormat="1" x14ac:dyDescent="0.2">
      <c r="A12" s="24" t="s">
        <v>13</v>
      </c>
      <c r="B12" s="24" t="s">
        <v>11</v>
      </c>
      <c r="C12" s="58">
        <f>'4-year TCO Details'!G78</f>
        <v>1068.2933773585489</v>
      </c>
      <c r="D12" s="58">
        <f>'4-year TCO Details'!L78</f>
        <v>1072.6254420792529</v>
      </c>
      <c r="E12" s="22">
        <f>C12-D12</f>
        <v>-4.3320647207040111</v>
      </c>
      <c r="F12" s="73">
        <f>E12/C12</f>
        <v>-4.055126440468469E-3</v>
      </c>
      <c r="G12" s="269">
        <v>0</v>
      </c>
      <c r="H12" s="269">
        <v>0</v>
      </c>
      <c r="I12" s="64">
        <f>G12+H12</f>
        <v>0</v>
      </c>
      <c r="J12" s="59"/>
    </row>
    <row r="13" spans="1:26" s="24" customFormat="1" x14ac:dyDescent="0.2">
      <c r="A13" s="24" t="s">
        <v>13</v>
      </c>
      <c r="B13" s="24" t="s">
        <v>12</v>
      </c>
      <c r="C13" s="58">
        <f>'4-year TCO Details'!G102</f>
        <v>1068.2933773585489</v>
      </c>
      <c r="D13" s="58">
        <f>'4-year TCO Details'!L102</f>
        <v>1072.6254420792529</v>
      </c>
      <c r="E13" s="22">
        <f>C13-D13</f>
        <v>-4.3320647207040111</v>
      </c>
      <c r="F13" s="73">
        <f>E13/C13</f>
        <v>-4.055126440468469E-3</v>
      </c>
      <c r="G13" s="269">
        <v>0</v>
      </c>
      <c r="H13" s="269">
        <v>0</v>
      </c>
      <c r="I13" s="64">
        <f>G13+H13</f>
        <v>0</v>
      </c>
      <c r="J13" s="59"/>
    </row>
    <row r="14" spans="1:26" x14ac:dyDescent="0.2">
      <c r="G14" s="65"/>
      <c r="H14" s="67"/>
      <c r="I14" s="65">
        <f>SUM(I10:I13)</f>
        <v>0</v>
      </c>
      <c r="J14" s="60"/>
    </row>
    <row r="15" spans="1:26" ht="33" customHeight="1" x14ac:dyDescent="0.2">
      <c r="G15" s="244" t="s">
        <v>66</v>
      </c>
      <c r="H15" s="244"/>
      <c r="I15" s="244"/>
    </row>
    <row r="16" spans="1:26" s="24" customFormat="1" x14ac:dyDescent="0.2">
      <c r="C16" s="52"/>
      <c r="D16" s="52"/>
      <c r="E16" s="52"/>
      <c r="F16" s="52"/>
      <c r="G16" s="52"/>
      <c r="H16" s="52"/>
      <c r="I16" s="52"/>
      <c r="J16" s="52"/>
      <c r="K16" s="52"/>
      <c r="L16" s="52"/>
      <c r="M16" s="52"/>
      <c r="N16" s="52"/>
      <c r="P16" s="52"/>
      <c r="Q16" s="52"/>
      <c r="R16" s="52"/>
      <c r="T16" s="52"/>
      <c r="U16" s="52"/>
      <c r="V16" s="52"/>
      <c r="X16" s="52"/>
      <c r="Y16" s="52"/>
      <c r="Z16" s="52"/>
    </row>
    <row r="17" spans="1:26" s="24" customFormat="1" x14ac:dyDescent="0.2">
      <c r="C17" s="52"/>
      <c r="D17" s="52"/>
      <c r="E17" s="52"/>
      <c r="F17" s="52"/>
      <c r="G17" s="52"/>
      <c r="H17" s="52"/>
      <c r="I17" s="52"/>
      <c r="J17" s="52"/>
      <c r="K17" s="52"/>
      <c r="L17" s="52"/>
      <c r="M17" s="52"/>
      <c r="N17" s="52"/>
      <c r="P17" s="52"/>
      <c r="Q17" s="52"/>
      <c r="R17" s="52"/>
      <c r="T17" s="52"/>
      <c r="U17" s="52"/>
      <c r="V17" s="52"/>
      <c r="X17" s="52"/>
      <c r="Y17" s="52"/>
      <c r="Z17" s="52"/>
    </row>
    <row r="18" spans="1:26" s="24" customFormat="1" x14ac:dyDescent="0.2">
      <c r="C18" s="52"/>
      <c r="D18" s="52"/>
      <c r="E18" s="52"/>
      <c r="F18" s="52"/>
      <c r="G18" s="52"/>
      <c r="H18" s="52"/>
      <c r="I18" s="52"/>
      <c r="J18" s="52"/>
      <c r="K18" s="52"/>
      <c r="L18" s="52"/>
      <c r="M18" s="52"/>
      <c r="N18" s="52"/>
      <c r="P18" s="52"/>
      <c r="Q18" s="52"/>
      <c r="R18" s="52"/>
      <c r="T18" s="52"/>
      <c r="U18" s="52"/>
      <c r="V18" s="52"/>
      <c r="X18" s="52"/>
      <c r="Y18" s="52"/>
      <c r="Z18" s="52"/>
    </row>
    <row r="19" spans="1:26" x14ac:dyDescent="0.2">
      <c r="A19" s="62" t="s">
        <v>62</v>
      </c>
      <c r="G19" s="245" t="s">
        <v>1</v>
      </c>
      <c r="H19" s="245"/>
      <c r="I19" s="245"/>
    </row>
    <row r="20" spans="1:26" x14ac:dyDescent="0.2">
      <c r="A20" s="2" t="s">
        <v>2</v>
      </c>
      <c r="B20" s="2" t="s">
        <v>3</v>
      </c>
      <c r="C20" s="55" t="s">
        <v>4</v>
      </c>
      <c r="D20" s="55" t="s">
        <v>86</v>
      </c>
      <c r="E20" s="56" t="s">
        <v>5</v>
      </c>
      <c r="F20" s="56" t="s">
        <v>6</v>
      </c>
      <c r="G20" s="63" t="s">
        <v>7</v>
      </c>
      <c r="H20" s="63" t="s">
        <v>8</v>
      </c>
      <c r="I20" s="63" t="s">
        <v>9</v>
      </c>
    </row>
    <row r="21" spans="1:26" x14ac:dyDescent="0.2">
      <c r="A21" t="s">
        <v>10</v>
      </c>
      <c r="B21" t="s">
        <v>11</v>
      </c>
      <c r="C21" s="22">
        <f>'4-year TCO Details'!G115</f>
        <v>2587.8933773585491</v>
      </c>
      <c r="D21" s="22">
        <f>'4-year TCO Details'!L115</f>
        <v>2692.2254420792528</v>
      </c>
      <c r="E21" s="22">
        <f>C21-D21</f>
        <v>-104.33206472070378</v>
      </c>
      <c r="F21" s="54">
        <f>E21/C21</f>
        <v>-4.0315441754093843E-2</v>
      </c>
      <c r="G21" s="269">
        <v>0</v>
      </c>
      <c r="H21" s="269">
        <v>0</v>
      </c>
      <c r="I21" s="64">
        <f>G21+H21</f>
        <v>0</v>
      </c>
    </row>
    <row r="22" spans="1:26" x14ac:dyDescent="0.2">
      <c r="A22" t="s">
        <v>10</v>
      </c>
      <c r="B22" t="s">
        <v>12</v>
      </c>
      <c r="C22" s="22">
        <f>'4-year TCO Details'!G140</f>
        <v>2587.8933773585491</v>
      </c>
      <c r="D22" s="22">
        <f>'4-year TCO Details'!L140</f>
        <v>2692.2254420792528</v>
      </c>
      <c r="E22" s="22">
        <f>C22-D22</f>
        <v>-104.33206472070378</v>
      </c>
      <c r="F22" s="54">
        <f>E22/C22</f>
        <v>-4.0315441754093843E-2</v>
      </c>
      <c r="G22" s="269">
        <v>0</v>
      </c>
      <c r="H22" s="269">
        <v>0</v>
      </c>
      <c r="I22" s="64">
        <f>G22+H22</f>
        <v>0</v>
      </c>
    </row>
    <row r="23" spans="1:26" s="24" customFormat="1" x14ac:dyDescent="0.2">
      <c r="A23" s="24" t="s">
        <v>13</v>
      </c>
      <c r="B23" s="24" t="s">
        <v>11</v>
      </c>
      <c r="C23" s="58">
        <f>'4-year TCO Details'!G127</f>
        <v>1488.2933773585492</v>
      </c>
      <c r="D23" s="58">
        <f>'4-year TCO Details'!L127</f>
        <v>1492.6254420792529</v>
      </c>
      <c r="E23" s="58">
        <f t="shared" ref="E23" si="0">C23-D23</f>
        <v>-4.3320647207037837</v>
      </c>
      <c r="F23" s="54">
        <f t="shared" ref="F23" si="1">E23/C23</f>
        <v>-2.9107599258369429E-3</v>
      </c>
      <c r="G23" s="269">
        <v>0</v>
      </c>
      <c r="H23" s="269">
        <v>0</v>
      </c>
      <c r="I23" s="64">
        <f>G23+H23</f>
        <v>0</v>
      </c>
    </row>
    <row r="24" spans="1:26" s="24" customFormat="1" x14ac:dyDescent="0.2">
      <c r="A24" s="24" t="s">
        <v>13</v>
      </c>
      <c r="B24" s="24" t="s">
        <v>12</v>
      </c>
      <c r="C24" s="58">
        <f>'4-year TCO Details'!G151</f>
        <v>1488.2933773585492</v>
      </c>
      <c r="D24" s="58">
        <f>'4-year TCO Details'!L151</f>
        <v>1492.6254420792529</v>
      </c>
      <c r="E24" s="58">
        <f>C24-D24</f>
        <v>-4.3320647207037837</v>
      </c>
      <c r="F24" s="54">
        <f>E24/C24</f>
        <v>-2.9107599258369429E-3</v>
      </c>
      <c r="G24" s="269">
        <v>0</v>
      </c>
      <c r="H24" s="269">
        <v>0</v>
      </c>
      <c r="I24" s="64">
        <f>G24+H24</f>
        <v>0</v>
      </c>
    </row>
    <row r="25" spans="1:26" x14ac:dyDescent="0.2">
      <c r="G25" s="65"/>
      <c r="H25" s="65"/>
      <c r="I25" s="65">
        <f>SUM(I21,I22,I23,I24)</f>
        <v>0</v>
      </c>
    </row>
    <row r="26" spans="1:26" ht="33" customHeight="1" x14ac:dyDescent="0.2">
      <c r="G26" s="244" t="s">
        <v>65</v>
      </c>
      <c r="H26" s="244"/>
      <c r="I26" s="244"/>
    </row>
    <row r="27" spans="1:26" s="24" customFormat="1" x14ac:dyDescent="0.2">
      <c r="C27" s="52"/>
      <c r="D27" s="52"/>
      <c r="E27" s="52"/>
      <c r="F27" s="52"/>
      <c r="G27" s="52"/>
      <c r="H27" s="52"/>
      <c r="I27" s="52"/>
      <c r="J27" s="52"/>
      <c r="K27" s="52"/>
      <c r="L27" s="52"/>
      <c r="M27" s="52"/>
      <c r="N27" s="52"/>
      <c r="P27" s="52"/>
      <c r="Q27" s="52"/>
      <c r="R27" s="52"/>
      <c r="T27" s="52"/>
      <c r="U27" s="52"/>
      <c r="V27" s="52"/>
      <c r="X27" s="52"/>
      <c r="Y27" s="52"/>
      <c r="Z27" s="52"/>
    </row>
    <row r="28" spans="1:26" x14ac:dyDescent="0.2">
      <c r="A28" s="24"/>
      <c r="G28" s="57"/>
      <c r="H28" s="57"/>
      <c r="I28" s="57"/>
    </row>
    <row r="30" spans="1:26" x14ac:dyDescent="0.2">
      <c r="A30" s="62" t="s">
        <v>63</v>
      </c>
      <c r="G30" s="245" t="s">
        <v>1</v>
      </c>
      <c r="H30" s="245"/>
      <c r="I30" s="245"/>
    </row>
    <row r="31" spans="1:26" x14ac:dyDescent="0.2">
      <c r="A31" s="2" t="s">
        <v>2</v>
      </c>
      <c r="B31" s="2" t="s">
        <v>3</v>
      </c>
      <c r="C31" s="55" t="s">
        <v>4</v>
      </c>
      <c r="D31" s="55" t="s">
        <v>86</v>
      </c>
      <c r="E31" s="56" t="s">
        <v>5</v>
      </c>
      <c r="F31" s="56" t="s">
        <v>6</v>
      </c>
      <c r="G31" s="55" t="s">
        <v>7</v>
      </c>
      <c r="H31" s="55" t="s">
        <v>8</v>
      </c>
      <c r="I31" s="55" t="s">
        <v>9</v>
      </c>
    </row>
    <row r="32" spans="1:26" x14ac:dyDescent="0.2">
      <c r="A32" t="s">
        <v>10</v>
      </c>
      <c r="B32" t="s">
        <v>11</v>
      </c>
      <c r="C32" s="22">
        <f>'4-year TCO Details'!G169</f>
        <v>3087.8933773585491</v>
      </c>
      <c r="D32" s="22">
        <f>'4-year TCO Details'!L169</f>
        <v>3192.2254420792528</v>
      </c>
      <c r="E32" s="22">
        <f>C32-D32</f>
        <v>-104.33206472070378</v>
      </c>
      <c r="F32" s="54">
        <f>E32/C32</f>
        <v>-3.3787457004085968E-2</v>
      </c>
      <c r="G32" s="269">
        <v>0</v>
      </c>
      <c r="H32" s="269">
        <v>0</v>
      </c>
      <c r="I32" s="64">
        <f>G32+H32</f>
        <v>0</v>
      </c>
    </row>
    <row r="33" spans="1:10" x14ac:dyDescent="0.2">
      <c r="A33" t="s">
        <v>10</v>
      </c>
      <c r="B33" t="s">
        <v>12</v>
      </c>
      <c r="C33" s="22">
        <f>'4-year TCO Details'!G194</f>
        <v>3087.8933773585491</v>
      </c>
      <c r="D33" s="22">
        <f>'4-year TCO Details'!L194</f>
        <v>3192.2254420792528</v>
      </c>
      <c r="E33" s="22">
        <f t="shared" ref="E33:E35" si="2">C33-D33</f>
        <v>-104.33206472070378</v>
      </c>
      <c r="F33" s="54">
        <f t="shared" ref="F33:F35" si="3">E33/C33</f>
        <v>-3.3787457004085968E-2</v>
      </c>
      <c r="G33" s="269">
        <v>0</v>
      </c>
      <c r="H33" s="269">
        <v>0</v>
      </c>
      <c r="I33" s="64">
        <f>G33+H33</f>
        <v>0</v>
      </c>
      <c r="J33" s="57"/>
    </row>
    <row r="34" spans="1:10" s="24" customFormat="1" x14ac:dyDescent="0.2">
      <c r="A34" s="24" t="s">
        <v>13</v>
      </c>
      <c r="B34" s="24" t="s">
        <v>11</v>
      </c>
      <c r="C34" s="58">
        <f>'4-year TCO Details'!G181</f>
        <v>1788.2933773585492</v>
      </c>
      <c r="D34" s="58">
        <f>'4-year TCO Details'!L181</f>
        <v>1792.6254420792529</v>
      </c>
      <c r="E34" s="22">
        <f t="shared" si="2"/>
        <v>-4.3320647207037837</v>
      </c>
      <c r="F34" s="54">
        <f t="shared" si="3"/>
        <v>-2.4224575092385492E-3</v>
      </c>
      <c r="G34" s="269">
        <v>0</v>
      </c>
      <c r="H34" s="269">
        <v>0</v>
      </c>
      <c r="I34" s="64">
        <f t="shared" ref="I34:I35" si="4">G34+H34</f>
        <v>0</v>
      </c>
      <c r="J34" s="59"/>
    </row>
    <row r="35" spans="1:10" s="24" customFormat="1" x14ac:dyDescent="0.2">
      <c r="A35" s="24" t="s">
        <v>13</v>
      </c>
      <c r="B35" s="24" t="s">
        <v>12</v>
      </c>
      <c r="C35" s="58">
        <f>'4-year TCO Details'!G205</f>
        <v>1788.2933773585492</v>
      </c>
      <c r="D35" s="58">
        <f>'4-year TCO Details'!L205</f>
        <v>1792.6254420792529</v>
      </c>
      <c r="E35" s="22">
        <f t="shared" si="2"/>
        <v>-4.3320647207037837</v>
      </c>
      <c r="F35" s="54">
        <f t="shared" si="3"/>
        <v>-2.4224575092385492E-3</v>
      </c>
      <c r="G35" s="269">
        <v>0</v>
      </c>
      <c r="H35" s="269">
        <v>0</v>
      </c>
      <c r="I35" s="64">
        <f t="shared" si="4"/>
        <v>0</v>
      </c>
      <c r="J35" s="59"/>
    </row>
    <row r="36" spans="1:10" x14ac:dyDescent="0.2">
      <c r="G36" s="65"/>
      <c r="H36" s="67"/>
      <c r="I36" s="65">
        <f>SUM(I32:I35)</f>
        <v>0</v>
      </c>
      <c r="J36" s="60"/>
    </row>
    <row r="37" spans="1:10" ht="31" customHeight="1" x14ac:dyDescent="0.2">
      <c r="G37" s="244" t="s">
        <v>64</v>
      </c>
      <c r="H37" s="244"/>
      <c r="I37" s="244"/>
    </row>
    <row r="38" spans="1:10" x14ac:dyDescent="0.2">
      <c r="G38" s="66"/>
      <c r="H38" s="66"/>
      <c r="I38" s="66"/>
    </row>
    <row r="39" spans="1:10" x14ac:dyDescent="0.2">
      <c r="G39" s="66"/>
      <c r="H39" s="66"/>
      <c r="I39" s="66"/>
    </row>
    <row r="40" spans="1:10" x14ac:dyDescent="0.2">
      <c r="G40" s="66"/>
      <c r="H40" s="66"/>
      <c r="I40" s="66"/>
    </row>
    <row r="41" spans="1:10" x14ac:dyDescent="0.2">
      <c r="G41" s="66"/>
      <c r="H41" s="66"/>
      <c r="I41" s="66"/>
    </row>
    <row r="45" spans="1:10" x14ac:dyDescent="0.2">
      <c r="G45" s="64"/>
    </row>
  </sheetData>
  <mergeCells count="8">
    <mergeCell ref="A1:D1"/>
    <mergeCell ref="A2:D2"/>
    <mergeCell ref="G37:I37"/>
    <mergeCell ref="G8:I8"/>
    <mergeCell ref="G15:I15"/>
    <mergeCell ref="G19:I19"/>
    <mergeCell ref="G26:I26"/>
    <mergeCell ref="G30:I30"/>
  </mergeCells>
  <conditionalFormatting sqref="F10:F13">
    <cfRule type="cellIs" dxfId="8" priority="1" operator="greaterThan">
      <formula>0.1</formula>
    </cfRule>
    <cfRule type="cellIs" dxfId="7" priority="2" operator="between">
      <formula>0.03</formula>
      <formula>0.1</formula>
    </cfRule>
    <cfRule type="cellIs" dxfId="6" priority="3" operator="between">
      <formula>-1</formula>
      <formula>0.03</formula>
    </cfRule>
  </conditionalFormatting>
  <conditionalFormatting sqref="F21:F24">
    <cfRule type="cellIs" dxfId="5" priority="7" operator="greaterThan">
      <formula>0.1</formula>
    </cfRule>
    <cfRule type="cellIs" dxfId="4" priority="8" operator="between">
      <formula>0.03</formula>
      <formula>0.1</formula>
    </cfRule>
    <cfRule type="cellIs" dxfId="3" priority="9" operator="between">
      <formula>-1</formula>
      <formula>0.03</formula>
    </cfRule>
  </conditionalFormatting>
  <conditionalFormatting sqref="F32:F35">
    <cfRule type="cellIs" dxfId="2" priority="4" operator="greaterThan">
      <formula>0.1</formula>
    </cfRule>
    <cfRule type="cellIs" dxfId="1" priority="5" operator="between">
      <formula>0.03</formula>
      <formula>0.1</formula>
    </cfRule>
    <cfRule type="cellIs" dxfId="0" priority="6" operator="between">
      <formula>-1</formula>
      <formula>0.03</formula>
    </cfRule>
  </conditionalFormatting>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CF4F9-CCB0-274A-87E0-8913D23ADF55}">
  <sheetPr codeName="Sheet12">
    <tabColor rgb="FF92D050"/>
  </sheetPr>
  <dimension ref="A1:Z213"/>
  <sheetViews>
    <sheetView zoomScale="130" zoomScaleNormal="130" workbookViewId="0">
      <pane xSplit="2" ySplit="6" topLeftCell="C7" activePane="bottomRight" state="frozen"/>
      <selection pane="topRight" activeCell="C1" sqref="C1"/>
      <selection pane="bottomLeft" activeCell="A3" sqref="A3"/>
      <selection pane="bottomRight" activeCell="G2" sqref="G2"/>
    </sheetView>
  </sheetViews>
  <sheetFormatPr baseColWidth="10" defaultColWidth="11" defaultRowHeight="16" x14ac:dyDescent="0.2"/>
  <cols>
    <col min="1" max="1" width="17.33203125" bestFit="1" customWidth="1"/>
    <col min="2" max="2" width="46" bestFit="1" customWidth="1"/>
    <col min="3" max="3" width="12.6640625" customWidth="1"/>
    <col min="7" max="7" width="17.1640625" style="1" customWidth="1"/>
    <col min="8" max="11" width="11" customWidth="1"/>
    <col min="12" max="12" width="16" style="1" customWidth="1"/>
  </cols>
  <sheetData>
    <row r="1" spans="1:26" s="259" customFormat="1" x14ac:dyDescent="0.2">
      <c r="A1" s="270" t="s">
        <v>481</v>
      </c>
      <c r="B1" s="270"/>
      <c r="C1" s="270"/>
      <c r="D1" s="270"/>
    </row>
    <row r="2" spans="1:26" s="259" customFormat="1" ht="61" customHeight="1" x14ac:dyDescent="0.2">
      <c r="A2" s="272" t="s">
        <v>480</v>
      </c>
      <c r="B2" s="272"/>
      <c r="C2" s="272"/>
      <c r="D2" s="272"/>
    </row>
    <row r="3" spans="1:26" s="24" customFormat="1" x14ac:dyDescent="0.2">
      <c r="C3" s="52"/>
      <c r="D3" s="52"/>
      <c r="E3" s="52"/>
      <c r="F3" s="52"/>
      <c r="G3" s="52"/>
      <c r="H3" s="52"/>
      <c r="I3" s="52"/>
      <c r="J3" s="52"/>
      <c r="K3" s="52"/>
      <c r="L3" s="52"/>
      <c r="M3" s="52"/>
      <c r="N3" s="52"/>
      <c r="P3" s="52"/>
      <c r="Q3" s="52"/>
      <c r="R3" s="52"/>
      <c r="T3" s="52"/>
      <c r="U3" s="52"/>
      <c r="V3" s="52"/>
      <c r="X3" s="52"/>
      <c r="Y3" s="52"/>
      <c r="Z3" s="52"/>
    </row>
    <row r="4" spans="1:26" s="24" customFormat="1" x14ac:dyDescent="0.2">
      <c r="C4" s="52"/>
      <c r="D4" s="52"/>
      <c r="E4" s="52"/>
      <c r="F4" s="52"/>
      <c r="G4" s="52"/>
      <c r="H4" s="52"/>
      <c r="I4" s="52"/>
      <c r="J4" s="52"/>
      <c r="K4" s="52"/>
      <c r="L4" s="52"/>
      <c r="M4" s="52"/>
      <c r="N4" s="52"/>
      <c r="P4" s="52"/>
      <c r="Q4" s="52"/>
      <c r="R4" s="52"/>
      <c r="T4" s="52"/>
      <c r="U4" s="52"/>
      <c r="V4" s="52"/>
      <c r="X4" s="52"/>
      <c r="Y4" s="52"/>
      <c r="Z4" s="52"/>
    </row>
    <row r="5" spans="1:26" x14ac:dyDescent="0.2">
      <c r="A5" s="246" t="s">
        <v>14</v>
      </c>
      <c r="B5" s="247" t="s">
        <v>15</v>
      </c>
      <c r="C5" s="248" t="s">
        <v>7</v>
      </c>
      <c r="D5" s="248"/>
      <c r="E5" s="248"/>
      <c r="F5" s="248"/>
      <c r="G5" s="249"/>
      <c r="H5" s="250" t="s">
        <v>16</v>
      </c>
      <c r="I5" s="251"/>
      <c r="J5" s="251"/>
      <c r="K5" s="251"/>
      <c r="L5" s="252"/>
    </row>
    <row r="6" spans="1:26" s="1" customFormat="1" x14ac:dyDescent="0.2">
      <c r="A6" s="246"/>
      <c r="B6" s="247"/>
      <c r="C6" s="3" t="s">
        <v>17</v>
      </c>
      <c r="D6" s="3" t="s">
        <v>18</v>
      </c>
      <c r="E6" s="3" t="s">
        <v>19</v>
      </c>
      <c r="F6" s="3" t="s">
        <v>167</v>
      </c>
      <c r="G6" s="4" t="s">
        <v>9</v>
      </c>
      <c r="H6" s="7" t="s">
        <v>17</v>
      </c>
      <c r="I6" s="7" t="s">
        <v>18</v>
      </c>
      <c r="J6" s="7" t="s">
        <v>19</v>
      </c>
      <c r="K6" s="7" t="s">
        <v>167</v>
      </c>
      <c r="L6" s="8" t="s">
        <v>9</v>
      </c>
    </row>
    <row r="7" spans="1:26" s="42" customFormat="1" x14ac:dyDescent="0.2">
      <c r="A7" s="43" t="s">
        <v>20</v>
      </c>
      <c r="B7" s="41"/>
      <c r="C7" s="40"/>
      <c r="D7" s="40"/>
      <c r="E7" s="40"/>
      <c r="F7" s="40"/>
      <c r="G7" s="41"/>
      <c r="H7" s="40"/>
      <c r="I7" s="40"/>
      <c r="J7" s="40"/>
      <c r="K7" s="40"/>
      <c r="L7" s="41"/>
    </row>
    <row r="8" spans="1:26" x14ac:dyDescent="0.2">
      <c r="A8" s="24" t="s">
        <v>21</v>
      </c>
      <c r="B8" s="13" t="str">
        <f>'Software costs'!A5</f>
        <v>macOS License</v>
      </c>
      <c r="C8" s="13">
        <f>'Software costs'!I5</f>
        <v>0</v>
      </c>
      <c r="D8" s="13">
        <f t="shared" ref="D8" si="0">C8</f>
        <v>0</v>
      </c>
      <c r="E8" s="13">
        <f t="shared" ref="E8:E53" si="1">C8</f>
        <v>0</v>
      </c>
      <c r="F8" s="13">
        <f t="shared" ref="F8" si="2">C8</f>
        <v>0</v>
      </c>
      <c r="G8" s="26">
        <f t="shared" ref="G8:G37" si="3">SUM(C8:F8)</f>
        <v>0</v>
      </c>
      <c r="H8" s="13">
        <f>'Software costs'!J5</f>
        <v>0</v>
      </c>
      <c r="I8" s="13">
        <f>H8</f>
        <v>0</v>
      </c>
      <c r="J8" s="13">
        <f>H8</f>
        <v>0</v>
      </c>
      <c r="K8" s="13">
        <f>H8</f>
        <v>0</v>
      </c>
      <c r="L8" s="26">
        <f t="shared" ref="L8:L53" si="4">SUM(H8:K8)</f>
        <v>0</v>
      </c>
    </row>
    <row r="9" spans="1:26" x14ac:dyDescent="0.2">
      <c r="A9" s="24" t="s">
        <v>21</v>
      </c>
      <c r="B9" s="13" t="str">
        <f>'Software costs'!A6</f>
        <v>macOS Support</v>
      </c>
      <c r="C9" s="13">
        <f>'Software costs'!I6</f>
        <v>0</v>
      </c>
      <c r="D9" s="13">
        <f t="shared" ref="D9:D37" si="5">C9</f>
        <v>0</v>
      </c>
      <c r="E9" s="13">
        <f t="shared" ref="E9:E37" si="6">C9</f>
        <v>0</v>
      </c>
      <c r="F9" s="13">
        <f t="shared" ref="F9:F37" si="7">C9</f>
        <v>0</v>
      </c>
      <c r="G9" s="26">
        <f t="shared" si="3"/>
        <v>0</v>
      </c>
      <c r="H9" s="13">
        <f>'Software costs'!J6</f>
        <v>0</v>
      </c>
      <c r="I9" s="13">
        <f t="shared" ref="I9:I37" si="8">H9</f>
        <v>0</v>
      </c>
      <c r="J9" s="13">
        <f t="shared" ref="J9:J37" si="9">H9</f>
        <v>0</v>
      </c>
      <c r="K9" s="13">
        <f t="shared" ref="K9:K37" si="10">H9</f>
        <v>0</v>
      </c>
      <c r="L9" s="26">
        <f t="shared" si="4"/>
        <v>0</v>
      </c>
    </row>
    <row r="10" spans="1:26" x14ac:dyDescent="0.2">
      <c r="A10" s="24" t="s">
        <v>21</v>
      </c>
      <c r="B10" s="13" t="str">
        <f>'Software costs'!A7</f>
        <v>Windows OS License</v>
      </c>
      <c r="C10" s="13">
        <f>'Software costs'!I7</f>
        <v>0</v>
      </c>
      <c r="D10" s="13">
        <f t="shared" si="5"/>
        <v>0</v>
      </c>
      <c r="E10" s="13">
        <f t="shared" si="6"/>
        <v>0</v>
      </c>
      <c r="F10" s="13">
        <f t="shared" si="7"/>
        <v>0</v>
      </c>
      <c r="G10" s="26">
        <f t="shared" si="3"/>
        <v>0</v>
      </c>
      <c r="H10" s="13">
        <f>'Software costs'!J7</f>
        <v>0</v>
      </c>
      <c r="I10" s="13">
        <f t="shared" si="8"/>
        <v>0</v>
      </c>
      <c r="J10" s="13">
        <f t="shared" si="9"/>
        <v>0</v>
      </c>
      <c r="K10" s="13">
        <f t="shared" si="10"/>
        <v>0</v>
      </c>
      <c r="L10" s="26">
        <f t="shared" si="4"/>
        <v>0</v>
      </c>
    </row>
    <row r="11" spans="1:26" x14ac:dyDescent="0.2">
      <c r="A11" s="24" t="s">
        <v>21</v>
      </c>
      <c r="B11" s="13" t="str">
        <f>'Software costs'!A8</f>
        <v>Windows OS Support</v>
      </c>
      <c r="C11" s="13">
        <f>'Software costs'!I8</f>
        <v>0</v>
      </c>
      <c r="D11" s="13">
        <f t="shared" si="5"/>
        <v>0</v>
      </c>
      <c r="E11" s="13">
        <f t="shared" si="6"/>
        <v>0</v>
      </c>
      <c r="F11" s="13">
        <f t="shared" si="7"/>
        <v>0</v>
      </c>
      <c r="G11" s="26">
        <f t="shared" si="3"/>
        <v>0</v>
      </c>
      <c r="H11" s="13">
        <f>'Software costs'!J8</f>
        <v>0</v>
      </c>
      <c r="I11" s="13">
        <f t="shared" si="8"/>
        <v>0</v>
      </c>
      <c r="J11" s="13">
        <f t="shared" si="9"/>
        <v>0</v>
      </c>
      <c r="K11" s="13">
        <f t="shared" si="10"/>
        <v>0</v>
      </c>
      <c r="L11" s="26">
        <f t="shared" si="4"/>
        <v>0</v>
      </c>
    </row>
    <row r="12" spans="1:26" s="24" customFormat="1" x14ac:dyDescent="0.2">
      <c r="A12" s="24" t="s">
        <v>21</v>
      </c>
      <c r="B12" s="13" t="str">
        <f>'Software costs'!A9</f>
        <v>Device Management Mac</v>
      </c>
      <c r="C12" s="13">
        <f>'Software costs'!I9</f>
        <v>0.66665333359999468</v>
      </c>
      <c r="D12" s="13">
        <f t="shared" si="5"/>
        <v>0.66665333359999468</v>
      </c>
      <c r="E12" s="13">
        <f t="shared" si="6"/>
        <v>0.66665333359999468</v>
      </c>
      <c r="F12" s="13">
        <f t="shared" si="7"/>
        <v>0.66665333359999468</v>
      </c>
      <c r="G12" s="26">
        <f t="shared" si="3"/>
        <v>2.6666133343999787</v>
      </c>
      <c r="H12" s="13">
        <f>'Software costs'!J9</f>
        <v>0</v>
      </c>
      <c r="I12" s="13">
        <f t="shared" si="8"/>
        <v>0</v>
      </c>
      <c r="J12" s="13">
        <f t="shared" si="9"/>
        <v>0</v>
      </c>
      <c r="K12" s="13">
        <f t="shared" si="10"/>
        <v>0</v>
      </c>
      <c r="L12" s="26">
        <f>SUM(H12:K12)</f>
        <v>0</v>
      </c>
    </row>
    <row r="13" spans="1:26" s="24" customFormat="1" x14ac:dyDescent="0.2">
      <c r="A13" s="24" t="s">
        <v>21</v>
      </c>
      <c r="B13" s="13" t="str">
        <f>'Software costs'!A10</f>
        <v>Device Management Support Mac</v>
      </c>
      <c r="C13" s="13">
        <f>'Software costs'!I10</f>
        <v>0.67331986693599455</v>
      </c>
      <c r="D13" s="13">
        <f t="shared" si="5"/>
        <v>0.67331986693599455</v>
      </c>
      <c r="E13" s="13">
        <f t="shared" si="6"/>
        <v>0.67331986693599455</v>
      </c>
      <c r="F13" s="13">
        <f t="shared" si="7"/>
        <v>0.67331986693599455</v>
      </c>
      <c r="G13" s="26">
        <f t="shared" si="3"/>
        <v>2.6932794677439782</v>
      </c>
      <c r="H13" s="13">
        <f>'Software costs'!J10</f>
        <v>0</v>
      </c>
      <c r="I13" s="13">
        <f t="shared" si="8"/>
        <v>0</v>
      </c>
      <c r="J13" s="13">
        <f t="shared" si="9"/>
        <v>0</v>
      </c>
      <c r="K13" s="13">
        <f t="shared" si="10"/>
        <v>0</v>
      </c>
      <c r="L13" s="26">
        <f>SUM(H13:K13)</f>
        <v>0</v>
      </c>
    </row>
    <row r="14" spans="1:26" x14ac:dyDescent="0.2">
      <c r="A14" s="24" t="s">
        <v>21</v>
      </c>
      <c r="B14" s="13" t="str">
        <f>'Software costs'!A11</f>
        <v>Device Management Windows</v>
      </c>
      <c r="C14" s="13">
        <f>'Software costs'!I11</f>
        <v>0</v>
      </c>
      <c r="D14" s="13">
        <f t="shared" si="5"/>
        <v>0</v>
      </c>
      <c r="E14" s="13">
        <f t="shared" si="6"/>
        <v>0</v>
      </c>
      <c r="F14" s="13">
        <f t="shared" si="7"/>
        <v>0</v>
      </c>
      <c r="G14" s="26">
        <f t="shared" si="3"/>
        <v>0</v>
      </c>
      <c r="H14" s="13">
        <f>'Software costs'!J11</f>
        <v>0.67997280108795644</v>
      </c>
      <c r="I14" s="13">
        <f t="shared" si="8"/>
        <v>0.67997280108795644</v>
      </c>
      <c r="J14" s="13">
        <f t="shared" si="9"/>
        <v>0.67997280108795644</v>
      </c>
      <c r="K14" s="13">
        <f t="shared" si="10"/>
        <v>0.67997280108795644</v>
      </c>
      <c r="L14" s="26">
        <f t="shared" si="4"/>
        <v>2.7198912043518257</v>
      </c>
    </row>
    <row r="15" spans="1:26" s="24" customFormat="1" x14ac:dyDescent="0.2">
      <c r="A15" s="24" t="s">
        <v>21</v>
      </c>
      <c r="B15" s="13" t="str">
        <f>'Software costs'!A12</f>
        <v>Device Management Support Windows</v>
      </c>
      <c r="C15" s="13">
        <f>'Software costs'!I12</f>
        <v>0</v>
      </c>
      <c r="D15" s="13">
        <f t="shared" si="5"/>
        <v>0</v>
      </c>
      <c r="E15" s="13">
        <f t="shared" si="6"/>
        <v>0</v>
      </c>
      <c r="F15" s="13">
        <f t="shared" si="7"/>
        <v>0</v>
      </c>
      <c r="G15" s="26">
        <f t="shared" si="3"/>
        <v>0</v>
      </c>
      <c r="H15" s="13">
        <f>'Software costs'!J12</f>
        <v>0.68663920109862275</v>
      </c>
      <c r="I15" s="13">
        <f t="shared" si="8"/>
        <v>0.68663920109862275</v>
      </c>
      <c r="J15" s="13">
        <f t="shared" si="9"/>
        <v>0.68663920109862275</v>
      </c>
      <c r="K15" s="13">
        <f t="shared" si="10"/>
        <v>0.68663920109862275</v>
      </c>
      <c r="L15" s="26">
        <f>SUM(H15:K15)</f>
        <v>2.746556804394491</v>
      </c>
    </row>
    <row r="16" spans="1:26" s="24" customFormat="1" x14ac:dyDescent="0.2">
      <c r="A16" s="24" t="s">
        <v>21</v>
      </c>
      <c r="B16" s="13" t="str">
        <f>'Software costs'!A13</f>
        <v>Microsoft Suite</v>
      </c>
      <c r="C16" s="13">
        <f>'Software costs'!I13</f>
        <v>3.3332333363332429</v>
      </c>
      <c r="D16" s="13">
        <f t="shared" si="5"/>
        <v>3.3332333363332429</v>
      </c>
      <c r="E16" s="13">
        <f t="shared" si="6"/>
        <v>3.3332333363332429</v>
      </c>
      <c r="F16" s="13">
        <f t="shared" si="7"/>
        <v>3.3332333363332429</v>
      </c>
      <c r="G16" s="26">
        <f t="shared" si="3"/>
        <v>13.332933345332972</v>
      </c>
      <c r="H16" s="13">
        <f>'Software costs'!J13</f>
        <v>3.3332333363332429</v>
      </c>
      <c r="I16" s="13">
        <f t="shared" si="8"/>
        <v>3.3332333363332429</v>
      </c>
      <c r="J16" s="13">
        <f t="shared" si="9"/>
        <v>3.3332333363332429</v>
      </c>
      <c r="K16" s="13">
        <f t="shared" si="10"/>
        <v>3.3332333363332429</v>
      </c>
      <c r="L16" s="26">
        <f t="shared" si="4"/>
        <v>13.332933345332972</v>
      </c>
    </row>
    <row r="17" spans="1:12" s="24" customFormat="1" x14ac:dyDescent="0.2">
      <c r="A17" s="24" t="s">
        <v>21</v>
      </c>
      <c r="B17" s="13" t="str">
        <f>'Software costs'!A14</f>
        <v>Microsoft Suite - unused components</v>
      </c>
      <c r="C17" s="13">
        <f>'Software costs'!I14</f>
        <v>-0.66665333359999468</v>
      </c>
      <c r="D17" s="13">
        <f t="shared" si="5"/>
        <v>-0.66665333359999468</v>
      </c>
      <c r="E17" s="13">
        <f t="shared" si="6"/>
        <v>-0.66665333359999468</v>
      </c>
      <c r="F17" s="13">
        <f t="shared" si="7"/>
        <v>-0.66665333359999468</v>
      </c>
      <c r="G17" s="26">
        <f t="shared" si="3"/>
        <v>-2.6666133343999787</v>
      </c>
      <c r="H17" s="13">
        <f>'Software costs'!J14</f>
        <v>0</v>
      </c>
      <c r="I17" s="13">
        <f t="shared" si="8"/>
        <v>0</v>
      </c>
      <c r="J17" s="13">
        <f t="shared" si="9"/>
        <v>0</v>
      </c>
      <c r="K17" s="13">
        <f t="shared" si="10"/>
        <v>0</v>
      </c>
      <c r="L17" s="26">
        <f t="shared" si="4"/>
        <v>0</v>
      </c>
    </row>
    <row r="18" spans="1:12" x14ac:dyDescent="0.2">
      <c r="A18" s="24" t="s">
        <v>21</v>
      </c>
      <c r="B18" s="13" t="str">
        <f>'Software costs'!A15</f>
        <v>Local application store Mac</v>
      </c>
      <c r="C18" s="13">
        <f>'Software costs'!I15</f>
        <v>0</v>
      </c>
      <c r="D18" s="13">
        <f t="shared" si="5"/>
        <v>0</v>
      </c>
      <c r="E18" s="13">
        <f t="shared" si="6"/>
        <v>0</v>
      </c>
      <c r="F18" s="13">
        <f t="shared" si="7"/>
        <v>0</v>
      </c>
      <c r="G18" s="26">
        <f t="shared" si="3"/>
        <v>0</v>
      </c>
      <c r="H18" s="13">
        <f>'Software costs'!J15</f>
        <v>0</v>
      </c>
      <c r="I18" s="13">
        <f t="shared" si="8"/>
        <v>0</v>
      </c>
      <c r="J18" s="13">
        <f t="shared" si="9"/>
        <v>0</v>
      </c>
      <c r="K18" s="13">
        <f t="shared" si="10"/>
        <v>0</v>
      </c>
      <c r="L18" s="26">
        <f t="shared" si="4"/>
        <v>0</v>
      </c>
    </row>
    <row r="19" spans="1:12" x14ac:dyDescent="0.2">
      <c r="A19" s="24" t="s">
        <v>21</v>
      </c>
      <c r="B19" s="13" t="str">
        <f>'Software costs'!A16</f>
        <v>Local application store Windows</v>
      </c>
      <c r="C19" s="13">
        <f>'Software costs'!I16</f>
        <v>0</v>
      </c>
      <c r="D19" s="13">
        <f t="shared" si="5"/>
        <v>0</v>
      </c>
      <c r="E19" s="13">
        <f t="shared" si="6"/>
        <v>0</v>
      </c>
      <c r="F19" s="13">
        <f t="shared" si="7"/>
        <v>0</v>
      </c>
      <c r="G19" s="26">
        <f t="shared" si="3"/>
        <v>0</v>
      </c>
      <c r="H19" s="13">
        <f>'Software costs'!J16</f>
        <v>0</v>
      </c>
      <c r="I19" s="13">
        <f t="shared" si="8"/>
        <v>0</v>
      </c>
      <c r="J19" s="13">
        <f t="shared" si="9"/>
        <v>0</v>
      </c>
      <c r="K19" s="13">
        <f t="shared" si="10"/>
        <v>0</v>
      </c>
      <c r="L19" s="26">
        <f t="shared" si="4"/>
        <v>0</v>
      </c>
    </row>
    <row r="20" spans="1:12" x14ac:dyDescent="0.2">
      <c r="A20" s="24" t="s">
        <v>21</v>
      </c>
      <c r="B20" s="13" t="str">
        <f>'Software costs'!A17</f>
        <v>Antivirus</v>
      </c>
      <c r="C20" s="13">
        <f>'Software costs'!I17</f>
        <v>0.34665626697865726</v>
      </c>
      <c r="D20" s="13">
        <f t="shared" si="5"/>
        <v>0.34665626697865726</v>
      </c>
      <c r="E20" s="13">
        <f t="shared" si="6"/>
        <v>0.34665626697865726</v>
      </c>
      <c r="F20" s="13">
        <f t="shared" si="7"/>
        <v>0.34665626697865726</v>
      </c>
      <c r="G20" s="26">
        <f t="shared" si="3"/>
        <v>1.386625067914629</v>
      </c>
      <c r="H20" s="13">
        <f>'Software costs'!J17</f>
        <v>0.34665626697865726</v>
      </c>
      <c r="I20" s="13">
        <f t="shared" si="8"/>
        <v>0.34665626697865726</v>
      </c>
      <c r="J20" s="13">
        <f t="shared" si="9"/>
        <v>0.34665626697865726</v>
      </c>
      <c r="K20" s="13">
        <f t="shared" si="10"/>
        <v>0.34665626697865726</v>
      </c>
      <c r="L20" s="26">
        <f t="shared" si="4"/>
        <v>1.386625067914629</v>
      </c>
    </row>
    <row r="21" spans="1:12" x14ac:dyDescent="0.2">
      <c r="A21" s="24" t="s">
        <v>21</v>
      </c>
      <c r="B21" s="13" t="str">
        <f>'Software costs'!A18</f>
        <v>Backup</v>
      </c>
      <c r="C21" s="13">
        <f>'Software costs'!I18</f>
        <v>0.34998950031499054</v>
      </c>
      <c r="D21" s="13">
        <f t="shared" si="5"/>
        <v>0.34998950031499054</v>
      </c>
      <c r="E21" s="13">
        <f t="shared" si="6"/>
        <v>0.34998950031499054</v>
      </c>
      <c r="F21" s="13">
        <f t="shared" si="7"/>
        <v>0.34998950031499054</v>
      </c>
      <c r="G21" s="26">
        <f t="shared" si="3"/>
        <v>1.3999580012599622</v>
      </c>
      <c r="H21" s="13">
        <f>'Software costs'!J18</f>
        <v>0.34998950031499054</v>
      </c>
      <c r="I21" s="13">
        <f t="shared" si="8"/>
        <v>0.34998950031499054</v>
      </c>
      <c r="J21" s="13">
        <f t="shared" si="9"/>
        <v>0.34998950031499054</v>
      </c>
      <c r="K21" s="13">
        <f t="shared" si="10"/>
        <v>0.34998950031499054</v>
      </c>
      <c r="L21" s="26">
        <f t="shared" si="4"/>
        <v>1.3999580012599622</v>
      </c>
    </row>
    <row r="22" spans="1:12" x14ac:dyDescent="0.2">
      <c r="A22" s="24" t="s">
        <v>21</v>
      </c>
      <c r="B22" s="13" t="str">
        <f>'Software costs'!A19</f>
        <v>Password Manager</v>
      </c>
      <c r="C22" s="13">
        <f>'Software costs'!I19</f>
        <v>0.35332273365132383</v>
      </c>
      <c r="D22" s="13">
        <f t="shared" si="5"/>
        <v>0.35332273365132383</v>
      </c>
      <c r="E22" s="13">
        <f t="shared" si="6"/>
        <v>0.35332273365132383</v>
      </c>
      <c r="F22" s="13">
        <f t="shared" si="7"/>
        <v>0.35332273365132383</v>
      </c>
      <c r="G22" s="26">
        <f t="shared" si="3"/>
        <v>1.4132909346052953</v>
      </c>
      <c r="H22" s="13">
        <f>'Software costs'!J19</f>
        <v>0.35332273365132383</v>
      </c>
      <c r="I22" s="13">
        <f t="shared" si="8"/>
        <v>0.35332273365132383</v>
      </c>
      <c r="J22" s="13">
        <f t="shared" si="9"/>
        <v>0.35332273365132383</v>
      </c>
      <c r="K22" s="13">
        <f t="shared" si="10"/>
        <v>0.35332273365132383</v>
      </c>
      <c r="L22" s="26">
        <f t="shared" si="4"/>
        <v>1.4132909346052953</v>
      </c>
    </row>
    <row r="23" spans="1:12" x14ac:dyDescent="0.2">
      <c r="A23" s="24" t="s">
        <v>21</v>
      </c>
      <c r="B23" s="13" t="str">
        <f>'Software costs'!A20</f>
        <v>Authentication</v>
      </c>
      <c r="C23" s="13">
        <f>'Software costs'!I20</f>
        <v>0.356655966987657</v>
      </c>
      <c r="D23" s="13">
        <f t="shared" si="5"/>
        <v>0.356655966987657</v>
      </c>
      <c r="E23" s="13">
        <f t="shared" si="6"/>
        <v>0.356655966987657</v>
      </c>
      <c r="F23" s="13">
        <f t="shared" si="7"/>
        <v>0.356655966987657</v>
      </c>
      <c r="G23" s="26">
        <f t="shared" si="3"/>
        <v>1.426623867950628</v>
      </c>
      <c r="H23" s="13">
        <f>'Software costs'!J20</f>
        <v>0.356655966987657</v>
      </c>
      <c r="I23" s="13">
        <f t="shared" si="8"/>
        <v>0.356655966987657</v>
      </c>
      <c r="J23" s="13">
        <f t="shared" si="9"/>
        <v>0.356655966987657</v>
      </c>
      <c r="K23" s="13">
        <f t="shared" si="10"/>
        <v>0.356655966987657</v>
      </c>
      <c r="L23" s="26">
        <f t="shared" si="4"/>
        <v>1.426623867950628</v>
      </c>
    </row>
    <row r="24" spans="1:12" x14ac:dyDescent="0.2">
      <c r="A24" s="24" t="s">
        <v>21</v>
      </c>
      <c r="B24" s="13" t="str">
        <f>'Software costs'!A21</f>
        <v>VPN Connectivity</v>
      </c>
      <c r="C24" s="13">
        <f>'Software costs'!I21</f>
        <v>0.35998920032399029</v>
      </c>
      <c r="D24" s="13">
        <f t="shared" si="5"/>
        <v>0.35998920032399029</v>
      </c>
      <c r="E24" s="13">
        <f t="shared" si="6"/>
        <v>0.35998920032399029</v>
      </c>
      <c r="F24" s="13">
        <f t="shared" si="7"/>
        <v>0.35998920032399029</v>
      </c>
      <c r="G24" s="26">
        <f t="shared" si="3"/>
        <v>1.4399568012959612</v>
      </c>
      <c r="H24" s="13">
        <f>'Software costs'!J21</f>
        <v>0.35998920032399029</v>
      </c>
      <c r="I24" s="13">
        <f t="shared" si="8"/>
        <v>0.35998920032399029</v>
      </c>
      <c r="J24" s="13">
        <f t="shared" si="9"/>
        <v>0.35998920032399029</v>
      </c>
      <c r="K24" s="13">
        <f t="shared" si="10"/>
        <v>0.35998920032399029</v>
      </c>
      <c r="L24" s="26">
        <f t="shared" si="4"/>
        <v>1.4399568012959612</v>
      </c>
    </row>
    <row r="25" spans="1:12" x14ac:dyDescent="0.2">
      <c r="A25" s="24" t="s">
        <v>21</v>
      </c>
      <c r="B25" s="13" t="str">
        <f>'Software costs'!A22</f>
        <v>Collaboration</v>
      </c>
      <c r="C25" s="13">
        <f>'Software costs'!I22</f>
        <v>0.36332243366032357</v>
      </c>
      <c r="D25" s="13">
        <f t="shared" si="5"/>
        <v>0.36332243366032357</v>
      </c>
      <c r="E25" s="13">
        <f t="shared" si="6"/>
        <v>0.36332243366032357</v>
      </c>
      <c r="F25" s="13">
        <f t="shared" si="7"/>
        <v>0.36332243366032357</v>
      </c>
      <c r="G25" s="26">
        <f t="shared" si="3"/>
        <v>1.4532897346412943</v>
      </c>
      <c r="H25" s="13">
        <f>'Software costs'!J22</f>
        <v>0.36332243366032357</v>
      </c>
      <c r="I25" s="13">
        <f t="shared" si="8"/>
        <v>0.36332243366032357</v>
      </c>
      <c r="J25" s="13">
        <f t="shared" si="9"/>
        <v>0.36332243366032357</v>
      </c>
      <c r="K25" s="13">
        <f t="shared" si="10"/>
        <v>0.36332243366032357</v>
      </c>
      <c r="L25" s="26">
        <f t="shared" si="4"/>
        <v>1.4532897346412943</v>
      </c>
    </row>
    <row r="26" spans="1:12" x14ac:dyDescent="0.2">
      <c r="A26" s="24" t="s">
        <v>21</v>
      </c>
      <c r="B26" s="13" t="str">
        <f>'Software costs'!A23</f>
        <v>Vulnerability Mgmt</v>
      </c>
      <c r="C26" s="13">
        <f>'Software costs'!I23</f>
        <v>0.36998890033299003</v>
      </c>
      <c r="D26" s="13">
        <f t="shared" si="5"/>
        <v>0.36998890033299003</v>
      </c>
      <c r="E26" s="13">
        <f t="shared" si="6"/>
        <v>0.36998890033299003</v>
      </c>
      <c r="F26" s="13">
        <f t="shared" si="7"/>
        <v>0.36998890033299003</v>
      </c>
      <c r="G26" s="26">
        <f t="shared" si="3"/>
        <v>1.4799556013319601</v>
      </c>
      <c r="H26" s="13">
        <f>'Software costs'!J23</f>
        <v>0.36998890033299003</v>
      </c>
      <c r="I26" s="13">
        <f t="shared" si="8"/>
        <v>0.36998890033299003</v>
      </c>
      <c r="J26" s="13">
        <f t="shared" si="9"/>
        <v>0.36998890033299003</v>
      </c>
      <c r="K26" s="13">
        <f t="shared" si="10"/>
        <v>0.36998890033299003</v>
      </c>
      <c r="L26" s="26">
        <f t="shared" si="4"/>
        <v>1.4799556013319601</v>
      </c>
    </row>
    <row r="27" spans="1:12" x14ac:dyDescent="0.2">
      <c r="A27" s="24" t="s">
        <v>21</v>
      </c>
      <c r="B27" s="13" t="str">
        <f>'Software costs'!A24</f>
        <v>App Security Management</v>
      </c>
      <c r="C27" s="13">
        <f>'Software costs'!I24</f>
        <v>0</v>
      </c>
      <c r="D27" s="13">
        <f t="shared" si="5"/>
        <v>0</v>
      </c>
      <c r="E27" s="13">
        <f t="shared" si="6"/>
        <v>0</v>
      </c>
      <c r="F27" s="13">
        <f t="shared" si="7"/>
        <v>0</v>
      </c>
      <c r="G27" s="26">
        <f t="shared" si="3"/>
        <v>0</v>
      </c>
      <c r="H27" s="13">
        <f>'Software costs'!J24</f>
        <v>0.36998890033299003</v>
      </c>
      <c r="I27" s="13">
        <f t="shared" si="8"/>
        <v>0.36998890033299003</v>
      </c>
      <c r="J27" s="13">
        <f t="shared" si="9"/>
        <v>0.36998890033299003</v>
      </c>
      <c r="K27" s="13">
        <f t="shared" si="10"/>
        <v>0.36998890033299003</v>
      </c>
      <c r="L27" s="26">
        <f t="shared" si="4"/>
        <v>1.4799556013319601</v>
      </c>
    </row>
    <row r="28" spans="1:12" x14ac:dyDescent="0.2">
      <c r="A28" s="24" t="s">
        <v>21</v>
      </c>
      <c r="B28" s="13" t="str">
        <f>'Software costs'!A25</f>
        <v>Other Software 1</v>
      </c>
      <c r="C28" s="13">
        <f>'Software costs'!I25</f>
        <v>0</v>
      </c>
      <c r="D28" s="13">
        <f t="shared" si="5"/>
        <v>0</v>
      </c>
      <c r="E28" s="13">
        <f t="shared" si="6"/>
        <v>0</v>
      </c>
      <c r="F28" s="13">
        <f t="shared" si="7"/>
        <v>0</v>
      </c>
      <c r="G28" s="26">
        <f t="shared" si="3"/>
        <v>0</v>
      </c>
      <c r="H28" s="13">
        <f>'Software costs'!J25</f>
        <v>0</v>
      </c>
      <c r="I28" s="13">
        <f t="shared" si="8"/>
        <v>0</v>
      </c>
      <c r="J28" s="13">
        <f t="shared" si="9"/>
        <v>0</v>
      </c>
      <c r="K28" s="13">
        <f t="shared" si="10"/>
        <v>0</v>
      </c>
      <c r="L28" s="26">
        <f t="shared" si="4"/>
        <v>0</v>
      </c>
    </row>
    <row r="29" spans="1:12" x14ac:dyDescent="0.2">
      <c r="A29" s="24" t="s">
        <v>21</v>
      </c>
      <c r="B29" s="13" t="str">
        <f>'Software costs'!A26</f>
        <v>Other Software 2</v>
      </c>
      <c r="C29" s="13">
        <f>'Software costs'!I26</f>
        <v>0</v>
      </c>
      <c r="D29" s="13">
        <f t="shared" si="5"/>
        <v>0</v>
      </c>
      <c r="E29" s="13">
        <f t="shared" si="6"/>
        <v>0</v>
      </c>
      <c r="F29" s="13">
        <f t="shared" si="7"/>
        <v>0</v>
      </c>
      <c r="G29" s="26">
        <f t="shared" si="3"/>
        <v>0</v>
      </c>
      <c r="H29" s="13">
        <f>'Software costs'!J26</f>
        <v>0</v>
      </c>
      <c r="I29" s="13">
        <f t="shared" si="8"/>
        <v>0</v>
      </c>
      <c r="J29" s="13">
        <f t="shared" si="9"/>
        <v>0</v>
      </c>
      <c r="K29" s="13">
        <f t="shared" si="10"/>
        <v>0</v>
      </c>
      <c r="L29" s="26">
        <f t="shared" si="4"/>
        <v>0</v>
      </c>
    </row>
    <row r="30" spans="1:12" x14ac:dyDescent="0.2">
      <c r="A30" s="24" t="s">
        <v>21</v>
      </c>
      <c r="B30" s="13" t="str">
        <f>'Software costs'!A27</f>
        <v>Other Software 3</v>
      </c>
      <c r="C30" s="13">
        <f>'Software costs'!I27</f>
        <v>0</v>
      </c>
      <c r="D30" s="13">
        <f t="shared" si="5"/>
        <v>0</v>
      </c>
      <c r="E30" s="13">
        <f t="shared" si="6"/>
        <v>0</v>
      </c>
      <c r="F30" s="13">
        <f t="shared" si="7"/>
        <v>0</v>
      </c>
      <c r="G30" s="26">
        <f t="shared" si="3"/>
        <v>0</v>
      </c>
      <c r="H30" s="13">
        <f>'Software costs'!J27</f>
        <v>0</v>
      </c>
      <c r="I30" s="13">
        <f t="shared" si="8"/>
        <v>0</v>
      </c>
      <c r="J30" s="13">
        <f t="shared" si="9"/>
        <v>0</v>
      </c>
      <c r="K30" s="13">
        <f t="shared" si="10"/>
        <v>0</v>
      </c>
      <c r="L30" s="26">
        <f t="shared" si="4"/>
        <v>0</v>
      </c>
    </row>
    <row r="31" spans="1:12" x14ac:dyDescent="0.2">
      <c r="A31" s="24" t="s">
        <v>21</v>
      </c>
      <c r="B31" s="13" t="str">
        <f>'Software costs'!A28</f>
        <v>Other Software 4</v>
      </c>
      <c r="C31" s="13">
        <f>'Software costs'!I28</f>
        <v>0</v>
      </c>
      <c r="D31" s="13">
        <f t="shared" si="5"/>
        <v>0</v>
      </c>
      <c r="E31" s="13">
        <f t="shared" si="6"/>
        <v>0</v>
      </c>
      <c r="F31" s="13">
        <f t="shared" si="7"/>
        <v>0</v>
      </c>
      <c r="G31" s="26">
        <f t="shared" si="3"/>
        <v>0</v>
      </c>
      <c r="H31" s="13">
        <f>'Software costs'!J28</f>
        <v>0</v>
      </c>
      <c r="I31" s="13">
        <f t="shared" si="8"/>
        <v>0</v>
      </c>
      <c r="J31" s="13">
        <f t="shared" si="9"/>
        <v>0</v>
      </c>
      <c r="K31" s="13">
        <f t="shared" si="10"/>
        <v>0</v>
      </c>
      <c r="L31" s="26">
        <f t="shared" si="4"/>
        <v>0</v>
      </c>
    </row>
    <row r="32" spans="1:12" x14ac:dyDescent="0.2">
      <c r="A32" s="24" t="s">
        <v>21</v>
      </c>
      <c r="B32" s="13" t="str">
        <f>'Software costs'!A29</f>
        <v>Other Software 5</v>
      </c>
      <c r="C32" s="13">
        <f>'Software costs'!I29</f>
        <v>0</v>
      </c>
      <c r="D32" s="13">
        <f t="shared" si="5"/>
        <v>0</v>
      </c>
      <c r="E32" s="13">
        <f t="shared" si="6"/>
        <v>0</v>
      </c>
      <c r="F32" s="13">
        <f t="shared" si="7"/>
        <v>0</v>
      </c>
      <c r="G32" s="26">
        <f t="shared" si="3"/>
        <v>0</v>
      </c>
      <c r="H32" s="13">
        <f>'Software costs'!J29</f>
        <v>0</v>
      </c>
      <c r="I32" s="13">
        <f t="shared" si="8"/>
        <v>0</v>
      </c>
      <c r="J32" s="13">
        <f t="shared" si="9"/>
        <v>0</v>
      </c>
      <c r="K32" s="13">
        <f t="shared" si="10"/>
        <v>0</v>
      </c>
      <c r="L32" s="26">
        <f t="shared" si="4"/>
        <v>0</v>
      </c>
    </row>
    <row r="33" spans="1:12" x14ac:dyDescent="0.2">
      <c r="A33" s="24" t="s">
        <v>21</v>
      </c>
      <c r="B33" s="13" t="str">
        <f>'Software costs'!A30</f>
        <v>Other Software 6</v>
      </c>
      <c r="C33" s="13">
        <f>'Software costs'!I30</f>
        <v>0</v>
      </c>
      <c r="D33" s="13">
        <f t="shared" si="5"/>
        <v>0</v>
      </c>
      <c r="E33" s="13">
        <f t="shared" si="6"/>
        <v>0</v>
      </c>
      <c r="F33" s="13">
        <f t="shared" si="7"/>
        <v>0</v>
      </c>
      <c r="G33" s="26">
        <f t="shared" si="3"/>
        <v>0</v>
      </c>
      <c r="H33" s="13">
        <f>'Software costs'!J30</f>
        <v>0</v>
      </c>
      <c r="I33" s="13">
        <f t="shared" si="8"/>
        <v>0</v>
      </c>
      <c r="J33" s="13">
        <f t="shared" si="9"/>
        <v>0</v>
      </c>
      <c r="K33" s="13">
        <f t="shared" si="10"/>
        <v>0</v>
      </c>
      <c r="L33" s="26">
        <f t="shared" si="4"/>
        <v>0</v>
      </c>
    </row>
    <row r="34" spans="1:12" x14ac:dyDescent="0.2">
      <c r="A34" s="24" t="s">
        <v>21</v>
      </c>
      <c r="B34" s="13" t="str">
        <f>'Software costs'!A31</f>
        <v>Other Software 7</v>
      </c>
      <c r="C34" s="13">
        <f>'Software costs'!I31</f>
        <v>0</v>
      </c>
      <c r="D34" s="13">
        <f t="shared" si="5"/>
        <v>0</v>
      </c>
      <c r="E34" s="13">
        <f t="shared" si="6"/>
        <v>0</v>
      </c>
      <c r="F34" s="13">
        <f t="shared" si="7"/>
        <v>0</v>
      </c>
      <c r="G34" s="26">
        <f t="shared" si="3"/>
        <v>0</v>
      </c>
      <c r="H34" s="13">
        <f>'Software costs'!J31</f>
        <v>0</v>
      </c>
      <c r="I34" s="13">
        <f t="shared" si="8"/>
        <v>0</v>
      </c>
      <c r="J34" s="13">
        <f t="shared" si="9"/>
        <v>0</v>
      </c>
      <c r="K34" s="13">
        <f t="shared" si="10"/>
        <v>0</v>
      </c>
      <c r="L34" s="26">
        <f t="shared" si="4"/>
        <v>0</v>
      </c>
    </row>
    <row r="35" spans="1:12" x14ac:dyDescent="0.2">
      <c r="A35" s="24" t="s">
        <v>21</v>
      </c>
      <c r="B35" s="13" t="str">
        <f>'Software costs'!A32</f>
        <v>Other Software 8</v>
      </c>
      <c r="C35" s="13">
        <f>'Software costs'!I32</f>
        <v>0</v>
      </c>
      <c r="D35" s="13">
        <f t="shared" si="5"/>
        <v>0</v>
      </c>
      <c r="E35" s="13">
        <f t="shared" si="6"/>
        <v>0</v>
      </c>
      <c r="F35" s="13">
        <f t="shared" si="7"/>
        <v>0</v>
      </c>
      <c r="G35" s="26">
        <f t="shared" si="3"/>
        <v>0</v>
      </c>
      <c r="H35" s="13">
        <f>'Software costs'!J32</f>
        <v>0</v>
      </c>
      <c r="I35" s="13">
        <f t="shared" si="8"/>
        <v>0</v>
      </c>
      <c r="J35" s="13">
        <f t="shared" si="9"/>
        <v>0</v>
      </c>
      <c r="K35" s="13">
        <f t="shared" si="10"/>
        <v>0</v>
      </c>
      <c r="L35" s="26">
        <f t="shared" si="4"/>
        <v>0</v>
      </c>
    </row>
    <row r="36" spans="1:12" s="24" customFormat="1" x14ac:dyDescent="0.2">
      <c r="A36" s="24" t="s">
        <v>21</v>
      </c>
      <c r="B36" s="13" t="str">
        <f>'Software costs'!A33</f>
        <v>Other Software 9</v>
      </c>
      <c r="C36" s="13">
        <f>'Software costs'!I33</f>
        <v>0</v>
      </c>
      <c r="D36" s="13">
        <f t="shared" si="5"/>
        <v>0</v>
      </c>
      <c r="E36" s="13">
        <f t="shared" si="6"/>
        <v>0</v>
      </c>
      <c r="F36" s="13">
        <f t="shared" si="7"/>
        <v>0</v>
      </c>
      <c r="G36" s="26">
        <f t="shared" si="3"/>
        <v>0</v>
      </c>
      <c r="H36" s="13">
        <f>'Software costs'!J33</f>
        <v>0</v>
      </c>
      <c r="I36" s="13">
        <f t="shared" si="8"/>
        <v>0</v>
      </c>
      <c r="J36" s="13">
        <f t="shared" si="9"/>
        <v>0</v>
      </c>
      <c r="K36" s="13">
        <f t="shared" si="10"/>
        <v>0</v>
      </c>
      <c r="L36" s="26">
        <f t="shared" si="4"/>
        <v>0</v>
      </c>
    </row>
    <row r="37" spans="1:12" s="24" customFormat="1" x14ac:dyDescent="0.2">
      <c r="A37" s="24" t="s">
        <v>21</v>
      </c>
      <c r="B37" s="13" t="str">
        <f>'Software costs'!A34</f>
        <v>Other Software 10</v>
      </c>
      <c r="C37" s="13">
        <f>'Software costs'!I34</f>
        <v>0</v>
      </c>
      <c r="D37" s="13">
        <f t="shared" si="5"/>
        <v>0</v>
      </c>
      <c r="E37" s="13">
        <f t="shared" si="6"/>
        <v>0</v>
      </c>
      <c r="F37" s="13">
        <f t="shared" si="7"/>
        <v>0</v>
      </c>
      <c r="G37" s="26">
        <f t="shared" si="3"/>
        <v>0</v>
      </c>
      <c r="H37" s="13">
        <f>'Software costs'!J34</f>
        <v>0</v>
      </c>
      <c r="I37" s="13">
        <f t="shared" si="8"/>
        <v>0</v>
      </c>
      <c r="J37" s="13">
        <f t="shared" si="9"/>
        <v>0</v>
      </c>
      <c r="K37" s="13">
        <f t="shared" si="10"/>
        <v>0</v>
      </c>
      <c r="L37" s="26">
        <f t="shared" si="4"/>
        <v>0</v>
      </c>
    </row>
    <row r="38" spans="1:12" x14ac:dyDescent="0.2">
      <c r="A38" s="2" t="s">
        <v>21</v>
      </c>
      <c r="B38" s="6" t="s">
        <v>24</v>
      </c>
      <c r="C38" s="11">
        <f t="shared" ref="C38:L38" si="11">SUM(C8:C37)</f>
        <v>6.5064782055191692</v>
      </c>
      <c r="D38" s="11">
        <f t="shared" si="11"/>
        <v>6.5064782055191692</v>
      </c>
      <c r="E38" s="11">
        <f t="shared" ref="E38" si="12">SUM(E8:E37)</f>
        <v>6.5064782055191692</v>
      </c>
      <c r="F38" s="11">
        <f t="shared" si="11"/>
        <v>6.5064782055191692</v>
      </c>
      <c r="G38" s="12">
        <f t="shared" si="11"/>
        <v>26.025912822076677</v>
      </c>
      <c r="H38" s="11">
        <f t="shared" si="11"/>
        <v>7.5697592411027435</v>
      </c>
      <c r="I38" s="11">
        <f t="shared" si="11"/>
        <v>7.5697592411027435</v>
      </c>
      <c r="J38" s="11">
        <f t="shared" ref="J38" si="13">SUM(J8:J37)</f>
        <v>7.5697592411027435</v>
      </c>
      <c r="K38" s="11">
        <f t="shared" si="11"/>
        <v>7.5697592411027435</v>
      </c>
      <c r="L38" s="12">
        <f t="shared" si="11"/>
        <v>30.279036964410974</v>
      </c>
    </row>
    <row r="39" spans="1:12" ht="17" x14ac:dyDescent="0.2">
      <c r="A39" t="s">
        <v>25</v>
      </c>
      <c r="B39" s="107" t="s">
        <v>143</v>
      </c>
      <c r="C39" s="13">
        <f>'Internal employees'!B13</f>
        <v>1.7999640007199855</v>
      </c>
      <c r="D39" s="13">
        <f t="shared" ref="D39:D44" si="14">C39</f>
        <v>1.7999640007199855</v>
      </c>
      <c r="E39" s="13">
        <f t="shared" si="1"/>
        <v>1.7999640007199855</v>
      </c>
      <c r="F39" s="13">
        <f t="shared" ref="F39:F44" si="15">C39</f>
        <v>1.7999640007199855</v>
      </c>
      <c r="G39" s="26">
        <f t="shared" ref="G39:G44" si="16">SUM(C39:F39)</f>
        <v>7.1998560028799421</v>
      </c>
      <c r="H39" s="13">
        <f>'Internal employees'!I14</f>
        <v>1.7999280028798847</v>
      </c>
      <c r="I39" s="13">
        <f t="shared" ref="I39:I44" si="17">H39</f>
        <v>1.7999280028798847</v>
      </c>
      <c r="J39" s="13">
        <f t="shared" ref="J39:J53" si="18">H39</f>
        <v>1.7999280028798847</v>
      </c>
      <c r="K39" s="13">
        <f t="shared" ref="K39:K44" si="19">H39</f>
        <v>1.7999280028798847</v>
      </c>
      <c r="L39" s="26">
        <f t="shared" si="4"/>
        <v>7.199712011519539</v>
      </c>
    </row>
    <row r="40" spans="1:12" ht="17" x14ac:dyDescent="0.2">
      <c r="A40" t="s">
        <v>25</v>
      </c>
      <c r="B40" s="107" t="s">
        <v>253</v>
      </c>
      <c r="C40" s="13">
        <f>'Internal employees'!C13</f>
        <v>1.0555320992866826</v>
      </c>
      <c r="D40" s="13">
        <f t="shared" ref="D40" si="20">C40</f>
        <v>1.0555320992866826</v>
      </c>
      <c r="E40" s="13">
        <f t="shared" ref="E40" si="21">C40</f>
        <v>1.0555320992866826</v>
      </c>
      <c r="F40" s="13">
        <f t="shared" si="15"/>
        <v>1.0555320992866826</v>
      </c>
      <c r="G40" s="26">
        <f t="shared" si="16"/>
        <v>4.2221283971467303</v>
      </c>
      <c r="H40" s="13">
        <f>'Internal employees'!J14</f>
        <v>1.0555086440602639</v>
      </c>
      <c r="I40" s="13">
        <f t="shared" ref="I40" si="22">H40</f>
        <v>1.0555086440602639</v>
      </c>
      <c r="J40" s="13">
        <f t="shared" ref="J40" si="23">H40</f>
        <v>1.0555086440602639</v>
      </c>
      <c r="K40" s="13">
        <f t="shared" ref="K40" si="24">H40</f>
        <v>1.0555086440602639</v>
      </c>
      <c r="L40" s="26">
        <f t="shared" ref="L40" si="25">SUM(H40:K40)</f>
        <v>4.2220345762410556</v>
      </c>
    </row>
    <row r="41" spans="1:12" ht="17" x14ac:dyDescent="0.2">
      <c r="A41" t="s">
        <v>25</v>
      </c>
      <c r="B41" s="107" t="s">
        <v>142</v>
      </c>
      <c r="C41" s="13">
        <f>'Internal employees'!D13</f>
        <v>0.94998100037999245</v>
      </c>
      <c r="D41" s="13">
        <f t="shared" si="14"/>
        <v>0.94998100037999245</v>
      </c>
      <c r="E41" s="13">
        <f t="shared" si="1"/>
        <v>0.94998100037999245</v>
      </c>
      <c r="F41" s="13">
        <f t="shared" si="15"/>
        <v>0.94998100037999245</v>
      </c>
      <c r="G41" s="26">
        <f t="shared" si="16"/>
        <v>3.7999240015199698</v>
      </c>
      <c r="H41" s="13">
        <f>'Internal employees'!K14</f>
        <v>0.94996200151993915</v>
      </c>
      <c r="I41" s="13">
        <f t="shared" si="17"/>
        <v>0.94996200151993915</v>
      </c>
      <c r="J41" s="13">
        <f t="shared" si="18"/>
        <v>0.94996200151993915</v>
      </c>
      <c r="K41" s="13">
        <f t="shared" si="19"/>
        <v>0.94996200151993915</v>
      </c>
      <c r="L41" s="26">
        <f t="shared" si="4"/>
        <v>3.7998480060797566</v>
      </c>
    </row>
    <row r="42" spans="1:12" x14ac:dyDescent="0.2">
      <c r="A42" t="s">
        <v>25</v>
      </c>
      <c r="B42" s="5" t="s">
        <v>426</v>
      </c>
      <c r="C42" s="13">
        <f>'External resources'!M10</f>
        <v>1.999960000799984</v>
      </c>
      <c r="D42" s="13">
        <f t="shared" si="14"/>
        <v>1.999960000799984</v>
      </c>
      <c r="E42" s="13">
        <f t="shared" si="1"/>
        <v>1.999960000799984</v>
      </c>
      <c r="F42" s="13">
        <f t="shared" si="15"/>
        <v>1.999960000799984</v>
      </c>
      <c r="G42" s="26">
        <f t="shared" si="16"/>
        <v>7.9998400031999362</v>
      </c>
      <c r="H42" s="13">
        <f>'External resources'!P11</f>
        <v>1.9999200031998721</v>
      </c>
      <c r="I42" s="13">
        <f t="shared" si="17"/>
        <v>1.9999200031998721</v>
      </c>
      <c r="J42" s="13">
        <f t="shared" si="18"/>
        <v>1.9999200031998721</v>
      </c>
      <c r="K42" s="13">
        <f t="shared" si="19"/>
        <v>1.9999200031998721</v>
      </c>
      <c r="L42" s="26">
        <f t="shared" si="4"/>
        <v>7.9996800127994883</v>
      </c>
    </row>
    <row r="43" spans="1:12" x14ac:dyDescent="0.2">
      <c r="A43" t="s">
        <v>25</v>
      </c>
      <c r="B43" s="5" t="s">
        <v>233</v>
      </c>
      <c r="C43" s="13">
        <f>'External resources'!N10</f>
        <v>1.11664185240328</v>
      </c>
      <c r="D43" s="13">
        <f t="shared" ref="D43" si="26">C43</f>
        <v>1.11664185240328</v>
      </c>
      <c r="E43" s="13">
        <f t="shared" ref="E43" si="27">C43</f>
        <v>1.11664185240328</v>
      </c>
      <c r="F43" s="13">
        <f t="shared" si="15"/>
        <v>1.11664185240328</v>
      </c>
      <c r="G43" s="26">
        <f t="shared" si="16"/>
        <v>4.4665674096131198</v>
      </c>
      <c r="H43" s="13">
        <f>'External resources'!Q11</f>
        <v>1.1166170392427004</v>
      </c>
      <c r="I43" s="13">
        <f t="shared" ref="I43" si="28">H43</f>
        <v>1.1166170392427004</v>
      </c>
      <c r="J43" s="13">
        <f t="shared" ref="J43" si="29">H43</f>
        <v>1.1166170392427004</v>
      </c>
      <c r="K43" s="13">
        <f t="shared" ref="K43" si="30">H43</f>
        <v>1.1166170392427004</v>
      </c>
      <c r="L43" s="26">
        <f t="shared" ref="L43" si="31">SUM(H43:K43)</f>
        <v>4.4664681569708016</v>
      </c>
    </row>
    <row r="44" spans="1:12" x14ac:dyDescent="0.2">
      <c r="A44" t="s">
        <v>25</v>
      </c>
      <c r="B44" s="5" t="s">
        <v>423</v>
      </c>
      <c r="C44" s="13">
        <f>'External resources'!O10</f>
        <v>4.0399192016159677</v>
      </c>
      <c r="D44" s="13">
        <f t="shared" si="14"/>
        <v>4.0399192016159677</v>
      </c>
      <c r="E44" s="13">
        <f t="shared" si="1"/>
        <v>4.0399192016159677</v>
      </c>
      <c r="F44" s="13">
        <f t="shared" si="15"/>
        <v>4.0399192016159677</v>
      </c>
      <c r="G44" s="26">
        <f t="shared" si="16"/>
        <v>16.159676806463871</v>
      </c>
      <c r="H44" s="13">
        <f>'External resources'!R11</f>
        <v>4.0598376064957398</v>
      </c>
      <c r="I44" s="13">
        <f t="shared" si="17"/>
        <v>4.0598376064957398</v>
      </c>
      <c r="J44" s="13">
        <f t="shared" si="18"/>
        <v>4.0598376064957398</v>
      </c>
      <c r="K44" s="13">
        <f t="shared" si="19"/>
        <v>4.0598376064957398</v>
      </c>
      <c r="L44" s="26">
        <f t="shared" si="4"/>
        <v>16.239350425982959</v>
      </c>
    </row>
    <row r="45" spans="1:12" x14ac:dyDescent="0.2">
      <c r="A45" s="2" t="s">
        <v>25</v>
      </c>
      <c r="B45" s="6" t="s">
        <v>24</v>
      </c>
      <c r="C45" s="11">
        <f t="shared" ref="C45:L45" si="32">SUM(C39:C44)</f>
        <v>10.961998155205892</v>
      </c>
      <c r="D45" s="11">
        <f t="shared" si="32"/>
        <v>10.961998155205892</v>
      </c>
      <c r="E45" s="11">
        <f t="shared" ref="E45" si="33">SUM(E39:E44)</f>
        <v>10.961998155205892</v>
      </c>
      <c r="F45" s="11">
        <f t="shared" si="32"/>
        <v>10.961998155205892</v>
      </c>
      <c r="G45" s="12">
        <f>SUM(G39:G44)</f>
        <v>43.847992620823568</v>
      </c>
      <c r="H45" s="11">
        <f t="shared" si="32"/>
        <v>10.9817732973984</v>
      </c>
      <c r="I45" s="11">
        <f t="shared" si="32"/>
        <v>10.9817732973984</v>
      </c>
      <c r="J45" s="11">
        <f t="shared" ref="J45" si="34">SUM(J39:J44)</f>
        <v>10.9817732973984</v>
      </c>
      <c r="K45" s="11">
        <f t="shared" si="32"/>
        <v>10.9817732973984</v>
      </c>
      <c r="L45" s="12">
        <f t="shared" si="32"/>
        <v>43.927093189593599</v>
      </c>
    </row>
    <row r="46" spans="1:12" x14ac:dyDescent="0.2">
      <c r="A46" t="s">
        <v>26</v>
      </c>
      <c r="B46" s="142" t="s">
        <v>137</v>
      </c>
      <c r="C46" s="13">
        <f>'Internal employees'!E13</f>
        <v>0.1999960000799984</v>
      </c>
      <c r="D46" s="13">
        <f t="shared" ref="D46:D53" si="35">C46</f>
        <v>0.1999960000799984</v>
      </c>
      <c r="E46" s="13">
        <f t="shared" si="1"/>
        <v>0.1999960000799984</v>
      </c>
      <c r="F46" s="13">
        <f>C46</f>
        <v>0.1999960000799984</v>
      </c>
      <c r="G46" s="26">
        <f>SUM(C46:F46)</f>
        <v>0.79998400031999362</v>
      </c>
      <c r="H46" s="13">
        <f>'Internal employees'!L14</f>
        <v>0.29998800047998081</v>
      </c>
      <c r="I46" s="13">
        <f>H46</f>
        <v>0.29998800047998081</v>
      </c>
      <c r="J46" s="13">
        <f t="shared" si="18"/>
        <v>0.29998800047998081</v>
      </c>
      <c r="K46" s="13">
        <f>H46</f>
        <v>0.29998800047998081</v>
      </c>
      <c r="L46" s="26">
        <f t="shared" si="4"/>
        <v>1.1999520019199232</v>
      </c>
    </row>
    <row r="47" spans="1:12" x14ac:dyDescent="0.2">
      <c r="A47" t="s">
        <v>26</v>
      </c>
      <c r="B47" s="142" t="s">
        <v>136</v>
      </c>
      <c r="C47" s="13">
        <f>'Internal employees'!F13</f>
        <v>0.39999200015999681</v>
      </c>
      <c r="D47" s="13">
        <f t="shared" si="35"/>
        <v>0.39999200015999681</v>
      </c>
      <c r="E47" s="13">
        <f t="shared" si="1"/>
        <v>0.39999200015999681</v>
      </c>
      <c r="F47" s="13">
        <f>C47</f>
        <v>0.39999200015999681</v>
      </c>
      <c r="G47" s="26">
        <f>SUM(C47:F47)</f>
        <v>1.5999680006399872</v>
      </c>
      <c r="H47" s="13">
        <f>'Internal employees'!M14</f>
        <v>0.49998000079996802</v>
      </c>
      <c r="I47" s="13">
        <f t="shared" ref="I47:I53" si="36">H47</f>
        <v>0.49998000079996802</v>
      </c>
      <c r="J47" s="13">
        <f t="shared" si="18"/>
        <v>0.49998000079996802</v>
      </c>
      <c r="K47" s="13">
        <f t="shared" ref="K47:K53" si="37">H47</f>
        <v>0.49998000079996802</v>
      </c>
      <c r="L47" s="26">
        <f t="shared" si="4"/>
        <v>1.9999200031998721</v>
      </c>
    </row>
    <row r="48" spans="1:12" x14ac:dyDescent="0.2">
      <c r="A48" t="s">
        <v>26</v>
      </c>
      <c r="B48" s="142" t="s">
        <v>138</v>
      </c>
      <c r="C48" s="13">
        <f>'Internal employees'!G13</f>
        <v>0.59998800023999521</v>
      </c>
      <c r="D48" s="13">
        <f t="shared" si="35"/>
        <v>0.59998800023999521</v>
      </c>
      <c r="E48" s="13">
        <f t="shared" si="1"/>
        <v>0.59998800023999521</v>
      </c>
      <c r="F48" s="13">
        <f>C48</f>
        <v>0.59998800023999521</v>
      </c>
      <c r="G48" s="26">
        <f>SUM(C48:F48)</f>
        <v>2.3999520009599808</v>
      </c>
      <c r="H48" s="13">
        <f>'Internal employees'!N14</f>
        <v>0.69997200111995517</v>
      </c>
      <c r="I48" s="13">
        <f t="shared" si="36"/>
        <v>0.69997200111995517</v>
      </c>
      <c r="J48" s="13">
        <f t="shared" si="18"/>
        <v>0.69997200111995517</v>
      </c>
      <c r="K48" s="13">
        <f t="shared" si="37"/>
        <v>0.69997200111995517</v>
      </c>
      <c r="L48" s="26">
        <f t="shared" si="4"/>
        <v>2.7998880044798207</v>
      </c>
    </row>
    <row r="49" spans="1:12" x14ac:dyDescent="0.2">
      <c r="A49" t="s">
        <v>26</v>
      </c>
      <c r="B49" s="142" t="s">
        <v>139</v>
      </c>
      <c r="C49" s="13">
        <f>'Internal employees'!H13</f>
        <v>0.79998400031999362</v>
      </c>
      <c r="D49" s="13">
        <f t="shared" si="35"/>
        <v>0.79998400031999362</v>
      </c>
      <c r="E49" s="13">
        <f t="shared" si="1"/>
        <v>0.79998400031999362</v>
      </c>
      <c r="F49" s="13">
        <f>C49</f>
        <v>0.79998400031999362</v>
      </c>
      <c r="G49" s="26">
        <f>SUM(C49:F49)</f>
        <v>3.1999360012799745</v>
      </c>
      <c r="H49" s="13">
        <f>'Internal employees'!O14</f>
        <v>0.49998000079996802</v>
      </c>
      <c r="I49" s="13">
        <f t="shared" si="36"/>
        <v>0.49998000079996802</v>
      </c>
      <c r="J49" s="13">
        <f t="shared" si="18"/>
        <v>0.49998000079996802</v>
      </c>
      <c r="K49" s="13">
        <f t="shared" si="37"/>
        <v>0.49998000079996802</v>
      </c>
      <c r="L49" s="26">
        <f t="shared" si="4"/>
        <v>1.9999200031998721</v>
      </c>
    </row>
    <row r="50" spans="1:12" x14ac:dyDescent="0.2">
      <c r="A50" t="s">
        <v>26</v>
      </c>
      <c r="B50" s="142" t="s">
        <v>178</v>
      </c>
      <c r="C50" s="13">
        <f>'Internal employees'!P13</f>
        <v>1.2499531267577466</v>
      </c>
      <c r="D50" s="13">
        <f t="shared" ref="D50:D52" si="38">C50</f>
        <v>1.2499531267577466</v>
      </c>
      <c r="E50" s="13">
        <f t="shared" ref="E50:E52" si="39">C50</f>
        <v>1.2499531267577466</v>
      </c>
      <c r="F50" s="13">
        <f t="shared" ref="F50:F51" si="40">C50</f>
        <v>1.2499531267577466</v>
      </c>
      <c r="G50" s="26">
        <f t="shared" ref="G50:G51" si="41">SUM(C50:F50)</f>
        <v>4.9998125070309865</v>
      </c>
      <c r="H50" s="13">
        <f>'Internal employees'!P14</f>
        <v>1.2499531267577466</v>
      </c>
      <c r="I50" s="13">
        <f t="shared" ref="I50:I52" si="42">H50</f>
        <v>1.2499531267577466</v>
      </c>
      <c r="J50" s="13">
        <f t="shared" ref="J50:J52" si="43">H50</f>
        <v>1.2499531267577466</v>
      </c>
      <c r="K50" s="13">
        <f t="shared" ref="K50:K52" si="44">H50</f>
        <v>1.2499531267577466</v>
      </c>
      <c r="L50" s="26">
        <f t="shared" si="4"/>
        <v>4.9998125070309865</v>
      </c>
    </row>
    <row r="51" spans="1:12" x14ac:dyDescent="0.2">
      <c r="A51" t="s">
        <v>26</v>
      </c>
      <c r="B51" s="142" t="s">
        <v>179</v>
      </c>
      <c r="C51" s="13">
        <f>'Internal employees'!Q13</f>
        <v>0.49998500044998651</v>
      </c>
      <c r="D51" s="13">
        <f t="shared" si="38"/>
        <v>0.49998500044998651</v>
      </c>
      <c r="E51" s="13">
        <f t="shared" si="39"/>
        <v>0.49998500044998651</v>
      </c>
      <c r="F51" s="13">
        <f t="shared" si="40"/>
        <v>0.49998500044998651</v>
      </c>
      <c r="G51" s="26">
        <f t="shared" si="41"/>
        <v>1.999940001799946</v>
      </c>
      <c r="H51" s="13">
        <f>'Internal employees'!Q14</f>
        <v>0.49998500044998651</v>
      </c>
      <c r="I51" s="13">
        <f t="shared" si="42"/>
        <v>0.49998500044998651</v>
      </c>
      <c r="J51" s="13">
        <f t="shared" si="43"/>
        <v>0.49998500044998651</v>
      </c>
      <c r="K51" s="13">
        <f t="shared" si="44"/>
        <v>0.49998500044998651</v>
      </c>
      <c r="L51" s="26">
        <f t="shared" si="4"/>
        <v>1.999940001799946</v>
      </c>
    </row>
    <row r="52" spans="1:12" x14ac:dyDescent="0.2">
      <c r="A52" t="s">
        <v>26</v>
      </c>
      <c r="B52" s="5" t="s">
        <v>424</v>
      </c>
      <c r="C52" s="13">
        <f>'External resources'!S10</f>
        <v>0.50248492545223644</v>
      </c>
      <c r="D52" s="13">
        <f t="shared" si="38"/>
        <v>0.50248492545223644</v>
      </c>
      <c r="E52" s="13">
        <f t="shared" si="39"/>
        <v>0.50248492545223644</v>
      </c>
      <c r="F52" s="13">
        <f>C52</f>
        <v>0.50248492545223644</v>
      </c>
      <c r="G52" s="26">
        <f>SUM(C52:F52)</f>
        <v>2.0099397018089458</v>
      </c>
      <c r="H52" s="13">
        <f>'External resources'!S11</f>
        <v>0.50248492545223644</v>
      </c>
      <c r="I52" s="13">
        <f t="shared" si="42"/>
        <v>0.50248492545223644</v>
      </c>
      <c r="J52" s="13">
        <f t="shared" si="43"/>
        <v>0.50248492545223644</v>
      </c>
      <c r="K52" s="13">
        <f t="shared" si="44"/>
        <v>0.50248492545223644</v>
      </c>
      <c r="L52" s="26">
        <f t="shared" ref="L52" si="45">SUM(H52:K52)</f>
        <v>2.0099397018089458</v>
      </c>
    </row>
    <row r="53" spans="1:12" x14ac:dyDescent="0.2">
      <c r="A53" t="s">
        <v>26</v>
      </c>
      <c r="B53" s="5" t="s">
        <v>425</v>
      </c>
      <c r="C53" s="13">
        <f>'External resources'!T10</f>
        <v>0.50248492545223644</v>
      </c>
      <c r="D53" s="13">
        <f t="shared" si="35"/>
        <v>0.50248492545223644</v>
      </c>
      <c r="E53" s="13">
        <f t="shared" si="1"/>
        <v>0.50248492545223644</v>
      </c>
      <c r="F53" s="13">
        <f>C53</f>
        <v>0.50248492545223644</v>
      </c>
      <c r="G53" s="26">
        <f>SUM(C53:F53)</f>
        <v>2.0099397018089458</v>
      </c>
      <c r="H53" s="13">
        <f>'External resources'!T11</f>
        <v>0.50248492545223644</v>
      </c>
      <c r="I53" s="13">
        <f t="shared" si="36"/>
        <v>0.50248492545223644</v>
      </c>
      <c r="J53" s="13">
        <f t="shared" si="18"/>
        <v>0.50248492545223644</v>
      </c>
      <c r="K53" s="13">
        <f t="shared" si="37"/>
        <v>0.50248492545223644</v>
      </c>
      <c r="L53" s="26">
        <f t="shared" si="4"/>
        <v>2.0099397018089458</v>
      </c>
    </row>
    <row r="54" spans="1:12" x14ac:dyDescent="0.2">
      <c r="A54" s="2" t="s">
        <v>26</v>
      </c>
      <c r="B54" s="6" t="s">
        <v>24</v>
      </c>
      <c r="C54" s="11">
        <f t="shared" ref="C54:L54" si="46">SUM(C46:C53)</f>
        <v>4.7548679789121904</v>
      </c>
      <c r="D54" s="11">
        <f t="shared" si="46"/>
        <v>4.7548679789121904</v>
      </c>
      <c r="E54" s="11">
        <f t="shared" si="46"/>
        <v>4.7548679789121904</v>
      </c>
      <c r="F54" s="11">
        <f t="shared" si="46"/>
        <v>4.7548679789121904</v>
      </c>
      <c r="G54" s="12">
        <f>SUM(G46:G53)</f>
        <v>19.019471915648761</v>
      </c>
      <c r="H54" s="11">
        <f t="shared" si="46"/>
        <v>4.7548279813120775</v>
      </c>
      <c r="I54" s="11">
        <f t="shared" si="46"/>
        <v>4.7548279813120775</v>
      </c>
      <c r="J54" s="11">
        <f t="shared" si="46"/>
        <v>4.7548279813120775</v>
      </c>
      <c r="K54" s="11">
        <f t="shared" si="46"/>
        <v>4.7548279813120775</v>
      </c>
      <c r="L54" s="12">
        <f t="shared" si="46"/>
        <v>19.01931192524831</v>
      </c>
    </row>
    <row r="55" spans="1:12" x14ac:dyDescent="0.2">
      <c r="A55" s="2" t="s">
        <v>27</v>
      </c>
      <c r="B55" s="6" t="s">
        <v>24</v>
      </c>
      <c r="C55" s="11">
        <f t="shared" ref="C55:L55" si="47">C54+C45+C38</f>
        <v>22.223344339637251</v>
      </c>
      <c r="D55" s="11">
        <f t="shared" si="47"/>
        <v>22.223344339637251</v>
      </c>
      <c r="E55" s="11">
        <f t="shared" si="47"/>
        <v>22.223344339637251</v>
      </c>
      <c r="F55" s="11">
        <f t="shared" si="47"/>
        <v>22.223344339637251</v>
      </c>
      <c r="G55" s="12">
        <f t="shared" si="47"/>
        <v>88.893377358549003</v>
      </c>
      <c r="H55" s="11">
        <f t="shared" si="47"/>
        <v>23.306360519813222</v>
      </c>
      <c r="I55" s="11">
        <f t="shared" si="47"/>
        <v>23.306360519813222</v>
      </c>
      <c r="J55" s="11">
        <f t="shared" si="47"/>
        <v>23.306360519813222</v>
      </c>
      <c r="K55" s="11">
        <f t="shared" si="47"/>
        <v>23.306360519813222</v>
      </c>
      <c r="L55" s="12">
        <f t="shared" si="47"/>
        <v>93.225442079252886</v>
      </c>
    </row>
    <row r="56" spans="1:12" x14ac:dyDescent="0.2">
      <c r="A56" s="1"/>
      <c r="B56" s="31"/>
      <c r="C56" s="32"/>
      <c r="D56" s="32"/>
      <c r="E56" s="32"/>
      <c r="F56" s="32"/>
      <c r="G56" s="33"/>
      <c r="H56" s="32"/>
      <c r="I56" s="32"/>
      <c r="J56" s="32"/>
      <c r="K56" s="32"/>
      <c r="L56" s="33"/>
    </row>
    <row r="57" spans="1:12" x14ac:dyDescent="0.2">
      <c r="A57" s="1"/>
      <c r="B57" s="31"/>
      <c r="C57" s="32"/>
      <c r="D57" s="32"/>
      <c r="E57" s="32"/>
      <c r="F57" s="32"/>
      <c r="G57" s="33"/>
      <c r="H57" s="32"/>
      <c r="I57" s="32"/>
      <c r="J57" s="32"/>
      <c r="K57" s="32"/>
      <c r="L57" s="33"/>
    </row>
    <row r="58" spans="1:12" x14ac:dyDescent="0.2">
      <c r="A58" s="1"/>
      <c r="B58" s="31"/>
      <c r="C58" s="32"/>
      <c r="D58" s="32"/>
      <c r="E58" s="32"/>
      <c r="F58" s="32"/>
      <c r="G58" s="33"/>
      <c r="H58" s="32"/>
      <c r="I58" s="32"/>
      <c r="J58" s="32"/>
      <c r="K58" s="32"/>
      <c r="L58" s="33"/>
    </row>
    <row r="59" spans="1:12" x14ac:dyDescent="0.2">
      <c r="A59" s="1"/>
      <c r="B59" s="31"/>
      <c r="C59" s="32"/>
      <c r="D59" s="32"/>
      <c r="E59" s="32"/>
      <c r="F59" s="32"/>
      <c r="G59" s="33"/>
      <c r="H59" s="32"/>
      <c r="I59" s="32"/>
      <c r="J59" s="32"/>
      <c r="K59" s="32"/>
      <c r="L59" s="33"/>
    </row>
    <row r="60" spans="1:12" ht="21" x14ac:dyDescent="0.25">
      <c r="A60" s="61" t="s">
        <v>61</v>
      </c>
      <c r="B60" s="31"/>
      <c r="C60" s="21"/>
      <c r="D60" s="21"/>
      <c r="E60" s="21"/>
      <c r="F60" s="21"/>
      <c r="G60" s="71"/>
      <c r="H60" s="21"/>
      <c r="I60" s="21"/>
      <c r="J60" s="21"/>
      <c r="K60" s="21"/>
      <c r="L60" s="71"/>
    </row>
    <row r="61" spans="1:12" s="42" customFormat="1" x14ac:dyDescent="0.2">
      <c r="A61" s="43" t="s">
        <v>28</v>
      </c>
      <c r="B61" s="41"/>
      <c r="C61" s="40"/>
      <c r="D61" s="40"/>
      <c r="E61" s="40"/>
      <c r="F61" s="40"/>
      <c r="G61" s="41"/>
      <c r="H61" s="40"/>
      <c r="I61" s="40"/>
      <c r="J61" s="40"/>
      <c r="K61" s="40"/>
      <c r="L61" s="41"/>
    </row>
    <row r="62" spans="1:12" x14ac:dyDescent="0.2">
      <c r="A62" t="s">
        <v>10</v>
      </c>
      <c r="B62" s="5" t="s">
        <v>40</v>
      </c>
      <c r="C62" s="21">
        <f>'US Hardware costs'!$C$8/3</f>
        <v>433</v>
      </c>
      <c r="D62" s="21">
        <f>C62</f>
        <v>433</v>
      </c>
      <c r="E62" s="21">
        <f>C62</f>
        <v>433</v>
      </c>
      <c r="F62" s="150">
        <f>'US Hardware costs'!$F$8</f>
        <v>200</v>
      </c>
      <c r="G62" s="10">
        <f>SUM(C62:F62)</f>
        <v>1499</v>
      </c>
      <c r="H62" s="21">
        <f>'US Hardware costs'!$N$8/3</f>
        <v>433</v>
      </c>
      <c r="I62" s="21">
        <f t="shared" ref="I62:I64" si="48">H62</f>
        <v>433</v>
      </c>
      <c r="J62" s="21">
        <f>H62</f>
        <v>433</v>
      </c>
      <c r="K62" s="150">
        <f>'US Hardware costs'!$Q$8</f>
        <v>200</v>
      </c>
      <c r="L62" s="10">
        <f>SUM(H62:K62)</f>
        <v>1499</v>
      </c>
    </row>
    <row r="63" spans="1:12" x14ac:dyDescent="0.2">
      <c r="A63" t="s">
        <v>10</v>
      </c>
      <c r="B63" s="5" t="s">
        <v>30</v>
      </c>
      <c r="C63" s="21">
        <f>'US Hardware costs'!$D$8/3</f>
        <v>33.333333333333336</v>
      </c>
      <c r="D63" s="21">
        <f>C63</f>
        <v>33.333333333333336</v>
      </c>
      <c r="E63" s="21">
        <f t="shared" ref="E63:E64" si="49">C63</f>
        <v>33.333333333333336</v>
      </c>
      <c r="F63" s="150" t="str">
        <f>'US Hardware costs'!$G$8</f>
        <v>NOT AVAILABLE</v>
      </c>
      <c r="G63" s="10">
        <f>SUM(C63:F63)</f>
        <v>100</v>
      </c>
      <c r="H63" s="21">
        <f>'US Hardware costs'!$O$8/3</f>
        <v>33.333333333333336</v>
      </c>
      <c r="I63" s="21">
        <f t="shared" si="48"/>
        <v>33.333333333333336</v>
      </c>
      <c r="J63" s="21">
        <f t="shared" ref="J63:J64" si="50">H63</f>
        <v>33.333333333333336</v>
      </c>
      <c r="K63" s="150">
        <f>'US Hardware costs'!$R$8</f>
        <v>100</v>
      </c>
      <c r="L63" s="10">
        <f>SUM(H63:K63)</f>
        <v>200</v>
      </c>
    </row>
    <row r="64" spans="1:12" x14ac:dyDescent="0.2">
      <c r="A64" t="s">
        <v>10</v>
      </c>
      <c r="B64" s="5" t="s">
        <v>31</v>
      </c>
      <c r="C64" s="21">
        <f>'US Hardware costs'!$E$8/3</f>
        <v>33.333333333333336</v>
      </c>
      <c r="D64" s="21">
        <f>C64</f>
        <v>33.333333333333336</v>
      </c>
      <c r="E64" s="21">
        <f t="shared" si="49"/>
        <v>33.333333333333336</v>
      </c>
      <c r="F64" s="150">
        <f>'US Hardware costs'!$H$8</f>
        <v>100</v>
      </c>
      <c r="G64" s="10">
        <f>SUM(C64:F64)</f>
        <v>200</v>
      </c>
      <c r="H64" s="21">
        <f>'US Hardware costs'!$P$8/3</f>
        <v>33.333333333333336</v>
      </c>
      <c r="I64" s="21">
        <f t="shared" si="48"/>
        <v>33.333333333333336</v>
      </c>
      <c r="J64" s="21">
        <f t="shared" si="50"/>
        <v>33.333333333333336</v>
      </c>
      <c r="K64" s="150">
        <f>'US Hardware costs'!$S$8</f>
        <v>100</v>
      </c>
      <c r="L64" s="10">
        <f>SUM(H64:K64)</f>
        <v>200</v>
      </c>
    </row>
    <row r="65" spans="1:12" x14ac:dyDescent="0.2">
      <c r="A65" s="44" t="s">
        <v>10</v>
      </c>
      <c r="B65" s="45" t="s">
        <v>24</v>
      </c>
      <c r="C65" s="70">
        <f t="shared" ref="C65:L65" si="51">SUM(C62:C64)</f>
        <v>499.66666666666663</v>
      </c>
      <c r="D65" s="70">
        <f t="shared" si="51"/>
        <v>499.66666666666663</v>
      </c>
      <c r="E65" s="70">
        <f t="shared" ref="E65" si="52">SUM(E62:E64)</f>
        <v>499.66666666666663</v>
      </c>
      <c r="F65" s="70">
        <f t="shared" si="51"/>
        <v>300</v>
      </c>
      <c r="G65" s="47">
        <f t="shared" si="51"/>
        <v>1799</v>
      </c>
      <c r="H65" s="70">
        <f t="shared" si="51"/>
        <v>499.66666666666663</v>
      </c>
      <c r="I65" s="70">
        <f t="shared" si="51"/>
        <v>499.66666666666663</v>
      </c>
      <c r="J65" s="70">
        <f t="shared" ref="J65" si="53">SUM(J62:J64)</f>
        <v>499.66666666666663</v>
      </c>
      <c r="K65" s="70">
        <f t="shared" si="51"/>
        <v>400</v>
      </c>
      <c r="L65" s="47">
        <f t="shared" si="51"/>
        <v>1899</v>
      </c>
    </row>
    <row r="66" spans="1:12" x14ac:dyDescent="0.2">
      <c r="A66" s="48" t="s">
        <v>10</v>
      </c>
      <c r="B66" s="49" t="s">
        <v>32</v>
      </c>
      <c r="C66" s="69">
        <f t="shared" ref="C66:L66" si="54">C$55+C65</f>
        <v>521.89001100630389</v>
      </c>
      <c r="D66" s="69">
        <f t="shared" si="54"/>
        <v>521.89001100630389</v>
      </c>
      <c r="E66" s="69">
        <f t="shared" ref="E66" si="55">E$55+E65</f>
        <v>521.89001100630389</v>
      </c>
      <c r="F66" s="69">
        <f t="shared" si="54"/>
        <v>322.22334433963726</v>
      </c>
      <c r="G66" s="51">
        <f t="shared" si="54"/>
        <v>1887.8933773585491</v>
      </c>
      <c r="H66" s="69">
        <f t="shared" si="54"/>
        <v>522.97302718647984</v>
      </c>
      <c r="I66" s="69">
        <f t="shared" si="54"/>
        <v>522.97302718647984</v>
      </c>
      <c r="J66" s="69">
        <f t="shared" ref="J66" si="56">J$55+J65</f>
        <v>522.97302718647984</v>
      </c>
      <c r="K66" s="69">
        <f t="shared" si="54"/>
        <v>423.30636051981321</v>
      </c>
      <c r="L66" s="51">
        <f t="shared" si="54"/>
        <v>1992.2254420792528</v>
      </c>
    </row>
    <row r="67" spans="1:12" x14ac:dyDescent="0.2">
      <c r="A67" s="34" t="s">
        <v>10</v>
      </c>
      <c r="B67" s="35" t="s">
        <v>33</v>
      </c>
      <c r="C67" s="36">
        <f>C66-H66</f>
        <v>-1.0830161801759459</v>
      </c>
      <c r="D67" s="36">
        <f>D66-I66</f>
        <v>-1.0830161801759459</v>
      </c>
      <c r="E67" s="36">
        <f>E66-K66</f>
        <v>98.583650486490683</v>
      </c>
      <c r="F67" s="36">
        <f>F66-K66</f>
        <v>-101.08301618017595</v>
      </c>
      <c r="G67" s="37">
        <f>G66-L66</f>
        <v>-104.33206472070378</v>
      </c>
      <c r="L67" s="31"/>
    </row>
    <row r="68" spans="1:12" x14ac:dyDescent="0.2">
      <c r="A68" s="34" t="s">
        <v>10</v>
      </c>
      <c r="B68" s="35" t="s">
        <v>34</v>
      </c>
      <c r="C68" s="68">
        <f>C67/C66</f>
        <v>-2.0751808950849305E-3</v>
      </c>
      <c r="D68" s="68">
        <f>D67/D66</f>
        <v>-2.0751808950849305E-3</v>
      </c>
      <c r="E68" s="68">
        <f>E67/E66</f>
        <v>0.18889736995809236</v>
      </c>
      <c r="F68" s="68">
        <f>F67/F66</f>
        <v>-0.31370481982717585</v>
      </c>
      <c r="G68" s="39">
        <f>G67/G66</f>
        <v>-5.5263748457383896E-2</v>
      </c>
      <c r="L68" s="31"/>
    </row>
    <row r="69" spans="1:12" x14ac:dyDescent="0.2">
      <c r="A69" s="1"/>
      <c r="B69" s="31"/>
      <c r="C69" s="73"/>
      <c r="D69" s="73"/>
      <c r="E69" s="73"/>
      <c r="F69" s="73"/>
      <c r="G69" s="72"/>
      <c r="L69" s="31"/>
    </row>
    <row r="70" spans="1:12" x14ac:dyDescent="0.2">
      <c r="A70" s="1"/>
      <c r="B70" s="31"/>
      <c r="C70" s="73"/>
      <c r="D70" s="73"/>
      <c r="E70" s="73"/>
      <c r="F70" s="73"/>
      <c r="G70" s="72"/>
      <c r="L70" s="31"/>
    </row>
    <row r="71" spans="1:12" x14ac:dyDescent="0.2">
      <c r="A71" s="1"/>
      <c r="B71" s="31"/>
      <c r="C71" s="73"/>
      <c r="D71" s="73"/>
      <c r="E71" s="73"/>
      <c r="F71" s="73"/>
      <c r="G71" s="72"/>
      <c r="L71" s="31"/>
    </row>
    <row r="72" spans="1:12" s="42" customFormat="1" x14ac:dyDescent="0.2">
      <c r="A72" s="43" t="s">
        <v>35</v>
      </c>
      <c r="B72" s="41"/>
      <c r="C72" s="40"/>
      <c r="D72" s="40"/>
      <c r="E72" s="40"/>
      <c r="F72" s="40"/>
      <c r="G72" s="41"/>
      <c r="H72" s="40"/>
      <c r="I72" s="40"/>
      <c r="J72" s="40"/>
      <c r="K72" s="40"/>
      <c r="L72" s="41"/>
    </row>
    <row r="73" spans="1:12" x14ac:dyDescent="0.2">
      <c r="A73" t="s">
        <v>13</v>
      </c>
      <c r="B73" s="5" t="s">
        <v>40</v>
      </c>
      <c r="C73" s="21">
        <f>'US Hardware costs'!$I$8</f>
        <v>1299</v>
      </c>
      <c r="D73" s="21">
        <v>0</v>
      </c>
      <c r="E73" s="21">
        <v>0</v>
      </c>
      <c r="F73" s="21">
        <v>0</v>
      </c>
      <c r="G73" s="10">
        <f>SUM(C73:F73)</f>
        <v>1299</v>
      </c>
      <c r="H73" s="21">
        <f>'US Hardware costs'!$T$8</f>
        <v>1299</v>
      </c>
      <c r="I73" s="21">
        <v>0</v>
      </c>
      <c r="J73" s="21">
        <v>0</v>
      </c>
      <c r="K73" s="21">
        <v>0</v>
      </c>
      <c r="L73" s="10">
        <f>SUM(H73:K73)</f>
        <v>1299</v>
      </c>
    </row>
    <row r="74" spans="1:12" x14ac:dyDescent="0.2">
      <c r="A74" t="s">
        <v>13</v>
      </c>
      <c r="B74" s="5" t="s">
        <v>30</v>
      </c>
      <c r="C74" s="21">
        <f>'US Hardware costs'!$K$8</f>
        <v>100</v>
      </c>
      <c r="D74" s="21">
        <v>0</v>
      </c>
      <c r="E74" s="21">
        <v>0</v>
      </c>
      <c r="F74" s="21">
        <v>0</v>
      </c>
      <c r="G74" s="10">
        <f>SUM(C74:F74)</f>
        <v>100</v>
      </c>
      <c r="H74" s="21">
        <f>'US Hardware costs'!$V$8</f>
        <v>100</v>
      </c>
      <c r="I74" s="21">
        <v>0</v>
      </c>
      <c r="J74" s="21">
        <v>0</v>
      </c>
      <c r="K74" s="21">
        <v>0</v>
      </c>
      <c r="L74" s="10">
        <f>SUM(H74:K74)</f>
        <v>100</v>
      </c>
    </row>
    <row r="75" spans="1:12" x14ac:dyDescent="0.2">
      <c r="A75" t="s">
        <v>13</v>
      </c>
      <c r="B75" s="5" t="s">
        <v>31</v>
      </c>
      <c r="C75" s="21">
        <f>'US Hardware costs'!$J$8</f>
        <v>100</v>
      </c>
      <c r="D75" s="21">
        <v>0</v>
      </c>
      <c r="E75" s="21">
        <v>0</v>
      </c>
      <c r="F75" s="21">
        <v>0</v>
      </c>
      <c r="G75" s="10">
        <f>SUM(C75:F75)</f>
        <v>100</v>
      </c>
      <c r="H75" s="21">
        <f>'US Hardware costs'!$U$8</f>
        <v>100</v>
      </c>
      <c r="I75" s="21">
        <v>0</v>
      </c>
      <c r="J75" s="21">
        <v>0</v>
      </c>
      <c r="K75" s="21">
        <v>0</v>
      </c>
      <c r="L75" s="10">
        <f>SUM(H75:K75)</f>
        <v>100</v>
      </c>
    </row>
    <row r="76" spans="1:12" x14ac:dyDescent="0.2">
      <c r="A76" t="s">
        <v>13</v>
      </c>
      <c r="B76" s="5" t="s">
        <v>36</v>
      </c>
      <c r="C76" s="21">
        <v>0</v>
      </c>
      <c r="D76" s="21">
        <v>0</v>
      </c>
      <c r="E76" s="21">
        <v>0</v>
      </c>
      <c r="F76" s="21">
        <f>'US Hardware costs'!$L$8*-1</f>
        <v>-519.6</v>
      </c>
      <c r="G76" s="10">
        <f>SUM(D76:F76)</f>
        <v>-519.6</v>
      </c>
      <c r="H76" s="21">
        <v>0</v>
      </c>
      <c r="I76" s="21">
        <v>0</v>
      </c>
      <c r="J76" s="21">
        <v>0</v>
      </c>
      <c r="K76" s="21">
        <f>'US Hardware costs'!$W$8*-1</f>
        <v>-519.6</v>
      </c>
      <c r="L76" s="10">
        <f>SUM(H76:K76)</f>
        <v>-519.6</v>
      </c>
    </row>
    <row r="77" spans="1:12" x14ac:dyDescent="0.2">
      <c r="A77" s="44" t="s">
        <v>13</v>
      </c>
      <c r="B77" s="45" t="s">
        <v>24</v>
      </c>
      <c r="C77" s="70">
        <f t="shared" ref="C77:L77" si="57">SUM(C73:C76)</f>
        <v>1499</v>
      </c>
      <c r="D77" s="70">
        <f t="shared" si="57"/>
        <v>0</v>
      </c>
      <c r="E77" s="70">
        <f t="shared" ref="E77" si="58">SUM(E73:E76)</f>
        <v>0</v>
      </c>
      <c r="F77" s="70">
        <f t="shared" si="57"/>
        <v>-519.6</v>
      </c>
      <c r="G77" s="47">
        <f t="shared" si="57"/>
        <v>979.4</v>
      </c>
      <c r="H77" s="70">
        <f t="shared" si="57"/>
        <v>1499</v>
      </c>
      <c r="I77" s="70">
        <f t="shared" si="57"/>
        <v>0</v>
      </c>
      <c r="J77" s="70">
        <f t="shared" ref="J77" si="59">SUM(J73:J76)</f>
        <v>0</v>
      </c>
      <c r="K77" s="70">
        <f t="shared" si="57"/>
        <v>-519.6</v>
      </c>
      <c r="L77" s="47">
        <f t="shared" si="57"/>
        <v>979.4</v>
      </c>
    </row>
    <row r="78" spans="1:12" x14ac:dyDescent="0.2">
      <c r="A78" s="48" t="s">
        <v>13</v>
      </c>
      <c r="B78" s="49" t="s">
        <v>32</v>
      </c>
      <c r="C78" s="69">
        <f t="shared" ref="C78:L78" si="60">C$55+C77</f>
        <v>1521.2233443396372</v>
      </c>
      <c r="D78" s="69">
        <f t="shared" si="60"/>
        <v>22.223344339637251</v>
      </c>
      <c r="E78" s="69">
        <f t="shared" ref="E78" si="61">E$55+E77</f>
        <v>22.223344339637251</v>
      </c>
      <c r="F78" s="69">
        <f t="shared" si="60"/>
        <v>-497.37665566036276</v>
      </c>
      <c r="G78" s="51">
        <f t="shared" si="60"/>
        <v>1068.2933773585489</v>
      </c>
      <c r="H78" s="69">
        <f t="shared" si="60"/>
        <v>1522.3063605198133</v>
      </c>
      <c r="I78" s="69">
        <f t="shared" si="60"/>
        <v>23.306360519813222</v>
      </c>
      <c r="J78" s="69">
        <f t="shared" ref="J78" si="62">J$55+J77</f>
        <v>23.306360519813222</v>
      </c>
      <c r="K78" s="69">
        <f t="shared" si="60"/>
        <v>-496.29363948018681</v>
      </c>
      <c r="L78" s="51">
        <f t="shared" si="60"/>
        <v>1072.6254420792529</v>
      </c>
    </row>
    <row r="79" spans="1:12" x14ac:dyDescent="0.2">
      <c r="A79" s="34" t="s">
        <v>13</v>
      </c>
      <c r="B79" s="35" t="s">
        <v>33</v>
      </c>
      <c r="C79" s="36">
        <f>C78-H78</f>
        <v>-1.0830161801761733</v>
      </c>
      <c r="D79" s="36">
        <f>D78-I78</f>
        <v>-1.0830161801759708</v>
      </c>
      <c r="E79" s="36">
        <f>E78-K78</f>
        <v>518.51698381982408</v>
      </c>
      <c r="F79" s="36">
        <f>F78-K78</f>
        <v>-1.0830161801759459</v>
      </c>
      <c r="G79" s="37">
        <f>G78-L78</f>
        <v>-4.3320647207040111</v>
      </c>
      <c r="L79" s="31"/>
    </row>
    <row r="80" spans="1:12" x14ac:dyDescent="0.2">
      <c r="A80" s="34" t="s">
        <v>13</v>
      </c>
      <c r="B80" s="35" t="s">
        <v>34</v>
      </c>
      <c r="C80" s="68">
        <f>C79/C78</f>
        <v>-7.1193765478685218E-4</v>
      </c>
      <c r="D80" s="68">
        <f>D79/D78</f>
        <v>-4.8733267307761508E-2</v>
      </c>
      <c r="E80" s="68">
        <f>E79/E78</f>
        <v>23.33208611158512</v>
      </c>
      <c r="F80" s="68">
        <f>F79/F78</f>
        <v>2.1774567982850634E-3</v>
      </c>
      <c r="G80" s="39">
        <f>G79/G78</f>
        <v>-4.055126440468469E-3</v>
      </c>
      <c r="L80" s="31"/>
    </row>
    <row r="81" spans="1:12" x14ac:dyDescent="0.2">
      <c r="A81" s="1"/>
      <c r="B81" s="31"/>
      <c r="C81" s="21"/>
      <c r="D81" s="21"/>
      <c r="E81" s="21"/>
      <c r="F81" s="21"/>
      <c r="G81" s="71"/>
      <c r="H81" s="21"/>
      <c r="I81" s="21"/>
      <c r="J81" s="21"/>
      <c r="K81" s="21"/>
      <c r="L81" s="71"/>
    </row>
    <row r="82" spans="1:12" x14ac:dyDescent="0.2">
      <c r="A82" s="1"/>
      <c r="B82" s="31"/>
      <c r="C82" s="21"/>
      <c r="D82" s="21"/>
      <c r="E82" s="21"/>
      <c r="F82" s="21"/>
      <c r="G82" s="71"/>
      <c r="H82" s="21"/>
      <c r="I82" s="21"/>
      <c r="J82" s="21"/>
      <c r="K82" s="21"/>
      <c r="L82" s="71"/>
    </row>
    <row r="86" spans="1:12" s="42" customFormat="1" x14ac:dyDescent="0.2">
      <c r="A86" s="43" t="s">
        <v>37</v>
      </c>
      <c r="B86" s="41"/>
      <c r="C86" s="40"/>
      <c r="D86" s="40"/>
      <c r="E86" s="40"/>
      <c r="F86" s="40"/>
      <c r="G86" s="41"/>
      <c r="H86" s="40"/>
      <c r="I86" s="40"/>
      <c r="J86" s="40"/>
      <c r="K86" s="40"/>
      <c r="L86" s="41"/>
    </row>
    <row r="87" spans="1:12" x14ac:dyDescent="0.2">
      <c r="A87" t="s">
        <v>10</v>
      </c>
      <c r="B87" s="5" t="s">
        <v>40</v>
      </c>
      <c r="C87" s="21">
        <f>'Global avg hw (excluding US)'!$C$9/3</f>
        <v>433</v>
      </c>
      <c r="D87" s="21">
        <f t="shared" ref="D87:D89" si="63">C87</f>
        <v>433</v>
      </c>
      <c r="E87" s="21">
        <f>C87</f>
        <v>433</v>
      </c>
      <c r="F87" s="150">
        <f>'Global avg hw (excluding US)'!$F$9</f>
        <v>200</v>
      </c>
      <c r="G87" s="10">
        <f>SUM(C87:F87)</f>
        <v>1499</v>
      </c>
      <c r="H87" s="21">
        <f>'Global avg hw (excluding US)'!$N$9/3</f>
        <v>433</v>
      </c>
      <c r="I87" s="21">
        <f t="shared" ref="I87:I89" si="64">H87</f>
        <v>433</v>
      </c>
      <c r="J87" s="21">
        <f>H87</f>
        <v>433</v>
      </c>
      <c r="K87" s="150">
        <f>'Global avg hw (excluding US)'!$Q$9</f>
        <v>200</v>
      </c>
      <c r="L87" s="10">
        <f>SUM(H87:K87)</f>
        <v>1499</v>
      </c>
    </row>
    <row r="88" spans="1:12" x14ac:dyDescent="0.2">
      <c r="A88" t="s">
        <v>10</v>
      </c>
      <c r="B88" s="5" t="s">
        <v>30</v>
      </c>
      <c r="C88" s="21">
        <f>'Global avg hw (excluding US)'!$D$9/3</f>
        <v>33.333333333333336</v>
      </c>
      <c r="D88" s="21">
        <f t="shared" si="63"/>
        <v>33.333333333333336</v>
      </c>
      <c r="E88" s="21">
        <f t="shared" ref="E88:E89" si="65">C88</f>
        <v>33.333333333333336</v>
      </c>
      <c r="F88" s="150" t="str">
        <f>'Global avg hw (excluding US)'!$G$9</f>
        <v>NOT AVAILABLE</v>
      </c>
      <c r="G88" s="10">
        <f>SUM(C88:F88)</f>
        <v>100</v>
      </c>
      <c r="H88" s="21">
        <f>'Global avg hw (excluding US)'!$O$9/3</f>
        <v>33.333333333333336</v>
      </c>
      <c r="I88" s="21">
        <f t="shared" si="64"/>
        <v>33.333333333333336</v>
      </c>
      <c r="J88" s="21">
        <f t="shared" ref="J88:J89" si="66">H88</f>
        <v>33.333333333333336</v>
      </c>
      <c r="K88" s="150">
        <f>'Global avg hw (excluding US)'!$R$9</f>
        <v>100</v>
      </c>
      <c r="L88" s="10">
        <f>SUM(H88:K88)</f>
        <v>200</v>
      </c>
    </row>
    <row r="89" spans="1:12" x14ac:dyDescent="0.2">
      <c r="A89" t="s">
        <v>10</v>
      </c>
      <c r="B89" s="5" t="s">
        <v>31</v>
      </c>
      <c r="C89" s="21">
        <f>'Global avg hw (excluding US)'!$E$9/3</f>
        <v>33.333333333333336</v>
      </c>
      <c r="D89" s="21">
        <f t="shared" si="63"/>
        <v>33.333333333333336</v>
      </c>
      <c r="E89" s="21">
        <f t="shared" si="65"/>
        <v>33.333333333333336</v>
      </c>
      <c r="F89" s="150">
        <f>'Global avg hw (excluding US)'!$H$9</f>
        <v>100</v>
      </c>
      <c r="G89" s="10">
        <f>SUM(C89:F89)</f>
        <v>200</v>
      </c>
      <c r="H89" s="21">
        <f>'Global avg hw (excluding US)'!$P$9/3</f>
        <v>33.333333333333336</v>
      </c>
      <c r="I89" s="21">
        <f t="shared" si="64"/>
        <v>33.333333333333336</v>
      </c>
      <c r="J89" s="21">
        <f t="shared" si="66"/>
        <v>33.333333333333336</v>
      </c>
      <c r="K89" s="150">
        <f>'Global avg hw (excluding US)'!$S$9</f>
        <v>100</v>
      </c>
      <c r="L89" s="10">
        <f>SUM(H89:K89)</f>
        <v>200</v>
      </c>
    </row>
    <row r="90" spans="1:12" x14ac:dyDescent="0.2">
      <c r="A90" s="44" t="s">
        <v>10</v>
      </c>
      <c r="B90" s="45" t="s">
        <v>24</v>
      </c>
      <c r="C90" s="70">
        <f t="shared" ref="C90:L90" si="67">SUM(C87:C89)</f>
        <v>499.66666666666663</v>
      </c>
      <c r="D90" s="70">
        <f t="shared" si="67"/>
        <v>499.66666666666663</v>
      </c>
      <c r="E90" s="70">
        <f t="shared" ref="E90" si="68">SUM(E87:E89)</f>
        <v>499.66666666666663</v>
      </c>
      <c r="F90" s="70">
        <f t="shared" si="67"/>
        <v>300</v>
      </c>
      <c r="G90" s="47">
        <f t="shared" si="67"/>
        <v>1799</v>
      </c>
      <c r="H90" s="70">
        <f t="shared" si="67"/>
        <v>499.66666666666663</v>
      </c>
      <c r="I90" s="70">
        <f t="shared" si="67"/>
        <v>499.66666666666663</v>
      </c>
      <c r="J90" s="70">
        <f t="shared" ref="J90" si="69">SUM(J87:J89)</f>
        <v>499.66666666666663</v>
      </c>
      <c r="K90" s="70">
        <f t="shared" si="67"/>
        <v>400</v>
      </c>
      <c r="L90" s="47">
        <f t="shared" si="67"/>
        <v>1899</v>
      </c>
    </row>
    <row r="91" spans="1:12" x14ac:dyDescent="0.2">
      <c r="A91" s="48" t="s">
        <v>10</v>
      </c>
      <c r="B91" s="49" t="s">
        <v>32</v>
      </c>
      <c r="C91" s="69">
        <f t="shared" ref="C91:L91" si="70">C$55+C90</f>
        <v>521.89001100630389</v>
      </c>
      <c r="D91" s="69">
        <f t="shared" si="70"/>
        <v>521.89001100630389</v>
      </c>
      <c r="E91" s="69">
        <f t="shared" ref="E91" si="71">E$55+E90</f>
        <v>521.89001100630389</v>
      </c>
      <c r="F91" s="69">
        <f t="shared" si="70"/>
        <v>322.22334433963726</v>
      </c>
      <c r="G91" s="51">
        <f t="shared" si="70"/>
        <v>1887.8933773585491</v>
      </c>
      <c r="H91" s="69">
        <f t="shared" si="70"/>
        <v>522.97302718647984</v>
      </c>
      <c r="I91" s="69">
        <f t="shared" si="70"/>
        <v>522.97302718647984</v>
      </c>
      <c r="J91" s="69">
        <f t="shared" ref="J91" si="72">J$55+J90</f>
        <v>522.97302718647984</v>
      </c>
      <c r="K91" s="69">
        <f t="shared" si="70"/>
        <v>423.30636051981321</v>
      </c>
      <c r="L91" s="51">
        <f t="shared" si="70"/>
        <v>1992.2254420792528</v>
      </c>
    </row>
    <row r="92" spans="1:12" x14ac:dyDescent="0.2">
      <c r="A92" s="34" t="s">
        <v>10</v>
      </c>
      <c r="B92" s="35" t="s">
        <v>33</v>
      </c>
      <c r="C92" s="36">
        <f>C91-H91</f>
        <v>-1.0830161801759459</v>
      </c>
      <c r="D92" s="36">
        <f>D91-I91</f>
        <v>-1.0830161801759459</v>
      </c>
      <c r="E92" s="36">
        <f>E91-K91</f>
        <v>98.583650486490683</v>
      </c>
      <c r="F92" s="36">
        <f>F91-K91</f>
        <v>-101.08301618017595</v>
      </c>
      <c r="G92" s="37">
        <f>G91-L91</f>
        <v>-104.33206472070378</v>
      </c>
      <c r="L92" s="31"/>
    </row>
    <row r="93" spans="1:12" x14ac:dyDescent="0.2">
      <c r="A93" s="34" t="s">
        <v>10</v>
      </c>
      <c r="B93" s="35" t="s">
        <v>34</v>
      </c>
      <c r="C93" s="68">
        <f>C92/C91</f>
        <v>-2.0751808950849305E-3</v>
      </c>
      <c r="D93" s="68">
        <f>D92/D91</f>
        <v>-2.0751808950849305E-3</v>
      </c>
      <c r="E93" s="68">
        <f>E92/E91</f>
        <v>0.18889736995809236</v>
      </c>
      <c r="F93" s="68">
        <f>F92/F91</f>
        <v>-0.31370481982717585</v>
      </c>
      <c r="G93" s="39">
        <f>G92/G91</f>
        <v>-5.5263748457383896E-2</v>
      </c>
      <c r="L93" s="31"/>
    </row>
    <row r="94" spans="1:12" x14ac:dyDescent="0.2">
      <c r="A94" s="1"/>
      <c r="B94" s="31"/>
      <c r="C94" s="21"/>
      <c r="D94" s="21"/>
      <c r="E94" s="21"/>
      <c r="F94" s="21"/>
      <c r="G94" s="71"/>
      <c r="H94" s="21"/>
      <c r="I94" s="21"/>
      <c r="J94" s="21"/>
      <c r="K94" s="21"/>
      <c r="L94" s="71"/>
    </row>
    <row r="95" spans="1:12" x14ac:dyDescent="0.2">
      <c r="A95" s="1"/>
      <c r="B95" s="31"/>
      <c r="C95" s="21"/>
      <c r="D95" s="21"/>
      <c r="E95" s="21"/>
      <c r="F95" s="21"/>
      <c r="G95" s="71"/>
      <c r="H95" s="21"/>
      <c r="I95" s="21"/>
      <c r="J95" s="21"/>
      <c r="K95" s="21"/>
      <c r="L95" s="71"/>
    </row>
    <row r="96" spans="1:12" s="42" customFormat="1" x14ac:dyDescent="0.2">
      <c r="A96" s="43" t="s">
        <v>38</v>
      </c>
      <c r="B96" s="41"/>
      <c r="C96" s="40"/>
      <c r="D96" s="40"/>
      <c r="E96" s="40"/>
      <c r="F96" s="40"/>
      <c r="G96" s="41"/>
      <c r="H96" s="40"/>
      <c r="I96" s="40"/>
      <c r="J96" s="40"/>
      <c r="K96" s="40"/>
      <c r="L96" s="41"/>
    </row>
    <row r="97" spans="1:12" x14ac:dyDescent="0.2">
      <c r="A97" t="s">
        <v>13</v>
      </c>
      <c r="B97" s="5" t="s">
        <v>40</v>
      </c>
      <c r="C97" s="21">
        <f>'Global avg hw (excluding US)'!$I$9</f>
        <v>1299</v>
      </c>
      <c r="D97" s="21">
        <v>0</v>
      </c>
      <c r="E97" s="21">
        <v>0</v>
      </c>
      <c r="F97" s="21">
        <v>0</v>
      </c>
      <c r="G97" s="10">
        <f>SUM(C97:F97)</f>
        <v>1299</v>
      </c>
      <c r="H97" s="21">
        <f>'Global avg hw (excluding US)'!$T$9</f>
        <v>1299</v>
      </c>
      <c r="I97" s="21">
        <v>0</v>
      </c>
      <c r="J97" s="21">
        <v>0</v>
      </c>
      <c r="K97" s="21">
        <v>0</v>
      </c>
      <c r="L97" s="10">
        <f>SUM(H97:K97)</f>
        <v>1299</v>
      </c>
    </row>
    <row r="98" spans="1:12" x14ac:dyDescent="0.2">
      <c r="A98" t="s">
        <v>13</v>
      </c>
      <c r="B98" s="5" t="s">
        <v>30</v>
      </c>
      <c r="C98" s="21">
        <f>'Global avg hw (excluding US)'!$K$9</f>
        <v>100</v>
      </c>
      <c r="D98" s="21">
        <v>0</v>
      </c>
      <c r="E98" s="21">
        <v>0</v>
      </c>
      <c r="F98" s="21">
        <v>0</v>
      </c>
      <c r="G98" s="10">
        <f>SUM(C98:F98)</f>
        <v>100</v>
      </c>
      <c r="H98" s="21">
        <f>'Global avg hw (excluding US)'!$V$9</f>
        <v>100</v>
      </c>
      <c r="I98" s="21">
        <v>0</v>
      </c>
      <c r="J98" s="21">
        <v>0</v>
      </c>
      <c r="K98" s="21">
        <v>0</v>
      </c>
      <c r="L98" s="10">
        <f>SUM(H98:K98)</f>
        <v>100</v>
      </c>
    </row>
    <row r="99" spans="1:12" x14ac:dyDescent="0.2">
      <c r="A99" t="s">
        <v>13</v>
      </c>
      <c r="B99" s="5" t="s">
        <v>31</v>
      </c>
      <c r="C99" s="21">
        <f>'Global avg hw (excluding US)'!$J$9</f>
        <v>100</v>
      </c>
      <c r="D99" s="21">
        <v>0</v>
      </c>
      <c r="E99" s="21">
        <v>0</v>
      </c>
      <c r="F99" s="21">
        <v>0</v>
      </c>
      <c r="G99" s="10">
        <f>SUM(C99:F99)</f>
        <v>100</v>
      </c>
      <c r="H99" s="21">
        <f>'Global avg hw (excluding US)'!$U$9</f>
        <v>100</v>
      </c>
      <c r="I99" s="21">
        <v>0</v>
      </c>
      <c r="J99" s="21">
        <v>0</v>
      </c>
      <c r="K99" s="21">
        <v>0</v>
      </c>
      <c r="L99" s="10">
        <f>SUM(H99:K99)</f>
        <v>100</v>
      </c>
    </row>
    <row r="100" spans="1:12" x14ac:dyDescent="0.2">
      <c r="A100" t="s">
        <v>13</v>
      </c>
      <c r="B100" s="5" t="s">
        <v>36</v>
      </c>
      <c r="C100" s="21">
        <v>0</v>
      </c>
      <c r="D100" s="21">
        <v>0</v>
      </c>
      <c r="E100" s="21">
        <v>0</v>
      </c>
      <c r="F100" s="21">
        <f>'Global avg hw (excluding US)'!$L$9*-1</f>
        <v>-519.6</v>
      </c>
      <c r="G100" s="10">
        <f>SUM(C100:F100)</f>
        <v>-519.6</v>
      </c>
      <c r="H100" s="21">
        <v>0</v>
      </c>
      <c r="I100" s="21">
        <v>0</v>
      </c>
      <c r="J100" s="21">
        <v>0</v>
      </c>
      <c r="K100" s="21">
        <f>'Global avg hw (excluding US)'!$W$9*-1</f>
        <v>-519.6</v>
      </c>
      <c r="L100" s="10">
        <f>SUM(H100:K100)</f>
        <v>-519.6</v>
      </c>
    </row>
    <row r="101" spans="1:12" x14ac:dyDescent="0.2">
      <c r="A101" s="44" t="s">
        <v>13</v>
      </c>
      <c r="B101" s="45" t="s">
        <v>24</v>
      </c>
      <c r="C101" s="70">
        <f t="shared" ref="C101:L101" si="73">SUM(C97:C100)</f>
        <v>1499</v>
      </c>
      <c r="D101" s="70">
        <f t="shared" si="73"/>
        <v>0</v>
      </c>
      <c r="E101" s="70">
        <f t="shared" ref="E101" si="74">SUM(E97:E100)</f>
        <v>0</v>
      </c>
      <c r="F101" s="70">
        <f t="shared" si="73"/>
        <v>-519.6</v>
      </c>
      <c r="G101" s="47">
        <f t="shared" si="73"/>
        <v>979.4</v>
      </c>
      <c r="H101" s="70">
        <f t="shared" si="73"/>
        <v>1499</v>
      </c>
      <c r="I101" s="70">
        <f t="shared" si="73"/>
        <v>0</v>
      </c>
      <c r="J101" s="70">
        <f t="shared" ref="J101" si="75">SUM(J97:J100)</f>
        <v>0</v>
      </c>
      <c r="K101" s="70">
        <f t="shared" si="73"/>
        <v>-519.6</v>
      </c>
      <c r="L101" s="47">
        <f t="shared" si="73"/>
        <v>979.4</v>
      </c>
    </row>
    <row r="102" spans="1:12" x14ac:dyDescent="0.2">
      <c r="A102" s="48" t="s">
        <v>13</v>
      </c>
      <c r="B102" s="49" t="s">
        <v>32</v>
      </c>
      <c r="C102" s="69">
        <f t="shared" ref="C102:L102" si="76">C$55+C101</f>
        <v>1521.2233443396372</v>
      </c>
      <c r="D102" s="69">
        <f t="shared" si="76"/>
        <v>22.223344339637251</v>
      </c>
      <c r="E102" s="69">
        <f t="shared" ref="E102" si="77">E$55+E101</f>
        <v>22.223344339637251</v>
      </c>
      <c r="F102" s="69">
        <f t="shared" si="76"/>
        <v>-497.37665566036276</v>
      </c>
      <c r="G102" s="51">
        <f t="shared" si="76"/>
        <v>1068.2933773585489</v>
      </c>
      <c r="H102" s="69">
        <f t="shared" si="76"/>
        <v>1522.3063605198133</v>
      </c>
      <c r="I102" s="69">
        <f t="shared" si="76"/>
        <v>23.306360519813222</v>
      </c>
      <c r="J102" s="69">
        <f t="shared" ref="J102" si="78">J$55+J101</f>
        <v>23.306360519813222</v>
      </c>
      <c r="K102" s="69">
        <f t="shared" si="76"/>
        <v>-496.29363948018681</v>
      </c>
      <c r="L102" s="51">
        <f t="shared" si="76"/>
        <v>1072.6254420792529</v>
      </c>
    </row>
    <row r="103" spans="1:12" x14ac:dyDescent="0.2">
      <c r="A103" s="34" t="s">
        <v>13</v>
      </c>
      <c r="B103" s="35" t="s">
        <v>33</v>
      </c>
      <c r="C103" s="36">
        <f>C102-H102</f>
        <v>-1.0830161801761733</v>
      </c>
      <c r="D103" s="36">
        <f>D102-I102</f>
        <v>-1.0830161801759708</v>
      </c>
      <c r="E103" s="36">
        <f>E102-K102</f>
        <v>518.51698381982408</v>
      </c>
      <c r="F103" s="36">
        <f>F102-K102</f>
        <v>-1.0830161801759459</v>
      </c>
      <c r="G103" s="37">
        <f>G102-L102</f>
        <v>-4.3320647207040111</v>
      </c>
      <c r="L103" s="31"/>
    </row>
    <row r="104" spans="1:12" x14ac:dyDescent="0.2">
      <c r="A104" s="34" t="s">
        <v>13</v>
      </c>
      <c r="B104" s="35" t="s">
        <v>34</v>
      </c>
      <c r="C104" s="68">
        <f>C103/C102</f>
        <v>-7.1193765478685218E-4</v>
      </c>
      <c r="D104" s="68">
        <f>D103/D102</f>
        <v>-4.8733267307761508E-2</v>
      </c>
      <c r="E104" s="68">
        <f>E103/E102</f>
        <v>23.33208611158512</v>
      </c>
      <c r="F104" s="68">
        <f>F103/F102</f>
        <v>2.1774567982850634E-3</v>
      </c>
      <c r="G104" s="39">
        <f>G103/G102</f>
        <v>-4.055126440468469E-3</v>
      </c>
      <c r="L104" s="31"/>
    </row>
    <row r="108" spans="1:12" x14ac:dyDescent="0.2">
      <c r="A108" s="1"/>
      <c r="B108" s="31"/>
      <c r="C108" s="32"/>
      <c r="D108" s="32"/>
      <c r="E108" s="32"/>
      <c r="F108" s="32"/>
      <c r="G108" s="33"/>
      <c r="H108" s="32"/>
      <c r="I108" s="32"/>
      <c r="J108" s="32"/>
      <c r="K108" s="32"/>
      <c r="L108" s="33"/>
    </row>
    <row r="109" spans="1:12" ht="21" x14ac:dyDescent="0.25">
      <c r="A109" s="61" t="s">
        <v>62</v>
      </c>
      <c r="B109" s="31"/>
      <c r="C109" s="32"/>
      <c r="D109" s="32"/>
      <c r="E109" s="32"/>
      <c r="F109" s="32"/>
      <c r="G109" s="33"/>
      <c r="H109" s="32"/>
      <c r="I109" s="32"/>
      <c r="J109" s="32"/>
      <c r="K109" s="32"/>
      <c r="L109" s="33"/>
    </row>
    <row r="110" spans="1:12" s="42" customFormat="1" x14ac:dyDescent="0.2">
      <c r="A110" s="43" t="s">
        <v>28</v>
      </c>
      <c r="B110" s="41"/>
      <c r="C110" s="40"/>
      <c r="D110" s="40"/>
      <c r="E110" s="40"/>
      <c r="F110" s="40"/>
      <c r="G110" s="41"/>
      <c r="H110" s="40"/>
      <c r="I110" s="40"/>
      <c r="J110" s="40"/>
      <c r="K110" s="40"/>
      <c r="L110" s="41"/>
    </row>
    <row r="111" spans="1:12" x14ac:dyDescent="0.2">
      <c r="A111" t="s">
        <v>10</v>
      </c>
      <c r="B111" s="5" t="s">
        <v>29</v>
      </c>
      <c r="C111" s="13">
        <f>'US Hardware costs'!$C$9/3</f>
        <v>666.33333333333337</v>
      </c>
      <c r="D111" s="13">
        <f>C111</f>
        <v>666.33333333333337</v>
      </c>
      <c r="E111" s="13">
        <f>C111</f>
        <v>666.33333333333337</v>
      </c>
      <c r="F111" s="150">
        <f>'US Hardware costs'!$F$9</f>
        <v>200</v>
      </c>
      <c r="G111" s="10">
        <f>SUM(C111:F111)</f>
        <v>2199</v>
      </c>
      <c r="H111" s="13">
        <f>'US Hardware costs'!$N$9/3</f>
        <v>666.33333333333337</v>
      </c>
      <c r="I111" s="13">
        <f t="shared" ref="I111:I113" si="79">H111</f>
        <v>666.33333333333337</v>
      </c>
      <c r="J111" s="13">
        <f>H111</f>
        <v>666.33333333333337</v>
      </c>
      <c r="K111" s="150">
        <f>'US Hardware costs'!$Q$9</f>
        <v>200</v>
      </c>
      <c r="L111" s="10">
        <f>SUM(H111:K111)</f>
        <v>2199</v>
      </c>
    </row>
    <row r="112" spans="1:12" x14ac:dyDescent="0.2">
      <c r="A112" t="s">
        <v>10</v>
      </c>
      <c r="B112" s="5" t="s">
        <v>30</v>
      </c>
      <c r="C112" s="13">
        <f>'US Hardware costs'!$D$9/3</f>
        <v>33.333333333333336</v>
      </c>
      <c r="D112" s="13">
        <f t="shared" ref="D112:D113" si="80">C112</f>
        <v>33.333333333333336</v>
      </c>
      <c r="E112" s="13">
        <f t="shared" ref="E112:E113" si="81">C112</f>
        <v>33.333333333333336</v>
      </c>
      <c r="F112" s="150" t="str">
        <f>'US Hardware costs'!$G$9</f>
        <v>NOT AVAILABLE</v>
      </c>
      <c r="G112" s="10">
        <f>SUM(C112:F112)</f>
        <v>100</v>
      </c>
      <c r="H112" s="13">
        <f>'US Hardware costs'!$O$9/3</f>
        <v>33.333333333333336</v>
      </c>
      <c r="I112" s="13">
        <f t="shared" si="79"/>
        <v>33.333333333333336</v>
      </c>
      <c r="J112" s="13">
        <f t="shared" ref="J112:J113" si="82">H112</f>
        <v>33.333333333333336</v>
      </c>
      <c r="K112" s="150">
        <f>'US Hardware costs'!$R$9</f>
        <v>100</v>
      </c>
      <c r="L112" s="10">
        <f t="shared" ref="L112:L113" si="83">SUM(H112:K112)</f>
        <v>200</v>
      </c>
    </row>
    <row r="113" spans="1:12" x14ac:dyDescent="0.2">
      <c r="A113" t="s">
        <v>10</v>
      </c>
      <c r="B113" s="5" t="s">
        <v>31</v>
      </c>
      <c r="C113" s="13">
        <f>'US Hardware costs'!$E$9/3</f>
        <v>33.333333333333336</v>
      </c>
      <c r="D113" s="13">
        <f t="shared" si="80"/>
        <v>33.333333333333336</v>
      </c>
      <c r="E113" s="13">
        <f t="shared" si="81"/>
        <v>33.333333333333336</v>
      </c>
      <c r="F113" s="150">
        <f>'US Hardware costs'!$H$9</f>
        <v>100</v>
      </c>
      <c r="G113" s="10">
        <f>SUM(C113:F113)</f>
        <v>200</v>
      </c>
      <c r="H113" s="13">
        <f>'US Hardware costs'!$P$9/3</f>
        <v>33.333333333333336</v>
      </c>
      <c r="I113" s="13">
        <f t="shared" si="79"/>
        <v>33.333333333333336</v>
      </c>
      <c r="J113" s="13">
        <f t="shared" si="82"/>
        <v>33.333333333333336</v>
      </c>
      <c r="K113" s="150">
        <f>'US Hardware costs'!$S$9</f>
        <v>100</v>
      </c>
      <c r="L113" s="10">
        <f t="shared" si="83"/>
        <v>200</v>
      </c>
    </row>
    <row r="114" spans="1:12" x14ac:dyDescent="0.2">
      <c r="A114" s="44" t="s">
        <v>10</v>
      </c>
      <c r="B114" s="45" t="s">
        <v>24</v>
      </c>
      <c r="C114" s="46">
        <f t="shared" ref="C114:L114" si="84">SUM(C111:C113)</f>
        <v>733.00000000000011</v>
      </c>
      <c r="D114" s="46">
        <f t="shared" si="84"/>
        <v>733.00000000000011</v>
      </c>
      <c r="E114" s="46">
        <f t="shared" ref="E114" si="85">SUM(E111:E113)</f>
        <v>733.00000000000011</v>
      </c>
      <c r="F114" s="46">
        <f t="shared" si="84"/>
        <v>300</v>
      </c>
      <c r="G114" s="47">
        <f t="shared" si="84"/>
        <v>2499</v>
      </c>
      <c r="H114" s="46">
        <f t="shared" si="84"/>
        <v>733.00000000000011</v>
      </c>
      <c r="I114" s="46">
        <f t="shared" si="84"/>
        <v>733.00000000000011</v>
      </c>
      <c r="J114" s="46">
        <f t="shared" ref="J114" si="86">SUM(J111:J113)</f>
        <v>733.00000000000011</v>
      </c>
      <c r="K114" s="46">
        <f t="shared" si="84"/>
        <v>400</v>
      </c>
      <c r="L114" s="47">
        <f t="shared" si="84"/>
        <v>2599</v>
      </c>
    </row>
    <row r="115" spans="1:12" x14ac:dyDescent="0.2">
      <c r="A115" s="48" t="s">
        <v>10</v>
      </c>
      <c r="B115" s="49" t="s">
        <v>32</v>
      </c>
      <c r="C115" s="50">
        <f>C$55+C114</f>
        <v>755.22334433963738</v>
      </c>
      <c r="D115" s="50">
        <f t="shared" ref="D115:L115" si="87">D$55+D114</f>
        <v>755.22334433963738</v>
      </c>
      <c r="E115" s="50">
        <f t="shared" ref="E115" si="88">E$55+E114</f>
        <v>755.22334433963738</v>
      </c>
      <c r="F115" s="50">
        <f t="shared" si="87"/>
        <v>322.22334433963726</v>
      </c>
      <c r="G115" s="51">
        <f t="shared" si="87"/>
        <v>2587.8933773585491</v>
      </c>
      <c r="H115" s="50">
        <f t="shared" si="87"/>
        <v>756.30636051981332</v>
      </c>
      <c r="I115" s="50">
        <f t="shared" si="87"/>
        <v>756.30636051981332</v>
      </c>
      <c r="J115" s="50">
        <f t="shared" ref="J115" si="89">J$55+J114</f>
        <v>756.30636051981332</v>
      </c>
      <c r="K115" s="50">
        <f t="shared" si="87"/>
        <v>423.30636051981321</v>
      </c>
      <c r="L115" s="51">
        <f t="shared" si="87"/>
        <v>2692.2254420792528</v>
      </c>
    </row>
    <row r="116" spans="1:12" x14ac:dyDescent="0.2">
      <c r="A116" s="34" t="s">
        <v>10</v>
      </c>
      <c r="B116" s="35" t="s">
        <v>33</v>
      </c>
      <c r="C116" s="36">
        <f>C115-H115</f>
        <v>-1.0830161801759459</v>
      </c>
      <c r="D116" s="36">
        <f>D115-I115</f>
        <v>-1.0830161801759459</v>
      </c>
      <c r="E116" s="36">
        <f>E115-K115</f>
        <v>331.91698381982417</v>
      </c>
      <c r="F116" s="36">
        <f>F115-K115</f>
        <v>-101.08301618017595</v>
      </c>
      <c r="G116" s="37">
        <f>G115-L115</f>
        <v>-104.33206472070378</v>
      </c>
      <c r="L116" s="31"/>
    </row>
    <row r="117" spans="1:12" x14ac:dyDescent="0.2">
      <c r="A117" s="34" t="s">
        <v>10</v>
      </c>
      <c r="B117" s="35" t="s">
        <v>34</v>
      </c>
      <c r="C117" s="38">
        <f>C116/C115</f>
        <v>-1.4340343003074521E-3</v>
      </c>
      <c r="D117" s="38">
        <f>D116/D115</f>
        <v>-1.4340343003074521E-3</v>
      </c>
      <c r="E117" s="38">
        <f>E116/E115</f>
        <v>0.43949513254261269</v>
      </c>
      <c r="F117" s="38">
        <f>F116/F115</f>
        <v>-0.31370481982717585</v>
      </c>
      <c r="G117" s="39">
        <f>G116/G115</f>
        <v>-4.0315441754093843E-2</v>
      </c>
      <c r="L117" s="31"/>
    </row>
    <row r="118" spans="1:12" x14ac:dyDescent="0.2">
      <c r="A118" s="1"/>
      <c r="B118" s="31"/>
      <c r="C118" s="29"/>
      <c r="D118" s="29"/>
      <c r="E118" s="29"/>
      <c r="F118" s="29"/>
      <c r="G118" s="30"/>
      <c r="L118" s="31"/>
    </row>
    <row r="119" spans="1:12" x14ac:dyDescent="0.2">
      <c r="A119" s="1"/>
      <c r="B119" s="31"/>
      <c r="C119" s="29"/>
      <c r="D119" s="29"/>
      <c r="E119" s="29"/>
      <c r="F119" s="29"/>
      <c r="G119" s="30"/>
      <c r="L119" s="31"/>
    </row>
    <row r="120" spans="1:12" x14ac:dyDescent="0.2">
      <c r="A120" s="1"/>
      <c r="B120" s="31"/>
      <c r="C120" s="29"/>
      <c r="D120" s="29"/>
      <c r="E120" s="29"/>
      <c r="F120" s="29"/>
      <c r="G120" s="30"/>
      <c r="L120" s="31"/>
    </row>
    <row r="121" spans="1:12" s="42" customFormat="1" x14ac:dyDescent="0.2">
      <c r="A121" s="43" t="s">
        <v>35</v>
      </c>
      <c r="B121" s="41"/>
      <c r="C121" s="40"/>
      <c r="D121" s="40"/>
      <c r="E121" s="40"/>
      <c r="F121" s="40"/>
      <c r="G121" s="41"/>
      <c r="H121" s="40"/>
      <c r="I121" s="40"/>
      <c r="J121" s="40"/>
      <c r="K121" s="40"/>
      <c r="L121" s="41"/>
    </row>
    <row r="122" spans="1:12" x14ac:dyDescent="0.2">
      <c r="A122" t="s">
        <v>13</v>
      </c>
      <c r="B122" s="5" t="s">
        <v>29</v>
      </c>
      <c r="C122" s="13">
        <f>'US Hardware costs'!$I$9</f>
        <v>1999</v>
      </c>
      <c r="D122" s="13">
        <v>0</v>
      </c>
      <c r="E122" s="13">
        <v>0</v>
      </c>
      <c r="F122" s="13">
        <v>0</v>
      </c>
      <c r="G122" s="10">
        <f>SUM(C122:F122)</f>
        <v>1999</v>
      </c>
      <c r="H122" s="13">
        <f>'US Hardware costs'!$T$9</f>
        <v>1999</v>
      </c>
      <c r="I122" s="13">
        <v>0</v>
      </c>
      <c r="J122" s="13">
        <v>0</v>
      </c>
      <c r="K122" s="13">
        <v>0</v>
      </c>
      <c r="L122" s="10">
        <f>SUM(H122:K122)</f>
        <v>1999</v>
      </c>
    </row>
    <row r="123" spans="1:12" x14ac:dyDescent="0.2">
      <c r="A123" t="s">
        <v>13</v>
      </c>
      <c r="B123" s="5" t="s">
        <v>30</v>
      </c>
      <c r="C123" s="13">
        <f>'US Hardware costs'!$K$9</f>
        <v>100</v>
      </c>
      <c r="D123" s="13">
        <v>0</v>
      </c>
      <c r="E123" s="13">
        <v>0</v>
      </c>
      <c r="F123" s="13">
        <v>0</v>
      </c>
      <c r="G123" s="10">
        <f>SUM(C123:F123)</f>
        <v>100</v>
      </c>
      <c r="H123" s="13">
        <f>'US Hardware costs'!$V$9</f>
        <v>100</v>
      </c>
      <c r="I123" s="13">
        <v>0</v>
      </c>
      <c r="J123" s="13">
        <v>0</v>
      </c>
      <c r="K123" s="13">
        <v>0</v>
      </c>
      <c r="L123" s="10">
        <f t="shared" ref="L123:L124" si="90">SUM(H123:K123)</f>
        <v>100</v>
      </c>
    </row>
    <row r="124" spans="1:12" x14ac:dyDescent="0.2">
      <c r="A124" t="s">
        <v>13</v>
      </c>
      <c r="B124" s="5" t="s">
        <v>31</v>
      </c>
      <c r="C124" s="13">
        <f>'US Hardware costs'!$J$9</f>
        <v>100</v>
      </c>
      <c r="D124" s="13">
        <v>0</v>
      </c>
      <c r="E124" s="13">
        <v>0</v>
      </c>
      <c r="F124" s="13">
        <v>0</v>
      </c>
      <c r="G124" s="10">
        <f>SUM(C124:F124)</f>
        <v>100</v>
      </c>
      <c r="H124" s="13">
        <f>'US Hardware costs'!$U$9</f>
        <v>100</v>
      </c>
      <c r="I124" s="13">
        <v>0</v>
      </c>
      <c r="J124" s="13">
        <v>0</v>
      </c>
      <c r="K124" s="13">
        <v>0</v>
      </c>
      <c r="L124" s="10">
        <f t="shared" si="90"/>
        <v>100</v>
      </c>
    </row>
    <row r="125" spans="1:12" x14ac:dyDescent="0.2">
      <c r="A125" t="s">
        <v>13</v>
      </c>
      <c r="B125" s="5" t="s">
        <v>36</v>
      </c>
      <c r="C125" s="13">
        <v>0</v>
      </c>
      <c r="D125" s="13">
        <v>0</v>
      </c>
      <c r="E125" s="13">
        <v>0</v>
      </c>
      <c r="F125" s="13">
        <f>'US Hardware costs'!$L$9*-1</f>
        <v>-799.6</v>
      </c>
      <c r="G125" s="10">
        <f>SUM(D125:F125)</f>
        <v>-799.6</v>
      </c>
      <c r="H125" s="13">
        <v>0</v>
      </c>
      <c r="I125" s="13">
        <v>0</v>
      </c>
      <c r="J125" s="13">
        <v>0</v>
      </c>
      <c r="K125" s="13">
        <f>'US Hardware costs'!$W$9*-1</f>
        <v>-799.6</v>
      </c>
      <c r="L125" s="10">
        <f>SUM(H125:K125)</f>
        <v>-799.6</v>
      </c>
    </row>
    <row r="126" spans="1:12" x14ac:dyDescent="0.2">
      <c r="A126" s="44" t="s">
        <v>13</v>
      </c>
      <c r="B126" s="45" t="s">
        <v>24</v>
      </c>
      <c r="C126" s="46">
        <f t="shared" ref="C126:L126" si="91">SUM(C122:C125)</f>
        <v>2199</v>
      </c>
      <c r="D126" s="46">
        <f t="shared" si="91"/>
        <v>0</v>
      </c>
      <c r="E126" s="46">
        <f t="shared" ref="E126" si="92">SUM(E122:E125)</f>
        <v>0</v>
      </c>
      <c r="F126" s="46">
        <f t="shared" si="91"/>
        <v>-799.6</v>
      </c>
      <c r="G126" s="47">
        <f t="shared" si="91"/>
        <v>1399.4</v>
      </c>
      <c r="H126" s="46">
        <f t="shared" si="91"/>
        <v>2199</v>
      </c>
      <c r="I126" s="46">
        <f t="shared" si="91"/>
        <v>0</v>
      </c>
      <c r="J126" s="46">
        <f t="shared" ref="J126" si="93">SUM(J122:J125)</f>
        <v>0</v>
      </c>
      <c r="K126" s="46">
        <f t="shared" si="91"/>
        <v>-799.6</v>
      </c>
      <c r="L126" s="47">
        <f t="shared" si="91"/>
        <v>1399.4</v>
      </c>
    </row>
    <row r="127" spans="1:12" x14ac:dyDescent="0.2">
      <c r="A127" s="48" t="s">
        <v>13</v>
      </c>
      <c r="B127" s="49" t="s">
        <v>32</v>
      </c>
      <c r="C127" s="50">
        <f>C$55+C126</f>
        <v>2221.2233443396372</v>
      </c>
      <c r="D127" s="50">
        <f t="shared" ref="D127:L127" si="94">D$55+D126</f>
        <v>22.223344339637251</v>
      </c>
      <c r="E127" s="50">
        <f t="shared" ref="E127" si="95">E$55+E126</f>
        <v>22.223344339637251</v>
      </c>
      <c r="F127" s="50">
        <f t="shared" si="94"/>
        <v>-777.37665566036276</v>
      </c>
      <c r="G127" s="51">
        <f t="shared" si="94"/>
        <v>1488.2933773585492</v>
      </c>
      <c r="H127" s="50">
        <f t="shared" si="94"/>
        <v>2222.3063605198131</v>
      </c>
      <c r="I127" s="50">
        <f t="shared" si="94"/>
        <v>23.306360519813222</v>
      </c>
      <c r="J127" s="50">
        <f t="shared" ref="J127" si="96">J$55+J126</f>
        <v>23.306360519813222</v>
      </c>
      <c r="K127" s="50">
        <f t="shared" si="94"/>
        <v>-776.29363948018681</v>
      </c>
      <c r="L127" s="51">
        <f t="shared" si="94"/>
        <v>1492.6254420792529</v>
      </c>
    </row>
    <row r="128" spans="1:12" x14ac:dyDescent="0.2">
      <c r="A128" s="34" t="s">
        <v>13</v>
      </c>
      <c r="B128" s="35" t="s">
        <v>33</v>
      </c>
      <c r="C128" s="36">
        <f>C127-H127</f>
        <v>-1.0830161801759459</v>
      </c>
      <c r="D128" s="36">
        <f>D127-I127</f>
        <v>-1.0830161801759708</v>
      </c>
      <c r="E128" s="36">
        <f>E127-K127</f>
        <v>798.51698381982408</v>
      </c>
      <c r="F128" s="36">
        <f>F127-K127</f>
        <v>-1.0830161801759459</v>
      </c>
      <c r="G128" s="37">
        <f>G127-L127</f>
        <v>-4.3320647207037837</v>
      </c>
      <c r="L128" s="31"/>
    </row>
    <row r="129" spans="1:12" x14ac:dyDescent="0.2">
      <c r="A129" s="34" t="s">
        <v>13</v>
      </c>
      <c r="B129" s="35" t="s">
        <v>34</v>
      </c>
      <c r="C129" s="38">
        <f>C128/C127</f>
        <v>-4.8757644427599119E-4</v>
      </c>
      <c r="D129" s="38">
        <f>D128/D127</f>
        <v>-4.8733267307761508E-2</v>
      </c>
      <c r="E129" s="38">
        <f>E128/E127</f>
        <v>35.931449903136325</v>
      </c>
      <c r="F129" s="38">
        <f>F128/F127</f>
        <v>1.393167870799966E-3</v>
      </c>
      <c r="G129" s="39">
        <f>G128/G127</f>
        <v>-2.9107599258369429E-3</v>
      </c>
      <c r="L129" s="31"/>
    </row>
    <row r="130" spans="1:12" x14ac:dyDescent="0.2">
      <c r="A130" s="1"/>
      <c r="B130" s="31"/>
      <c r="C130" s="32"/>
      <c r="D130" s="32"/>
      <c r="E130" s="32"/>
      <c r="F130" s="32"/>
      <c r="G130" s="33"/>
      <c r="H130" s="32"/>
      <c r="I130" s="32"/>
      <c r="J130" s="32"/>
      <c r="K130" s="32"/>
      <c r="L130" s="33"/>
    </row>
    <row r="131" spans="1:12" x14ac:dyDescent="0.2">
      <c r="A131" s="1"/>
      <c r="B131" s="31"/>
      <c r="C131" s="32"/>
      <c r="D131" s="32"/>
      <c r="E131" s="32"/>
      <c r="F131" s="32"/>
      <c r="G131" s="33"/>
      <c r="H131" s="32"/>
      <c r="I131" s="32"/>
      <c r="J131" s="32"/>
      <c r="K131" s="32"/>
      <c r="L131" s="33"/>
    </row>
    <row r="132" spans="1:12" x14ac:dyDescent="0.2">
      <c r="A132" s="1"/>
      <c r="B132" s="31"/>
      <c r="C132" s="32"/>
      <c r="D132" s="32"/>
      <c r="E132" s="32"/>
      <c r="F132" s="32"/>
      <c r="G132" s="33"/>
      <c r="H132" s="32"/>
      <c r="I132" s="32"/>
      <c r="J132" s="32"/>
      <c r="K132" s="32"/>
      <c r="L132" s="33"/>
    </row>
    <row r="133" spans="1:12" x14ac:dyDescent="0.2">
      <c r="A133" s="1"/>
      <c r="B133" s="31"/>
      <c r="C133" s="32"/>
      <c r="D133" s="32"/>
      <c r="E133" s="32"/>
      <c r="F133" s="32"/>
      <c r="G133" s="33"/>
      <c r="H133" s="32"/>
      <c r="I133" s="32"/>
      <c r="J133" s="32"/>
      <c r="K133" s="32"/>
      <c r="L133" s="33"/>
    </row>
    <row r="134" spans="1:12" x14ac:dyDescent="0.2">
      <c r="A134" s="1"/>
      <c r="B134" s="31"/>
      <c r="C134" s="32"/>
      <c r="D134" s="32"/>
      <c r="E134" s="32"/>
      <c r="F134" s="32"/>
      <c r="G134" s="33"/>
      <c r="H134" s="32"/>
      <c r="I134" s="32"/>
      <c r="J134" s="32"/>
      <c r="K134" s="32"/>
      <c r="L134" s="33"/>
    </row>
    <row r="135" spans="1:12" s="42" customFormat="1" x14ac:dyDescent="0.2">
      <c r="A135" s="43" t="s">
        <v>37</v>
      </c>
      <c r="B135" s="41"/>
      <c r="C135" s="40"/>
      <c r="D135" s="40"/>
      <c r="E135" s="40"/>
      <c r="F135" s="40"/>
      <c r="G135" s="41"/>
      <c r="H135" s="40"/>
      <c r="I135" s="40"/>
      <c r="J135" s="40"/>
      <c r="K135" s="40"/>
      <c r="L135" s="41"/>
    </row>
    <row r="136" spans="1:12" x14ac:dyDescent="0.2">
      <c r="A136" t="s">
        <v>10</v>
      </c>
      <c r="B136" s="5" t="s">
        <v>29</v>
      </c>
      <c r="C136" s="13">
        <f>'Global avg hw (excluding US)'!$C$10/3</f>
        <v>666.33333333333337</v>
      </c>
      <c r="D136" s="13">
        <f>C136</f>
        <v>666.33333333333337</v>
      </c>
      <c r="E136" s="13">
        <f>C136</f>
        <v>666.33333333333337</v>
      </c>
      <c r="F136" s="150">
        <f>'Global avg hw (excluding US)'!$F$10</f>
        <v>200</v>
      </c>
      <c r="G136" s="10">
        <f>SUM(C136:F136)</f>
        <v>2199</v>
      </c>
      <c r="H136" s="13">
        <f>'Global avg hw (excluding US)'!$N$10/3</f>
        <v>666.33333333333337</v>
      </c>
      <c r="I136" s="13">
        <f>H136</f>
        <v>666.33333333333337</v>
      </c>
      <c r="J136" s="13">
        <f>H136</f>
        <v>666.33333333333337</v>
      </c>
      <c r="K136" s="150">
        <f>'Global avg hw (excluding US)'!$Q$10</f>
        <v>200</v>
      </c>
      <c r="L136" s="10">
        <f>SUM(H136:K136)</f>
        <v>2199</v>
      </c>
    </row>
    <row r="137" spans="1:12" x14ac:dyDescent="0.2">
      <c r="A137" t="s">
        <v>10</v>
      </c>
      <c r="B137" s="5" t="s">
        <v>30</v>
      </c>
      <c r="C137" s="13">
        <f>'Global avg hw (excluding US)'!$D$10/3</f>
        <v>33.333333333333336</v>
      </c>
      <c r="D137" s="13">
        <f t="shared" ref="D137:D138" si="97">C137</f>
        <v>33.333333333333336</v>
      </c>
      <c r="E137" s="13">
        <f t="shared" ref="E137:E138" si="98">C137</f>
        <v>33.333333333333336</v>
      </c>
      <c r="F137" s="150" t="str">
        <f>'Global avg hw (excluding US)'!$G$10</f>
        <v>NOT AVAILABLE</v>
      </c>
      <c r="G137" s="10">
        <f>SUM(C137:F137)</f>
        <v>100</v>
      </c>
      <c r="H137" s="13">
        <f>'Global avg hw (excluding US)'!$O$10/3</f>
        <v>33.333333333333336</v>
      </c>
      <c r="I137" s="13">
        <f t="shared" ref="I137:I138" si="99">H137</f>
        <v>33.333333333333336</v>
      </c>
      <c r="J137" s="13">
        <f t="shared" ref="J137:J138" si="100">H137</f>
        <v>33.333333333333336</v>
      </c>
      <c r="K137" s="150">
        <f>'Global avg hw (excluding US)'!$R$10</f>
        <v>100</v>
      </c>
      <c r="L137" s="10">
        <f t="shared" ref="L137:L138" si="101">SUM(H137:K137)</f>
        <v>200</v>
      </c>
    </row>
    <row r="138" spans="1:12" x14ac:dyDescent="0.2">
      <c r="A138" t="s">
        <v>10</v>
      </c>
      <c r="B138" s="5" t="s">
        <v>31</v>
      </c>
      <c r="C138" s="13">
        <f>'Global avg hw (excluding US)'!$E$10/3</f>
        <v>33.333333333333336</v>
      </c>
      <c r="D138" s="13">
        <f t="shared" si="97"/>
        <v>33.333333333333336</v>
      </c>
      <c r="E138" s="13">
        <f t="shared" si="98"/>
        <v>33.333333333333336</v>
      </c>
      <c r="F138" s="150">
        <f>'Global avg hw (excluding US)'!$H$10</f>
        <v>100</v>
      </c>
      <c r="G138" s="10">
        <f>SUM(C138:F138)</f>
        <v>200</v>
      </c>
      <c r="H138" s="13">
        <f>'Global avg hw (excluding US)'!$P$10/3</f>
        <v>33.333333333333336</v>
      </c>
      <c r="I138" s="13">
        <f t="shared" si="99"/>
        <v>33.333333333333336</v>
      </c>
      <c r="J138" s="13">
        <f t="shared" si="100"/>
        <v>33.333333333333336</v>
      </c>
      <c r="K138" s="150">
        <f>'Global avg hw (excluding US)'!$S$10</f>
        <v>100</v>
      </c>
      <c r="L138" s="10">
        <f t="shared" si="101"/>
        <v>200</v>
      </c>
    </row>
    <row r="139" spans="1:12" x14ac:dyDescent="0.2">
      <c r="A139" s="44" t="s">
        <v>10</v>
      </c>
      <c r="B139" s="45" t="s">
        <v>24</v>
      </c>
      <c r="C139" s="46">
        <f t="shared" ref="C139:L139" si="102">SUM(C136:C138)</f>
        <v>733.00000000000011</v>
      </c>
      <c r="D139" s="46">
        <f t="shared" si="102"/>
        <v>733.00000000000011</v>
      </c>
      <c r="E139" s="46">
        <f t="shared" ref="E139" si="103">SUM(E136:E138)</f>
        <v>733.00000000000011</v>
      </c>
      <c r="F139" s="46">
        <f t="shared" si="102"/>
        <v>300</v>
      </c>
      <c r="G139" s="47">
        <f t="shared" si="102"/>
        <v>2499</v>
      </c>
      <c r="H139" s="46">
        <f t="shared" si="102"/>
        <v>733.00000000000011</v>
      </c>
      <c r="I139" s="46">
        <f t="shared" si="102"/>
        <v>733.00000000000011</v>
      </c>
      <c r="J139" s="46">
        <f t="shared" ref="J139" si="104">SUM(J136:J138)</f>
        <v>733.00000000000011</v>
      </c>
      <c r="K139" s="46">
        <f t="shared" si="102"/>
        <v>400</v>
      </c>
      <c r="L139" s="47">
        <f t="shared" si="102"/>
        <v>2599</v>
      </c>
    </row>
    <row r="140" spans="1:12" x14ac:dyDescent="0.2">
      <c r="A140" s="48" t="s">
        <v>10</v>
      </c>
      <c r="B140" s="49" t="s">
        <v>32</v>
      </c>
      <c r="C140" s="50">
        <f>C$55+C139</f>
        <v>755.22334433963738</v>
      </c>
      <c r="D140" s="50">
        <f t="shared" ref="D140:L140" si="105">D$55+D139</f>
        <v>755.22334433963738</v>
      </c>
      <c r="E140" s="50">
        <f t="shared" ref="E140" si="106">E$55+E139</f>
        <v>755.22334433963738</v>
      </c>
      <c r="F140" s="50">
        <f t="shared" si="105"/>
        <v>322.22334433963726</v>
      </c>
      <c r="G140" s="51">
        <f t="shared" si="105"/>
        <v>2587.8933773585491</v>
      </c>
      <c r="H140" s="50">
        <f t="shared" si="105"/>
        <v>756.30636051981332</v>
      </c>
      <c r="I140" s="50">
        <f t="shared" si="105"/>
        <v>756.30636051981332</v>
      </c>
      <c r="J140" s="50">
        <f t="shared" ref="J140" si="107">J$55+J139</f>
        <v>756.30636051981332</v>
      </c>
      <c r="K140" s="50">
        <f t="shared" si="105"/>
        <v>423.30636051981321</v>
      </c>
      <c r="L140" s="51">
        <f t="shared" si="105"/>
        <v>2692.2254420792528</v>
      </c>
    </row>
    <row r="141" spans="1:12" x14ac:dyDescent="0.2">
      <c r="A141" s="34" t="s">
        <v>10</v>
      </c>
      <c r="B141" s="35" t="s">
        <v>33</v>
      </c>
      <c r="C141" s="36">
        <f>C140-H140</f>
        <v>-1.0830161801759459</v>
      </c>
      <c r="D141" s="36">
        <f>D140-I140</f>
        <v>-1.0830161801759459</v>
      </c>
      <c r="E141" s="36">
        <f>E140-K140</f>
        <v>331.91698381982417</v>
      </c>
      <c r="F141" s="36">
        <f>F140-K140</f>
        <v>-101.08301618017595</v>
      </c>
      <c r="G141" s="37">
        <f>G140-L140</f>
        <v>-104.33206472070378</v>
      </c>
      <c r="L141" s="31"/>
    </row>
    <row r="142" spans="1:12" x14ac:dyDescent="0.2">
      <c r="A142" s="34" t="s">
        <v>10</v>
      </c>
      <c r="B142" s="35" t="s">
        <v>34</v>
      </c>
      <c r="C142" s="38">
        <f>C141/C140</f>
        <v>-1.4340343003074521E-3</v>
      </c>
      <c r="D142" s="38">
        <f>D141/D140</f>
        <v>-1.4340343003074521E-3</v>
      </c>
      <c r="E142" s="38">
        <f>E141/E140</f>
        <v>0.43949513254261269</v>
      </c>
      <c r="F142" s="38">
        <f>F141/F140</f>
        <v>-0.31370481982717585</v>
      </c>
      <c r="G142" s="39">
        <f>G141/G140</f>
        <v>-4.0315441754093843E-2</v>
      </c>
      <c r="L142" s="31"/>
    </row>
    <row r="143" spans="1:12" x14ac:dyDescent="0.2">
      <c r="A143" s="1"/>
      <c r="B143" s="31"/>
      <c r="C143" s="32"/>
      <c r="D143" s="32"/>
      <c r="E143" s="32"/>
      <c r="F143" s="32"/>
      <c r="G143" s="33"/>
      <c r="H143" s="32"/>
      <c r="I143" s="32"/>
      <c r="J143" s="32"/>
      <c r="K143" s="32"/>
      <c r="L143" s="33"/>
    </row>
    <row r="144" spans="1:12" x14ac:dyDescent="0.2">
      <c r="A144" s="1"/>
      <c r="B144" s="31"/>
      <c r="C144" s="32"/>
      <c r="D144" s="32"/>
      <c r="E144" s="32"/>
      <c r="F144" s="32"/>
      <c r="G144" s="33"/>
      <c r="H144" s="32"/>
      <c r="I144" s="32"/>
      <c r="J144" s="32"/>
      <c r="K144" s="32"/>
      <c r="L144" s="33"/>
    </row>
    <row r="145" spans="1:12" s="42" customFormat="1" x14ac:dyDescent="0.2">
      <c r="A145" s="43" t="s">
        <v>38</v>
      </c>
      <c r="B145" s="41"/>
      <c r="C145" s="40"/>
      <c r="D145" s="40"/>
      <c r="E145" s="40"/>
      <c r="F145" s="40"/>
      <c r="G145" s="41"/>
      <c r="H145" s="40"/>
      <c r="I145" s="40"/>
      <c r="J145" s="40"/>
      <c r="K145" s="40"/>
      <c r="L145" s="41"/>
    </row>
    <row r="146" spans="1:12" x14ac:dyDescent="0.2">
      <c r="A146" t="s">
        <v>13</v>
      </c>
      <c r="B146" s="5" t="s">
        <v>29</v>
      </c>
      <c r="C146" s="13">
        <f>'Global avg hw (excluding US)'!$I$10</f>
        <v>1999</v>
      </c>
      <c r="D146" s="13">
        <v>0</v>
      </c>
      <c r="E146" s="13">
        <v>0</v>
      </c>
      <c r="F146" s="13">
        <v>0</v>
      </c>
      <c r="G146" s="10">
        <f>SUM(C146:F146)</f>
        <v>1999</v>
      </c>
      <c r="H146" s="13">
        <f>'Global avg hw (excluding US)'!$T$10</f>
        <v>1999</v>
      </c>
      <c r="I146" s="13">
        <v>0</v>
      </c>
      <c r="J146" s="13">
        <v>0</v>
      </c>
      <c r="K146" s="13">
        <v>0</v>
      </c>
      <c r="L146" s="10">
        <f>SUM(H146:K146)</f>
        <v>1999</v>
      </c>
    </row>
    <row r="147" spans="1:12" x14ac:dyDescent="0.2">
      <c r="A147" t="s">
        <v>13</v>
      </c>
      <c r="B147" s="5" t="s">
        <v>30</v>
      </c>
      <c r="C147" s="13">
        <f>'Global avg hw (excluding US)'!$K$10</f>
        <v>100</v>
      </c>
      <c r="D147" s="13">
        <v>0</v>
      </c>
      <c r="E147" s="13">
        <v>0</v>
      </c>
      <c r="F147" s="13">
        <v>0</v>
      </c>
      <c r="G147" s="10">
        <f>SUM(C147:F147)</f>
        <v>100</v>
      </c>
      <c r="H147" s="13">
        <f>'Global avg hw (excluding US)'!$V$10</f>
        <v>100</v>
      </c>
      <c r="I147" s="13">
        <v>0</v>
      </c>
      <c r="J147" s="13">
        <v>0</v>
      </c>
      <c r="K147" s="13">
        <v>0</v>
      </c>
      <c r="L147" s="10">
        <f t="shared" ref="L147:L148" si="108">SUM(H147:K147)</f>
        <v>100</v>
      </c>
    </row>
    <row r="148" spans="1:12" x14ac:dyDescent="0.2">
      <c r="A148" t="s">
        <v>13</v>
      </c>
      <c r="B148" s="5" t="s">
        <v>31</v>
      </c>
      <c r="C148" s="13">
        <f>'Global avg hw (excluding US)'!$J$10</f>
        <v>100</v>
      </c>
      <c r="D148" s="13">
        <v>0</v>
      </c>
      <c r="E148" s="13">
        <v>0</v>
      </c>
      <c r="F148" s="13">
        <v>0</v>
      </c>
      <c r="G148" s="10">
        <f>SUM(C148:F148)</f>
        <v>100</v>
      </c>
      <c r="H148" s="13">
        <f>'Global avg hw (excluding US)'!$U$10</f>
        <v>100</v>
      </c>
      <c r="I148" s="13">
        <v>0</v>
      </c>
      <c r="J148" s="13">
        <v>0</v>
      </c>
      <c r="K148" s="13">
        <v>0</v>
      </c>
      <c r="L148" s="10">
        <f t="shared" si="108"/>
        <v>100</v>
      </c>
    </row>
    <row r="149" spans="1:12" x14ac:dyDescent="0.2">
      <c r="A149" t="s">
        <v>13</v>
      </c>
      <c r="B149" s="5" t="s">
        <v>36</v>
      </c>
      <c r="C149" s="13">
        <v>0</v>
      </c>
      <c r="D149" s="13">
        <v>0</v>
      </c>
      <c r="E149" s="13">
        <v>0</v>
      </c>
      <c r="F149" s="13">
        <f>'Global avg hw (excluding US)'!$L$10*-1</f>
        <v>-799.6</v>
      </c>
      <c r="G149" s="10">
        <f>SUM(C149:F149)</f>
        <v>-799.6</v>
      </c>
      <c r="H149" s="13">
        <v>0</v>
      </c>
      <c r="I149" s="13">
        <v>0</v>
      </c>
      <c r="J149" s="13">
        <v>0</v>
      </c>
      <c r="K149" s="13">
        <f>'Global avg hw (excluding US)'!$W$10*-1</f>
        <v>-799.6</v>
      </c>
      <c r="L149" s="10">
        <f>SUM(H149:K149)</f>
        <v>-799.6</v>
      </c>
    </row>
    <row r="150" spans="1:12" x14ac:dyDescent="0.2">
      <c r="A150" s="44" t="s">
        <v>13</v>
      </c>
      <c r="B150" s="45" t="s">
        <v>24</v>
      </c>
      <c r="C150" s="46">
        <f>SUM(C146:C149)</f>
        <v>2199</v>
      </c>
      <c r="D150" s="46">
        <f t="shared" ref="D150:F150" si="109">SUM(D146:D149)</f>
        <v>0</v>
      </c>
      <c r="E150" s="46">
        <f t="shared" ref="E150" si="110">SUM(E146:E149)</f>
        <v>0</v>
      </c>
      <c r="F150" s="46">
        <f t="shared" si="109"/>
        <v>-799.6</v>
      </c>
      <c r="G150" s="47">
        <f>SUM(G146:G149)</f>
        <v>1399.4</v>
      </c>
      <c r="H150" s="46">
        <f>SUM(H146:H149)</f>
        <v>2199</v>
      </c>
      <c r="I150" s="46">
        <f t="shared" ref="I150:K150" si="111">SUM(I146:I149)</f>
        <v>0</v>
      </c>
      <c r="J150" s="46">
        <f t="shared" ref="J150" si="112">SUM(J146:J149)</f>
        <v>0</v>
      </c>
      <c r="K150" s="46">
        <f t="shared" si="111"/>
        <v>-799.6</v>
      </c>
      <c r="L150" s="47">
        <f>SUM(L146:L149)</f>
        <v>1399.4</v>
      </c>
    </row>
    <row r="151" spans="1:12" x14ac:dyDescent="0.2">
      <c r="A151" s="48" t="s">
        <v>13</v>
      </c>
      <c r="B151" s="49" t="s">
        <v>32</v>
      </c>
      <c r="C151" s="50">
        <f>C$55+C150</f>
        <v>2221.2233443396372</v>
      </c>
      <c r="D151" s="50">
        <f t="shared" ref="D151:L151" si="113">D$55+D150</f>
        <v>22.223344339637251</v>
      </c>
      <c r="E151" s="50">
        <f t="shared" ref="E151" si="114">E$55+E150</f>
        <v>22.223344339637251</v>
      </c>
      <c r="F151" s="50">
        <f t="shared" si="113"/>
        <v>-777.37665566036276</v>
      </c>
      <c r="G151" s="51">
        <f t="shared" si="113"/>
        <v>1488.2933773585492</v>
      </c>
      <c r="H151" s="50">
        <f t="shared" si="113"/>
        <v>2222.3063605198131</v>
      </c>
      <c r="I151" s="50">
        <f t="shared" si="113"/>
        <v>23.306360519813222</v>
      </c>
      <c r="J151" s="50">
        <f t="shared" ref="J151" si="115">J$55+J150</f>
        <v>23.306360519813222</v>
      </c>
      <c r="K151" s="50">
        <f t="shared" si="113"/>
        <v>-776.29363948018681</v>
      </c>
      <c r="L151" s="51">
        <f t="shared" si="113"/>
        <v>1492.6254420792529</v>
      </c>
    </row>
    <row r="152" spans="1:12" x14ac:dyDescent="0.2">
      <c r="A152" s="34" t="s">
        <v>13</v>
      </c>
      <c r="B152" s="35" t="s">
        <v>33</v>
      </c>
      <c r="C152" s="36">
        <f>C151-H151</f>
        <v>-1.0830161801759459</v>
      </c>
      <c r="D152" s="36">
        <f>D151-I151</f>
        <v>-1.0830161801759708</v>
      </c>
      <c r="E152" s="36">
        <f>E151-K151</f>
        <v>798.51698381982408</v>
      </c>
      <c r="F152" s="36">
        <f>F151-K151</f>
        <v>-1.0830161801759459</v>
      </c>
      <c r="G152" s="37">
        <f>G151-L151</f>
        <v>-4.3320647207037837</v>
      </c>
      <c r="L152" s="31"/>
    </row>
    <row r="153" spans="1:12" x14ac:dyDescent="0.2">
      <c r="A153" s="34" t="s">
        <v>13</v>
      </c>
      <c r="B153" s="35" t="s">
        <v>34</v>
      </c>
      <c r="C153" s="38">
        <f>C152/C151</f>
        <v>-4.8757644427599119E-4</v>
      </c>
      <c r="D153" s="38">
        <f>D152/D151</f>
        <v>-4.8733267307761508E-2</v>
      </c>
      <c r="E153" s="38">
        <f>E152/E151</f>
        <v>35.931449903136325</v>
      </c>
      <c r="F153" s="38">
        <f>F152/F151</f>
        <v>1.393167870799966E-3</v>
      </c>
      <c r="G153" s="39">
        <f>G152/G151</f>
        <v>-2.9107599258369429E-3</v>
      </c>
      <c r="L153" s="31"/>
    </row>
    <row r="154" spans="1:12" x14ac:dyDescent="0.2">
      <c r="A154" s="1"/>
      <c r="B154" s="31"/>
      <c r="C154" s="32"/>
      <c r="D154" s="32"/>
      <c r="E154" s="32"/>
      <c r="F154" s="32"/>
      <c r="G154" s="33"/>
      <c r="H154" s="32"/>
      <c r="I154" s="32"/>
      <c r="J154" s="32"/>
      <c r="K154" s="32"/>
      <c r="L154" s="33"/>
    </row>
    <row r="155" spans="1:12" x14ac:dyDescent="0.2">
      <c r="A155" s="1"/>
      <c r="B155" s="31"/>
      <c r="C155" s="32"/>
      <c r="D155" s="32"/>
      <c r="E155" s="32"/>
      <c r="F155" s="32"/>
      <c r="G155" s="33"/>
      <c r="H155" s="32"/>
      <c r="I155" s="32"/>
      <c r="J155" s="32"/>
      <c r="K155" s="32"/>
      <c r="L155" s="33"/>
    </row>
    <row r="156" spans="1:12" x14ac:dyDescent="0.2">
      <c r="A156" s="1"/>
      <c r="B156" s="31"/>
      <c r="C156" s="32"/>
      <c r="D156" s="32"/>
      <c r="E156" s="32"/>
      <c r="F156" s="32"/>
      <c r="G156" s="33"/>
      <c r="H156" s="32"/>
      <c r="I156" s="32"/>
      <c r="J156" s="32"/>
      <c r="K156" s="32"/>
      <c r="L156" s="33"/>
    </row>
    <row r="157" spans="1:12" x14ac:dyDescent="0.2">
      <c r="A157" s="1"/>
      <c r="B157" s="31"/>
      <c r="C157" s="32"/>
      <c r="D157" s="32"/>
      <c r="E157" s="32"/>
      <c r="F157" s="32"/>
      <c r="G157" s="33"/>
      <c r="H157" s="32"/>
      <c r="I157" s="32"/>
      <c r="J157" s="32"/>
      <c r="K157" s="32"/>
      <c r="L157" s="33"/>
    </row>
    <row r="158" spans="1:12" x14ac:dyDescent="0.2">
      <c r="A158" s="1"/>
      <c r="B158" s="31"/>
      <c r="C158" s="32"/>
      <c r="D158" s="32"/>
      <c r="E158" s="32"/>
      <c r="F158" s="32"/>
      <c r="G158" s="33"/>
      <c r="H158" s="32"/>
      <c r="I158" s="32"/>
      <c r="J158" s="32"/>
      <c r="K158" s="32"/>
      <c r="L158" s="33"/>
    </row>
    <row r="159" spans="1:12" x14ac:dyDescent="0.2">
      <c r="G159" s="31"/>
      <c r="L159" s="31"/>
    </row>
    <row r="160" spans="1:12" x14ac:dyDescent="0.2">
      <c r="G160" s="31"/>
      <c r="L160" s="31"/>
    </row>
    <row r="161" spans="1:12" x14ac:dyDescent="0.2">
      <c r="G161" s="31"/>
      <c r="L161" s="31"/>
    </row>
    <row r="162" spans="1:12" x14ac:dyDescent="0.2">
      <c r="G162" s="31"/>
      <c r="L162" s="31"/>
    </row>
    <row r="163" spans="1:12" ht="21" x14ac:dyDescent="0.25">
      <c r="A163" s="61" t="s">
        <v>63</v>
      </c>
      <c r="B163" s="31"/>
      <c r="C163" s="32"/>
      <c r="D163" s="32"/>
      <c r="E163" s="32"/>
      <c r="F163" s="32"/>
      <c r="G163" s="33"/>
      <c r="H163" s="32"/>
      <c r="I163" s="32"/>
      <c r="J163" s="32"/>
      <c r="K163" s="32"/>
      <c r="L163" s="33"/>
    </row>
    <row r="164" spans="1:12" s="42" customFormat="1" x14ac:dyDescent="0.2">
      <c r="A164" s="43" t="s">
        <v>28</v>
      </c>
      <c r="B164" s="41"/>
      <c r="C164" s="40"/>
      <c r="D164" s="40"/>
      <c r="E164" s="40"/>
      <c r="F164" s="40"/>
      <c r="G164" s="41"/>
      <c r="H164" s="40"/>
      <c r="I164" s="40"/>
      <c r="J164" s="40"/>
      <c r="K164" s="40"/>
      <c r="L164" s="41"/>
    </row>
    <row r="165" spans="1:12" x14ac:dyDescent="0.2">
      <c r="A165" t="s">
        <v>10</v>
      </c>
      <c r="B165" s="5" t="s">
        <v>39</v>
      </c>
      <c r="C165" s="13">
        <f>'US Hardware costs'!$C$10/3</f>
        <v>833</v>
      </c>
      <c r="D165" s="13">
        <f>C165</f>
        <v>833</v>
      </c>
      <c r="E165" s="13">
        <f>C165</f>
        <v>833</v>
      </c>
      <c r="F165" s="150">
        <f>'US Hardware costs'!$F$10</f>
        <v>200</v>
      </c>
      <c r="G165" s="10">
        <f>SUM(C165:F165)</f>
        <v>2699</v>
      </c>
      <c r="H165" s="13">
        <f>'US Hardware costs'!$N$10/3</f>
        <v>833</v>
      </c>
      <c r="I165" s="13">
        <f t="shared" ref="I165:I167" si="116">H165</f>
        <v>833</v>
      </c>
      <c r="J165" s="13">
        <f>H165</f>
        <v>833</v>
      </c>
      <c r="K165" s="150">
        <f>'US Hardware costs'!$Q$10</f>
        <v>200</v>
      </c>
      <c r="L165" s="10">
        <f>SUM(H165:K165)</f>
        <v>2699</v>
      </c>
    </row>
    <row r="166" spans="1:12" x14ac:dyDescent="0.2">
      <c r="A166" t="s">
        <v>10</v>
      </c>
      <c r="B166" s="5" t="s">
        <v>30</v>
      </c>
      <c r="C166" s="13">
        <f>'US Hardware costs'!$D$10/3</f>
        <v>33.333333333333336</v>
      </c>
      <c r="D166" s="13">
        <f t="shared" ref="D166:D167" si="117">C166</f>
        <v>33.333333333333336</v>
      </c>
      <c r="E166" s="13">
        <f t="shared" ref="E166:E167" si="118">C166</f>
        <v>33.333333333333336</v>
      </c>
      <c r="F166" s="150" t="str">
        <f>'US Hardware costs'!$G$10</f>
        <v>NOT AVAILABLE</v>
      </c>
      <c r="G166" s="10">
        <f>SUM(C166:F166)</f>
        <v>100</v>
      </c>
      <c r="H166" s="13">
        <f>'US Hardware costs'!$O$10/3</f>
        <v>33.333333333333336</v>
      </c>
      <c r="I166" s="13">
        <f t="shared" si="116"/>
        <v>33.333333333333336</v>
      </c>
      <c r="J166" s="13">
        <f t="shared" ref="J166:J167" si="119">H166</f>
        <v>33.333333333333336</v>
      </c>
      <c r="K166" s="150">
        <f>'US Hardware costs'!$R$10</f>
        <v>100</v>
      </c>
      <c r="L166" s="10">
        <f t="shared" ref="L166:L167" si="120">SUM(H166:K166)</f>
        <v>200</v>
      </c>
    </row>
    <row r="167" spans="1:12" x14ac:dyDescent="0.2">
      <c r="A167" t="s">
        <v>10</v>
      </c>
      <c r="B167" s="5" t="s">
        <v>31</v>
      </c>
      <c r="C167" s="13">
        <f>'US Hardware costs'!$E$10/3</f>
        <v>33.333333333333336</v>
      </c>
      <c r="D167" s="13">
        <f t="shared" si="117"/>
        <v>33.333333333333336</v>
      </c>
      <c r="E167" s="13">
        <f t="shared" si="118"/>
        <v>33.333333333333336</v>
      </c>
      <c r="F167" s="150">
        <f>'US Hardware costs'!$H$10</f>
        <v>100</v>
      </c>
      <c r="G167" s="10">
        <f>SUM(C167:F167)</f>
        <v>200</v>
      </c>
      <c r="H167" s="13">
        <f>'US Hardware costs'!$P$10/3</f>
        <v>33.333333333333336</v>
      </c>
      <c r="I167" s="13">
        <f t="shared" si="116"/>
        <v>33.333333333333336</v>
      </c>
      <c r="J167" s="13">
        <f t="shared" si="119"/>
        <v>33.333333333333336</v>
      </c>
      <c r="K167" s="150">
        <f>'US Hardware costs'!$S$10</f>
        <v>100</v>
      </c>
      <c r="L167" s="10">
        <f t="shared" si="120"/>
        <v>200</v>
      </c>
    </row>
    <row r="168" spans="1:12" x14ac:dyDescent="0.2">
      <c r="A168" s="44" t="s">
        <v>10</v>
      </c>
      <c r="B168" s="45" t="s">
        <v>24</v>
      </c>
      <c r="C168" s="46">
        <f t="shared" ref="C168:L168" si="121">SUM(C165:C167)</f>
        <v>899.66666666666674</v>
      </c>
      <c r="D168" s="46">
        <f t="shared" si="121"/>
        <v>899.66666666666674</v>
      </c>
      <c r="E168" s="46">
        <f t="shared" ref="E168" si="122">SUM(E165:E167)</f>
        <v>899.66666666666674</v>
      </c>
      <c r="F168" s="46">
        <f t="shared" si="121"/>
        <v>300</v>
      </c>
      <c r="G168" s="47">
        <f t="shared" si="121"/>
        <v>2999</v>
      </c>
      <c r="H168" s="46">
        <f t="shared" si="121"/>
        <v>899.66666666666674</v>
      </c>
      <c r="I168" s="46">
        <f t="shared" si="121"/>
        <v>899.66666666666674</v>
      </c>
      <c r="J168" s="46">
        <f t="shared" ref="J168" si="123">SUM(J165:J167)</f>
        <v>899.66666666666674</v>
      </c>
      <c r="K168" s="46">
        <f t="shared" si="121"/>
        <v>400</v>
      </c>
      <c r="L168" s="47">
        <f t="shared" si="121"/>
        <v>3099</v>
      </c>
    </row>
    <row r="169" spans="1:12" x14ac:dyDescent="0.2">
      <c r="A169" s="48" t="s">
        <v>10</v>
      </c>
      <c r="B169" s="49" t="s">
        <v>32</v>
      </c>
      <c r="C169" s="50">
        <f>C$55+C168</f>
        <v>921.89001100630401</v>
      </c>
      <c r="D169" s="50">
        <f t="shared" ref="D169:L169" si="124">D$55+D168</f>
        <v>921.89001100630401</v>
      </c>
      <c r="E169" s="50">
        <f t="shared" ref="E169" si="125">E$55+E168</f>
        <v>921.89001100630401</v>
      </c>
      <c r="F169" s="50">
        <f t="shared" si="124"/>
        <v>322.22334433963726</v>
      </c>
      <c r="G169" s="51">
        <f t="shared" si="124"/>
        <v>3087.8933773585491</v>
      </c>
      <c r="H169" s="50">
        <f t="shared" si="124"/>
        <v>922.97302718647995</v>
      </c>
      <c r="I169" s="50">
        <f t="shared" si="124"/>
        <v>922.97302718647995</v>
      </c>
      <c r="J169" s="50">
        <f t="shared" ref="J169" si="126">J$55+J168</f>
        <v>922.97302718647995</v>
      </c>
      <c r="K169" s="50">
        <f t="shared" si="124"/>
        <v>423.30636051981321</v>
      </c>
      <c r="L169" s="51">
        <f t="shared" si="124"/>
        <v>3192.2254420792528</v>
      </c>
    </row>
    <row r="170" spans="1:12" x14ac:dyDescent="0.2">
      <c r="A170" s="34" t="s">
        <v>10</v>
      </c>
      <c r="B170" s="35" t="s">
        <v>33</v>
      </c>
      <c r="C170" s="36">
        <f>C169-H169</f>
        <v>-1.0830161801759459</v>
      </c>
      <c r="D170" s="36">
        <f>D169-I169</f>
        <v>-1.0830161801759459</v>
      </c>
      <c r="E170" s="36">
        <f>E169-K169</f>
        <v>498.5836504864908</v>
      </c>
      <c r="F170" s="36">
        <f>F169-K169</f>
        <v>-101.08301618017595</v>
      </c>
      <c r="G170" s="37">
        <f>G169-L169</f>
        <v>-104.33206472070378</v>
      </c>
      <c r="L170" s="31"/>
    </row>
    <row r="171" spans="1:12" x14ac:dyDescent="0.2">
      <c r="A171" s="34" t="s">
        <v>10</v>
      </c>
      <c r="B171" s="35" t="s">
        <v>34</v>
      </c>
      <c r="C171" s="38">
        <f>C170/C169</f>
        <v>-1.1747780833353016E-3</v>
      </c>
      <c r="D171" s="38">
        <f>D170/D169</f>
        <v>-1.1747780833353016E-3</v>
      </c>
      <c r="E171" s="38">
        <f>E170/E169</f>
        <v>0.54082769585739809</v>
      </c>
      <c r="F171" s="38">
        <f>F170/F169</f>
        <v>-0.31370481982717585</v>
      </c>
      <c r="G171" s="39">
        <f>G170/G169</f>
        <v>-3.3787457004085968E-2</v>
      </c>
      <c r="L171" s="31"/>
    </row>
    <row r="172" spans="1:12" x14ac:dyDescent="0.2">
      <c r="A172" s="1"/>
      <c r="B172" s="31"/>
      <c r="C172" s="29"/>
      <c r="D172" s="29"/>
      <c r="E172" s="29"/>
      <c r="F172" s="29"/>
      <c r="G172" s="30"/>
      <c r="L172" s="31"/>
    </row>
    <row r="173" spans="1:12" x14ac:dyDescent="0.2">
      <c r="A173" s="1"/>
      <c r="B173" s="31"/>
      <c r="C173" s="29"/>
      <c r="D173" s="29"/>
      <c r="E173" s="29"/>
      <c r="F173" s="29"/>
      <c r="G173" s="30"/>
      <c r="L173" s="31"/>
    </row>
    <row r="174" spans="1:12" x14ac:dyDescent="0.2">
      <c r="A174" s="1"/>
      <c r="B174" s="31"/>
      <c r="C174" s="29"/>
      <c r="D174" s="29"/>
      <c r="E174" s="29"/>
      <c r="F174" s="29"/>
      <c r="G174" s="30"/>
      <c r="L174" s="31"/>
    </row>
    <row r="175" spans="1:12" s="42" customFormat="1" x14ac:dyDescent="0.2">
      <c r="A175" s="43" t="s">
        <v>35</v>
      </c>
      <c r="B175" s="41"/>
      <c r="C175" s="40"/>
      <c r="D175" s="40"/>
      <c r="E175" s="40"/>
      <c r="F175" s="40"/>
      <c r="G175" s="41"/>
      <c r="H175" s="40"/>
      <c r="I175" s="40"/>
      <c r="J175" s="40"/>
      <c r="K175" s="40"/>
      <c r="L175" s="41"/>
    </row>
    <row r="176" spans="1:12" x14ac:dyDescent="0.2">
      <c r="A176" t="s">
        <v>13</v>
      </c>
      <c r="B176" s="5" t="s">
        <v>39</v>
      </c>
      <c r="C176" s="13">
        <f>'US Hardware costs'!$I$10</f>
        <v>2499</v>
      </c>
      <c r="D176" s="13">
        <v>0</v>
      </c>
      <c r="E176" s="13">
        <v>0</v>
      </c>
      <c r="F176" s="13">
        <v>0</v>
      </c>
      <c r="G176" s="10">
        <f>SUM(C176:F176)</f>
        <v>2499</v>
      </c>
      <c r="H176" s="13">
        <f>'US Hardware costs'!$T$10</f>
        <v>2499</v>
      </c>
      <c r="I176" s="13">
        <v>0</v>
      </c>
      <c r="J176" s="13">
        <v>0</v>
      </c>
      <c r="K176" s="13">
        <v>0</v>
      </c>
      <c r="L176" s="10">
        <f>SUM(H176:K176)</f>
        <v>2499</v>
      </c>
    </row>
    <row r="177" spans="1:12" x14ac:dyDescent="0.2">
      <c r="A177" t="s">
        <v>13</v>
      </c>
      <c r="B177" s="5" t="s">
        <v>30</v>
      </c>
      <c r="C177" s="13">
        <f>'US Hardware costs'!$K$10</f>
        <v>100</v>
      </c>
      <c r="D177" s="13">
        <v>0</v>
      </c>
      <c r="E177" s="13">
        <v>0</v>
      </c>
      <c r="F177" s="13">
        <v>0</v>
      </c>
      <c r="G177" s="10">
        <f>SUM(C177:F177)</f>
        <v>100</v>
      </c>
      <c r="H177" s="13">
        <f>'US Hardware costs'!$V$10</f>
        <v>100</v>
      </c>
      <c r="I177" s="13">
        <v>0</v>
      </c>
      <c r="J177" s="13">
        <v>0</v>
      </c>
      <c r="K177" s="13">
        <v>0</v>
      </c>
      <c r="L177" s="10">
        <f t="shared" ref="L177:L178" si="127">SUM(H177:K177)</f>
        <v>100</v>
      </c>
    </row>
    <row r="178" spans="1:12" x14ac:dyDescent="0.2">
      <c r="A178" t="s">
        <v>13</v>
      </c>
      <c r="B178" s="5" t="s">
        <v>31</v>
      </c>
      <c r="C178" s="13">
        <f>'US Hardware costs'!$J$10</f>
        <v>100</v>
      </c>
      <c r="D178" s="13">
        <v>0</v>
      </c>
      <c r="E178" s="13">
        <v>0</v>
      </c>
      <c r="F178" s="13">
        <v>0</v>
      </c>
      <c r="G178" s="10">
        <f>SUM(C178:F178)</f>
        <v>100</v>
      </c>
      <c r="H178" s="13">
        <f>'US Hardware costs'!$U$10</f>
        <v>100</v>
      </c>
      <c r="I178" s="13">
        <v>0</v>
      </c>
      <c r="J178" s="13">
        <v>0</v>
      </c>
      <c r="K178" s="13">
        <v>0</v>
      </c>
      <c r="L178" s="10">
        <f t="shared" si="127"/>
        <v>100</v>
      </c>
    </row>
    <row r="179" spans="1:12" x14ac:dyDescent="0.2">
      <c r="A179" t="s">
        <v>13</v>
      </c>
      <c r="B179" s="5" t="s">
        <v>36</v>
      </c>
      <c r="C179" s="13">
        <v>0</v>
      </c>
      <c r="D179" s="13">
        <v>0</v>
      </c>
      <c r="E179" s="13">
        <v>0</v>
      </c>
      <c r="F179" s="13">
        <f>'US Hardware costs'!$L$10*-1</f>
        <v>-999.6</v>
      </c>
      <c r="G179" s="10">
        <f>SUM(D179:F179)</f>
        <v>-999.6</v>
      </c>
      <c r="H179" s="13">
        <v>0</v>
      </c>
      <c r="I179" s="13">
        <v>0</v>
      </c>
      <c r="J179" s="13">
        <v>0</v>
      </c>
      <c r="K179" s="13">
        <f>'US Hardware costs'!$W$10*-1</f>
        <v>-999.6</v>
      </c>
      <c r="L179" s="10">
        <f>SUM(H179:K179)</f>
        <v>-999.6</v>
      </c>
    </row>
    <row r="180" spans="1:12" x14ac:dyDescent="0.2">
      <c r="A180" s="44" t="s">
        <v>13</v>
      </c>
      <c r="B180" s="45" t="s">
        <v>24</v>
      </c>
      <c r="C180" s="46">
        <f t="shared" ref="C180:L180" si="128">SUM(C176:C179)</f>
        <v>2699</v>
      </c>
      <c r="D180" s="46">
        <f t="shared" si="128"/>
        <v>0</v>
      </c>
      <c r="E180" s="46">
        <f t="shared" ref="E180" si="129">SUM(E176:E179)</f>
        <v>0</v>
      </c>
      <c r="F180" s="46">
        <f t="shared" si="128"/>
        <v>-999.6</v>
      </c>
      <c r="G180" s="47">
        <f t="shared" si="128"/>
        <v>1699.4</v>
      </c>
      <c r="H180" s="46">
        <f t="shared" si="128"/>
        <v>2699</v>
      </c>
      <c r="I180" s="46">
        <f t="shared" si="128"/>
        <v>0</v>
      </c>
      <c r="J180" s="46">
        <f t="shared" ref="J180" si="130">SUM(J176:J179)</f>
        <v>0</v>
      </c>
      <c r="K180" s="46">
        <f t="shared" si="128"/>
        <v>-999.6</v>
      </c>
      <c r="L180" s="47">
        <f t="shared" si="128"/>
        <v>1699.4</v>
      </c>
    </row>
    <row r="181" spans="1:12" x14ac:dyDescent="0.2">
      <c r="A181" s="48" t="s">
        <v>13</v>
      </c>
      <c r="B181" s="49" t="s">
        <v>32</v>
      </c>
      <c r="C181" s="50">
        <f>C$55+C180</f>
        <v>2721.2233443396372</v>
      </c>
      <c r="D181" s="50">
        <f t="shared" ref="D181:L181" si="131">D$55+D180</f>
        <v>22.223344339637251</v>
      </c>
      <c r="E181" s="50">
        <f t="shared" ref="E181" si="132">E$55+E180</f>
        <v>22.223344339637251</v>
      </c>
      <c r="F181" s="50">
        <f t="shared" si="131"/>
        <v>-977.37665566036276</v>
      </c>
      <c r="G181" s="51">
        <f t="shared" si="131"/>
        <v>1788.2933773585492</v>
      </c>
      <c r="H181" s="50">
        <f t="shared" si="131"/>
        <v>2722.3063605198131</v>
      </c>
      <c r="I181" s="50">
        <f t="shared" si="131"/>
        <v>23.306360519813222</v>
      </c>
      <c r="J181" s="50">
        <f t="shared" ref="J181" si="133">J$55+J180</f>
        <v>23.306360519813222</v>
      </c>
      <c r="K181" s="50">
        <f t="shared" si="131"/>
        <v>-976.29363948018681</v>
      </c>
      <c r="L181" s="51">
        <f t="shared" si="131"/>
        <v>1792.6254420792529</v>
      </c>
    </row>
    <row r="182" spans="1:12" x14ac:dyDescent="0.2">
      <c r="A182" s="34" t="s">
        <v>13</v>
      </c>
      <c r="B182" s="35" t="s">
        <v>33</v>
      </c>
      <c r="C182" s="36">
        <f>C181-H181</f>
        <v>-1.0830161801759459</v>
      </c>
      <c r="D182" s="36">
        <f>D181-I181</f>
        <v>-1.0830161801759708</v>
      </c>
      <c r="E182" s="36">
        <f>E181-K181</f>
        <v>998.51698381982408</v>
      </c>
      <c r="F182" s="36">
        <f>F181-K181</f>
        <v>-1.0830161801759459</v>
      </c>
      <c r="G182" s="37">
        <f>G181-L181</f>
        <v>-4.3320647207037837</v>
      </c>
      <c r="L182" s="31"/>
    </row>
    <row r="183" spans="1:12" x14ac:dyDescent="0.2">
      <c r="A183" s="34" t="s">
        <v>13</v>
      </c>
      <c r="B183" s="35" t="s">
        <v>34</v>
      </c>
      <c r="C183" s="38">
        <f>C182/C181</f>
        <v>-3.9798871431435663E-4</v>
      </c>
      <c r="D183" s="38">
        <f>D182/D181</f>
        <v>-4.8733267307761508E-2</v>
      </c>
      <c r="E183" s="38">
        <f>E182/E181</f>
        <v>44.930995468530043</v>
      </c>
      <c r="F183" s="38">
        <f>F182/F181</f>
        <v>1.1080847633343647E-3</v>
      </c>
      <c r="G183" s="39">
        <f>G182/G181</f>
        <v>-2.4224575092385492E-3</v>
      </c>
      <c r="L183" s="31"/>
    </row>
    <row r="184" spans="1:12" x14ac:dyDescent="0.2">
      <c r="A184" s="1"/>
      <c r="B184" s="31"/>
      <c r="C184" s="32"/>
      <c r="D184" s="32"/>
      <c r="E184" s="32"/>
      <c r="F184" s="32"/>
      <c r="G184" s="33"/>
      <c r="H184" s="32"/>
      <c r="I184" s="32"/>
      <c r="J184" s="32"/>
      <c r="K184" s="32"/>
      <c r="L184" s="33"/>
    </row>
    <row r="185" spans="1:12" x14ac:dyDescent="0.2">
      <c r="A185" s="1"/>
      <c r="B185" s="31"/>
      <c r="C185" s="32"/>
      <c r="D185" s="32"/>
      <c r="E185" s="32"/>
      <c r="F185" s="32"/>
      <c r="G185" s="33"/>
      <c r="H185" s="32"/>
      <c r="I185" s="32"/>
      <c r="J185" s="32"/>
      <c r="K185" s="32"/>
      <c r="L185" s="33"/>
    </row>
    <row r="189" spans="1:12" s="42" customFormat="1" x14ac:dyDescent="0.2">
      <c r="A189" s="43" t="s">
        <v>37</v>
      </c>
      <c r="B189" s="41"/>
      <c r="C189" s="40"/>
      <c r="D189" s="40"/>
      <c r="E189" s="40"/>
      <c r="F189" s="40"/>
      <c r="G189" s="41"/>
      <c r="H189" s="40"/>
      <c r="I189" s="40"/>
      <c r="J189" s="40"/>
      <c r="K189" s="40"/>
      <c r="L189" s="41"/>
    </row>
    <row r="190" spans="1:12" x14ac:dyDescent="0.2">
      <c r="A190" t="s">
        <v>10</v>
      </c>
      <c r="B190" s="5" t="s">
        <v>39</v>
      </c>
      <c r="C190" s="13">
        <f>'Global avg hw (excluding US)'!$C$11/3</f>
        <v>833</v>
      </c>
      <c r="D190" s="13">
        <f>C190</f>
        <v>833</v>
      </c>
      <c r="E190" s="13">
        <f>C190</f>
        <v>833</v>
      </c>
      <c r="F190" s="150">
        <f>'Global avg hw (excluding US)'!$F$11</f>
        <v>200</v>
      </c>
      <c r="G190" s="10">
        <f>SUM(C190:F190)</f>
        <v>2699</v>
      </c>
      <c r="H190" s="13">
        <f>'Global avg hw (excluding US)'!$N$11/3</f>
        <v>833</v>
      </c>
      <c r="I190" s="13">
        <f>H190</f>
        <v>833</v>
      </c>
      <c r="J190" s="13">
        <f>H190</f>
        <v>833</v>
      </c>
      <c r="K190" s="150">
        <f>'Global avg hw (excluding US)'!$Q$11</f>
        <v>200</v>
      </c>
      <c r="L190" s="10">
        <f>SUM(H190:K190)</f>
        <v>2699</v>
      </c>
    </row>
    <row r="191" spans="1:12" x14ac:dyDescent="0.2">
      <c r="A191" t="s">
        <v>10</v>
      </c>
      <c r="B191" s="5" t="s">
        <v>30</v>
      </c>
      <c r="C191" s="13">
        <f>'Global avg hw (excluding US)'!$D$11/3</f>
        <v>33.333333333333336</v>
      </c>
      <c r="D191" s="13">
        <f t="shared" ref="D191:D192" si="134">C191</f>
        <v>33.333333333333336</v>
      </c>
      <c r="E191" s="13">
        <f t="shared" ref="E191:E192" si="135">C191</f>
        <v>33.333333333333336</v>
      </c>
      <c r="F191" s="150" t="str">
        <f>'Global avg hw (excluding US)'!$G$11</f>
        <v>NOT AVAILABLE</v>
      </c>
      <c r="G191" s="10">
        <f>SUM(C191:F191)</f>
        <v>100</v>
      </c>
      <c r="H191" s="13">
        <f>'Global avg hw (excluding US)'!$O$11/3</f>
        <v>33.333333333333336</v>
      </c>
      <c r="I191" s="13">
        <f t="shared" ref="I191:I192" si="136">H191</f>
        <v>33.333333333333336</v>
      </c>
      <c r="J191" s="13">
        <f t="shared" ref="J191:J192" si="137">H191</f>
        <v>33.333333333333336</v>
      </c>
      <c r="K191" s="150">
        <f>'Global avg hw (excluding US)'!$R$11</f>
        <v>100</v>
      </c>
      <c r="L191" s="10">
        <f t="shared" ref="L191:L192" si="138">SUM(H191:K191)</f>
        <v>200</v>
      </c>
    </row>
    <row r="192" spans="1:12" x14ac:dyDescent="0.2">
      <c r="A192" t="s">
        <v>10</v>
      </c>
      <c r="B192" s="5" t="s">
        <v>31</v>
      </c>
      <c r="C192" s="13">
        <f>'Global avg hw (excluding US)'!$E$11/3</f>
        <v>33.333333333333336</v>
      </c>
      <c r="D192" s="13">
        <f t="shared" si="134"/>
        <v>33.333333333333336</v>
      </c>
      <c r="E192" s="13">
        <f t="shared" si="135"/>
        <v>33.333333333333336</v>
      </c>
      <c r="F192" s="150">
        <f>'Global avg hw (excluding US)'!$H$11</f>
        <v>100</v>
      </c>
      <c r="G192" s="10">
        <f>SUM(C192:F192)</f>
        <v>200</v>
      </c>
      <c r="H192" s="13">
        <f>'Global avg hw (excluding US)'!$P$11/3</f>
        <v>33.333333333333336</v>
      </c>
      <c r="I192" s="13">
        <f t="shared" si="136"/>
        <v>33.333333333333336</v>
      </c>
      <c r="J192" s="13">
        <f t="shared" si="137"/>
        <v>33.333333333333336</v>
      </c>
      <c r="K192" s="150">
        <f>'Global avg hw (excluding US)'!$S$11</f>
        <v>100</v>
      </c>
      <c r="L192" s="10">
        <f t="shared" si="138"/>
        <v>200</v>
      </c>
    </row>
    <row r="193" spans="1:12" x14ac:dyDescent="0.2">
      <c r="A193" s="44" t="s">
        <v>10</v>
      </c>
      <c r="B193" s="45" t="s">
        <v>24</v>
      </c>
      <c r="C193" s="46">
        <f t="shared" ref="C193:L193" si="139">SUM(C190:C192)</f>
        <v>899.66666666666674</v>
      </c>
      <c r="D193" s="46">
        <f t="shared" si="139"/>
        <v>899.66666666666674</v>
      </c>
      <c r="E193" s="46">
        <f t="shared" ref="E193" si="140">SUM(E190:E192)</f>
        <v>899.66666666666674</v>
      </c>
      <c r="F193" s="46">
        <f t="shared" si="139"/>
        <v>300</v>
      </c>
      <c r="G193" s="47">
        <f t="shared" si="139"/>
        <v>2999</v>
      </c>
      <c r="H193" s="46">
        <f t="shared" si="139"/>
        <v>899.66666666666674</v>
      </c>
      <c r="I193" s="46">
        <f t="shared" si="139"/>
        <v>899.66666666666674</v>
      </c>
      <c r="J193" s="46">
        <f t="shared" ref="J193" si="141">SUM(J190:J192)</f>
        <v>899.66666666666674</v>
      </c>
      <c r="K193" s="46">
        <f t="shared" si="139"/>
        <v>400</v>
      </c>
      <c r="L193" s="47">
        <f t="shared" si="139"/>
        <v>3099</v>
      </c>
    </row>
    <row r="194" spans="1:12" x14ac:dyDescent="0.2">
      <c r="A194" s="48" t="s">
        <v>10</v>
      </c>
      <c r="B194" s="49" t="s">
        <v>32</v>
      </c>
      <c r="C194" s="50">
        <f>C$55+C193</f>
        <v>921.89001100630401</v>
      </c>
      <c r="D194" s="50">
        <f t="shared" ref="D194:L194" si="142">D$55+D193</f>
        <v>921.89001100630401</v>
      </c>
      <c r="E194" s="50">
        <f t="shared" ref="E194" si="143">E$55+E193</f>
        <v>921.89001100630401</v>
      </c>
      <c r="F194" s="50">
        <f t="shared" si="142"/>
        <v>322.22334433963726</v>
      </c>
      <c r="G194" s="51">
        <f t="shared" si="142"/>
        <v>3087.8933773585491</v>
      </c>
      <c r="H194" s="50">
        <f t="shared" si="142"/>
        <v>922.97302718647995</v>
      </c>
      <c r="I194" s="50">
        <f t="shared" si="142"/>
        <v>922.97302718647995</v>
      </c>
      <c r="J194" s="50">
        <f t="shared" ref="J194" si="144">J$55+J193</f>
        <v>922.97302718647995</v>
      </c>
      <c r="K194" s="50">
        <f t="shared" si="142"/>
        <v>423.30636051981321</v>
      </c>
      <c r="L194" s="51">
        <f t="shared" si="142"/>
        <v>3192.2254420792528</v>
      </c>
    </row>
    <row r="195" spans="1:12" x14ac:dyDescent="0.2">
      <c r="A195" s="34" t="s">
        <v>10</v>
      </c>
      <c r="B195" s="35" t="s">
        <v>33</v>
      </c>
      <c r="C195" s="36">
        <f>C194-H194</f>
        <v>-1.0830161801759459</v>
      </c>
      <c r="D195" s="36">
        <f>D194-I194</f>
        <v>-1.0830161801759459</v>
      </c>
      <c r="E195" s="36">
        <f>E194-K194</f>
        <v>498.5836504864908</v>
      </c>
      <c r="F195" s="36">
        <f>F194-K194</f>
        <v>-101.08301618017595</v>
      </c>
      <c r="G195" s="37">
        <f>G194-L194</f>
        <v>-104.33206472070378</v>
      </c>
      <c r="L195" s="31"/>
    </row>
    <row r="196" spans="1:12" x14ac:dyDescent="0.2">
      <c r="A196" s="34" t="s">
        <v>10</v>
      </c>
      <c r="B196" s="35" t="s">
        <v>34</v>
      </c>
      <c r="C196" s="38">
        <f>C195/C194</f>
        <v>-1.1747780833353016E-3</v>
      </c>
      <c r="D196" s="38">
        <f>D195/D194</f>
        <v>-1.1747780833353016E-3</v>
      </c>
      <c r="E196" s="38">
        <f>E195/E194</f>
        <v>0.54082769585739809</v>
      </c>
      <c r="F196" s="38">
        <f>F195/F194</f>
        <v>-0.31370481982717585</v>
      </c>
      <c r="G196" s="39">
        <f>G195/G194</f>
        <v>-3.3787457004085968E-2</v>
      </c>
      <c r="L196" s="31"/>
    </row>
    <row r="197" spans="1:12" x14ac:dyDescent="0.2">
      <c r="A197" s="1"/>
      <c r="B197" s="31"/>
      <c r="C197" s="32"/>
      <c r="D197" s="32"/>
      <c r="E197" s="32"/>
      <c r="F197" s="32"/>
      <c r="G197" s="33"/>
      <c r="H197" s="32"/>
      <c r="I197" s="32"/>
      <c r="J197" s="32"/>
      <c r="K197" s="32"/>
      <c r="L197" s="33"/>
    </row>
    <row r="198" spans="1:12" x14ac:dyDescent="0.2">
      <c r="A198" s="1"/>
      <c r="B198" s="31"/>
      <c r="C198" s="32"/>
      <c r="D198" s="32"/>
      <c r="E198" s="32"/>
      <c r="F198" s="32"/>
      <c r="G198" s="33"/>
      <c r="H198" s="32"/>
      <c r="I198" s="32"/>
      <c r="J198" s="32"/>
      <c r="K198" s="32"/>
      <c r="L198" s="33"/>
    </row>
    <row r="199" spans="1:12" s="42" customFormat="1" x14ac:dyDescent="0.2">
      <c r="A199" s="43" t="s">
        <v>38</v>
      </c>
      <c r="B199" s="41"/>
      <c r="C199" s="40"/>
      <c r="D199" s="40"/>
      <c r="E199" s="40"/>
      <c r="F199" s="40"/>
      <c r="G199" s="41"/>
      <c r="H199" s="40"/>
      <c r="I199" s="40"/>
      <c r="J199" s="40"/>
      <c r="K199" s="40"/>
      <c r="L199" s="41"/>
    </row>
    <row r="200" spans="1:12" x14ac:dyDescent="0.2">
      <c r="A200" t="s">
        <v>13</v>
      </c>
      <c r="B200" s="5" t="s">
        <v>39</v>
      </c>
      <c r="C200" s="13">
        <f>'Global avg hw (excluding US)'!$I$11</f>
        <v>2499</v>
      </c>
      <c r="D200" s="13">
        <v>0</v>
      </c>
      <c r="E200" s="13">
        <v>0</v>
      </c>
      <c r="F200" s="13">
        <v>0</v>
      </c>
      <c r="G200" s="10">
        <f>SUM(C200:F200)</f>
        <v>2499</v>
      </c>
      <c r="H200" s="13">
        <f>'Global avg hw (excluding US)'!$T$11</f>
        <v>2499</v>
      </c>
      <c r="I200" s="13">
        <v>0</v>
      </c>
      <c r="J200" s="13">
        <v>0</v>
      </c>
      <c r="K200" s="13">
        <v>0</v>
      </c>
      <c r="L200" s="10">
        <f>SUM(H200:K200)</f>
        <v>2499</v>
      </c>
    </row>
    <row r="201" spans="1:12" x14ac:dyDescent="0.2">
      <c r="A201" t="s">
        <v>13</v>
      </c>
      <c r="B201" s="5" t="s">
        <v>30</v>
      </c>
      <c r="C201" s="13">
        <f>'Global avg hw (excluding US)'!$K$11</f>
        <v>100</v>
      </c>
      <c r="D201" s="13">
        <v>0</v>
      </c>
      <c r="E201" s="13">
        <v>0</v>
      </c>
      <c r="F201" s="13">
        <v>0</v>
      </c>
      <c r="G201" s="10">
        <f>SUM(C201:F201)</f>
        <v>100</v>
      </c>
      <c r="H201" s="13">
        <f>'Global avg hw (excluding US)'!$V$11</f>
        <v>100</v>
      </c>
      <c r="I201" s="13">
        <v>0</v>
      </c>
      <c r="J201" s="13">
        <v>0</v>
      </c>
      <c r="K201" s="13">
        <v>0</v>
      </c>
      <c r="L201" s="10">
        <f t="shared" ref="L201:L202" si="145">SUM(H201:K201)</f>
        <v>100</v>
      </c>
    </row>
    <row r="202" spans="1:12" x14ac:dyDescent="0.2">
      <c r="A202" t="s">
        <v>13</v>
      </c>
      <c r="B202" s="5" t="s">
        <v>31</v>
      </c>
      <c r="C202" s="13">
        <f>'Global avg hw (excluding US)'!$J$11</f>
        <v>100</v>
      </c>
      <c r="D202" s="13">
        <v>0</v>
      </c>
      <c r="E202" s="13">
        <v>0</v>
      </c>
      <c r="F202" s="13">
        <v>0</v>
      </c>
      <c r="G202" s="10">
        <f>SUM(C202:F202)</f>
        <v>100</v>
      </c>
      <c r="H202" s="13">
        <f>'Global avg hw (excluding US)'!$U$11</f>
        <v>100</v>
      </c>
      <c r="I202" s="13">
        <v>0</v>
      </c>
      <c r="J202" s="13">
        <v>0</v>
      </c>
      <c r="K202" s="13">
        <v>0</v>
      </c>
      <c r="L202" s="10">
        <f t="shared" si="145"/>
        <v>100</v>
      </c>
    </row>
    <row r="203" spans="1:12" x14ac:dyDescent="0.2">
      <c r="A203" t="s">
        <v>13</v>
      </c>
      <c r="B203" s="5" t="s">
        <v>36</v>
      </c>
      <c r="C203" s="13">
        <v>0</v>
      </c>
      <c r="D203" s="13">
        <v>0</v>
      </c>
      <c r="E203" s="13">
        <v>0</v>
      </c>
      <c r="F203" s="13">
        <f>'Global avg hw (excluding US)'!$L$11*-1</f>
        <v>-999.6</v>
      </c>
      <c r="G203" s="10">
        <f>SUM(C203:F203)</f>
        <v>-999.6</v>
      </c>
      <c r="H203" s="13">
        <v>0</v>
      </c>
      <c r="I203" s="13">
        <v>0</v>
      </c>
      <c r="J203" s="13">
        <v>0</v>
      </c>
      <c r="K203" s="13">
        <f>'Global avg hw (excluding US)'!$W$11*-1</f>
        <v>-999.6</v>
      </c>
      <c r="L203" s="10">
        <f>SUM(H203:K203)</f>
        <v>-999.6</v>
      </c>
    </row>
    <row r="204" spans="1:12" x14ac:dyDescent="0.2">
      <c r="A204" s="44" t="s">
        <v>13</v>
      </c>
      <c r="B204" s="45" t="s">
        <v>24</v>
      </c>
      <c r="C204" s="46">
        <f>SUM(C200:C203)</f>
        <v>2699</v>
      </c>
      <c r="D204" s="46">
        <f t="shared" ref="D204:F204" si="146">SUM(D200:D203)</f>
        <v>0</v>
      </c>
      <c r="E204" s="46">
        <f t="shared" ref="E204" si="147">SUM(E200:E203)</f>
        <v>0</v>
      </c>
      <c r="F204" s="46">
        <f t="shared" si="146"/>
        <v>-999.6</v>
      </c>
      <c r="G204" s="47">
        <f>SUM(G200:G203)</f>
        <v>1699.4</v>
      </c>
      <c r="H204" s="46">
        <f>SUM(H200:H203)</f>
        <v>2699</v>
      </c>
      <c r="I204" s="46">
        <f t="shared" ref="I204:K204" si="148">SUM(I200:I203)</f>
        <v>0</v>
      </c>
      <c r="J204" s="46">
        <f t="shared" ref="J204" si="149">SUM(J200:J203)</f>
        <v>0</v>
      </c>
      <c r="K204" s="46">
        <f t="shared" si="148"/>
        <v>-999.6</v>
      </c>
      <c r="L204" s="47">
        <f>SUM(L200:L203)</f>
        <v>1699.4</v>
      </c>
    </row>
    <row r="205" spans="1:12" x14ac:dyDescent="0.2">
      <c r="A205" s="48" t="s">
        <v>13</v>
      </c>
      <c r="B205" s="49" t="s">
        <v>32</v>
      </c>
      <c r="C205" s="50">
        <f>C$55+C204</f>
        <v>2721.2233443396372</v>
      </c>
      <c r="D205" s="50">
        <f t="shared" ref="D205:L205" si="150">D$55+D204</f>
        <v>22.223344339637251</v>
      </c>
      <c r="E205" s="50">
        <f t="shared" ref="E205" si="151">E$55+E204</f>
        <v>22.223344339637251</v>
      </c>
      <c r="F205" s="50">
        <f t="shared" si="150"/>
        <v>-977.37665566036276</v>
      </c>
      <c r="G205" s="51">
        <f t="shared" si="150"/>
        <v>1788.2933773585492</v>
      </c>
      <c r="H205" s="50">
        <f t="shared" si="150"/>
        <v>2722.3063605198131</v>
      </c>
      <c r="I205" s="50">
        <f t="shared" si="150"/>
        <v>23.306360519813222</v>
      </c>
      <c r="J205" s="50">
        <f t="shared" ref="J205" si="152">J$55+J204</f>
        <v>23.306360519813222</v>
      </c>
      <c r="K205" s="50">
        <f t="shared" si="150"/>
        <v>-976.29363948018681</v>
      </c>
      <c r="L205" s="51">
        <f t="shared" si="150"/>
        <v>1792.6254420792529</v>
      </c>
    </row>
    <row r="206" spans="1:12" x14ac:dyDescent="0.2">
      <c r="A206" s="34" t="s">
        <v>13</v>
      </c>
      <c r="B206" s="35" t="s">
        <v>33</v>
      </c>
      <c r="C206" s="36">
        <f>C205-H205</f>
        <v>-1.0830161801759459</v>
      </c>
      <c r="D206" s="36">
        <f>D205-I205</f>
        <v>-1.0830161801759708</v>
      </c>
      <c r="E206" s="36">
        <f>E205-K205</f>
        <v>998.51698381982408</v>
      </c>
      <c r="F206" s="36">
        <f>F205-K205</f>
        <v>-1.0830161801759459</v>
      </c>
      <c r="G206" s="37">
        <f>G205-L205</f>
        <v>-4.3320647207037837</v>
      </c>
      <c r="L206" s="31"/>
    </row>
    <row r="207" spans="1:12" x14ac:dyDescent="0.2">
      <c r="A207" s="34" t="s">
        <v>13</v>
      </c>
      <c r="B207" s="35" t="s">
        <v>34</v>
      </c>
      <c r="C207" s="38">
        <f>C206/C205</f>
        <v>-3.9798871431435663E-4</v>
      </c>
      <c r="D207" s="38">
        <f>D206/D205</f>
        <v>-4.8733267307761508E-2</v>
      </c>
      <c r="E207" s="38">
        <f>E206/E205</f>
        <v>44.930995468530043</v>
      </c>
      <c r="F207" s="38">
        <f>F206/F205</f>
        <v>1.1080847633343647E-3</v>
      </c>
      <c r="G207" s="39">
        <f>G206/G205</f>
        <v>-2.4224575092385492E-3</v>
      </c>
      <c r="L207" s="31"/>
    </row>
    <row r="208" spans="1:12" x14ac:dyDescent="0.2">
      <c r="G208" s="31"/>
      <c r="L208" s="31"/>
    </row>
    <row r="209" spans="7:12" x14ac:dyDescent="0.2">
      <c r="G209" s="31"/>
      <c r="L209" s="31"/>
    </row>
    <row r="210" spans="7:12" x14ac:dyDescent="0.2">
      <c r="G210" s="31"/>
      <c r="L210" s="31"/>
    </row>
    <row r="211" spans="7:12" x14ac:dyDescent="0.2">
      <c r="G211" s="31"/>
      <c r="L211" s="31"/>
    </row>
    <row r="212" spans="7:12" x14ac:dyDescent="0.2">
      <c r="G212" s="31"/>
      <c r="L212" s="31"/>
    </row>
    <row r="213" spans="7:12" x14ac:dyDescent="0.2">
      <c r="G213" s="31"/>
      <c r="L213" s="31"/>
    </row>
  </sheetData>
  <mergeCells count="6">
    <mergeCell ref="A1:D1"/>
    <mergeCell ref="A2:D2"/>
    <mergeCell ref="A5:A6"/>
    <mergeCell ref="B5:B6"/>
    <mergeCell ref="C5:G5"/>
    <mergeCell ref="H5:L5"/>
  </mergeCells>
  <pageMargins left="0.7" right="0.7" top="0.75" bottom="0.75" header="0.3" footer="0.3"/>
  <pageSetup orientation="portrait" horizontalDpi="0" verticalDpi="0"/>
  <ignoredErrors>
    <ignoredError sqref="D38:F38 I38:K38 D45:G45 I45:K45"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E6955-F8D9-D34A-B489-EA4DB845B318}">
  <sheetPr codeName="Sheet13">
    <tabColor rgb="FF92D050"/>
  </sheetPr>
  <dimension ref="A1:Z13"/>
  <sheetViews>
    <sheetView zoomScale="130" zoomScaleNormal="130" workbookViewId="0">
      <selection activeCell="I3" sqref="I3"/>
    </sheetView>
  </sheetViews>
  <sheetFormatPr baseColWidth="10" defaultRowHeight="16" x14ac:dyDescent="0.2"/>
  <cols>
    <col min="1" max="1" width="11.33203125" bestFit="1" customWidth="1"/>
    <col min="2" max="3" width="10.5" bestFit="1" customWidth="1"/>
    <col min="4" max="4" width="15.6640625" bestFit="1" customWidth="1"/>
    <col min="5" max="6" width="10.5" bestFit="1" customWidth="1"/>
    <col min="7" max="7" width="15.6640625" bestFit="1" customWidth="1"/>
    <col min="8" max="9" width="10.5" bestFit="1" customWidth="1"/>
    <col min="10" max="10" width="15.6640625" bestFit="1" customWidth="1"/>
  </cols>
  <sheetData>
    <row r="1" spans="1:26" s="259" customFormat="1" x14ac:dyDescent="0.2">
      <c r="A1" s="270" t="s">
        <v>469</v>
      </c>
      <c r="B1" s="270"/>
      <c r="C1" s="270"/>
      <c r="D1" s="270"/>
    </row>
    <row r="2" spans="1:26" s="259" customFormat="1" ht="68" customHeight="1" x14ac:dyDescent="0.2">
      <c r="A2" s="272" t="s">
        <v>485</v>
      </c>
      <c r="B2" s="272"/>
      <c r="C2" s="272"/>
      <c r="D2" s="272"/>
    </row>
    <row r="3" spans="1:26" s="24" customFormat="1" x14ac:dyDescent="0.2">
      <c r="C3" s="52"/>
      <c r="D3" s="52"/>
      <c r="E3" s="52"/>
      <c r="F3" s="52"/>
      <c r="G3" s="52"/>
      <c r="H3" s="52"/>
      <c r="I3" s="52"/>
      <c r="J3" s="52"/>
      <c r="K3" s="52"/>
      <c r="L3" s="52"/>
      <c r="M3" s="52"/>
      <c r="N3" s="52"/>
      <c r="P3" s="52"/>
      <c r="Q3" s="52"/>
      <c r="R3" s="52"/>
      <c r="T3" s="52"/>
      <c r="U3" s="52"/>
      <c r="V3" s="52"/>
      <c r="X3" s="52"/>
      <c r="Y3" s="52"/>
      <c r="Z3" s="52"/>
    </row>
    <row r="4" spans="1:26" s="24" customFormat="1" x14ac:dyDescent="0.2">
      <c r="C4" s="52"/>
      <c r="D4" s="52"/>
      <c r="E4" s="52"/>
      <c r="F4" s="52"/>
      <c r="G4" s="52"/>
      <c r="H4" s="52"/>
      <c r="I4" s="52"/>
      <c r="J4" s="52"/>
      <c r="K4" s="52"/>
      <c r="L4" s="52"/>
      <c r="M4" s="52"/>
      <c r="N4" s="52"/>
      <c r="P4" s="52"/>
      <c r="Q4" s="52"/>
      <c r="R4" s="52"/>
      <c r="T4" s="52"/>
      <c r="U4" s="52"/>
      <c r="V4" s="52"/>
      <c r="X4" s="52"/>
      <c r="Y4" s="52"/>
      <c r="Z4" s="52"/>
    </row>
    <row r="7" spans="1:26" x14ac:dyDescent="0.2">
      <c r="B7" s="248" t="s">
        <v>61</v>
      </c>
      <c r="C7" s="248"/>
      <c r="D7" s="248"/>
      <c r="E7" s="253" t="s">
        <v>62</v>
      </c>
      <c r="F7" s="253"/>
      <c r="G7" s="253"/>
      <c r="H7" s="254" t="s">
        <v>63</v>
      </c>
      <c r="I7" s="254"/>
      <c r="J7" s="254"/>
    </row>
    <row r="8" spans="1:26" x14ac:dyDescent="0.2">
      <c r="B8" s="23" t="s">
        <v>8</v>
      </c>
      <c r="C8" s="23" t="s">
        <v>7</v>
      </c>
      <c r="D8" s="23" t="s">
        <v>60</v>
      </c>
      <c r="E8" s="77" t="s">
        <v>8</v>
      </c>
      <c r="F8" s="77" t="s">
        <v>7</v>
      </c>
      <c r="G8" s="77" t="s">
        <v>60</v>
      </c>
      <c r="H8" s="34" t="s">
        <v>8</v>
      </c>
      <c r="I8" s="34" t="s">
        <v>7</v>
      </c>
      <c r="J8" s="34" t="s">
        <v>60</v>
      </c>
    </row>
    <row r="9" spans="1:26" x14ac:dyDescent="0.2">
      <c r="A9" s="1" t="s">
        <v>2</v>
      </c>
      <c r="B9" s="22">
        <f>'4-year TCO Details'!$L$65</f>
        <v>1899</v>
      </c>
      <c r="C9" s="22">
        <f>'4-year TCO Details'!$G$65</f>
        <v>1799</v>
      </c>
      <c r="D9" s="78">
        <f t="shared" ref="D9" si="0">C9-B9</f>
        <v>-100</v>
      </c>
      <c r="E9" s="22">
        <f>'4-year TCO Details'!$L$114</f>
        <v>2599</v>
      </c>
      <c r="F9" s="22">
        <f>'4-year TCO Details'!$G$114</f>
        <v>2499</v>
      </c>
      <c r="G9" s="78">
        <f t="shared" ref="G9" si="1">F9-E9</f>
        <v>-100</v>
      </c>
      <c r="H9" s="22">
        <f>'4-year TCO Details'!$L$168</f>
        <v>3099</v>
      </c>
      <c r="I9" s="22">
        <f>'4-year TCO Details'!$G$168</f>
        <v>2999</v>
      </c>
      <c r="J9" s="78">
        <f t="shared" ref="J9" si="2">I9-H9</f>
        <v>-100</v>
      </c>
    </row>
    <row r="10" spans="1:26" x14ac:dyDescent="0.2">
      <c r="A10" s="1" t="s">
        <v>21</v>
      </c>
      <c r="B10" s="22">
        <f>'4-year TCO Details'!$L$38</f>
        <v>30.279036964410974</v>
      </c>
      <c r="C10" s="22">
        <f>'4-year TCO Details'!$G$38</f>
        <v>26.025912822076677</v>
      </c>
      <c r="D10" s="78">
        <f>C10-B10</f>
        <v>-4.2531241423342969</v>
      </c>
      <c r="E10" s="22">
        <f>'4-year TCO Details'!$L$38</f>
        <v>30.279036964410974</v>
      </c>
      <c r="F10" s="22">
        <f>'4-year TCO Details'!$G$38</f>
        <v>26.025912822076677</v>
      </c>
      <c r="G10" s="78">
        <f>F10-E10</f>
        <v>-4.2531241423342969</v>
      </c>
      <c r="H10" s="22">
        <f>'4-year TCO Details'!$L$38</f>
        <v>30.279036964410974</v>
      </c>
      <c r="I10" s="22">
        <f>'4-year TCO Details'!$G$38</f>
        <v>26.025912822076677</v>
      </c>
      <c r="J10" s="78">
        <f>I10-H10</f>
        <v>-4.2531241423342969</v>
      </c>
    </row>
    <row r="11" spans="1:26" x14ac:dyDescent="0.2">
      <c r="A11" s="1" t="s">
        <v>26</v>
      </c>
      <c r="B11" s="22">
        <f>'4-year TCO Details'!$L$54</f>
        <v>19.01931192524831</v>
      </c>
      <c r="C11" s="22">
        <f>'4-year TCO Details'!$G$54</f>
        <v>19.019471915648761</v>
      </c>
      <c r="D11" s="78">
        <f>C11-B11</f>
        <v>1.5999040045144852E-4</v>
      </c>
      <c r="E11" s="22">
        <f>'4-year TCO Details'!$L$54</f>
        <v>19.01931192524831</v>
      </c>
      <c r="F11" s="22">
        <f>'4-year TCO Details'!$G$54</f>
        <v>19.019471915648761</v>
      </c>
      <c r="G11" s="78">
        <f>F11-E11</f>
        <v>1.5999040045144852E-4</v>
      </c>
      <c r="H11" s="22">
        <f>'4-year TCO Details'!$L$54</f>
        <v>19.01931192524831</v>
      </c>
      <c r="I11" s="22">
        <f>'4-year TCO Details'!$G$54</f>
        <v>19.019471915648761</v>
      </c>
      <c r="J11" s="78">
        <f>I11-H11</f>
        <v>1.5999040045144852E-4</v>
      </c>
    </row>
    <row r="12" spans="1:26" x14ac:dyDescent="0.2">
      <c r="A12" s="1" t="s">
        <v>25</v>
      </c>
      <c r="B12" s="22">
        <f>'4-year TCO Details'!$L$45</f>
        <v>43.927093189593599</v>
      </c>
      <c r="C12" s="22">
        <f>'4-year TCO Details'!$G$45</f>
        <v>43.847992620823568</v>
      </c>
      <c r="D12" s="78">
        <f>C12-B12</f>
        <v>-7.9100568770030577E-2</v>
      </c>
      <c r="E12" s="22">
        <f>'4-year TCO Details'!$L$45</f>
        <v>43.927093189593599</v>
      </c>
      <c r="F12" s="22">
        <f>'4-year TCO Details'!$G$45</f>
        <v>43.847992620823568</v>
      </c>
      <c r="G12" s="78">
        <f>F12-E12</f>
        <v>-7.9100568770030577E-2</v>
      </c>
      <c r="H12" s="22">
        <f>'4-year TCO Details'!$L$45</f>
        <v>43.927093189593599</v>
      </c>
      <c r="I12" s="22">
        <f>'4-year TCO Details'!$G$45</f>
        <v>43.847992620823568</v>
      </c>
      <c r="J12" s="78">
        <f>I12-H12</f>
        <v>-7.9100568770030577E-2</v>
      </c>
    </row>
    <row r="13" spans="1:26" x14ac:dyDescent="0.2">
      <c r="A13" s="1" t="s">
        <v>9</v>
      </c>
      <c r="B13" s="79">
        <f>SUM(B9:B12)</f>
        <v>1992.2254420792528</v>
      </c>
      <c r="C13" s="79">
        <f t="shared" ref="C13:J13" si="3">SUM(C9:C12)</f>
        <v>1887.8933773585491</v>
      </c>
      <c r="D13" s="80">
        <f t="shared" si="3"/>
        <v>-104.33206472070388</v>
      </c>
      <c r="E13" s="79">
        <f t="shared" si="3"/>
        <v>2692.2254420792528</v>
      </c>
      <c r="F13" s="79">
        <f t="shared" si="3"/>
        <v>2587.8933773585495</v>
      </c>
      <c r="G13" s="80">
        <f t="shared" si="3"/>
        <v>-104.33206472070388</v>
      </c>
      <c r="H13" s="79">
        <f t="shared" si="3"/>
        <v>3192.2254420792528</v>
      </c>
      <c r="I13" s="79">
        <f t="shared" si="3"/>
        <v>3087.8933773585495</v>
      </c>
      <c r="J13" s="80">
        <f t="shared" si="3"/>
        <v>-104.33206472070388</v>
      </c>
    </row>
  </sheetData>
  <mergeCells count="5">
    <mergeCell ref="B7:D7"/>
    <mergeCell ref="E7:G7"/>
    <mergeCell ref="H7:J7"/>
    <mergeCell ref="A1:D1"/>
    <mergeCell ref="A2:D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8FD8B-2B0F-A440-9623-7A6EFB33F98D}">
  <sheetPr codeName="Sheet2">
    <tabColor theme="8" tint="0.59999389629810485"/>
  </sheetPr>
  <dimension ref="A1:N26"/>
  <sheetViews>
    <sheetView zoomScale="130" zoomScaleNormal="130" workbookViewId="0">
      <selection activeCell="A4" sqref="A4"/>
    </sheetView>
  </sheetViews>
  <sheetFormatPr baseColWidth="10" defaultColWidth="10.83203125" defaultRowHeight="15" x14ac:dyDescent="0.2"/>
  <cols>
    <col min="1" max="1" width="50.1640625" style="88" bestFit="1" customWidth="1"/>
    <col min="2" max="2" width="10.83203125" style="87"/>
    <col min="3" max="3" width="14" style="151" bestFit="1" customWidth="1"/>
    <col min="4" max="4" width="35.5" style="88" customWidth="1"/>
    <col min="5" max="5" width="19.83203125" style="88" customWidth="1"/>
    <col min="6" max="6" width="20.33203125" style="88" customWidth="1"/>
    <col min="7" max="7" width="23.6640625" style="88" customWidth="1"/>
    <col min="8" max="8" width="52" style="88" customWidth="1"/>
    <col min="9" max="12" width="10.83203125" style="88"/>
    <col min="13" max="13" width="14" style="88" bestFit="1" customWidth="1"/>
    <col min="14" max="14" width="34.5" style="88" bestFit="1" customWidth="1"/>
    <col min="15" max="16384" width="10.83203125" style="88"/>
  </cols>
  <sheetData>
    <row r="1" spans="1:14" s="259" customFormat="1" ht="16" x14ac:dyDescent="0.2">
      <c r="A1" s="270" t="s">
        <v>455</v>
      </c>
      <c r="B1" s="270"/>
      <c r="C1" s="270"/>
      <c r="D1" s="270"/>
    </row>
    <row r="2" spans="1:14" s="259" customFormat="1" ht="78" customHeight="1" x14ac:dyDescent="0.2">
      <c r="A2" s="272" t="s">
        <v>474</v>
      </c>
      <c r="B2" s="272"/>
      <c r="C2" s="272"/>
      <c r="D2" s="272"/>
    </row>
    <row r="3" spans="1:14" x14ac:dyDescent="0.2">
      <c r="A3" s="260"/>
    </row>
    <row r="5" spans="1:14" s="158" customFormat="1" ht="18" customHeight="1" x14ac:dyDescent="0.2">
      <c r="A5" s="227" t="s">
        <v>15</v>
      </c>
      <c r="B5" s="227" t="s">
        <v>204</v>
      </c>
      <c r="C5" s="227" t="s">
        <v>205</v>
      </c>
      <c r="D5" s="228" t="s">
        <v>223</v>
      </c>
      <c r="E5" s="163" t="s">
        <v>219</v>
      </c>
      <c r="F5" s="163" t="s">
        <v>225</v>
      </c>
      <c r="G5" s="163" t="s">
        <v>226</v>
      </c>
      <c r="H5" s="228" t="s">
        <v>208</v>
      </c>
      <c r="M5" s="159"/>
      <c r="N5" s="159"/>
    </row>
    <row r="6" spans="1:14" s="158" customFormat="1" ht="52" x14ac:dyDescent="0.2">
      <c r="A6" s="227"/>
      <c r="B6" s="227"/>
      <c r="C6" s="227"/>
      <c r="D6" s="229"/>
      <c r="E6" s="164" t="s">
        <v>222</v>
      </c>
      <c r="F6" s="164" t="s">
        <v>218</v>
      </c>
      <c r="G6" s="164" t="s">
        <v>224</v>
      </c>
      <c r="H6" s="229"/>
      <c r="M6" s="159"/>
      <c r="N6" s="159"/>
    </row>
    <row r="7" spans="1:14" ht="16" x14ac:dyDescent="0.2">
      <c r="A7" s="152" t="s">
        <v>216</v>
      </c>
      <c r="B7" s="156">
        <v>50001</v>
      </c>
      <c r="C7" s="160">
        <f>B7/B9</f>
        <v>0.49999500014999548</v>
      </c>
      <c r="D7" s="236" t="s">
        <v>220</v>
      </c>
      <c r="E7" s="224" t="s">
        <v>96</v>
      </c>
      <c r="F7" s="224" t="s">
        <v>97</v>
      </c>
      <c r="G7" s="224" t="s">
        <v>96</v>
      </c>
      <c r="H7" s="233" t="s">
        <v>235</v>
      </c>
      <c r="I7" s="28"/>
    </row>
    <row r="8" spans="1:14" ht="16" x14ac:dyDescent="0.2">
      <c r="A8" s="152" t="s">
        <v>217</v>
      </c>
      <c r="B8" s="156">
        <v>50002</v>
      </c>
      <c r="C8" s="160">
        <f>B8/B9</f>
        <v>0.50000499985000446</v>
      </c>
      <c r="D8" s="234"/>
      <c r="E8" s="225"/>
      <c r="F8" s="225"/>
      <c r="G8" s="225"/>
      <c r="H8" s="231"/>
    </row>
    <row r="9" spans="1:14" ht="16" x14ac:dyDescent="0.2">
      <c r="A9" s="153" t="s">
        <v>206</v>
      </c>
      <c r="B9" s="157">
        <f>B7+B8</f>
        <v>100003</v>
      </c>
      <c r="C9" s="161">
        <f>SUM(C7:C8)</f>
        <v>1</v>
      </c>
      <c r="D9" s="235"/>
      <c r="E9" s="226"/>
      <c r="F9" s="226"/>
      <c r="G9" s="226"/>
      <c r="H9" s="232"/>
    </row>
    <row r="10" spans="1:14" ht="16" customHeight="1" x14ac:dyDescent="0.2">
      <c r="A10" s="152" t="s">
        <v>210</v>
      </c>
      <c r="B10" s="156">
        <v>40002</v>
      </c>
      <c r="C10" s="162">
        <f>B10/B12</f>
        <v>0.50000624976563379</v>
      </c>
      <c r="D10" s="236" t="s">
        <v>221</v>
      </c>
      <c r="E10" s="224" t="s">
        <v>96</v>
      </c>
      <c r="F10" s="224" t="s">
        <v>97</v>
      </c>
      <c r="G10" s="224" t="s">
        <v>97</v>
      </c>
      <c r="H10" s="230" t="s">
        <v>430</v>
      </c>
    </row>
    <row r="11" spans="1:14" ht="16" x14ac:dyDescent="0.2">
      <c r="A11" s="152" t="s">
        <v>211</v>
      </c>
      <c r="B11" s="156">
        <v>40001</v>
      </c>
      <c r="C11" s="162">
        <f>B11/B12</f>
        <v>0.49999375023436621</v>
      </c>
      <c r="D11" s="234"/>
      <c r="E11" s="225"/>
      <c r="F11" s="225"/>
      <c r="G11" s="225"/>
      <c r="H11" s="231"/>
    </row>
    <row r="12" spans="1:14" ht="16" x14ac:dyDescent="0.2">
      <c r="A12" s="153" t="s">
        <v>212</v>
      </c>
      <c r="B12" s="157">
        <f>B10+B11</f>
        <v>80003</v>
      </c>
      <c r="C12" s="161">
        <f>SUM(C10:C11)</f>
        <v>1</v>
      </c>
      <c r="D12" s="235"/>
      <c r="E12" s="226"/>
      <c r="F12" s="226"/>
      <c r="G12" s="226"/>
      <c r="H12" s="232"/>
    </row>
    <row r="13" spans="1:14" ht="16" customHeight="1" x14ac:dyDescent="0.2">
      <c r="A13" s="152" t="s">
        <v>213</v>
      </c>
      <c r="B13" s="156">
        <v>45001</v>
      </c>
      <c r="C13" s="162">
        <f>B13/B15</f>
        <v>0.49999444462962345</v>
      </c>
      <c r="D13" s="236" t="s">
        <v>227</v>
      </c>
      <c r="E13" s="224" t="s">
        <v>96</v>
      </c>
      <c r="F13" s="224" t="s">
        <v>96</v>
      </c>
      <c r="G13" s="224" t="s">
        <v>97</v>
      </c>
      <c r="H13" s="230" t="s">
        <v>433</v>
      </c>
    </row>
    <row r="14" spans="1:14" ht="16" x14ac:dyDescent="0.2">
      <c r="A14" s="152" t="s">
        <v>214</v>
      </c>
      <c r="B14" s="156">
        <v>45002</v>
      </c>
      <c r="C14" s="162">
        <f>B14/B15</f>
        <v>0.5000055553703765</v>
      </c>
      <c r="D14" s="234"/>
      <c r="E14" s="225"/>
      <c r="F14" s="225"/>
      <c r="G14" s="225"/>
      <c r="H14" s="231"/>
    </row>
    <row r="15" spans="1:14" ht="16" x14ac:dyDescent="0.2">
      <c r="A15" s="153" t="s">
        <v>215</v>
      </c>
      <c r="B15" s="157">
        <f>B13+B14</f>
        <v>90003</v>
      </c>
      <c r="C15" s="161">
        <f>SUM(C13:C14)</f>
        <v>1</v>
      </c>
      <c r="D15" s="235"/>
      <c r="E15" s="226"/>
      <c r="F15" s="226"/>
      <c r="G15" s="226"/>
      <c r="H15" s="232"/>
    </row>
    <row r="16" spans="1:14" ht="16" x14ac:dyDescent="0.2">
      <c r="A16" s="152" t="s">
        <v>256</v>
      </c>
      <c r="B16" s="154">
        <v>90000</v>
      </c>
      <c r="C16" s="162" t="s">
        <v>53</v>
      </c>
      <c r="D16" s="234" t="s">
        <v>207</v>
      </c>
      <c r="E16" s="224" t="s">
        <v>53</v>
      </c>
      <c r="F16" s="224" t="s">
        <v>53</v>
      </c>
      <c r="G16" s="224" t="s">
        <v>53</v>
      </c>
      <c r="H16" s="230" t="s">
        <v>209</v>
      </c>
    </row>
    <row r="17" spans="1:8" ht="16" x14ac:dyDescent="0.2">
      <c r="A17" s="152" t="s">
        <v>257</v>
      </c>
      <c r="B17" s="154">
        <v>95000</v>
      </c>
      <c r="C17" s="162" t="s">
        <v>53</v>
      </c>
      <c r="D17" s="234"/>
      <c r="E17" s="225"/>
      <c r="F17" s="225"/>
      <c r="G17" s="225"/>
      <c r="H17" s="231"/>
    </row>
    <row r="18" spans="1:8" ht="16" x14ac:dyDescent="0.2">
      <c r="A18" s="153" t="s">
        <v>258</v>
      </c>
      <c r="B18" s="155">
        <v>100000</v>
      </c>
      <c r="C18" s="161" t="s">
        <v>53</v>
      </c>
      <c r="D18" s="235"/>
      <c r="E18" s="226"/>
      <c r="F18" s="226"/>
      <c r="G18" s="226"/>
      <c r="H18" s="232"/>
    </row>
    <row r="22" spans="1:8" x14ac:dyDescent="0.2">
      <c r="D22" s="128"/>
      <c r="E22" s="128"/>
      <c r="F22" s="128"/>
      <c r="G22" s="128"/>
    </row>
    <row r="24" spans="1:8" x14ac:dyDescent="0.2">
      <c r="A24" s="89"/>
    </row>
    <row r="25" spans="1:8" x14ac:dyDescent="0.2">
      <c r="A25" s="89"/>
    </row>
    <row r="26" spans="1:8" x14ac:dyDescent="0.2">
      <c r="A26" s="89"/>
    </row>
  </sheetData>
  <mergeCells count="27">
    <mergeCell ref="A2:D2"/>
    <mergeCell ref="A1:D1"/>
    <mergeCell ref="A5:A6"/>
    <mergeCell ref="B5:B6"/>
    <mergeCell ref="H5:H6"/>
    <mergeCell ref="H16:H18"/>
    <mergeCell ref="H7:H9"/>
    <mergeCell ref="H10:H12"/>
    <mergeCell ref="D5:D6"/>
    <mergeCell ref="G13:G15"/>
    <mergeCell ref="G16:G18"/>
    <mergeCell ref="C5:C6"/>
    <mergeCell ref="H13:H15"/>
    <mergeCell ref="D16:D18"/>
    <mergeCell ref="D7:D9"/>
    <mergeCell ref="D10:D12"/>
    <mergeCell ref="D13:D15"/>
    <mergeCell ref="E7:E9"/>
    <mergeCell ref="F7:F9"/>
    <mergeCell ref="G7:G9"/>
    <mergeCell ref="E10:E12"/>
    <mergeCell ref="E13:E15"/>
    <mergeCell ref="E16:E18"/>
    <mergeCell ref="F16:F18"/>
    <mergeCell ref="F13:F15"/>
    <mergeCell ref="F10:F12"/>
    <mergeCell ref="G10:G12"/>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EB8C-9EC5-0846-97CC-F864D304D501}">
  <sheetPr codeName="Sheet3">
    <tabColor theme="8" tint="0.59999389629810485"/>
  </sheetPr>
  <dimension ref="A1:X22"/>
  <sheetViews>
    <sheetView zoomScale="130" zoomScaleNormal="130" workbookViewId="0">
      <selection activeCell="F14" sqref="F14"/>
    </sheetView>
  </sheetViews>
  <sheetFormatPr baseColWidth="10" defaultColWidth="11" defaultRowHeight="16" x14ac:dyDescent="0.2"/>
  <cols>
    <col min="1" max="1" width="12.1640625" style="14" bestFit="1" customWidth="1"/>
    <col min="2" max="2" width="21.83203125" style="15" customWidth="1"/>
    <col min="3" max="6" width="13.1640625" style="15" customWidth="1"/>
    <col min="7" max="7" width="15.6640625" style="15" bestFit="1" customWidth="1"/>
    <col min="8" max="12" width="13.1640625" style="15" customWidth="1"/>
    <col min="13" max="13" width="18.33203125" style="15" bestFit="1" customWidth="1"/>
    <col min="14" max="15" width="13.1640625" style="15" customWidth="1"/>
    <col min="16" max="16" width="14.1640625" style="15" customWidth="1"/>
    <col min="17" max="18" width="13.1640625" style="15" customWidth="1"/>
    <col min="19" max="19" width="14.1640625" style="15" customWidth="1"/>
    <col min="20" max="22" width="13.1640625" style="15" customWidth="1"/>
    <col min="23" max="23" width="14.1640625" style="15" customWidth="1"/>
    <col min="24" max="16384" width="11" style="15"/>
  </cols>
  <sheetData>
    <row r="1" spans="1:24" s="259" customFormat="1" x14ac:dyDescent="0.2">
      <c r="A1" s="270" t="s">
        <v>458</v>
      </c>
      <c r="B1" s="270"/>
      <c r="C1" s="270"/>
      <c r="D1" s="270"/>
      <c r="E1" s="270"/>
      <c r="F1" s="270"/>
      <c r="G1" s="261"/>
    </row>
    <row r="2" spans="1:24" s="259" customFormat="1" ht="83" customHeight="1" x14ac:dyDescent="0.2">
      <c r="A2" s="272" t="s">
        <v>471</v>
      </c>
      <c r="B2" s="272"/>
      <c r="C2" s="272"/>
      <c r="D2" s="272"/>
      <c r="E2" s="272"/>
      <c r="F2" s="272"/>
      <c r="G2" s="262"/>
    </row>
    <row r="3" spans="1:24" x14ac:dyDescent="0.2">
      <c r="A3" s="104"/>
    </row>
    <row r="4" spans="1:24" ht="17" thickBot="1" x14ac:dyDescent="0.25"/>
    <row r="5" spans="1:24" ht="16" customHeight="1" thickTop="1" thickBot="1" x14ac:dyDescent="0.25">
      <c r="B5" s="241" t="s">
        <v>41</v>
      </c>
      <c r="C5" s="242"/>
      <c r="D5" s="242"/>
      <c r="E5" s="242"/>
      <c r="F5" s="242"/>
      <c r="G5" s="242"/>
      <c r="H5" s="242"/>
      <c r="I5" s="242"/>
      <c r="J5" s="242"/>
      <c r="K5" s="242"/>
      <c r="L5" s="242"/>
      <c r="M5" s="237" t="s">
        <v>16</v>
      </c>
      <c r="N5" s="238"/>
      <c r="O5" s="238"/>
      <c r="P5" s="238"/>
      <c r="Q5" s="238"/>
      <c r="R5" s="238"/>
      <c r="S5" s="238"/>
      <c r="T5" s="238"/>
      <c r="U5" s="238"/>
      <c r="V5" s="238"/>
      <c r="W5" s="239"/>
    </row>
    <row r="6" spans="1:24" ht="16" customHeight="1" thickTop="1" thickBot="1" x14ac:dyDescent="0.25">
      <c r="B6" s="147"/>
      <c r="C6" s="243" t="s">
        <v>83</v>
      </c>
      <c r="D6" s="243"/>
      <c r="E6" s="243"/>
      <c r="F6" s="243" t="s">
        <v>198</v>
      </c>
      <c r="G6" s="243"/>
      <c r="H6" s="243"/>
      <c r="I6" s="243" t="s">
        <v>84</v>
      </c>
      <c r="J6" s="243"/>
      <c r="K6" s="243"/>
      <c r="L6" s="243"/>
      <c r="M6" s="148"/>
      <c r="N6" s="240" t="s">
        <v>83</v>
      </c>
      <c r="O6" s="240"/>
      <c r="P6" s="240"/>
      <c r="Q6" s="240" t="s">
        <v>198</v>
      </c>
      <c r="R6" s="240"/>
      <c r="S6" s="240"/>
      <c r="T6" s="240" t="s">
        <v>84</v>
      </c>
      <c r="U6" s="240"/>
      <c r="V6" s="240"/>
      <c r="W6" s="240"/>
    </row>
    <row r="7" spans="1:24" s="16" customFormat="1" ht="86" thickTop="1" x14ac:dyDescent="0.2">
      <c r="A7" s="17"/>
      <c r="B7" s="76" t="s">
        <v>42</v>
      </c>
      <c r="C7" s="143" t="s">
        <v>80</v>
      </c>
      <c r="D7" s="143" t="s">
        <v>79</v>
      </c>
      <c r="E7" s="149" t="s">
        <v>78</v>
      </c>
      <c r="F7" s="143" t="s">
        <v>199</v>
      </c>
      <c r="G7" s="143" t="s">
        <v>200</v>
      </c>
      <c r="H7" s="143" t="s">
        <v>201</v>
      </c>
      <c r="I7" s="81" t="s">
        <v>43</v>
      </c>
      <c r="J7" s="82" t="s">
        <v>73</v>
      </c>
      <c r="K7" s="82" t="s">
        <v>44</v>
      </c>
      <c r="L7" s="83" t="s">
        <v>74</v>
      </c>
      <c r="M7" s="146" t="s">
        <v>42</v>
      </c>
      <c r="N7" s="144" t="s">
        <v>81</v>
      </c>
      <c r="O7" s="144" t="s">
        <v>82</v>
      </c>
      <c r="P7" s="145" t="s">
        <v>78</v>
      </c>
      <c r="Q7" s="144" t="s">
        <v>199</v>
      </c>
      <c r="R7" s="144" t="s">
        <v>202</v>
      </c>
      <c r="S7" s="145" t="s">
        <v>201</v>
      </c>
      <c r="T7" s="144" t="s">
        <v>43</v>
      </c>
      <c r="U7" s="144" t="s">
        <v>73</v>
      </c>
      <c r="V7" s="144" t="s">
        <v>30</v>
      </c>
      <c r="W7" s="145" t="s">
        <v>77</v>
      </c>
    </row>
    <row r="8" spans="1:24" s="75" customFormat="1" x14ac:dyDescent="0.2">
      <c r="A8" s="74" t="s">
        <v>45</v>
      </c>
      <c r="B8" s="101" t="s">
        <v>72</v>
      </c>
      <c r="C8" s="90">
        <v>1299</v>
      </c>
      <c r="D8" s="91">
        <v>100</v>
      </c>
      <c r="E8" s="91">
        <v>100</v>
      </c>
      <c r="F8" s="90">
        <v>200</v>
      </c>
      <c r="G8" s="91" t="s">
        <v>203</v>
      </c>
      <c r="H8" s="91">
        <v>100</v>
      </c>
      <c r="I8" s="90">
        <v>1299</v>
      </c>
      <c r="J8" s="92">
        <v>100</v>
      </c>
      <c r="K8" s="91">
        <v>100</v>
      </c>
      <c r="L8" s="108">
        <f>I8/5*2</f>
        <v>519.6</v>
      </c>
      <c r="M8" s="90" t="s">
        <v>67</v>
      </c>
      <c r="N8" s="90">
        <v>1299</v>
      </c>
      <c r="O8" s="99">
        <v>100</v>
      </c>
      <c r="P8" s="99">
        <v>100</v>
      </c>
      <c r="Q8" s="90">
        <v>200</v>
      </c>
      <c r="R8" s="99">
        <v>100</v>
      </c>
      <c r="S8" s="99">
        <v>100</v>
      </c>
      <c r="T8" s="90">
        <v>1299</v>
      </c>
      <c r="U8" s="92">
        <v>100</v>
      </c>
      <c r="V8" s="99">
        <v>100</v>
      </c>
      <c r="W8" s="111">
        <f>T8/5*2</f>
        <v>519.6</v>
      </c>
    </row>
    <row r="9" spans="1:24" x14ac:dyDescent="0.2">
      <c r="A9" s="14" t="s">
        <v>46</v>
      </c>
      <c r="B9" s="102" t="s">
        <v>70</v>
      </c>
      <c r="C9" s="93">
        <v>1999</v>
      </c>
      <c r="D9" s="94">
        <v>100</v>
      </c>
      <c r="E9" s="94">
        <v>100</v>
      </c>
      <c r="F9" s="93">
        <v>200</v>
      </c>
      <c r="G9" s="95" t="s">
        <v>203</v>
      </c>
      <c r="H9" s="94">
        <v>100</v>
      </c>
      <c r="I9" s="93">
        <v>1999</v>
      </c>
      <c r="J9" s="95">
        <v>100</v>
      </c>
      <c r="K9" s="94">
        <v>100</v>
      </c>
      <c r="L9" s="109">
        <f>I9/5*2</f>
        <v>799.6</v>
      </c>
      <c r="M9" s="93" t="s">
        <v>68</v>
      </c>
      <c r="N9" s="93">
        <v>1999</v>
      </c>
      <c r="O9" s="95">
        <v>100</v>
      </c>
      <c r="P9" s="95">
        <v>100</v>
      </c>
      <c r="Q9" s="93">
        <v>200</v>
      </c>
      <c r="R9" s="95">
        <v>100</v>
      </c>
      <c r="S9" s="95">
        <v>100</v>
      </c>
      <c r="T9" s="93">
        <v>1999</v>
      </c>
      <c r="U9" s="95">
        <v>100</v>
      </c>
      <c r="V9" s="95">
        <v>100</v>
      </c>
      <c r="W9" s="109">
        <f>T9/5*2</f>
        <v>799.6</v>
      </c>
    </row>
    <row r="10" spans="1:24" ht="17" thickBot="1" x14ac:dyDescent="0.25">
      <c r="A10" s="14" t="s">
        <v>47</v>
      </c>
      <c r="B10" s="103" t="s">
        <v>71</v>
      </c>
      <c r="C10" s="96">
        <v>2499</v>
      </c>
      <c r="D10" s="97">
        <v>100</v>
      </c>
      <c r="E10" s="97">
        <v>100</v>
      </c>
      <c r="F10" s="96">
        <v>200</v>
      </c>
      <c r="G10" s="97" t="s">
        <v>203</v>
      </c>
      <c r="H10" s="97">
        <v>100</v>
      </c>
      <c r="I10" s="96">
        <v>2499</v>
      </c>
      <c r="J10" s="98">
        <v>100</v>
      </c>
      <c r="K10" s="97">
        <v>100</v>
      </c>
      <c r="L10" s="110">
        <f>I10/5*2</f>
        <v>999.6</v>
      </c>
      <c r="M10" s="96" t="s">
        <v>69</v>
      </c>
      <c r="N10" s="96">
        <v>2499</v>
      </c>
      <c r="O10" s="98">
        <v>100</v>
      </c>
      <c r="P10" s="98">
        <v>100</v>
      </c>
      <c r="Q10" s="96">
        <v>200</v>
      </c>
      <c r="R10" s="98">
        <v>100</v>
      </c>
      <c r="S10" s="98">
        <v>100</v>
      </c>
      <c r="T10" s="96">
        <v>2499</v>
      </c>
      <c r="U10" s="98">
        <v>100</v>
      </c>
      <c r="V10" s="98">
        <v>100</v>
      </c>
      <c r="W10" s="110">
        <f>T10/5*2</f>
        <v>999.6</v>
      </c>
    </row>
    <row r="12" spans="1:24" x14ac:dyDescent="0.2">
      <c r="I12" s="19"/>
      <c r="J12" s="19"/>
      <c r="K12" s="19"/>
      <c r="X12" s="18"/>
    </row>
    <row r="13" spans="1:24" x14ac:dyDescent="0.2">
      <c r="I13" s="20"/>
      <c r="J13" s="20"/>
    </row>
    <row r="14" spans="1:24" ht="19" x14ac:dyDescent="0.2">
      <c r="B14" s="15" t="s">
        <v>75</v>
      </c>
    </row>
    <row r="15" spans="1:24" ht="19" x14ac:dyDescent="0.2">
      <c r="B15" s="15" t="s">
        <v>85</v>
      </c>
    </row>
    <row r="16" spans="1:24" ht="19" x14ac:dyDescent="0.2">
      <c r="B16" s="15" t="s">
        <v>76</v>
      </c>
    </row>
    <row r="17" spans="2:2" x14ac:dyDescent="0.2">
      <c r="B17" s="18"/>
    </row>
    <row r="18" spans="2:2" x14ac:dyDescent="0.2">
      <c r="B18" s="86"/>
    </row>
    <row r="22" spans="2:2" x14ac:dyDescent="0.2">
      <c r="B22" s="9"/>
    </row>
  </sheetData>
  <mergeCells count="10">
    <mergeCell ref="A2:F2"/>
    <mergeCell ref="A1:F1"/>
    <mergeCell ref="M5:W5"/>
    <mergeCell ref="N6:P6"/>
    <mergeCell ref="T6:W6"/>
    <mergeCell ref="B5:L5"/>
    <mergeCell ref="C6:E6"/>
    <mergeCell ref="I6:L6"/>
    <mergeCell ref="F6:H6"/>
    <mergeCell ref="Q6:S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4F349-19BC-4642-8F7C-E0D129C2E437}">
  <sheetPr codeName="Sheet4">
    <tabColor theme="8" tint="0.59999389629810485"/>
  </sheetPr>
  <dimension ref="A1:X19"/>
  <sheetViews>
    <sheetView zoomScale="130" zoomScaleNormal="130" workbookViewId="0">
      <selection activeCell="A3" sqref="A3"/>
    </sheetView>
  </sheetViews>
  <sheetFormatPr baseColWidth="10" defaultColWidth="11" defaultRowHeight="16" x14ac:dyDescent="0.2"/>
  <cols>
    <col min="1" max="1" width="12.1640625" style="14" bestFit="1" customWidth="1"/>
    <col min="2" max="2" width="20.33203125" style="15" customWidth="1"/>
    <col min="3" max="6" width="13.1640625" style="15" customWidth="1"/>
    <col min="7" max="7" width="15.6640625" style="15" bestFit="1" customWidth="1"/>
    <col min="8" max="12" width="13.1640625" style="15" customWidth="1"/>
    <col min="13" max="13" width="18.33203125" style="15" bestFit="1" customWidth="1"/>
    <col min="14" max="15" width="13.1640625" style="15" customWidth="1"/>
    <col min="16" max="16" width="14.1640625" style="15" customWidth="1"/>
    <col min="17" max="18" width="13.1640625" style="15" customWidth="1"/>
    <col min="19" max="19" width="14.1640625" style="15" customWidth="1"/>
    <col min="20" max="22" width="13.1640625" style="15" customWidth="1"/>
    <col min="23" max="23" width="14.1640625" style="15" customWidth="1"/>
    <col min="24" max="24" width="11.6640625" style="15" bestFit="1" customWidth="1"/>
    <col min="25" max="16384" width="11" style="15"/>
  </cols>
  <sheetData>
    <row r="1" spans="1:24" s="259" customFormat="1" x14ac:dyDescent="0.2">
      <c r="A1" s="270" t="s">
        <v>457</v>
      </c>
      <c r="B1" s="270"/>
      <c r="C1" s="270"/>
      <c r="D1" s="270"/>
      <c r="E1" s="270"/>
      <c r="F1" s="271"/>
      <c r="G1" s="261"/>
    </row>
    <row r="2" spans="1:24" s="259" customFormat="1" ht="101" customHeight="1" x14ac:dyDescent="0.2">
      <c r="A2" s="272" t="s">
        <v>476</v>
      </c>
      <c r="B2" s="272"/>
      <c r="C2" s="272"/>
      <c r="D2" s="272"/>
      <c r="E2" s="272"/>
      <c r="F2" s="272"/>
      <c r="G2" s="262"/>
    </row>
    <row r="3" spans="1:24" s="112" customFormat="1" x14ac:dyDescent="0.2">
      <c r="A3" s="104"/>
      <c r="F3" s="15"/>
      <c r="G3" s="15"/>
      <c r="H3" s="15"/>
      <c r="Q3" s="15"/>
      <c r="R3" s="15"/>
      <c r="S3" s="15"/>
    </row>
    <row r="4" spans="1:24" s="112" customFormat="1" x14ac:dyDescent="0.2">
      <c r="A4" s="104"/>
      <c r="F4" s="15"/>
      <c r="G4" s="15"/>
      <c r="H4" s="15"/>
      <c r="Q4" s="15"/>
      <c r="R4" s="15"/>
      <c r="S4" s="15"/>
    </row>
    <row r="5" spans="1:24" ht="17" thickBot="1" x14ac:dyDescent="0.25"/>
    <row r="6" spans="1:24" ht="16" customHeight="1" thickTop="1" thickBot="1" x14ac:dyDescent="0.25">
      <c r="B6" s="241" t="s">
        <v>41</v>
      </c>
      <c r="C6" s="242"/>
      <c r="D6" s="242"/>
      <c r="E6" s="242"/>
      <c r="F6" s="242"/>
      <c r="G6" s="242"/>
      <c r="H6" s="242"/>
      <c r="I6" s="242"/>
      <c r="J6" s="242"/>
      <c r="K6" s="242"/>
      <c r="L6" s="242"/>
      <c r="M6" s="237" t="s">
        <v>16</v>
      </c>
      <c r="N6" s="238"/>
      <c r="O6" s="238"/>
      <c r="P6" s="238"/>
      <c r="Q6" s="238"/>
      <c r="R6" s="238"/>
      <c r="S6" s="238"/>
      <c r="T6" s="238"/>
      <c r="U6" s="238"/>
      <c r="V6" s="238"/>
      <c r="W6" s="239"/>
    </row>
    <row r="7" spans="1:24" ht="16" customHeight="1" thickTop="1" thickBot="1" x14ac:dyDescent="0.25">
      <c r="B7" s="147"/>
      <c r="C7" s="243" t="s">
        <v>83</v>
      </c>
      <c r="D7" s="243"/>
      <c r="E7" s="243"/>
      <c r="F7" s="243" t="s">
        <v>198</v>
      </c>
      <c r="G7" s="243"/>
      <c r="H7" s="243"/>
      <c r="I7" s="243" t="s">
        <v>84</v>
      </c>
      <c r="J7" s="243"/>
      <c r="K7" s="243"/>
      <c r="L7" s="243"/>
      <c r="M7" s="148"/>
      <c r="N7" s="240" t="s">
        <v>83</v>
      </c>
      <c r="O7" s="240"/>
      <c r="P7" s="240"/>
      <c r="Q7" s="240" t="s">
        <v>198</v>
      </c>
      <c r="R7" s="240"/>
      <c r="S7" s="240"/>
      <c r="T7" s="240" t="s">
        <v>84</v>
      </c>
      <c r="U7" s="240"/>
      <c r="V7" s="240"/>
      <c r="W7" s="240"/>
    </row>
    <row r="8" spans="1:24" s="16" customFormat="1" ht="86" thickTop="1" x14ac:dyDescent="0.2">
      <c r="A8" s="17"/>
      <c r="B8" s="76" t="s">
        <v>42</v>
      </c>
      <c r="C8" s="143" t="s">
        <v>80</v>
      </c>
      <c r="D8" s="143" t="s">
        <v>79</v>
      </c>
      <c r="E8" s="149" t="s">
        <v>78</v>
      </c>
      <c r="F8" s="143" t="s">
        <v>199</v>
      </c>
      <c r="G8" s="143" t="s">
        <v>200</v>
      </c>
      <c r="H8" s="143" t="s">
        <v>201</v>
      </c>
      <c r="I8" s="81" t="s">
        <v>43</v>
      </c>
      <c r="J8" s="82" t="s">
        <v>73</v>
      </c>
      <c r="K8" s="82" t="s">
        <v>44</v>
      </c>
      <c r="L8" s="83" t="s">
        <v>74</v>
      </c>
      <c r="M8" s="146" t="s">
        <v>42</v>
      </c>
      <c r="N8" s="144" t="s">
        <v>81</v>
      </c>
      <c r="O8" s="144" t="s">
        <v>82</v>
      </c>
      <c r="P8" s="145" t="s">
        <v>78</v>
      </c>
      <c r="Q8" s="144" t="s">
        <v>199</v>
      </c>
      <c r="R8" s="144" t="s">
        <v>202</v>
      </c>
      <c r="S8" s="145" t="s">
        <v>201</v>
      </c>
      <c r="T8" s="144" t="s">
        <v>43</v>
      </c>
      <c r="U8" s="144" t="s">
        <v>73</v>
      </c>
      <c r="V8" s="144" t="s">
        <v>30</v>
      </c>
      <c r="W8" s="145" t="s">
        <v>77</v>
      </c>
    </row>
    <row r="9" spans="1:24" s="75" customFormat="1" x14ac:dyDescent="0.2">
      <c r="A9" s="74" t="s">
        <v>45</v>
      </c>
      <c r="B9" s="101" t="s">
        <v>72</v>
      </c>
      <c r="C9" s="90">
        <v>1299</v>
      </c>
      <c r="D9" s="91">
        <v>100</v>
      </c>
      <c r="E9" s="91">
        <v>100</v>
      </c>
      <c r="F9" s="90">
        <v>200</v>
      </c>
      <c r="G9" s="91" t="s">
        <v>203</v>
      </c>
      <c r="H9" s="91">
        <v>100</v>
      </c>
      <c r="I9" s="90">
        <v>1299</v>
      </c>
      <c r="J9" s="92">
        <v>100</v>
      </c>
      <c r="K9" s="91">
        <v>100</v>
      </c>
      <c r="L9" s="108">
        <f>I9/5*2</f>
        <v>519.6</v>
      </c>
      <c r="M9" s="90" t="s">
        <v>67</v>
      </c>
      <c r="N9" s="90">
        <v>1299</v>
      </c>
      <c r="O9" s="99">
        <v>100</v>
      </c>
      <c r="P9" s="99">
        <v>100</v>
      </c>
      <c r="Q9" s="90">
        <v>200</v>
      </c>
      <c r="R9" s="99">
        <v>100</v>
      </c>
      <c r="S9" s="99">
        <v>100</v>
      </c>
      <c r="T9" s="90">
        <v>1299</v>
      </c>
      <c r="U9" s="92">
        <v>100</v>
      </c>
      <c r="V9" s="99">
        <v>100</v>
      </c>
      <c r="W9" s="111">
        <f>T9/5*2</f>
        <v>519.6</v>
      </c>
    </row>
    <row r="10" spans="1:24" x14ac:dyDescent="0.2">
      <c r="A10" s="14" t="s">
        <v>46</v>
      </c>
      <c r="B10" s="102" t="s">
        <v>70</v>
      </c>
      <c r="C10" s="93">
        <v>1999</v>
      </c>
      <c r="D10" s="94">
        <v>100</v>
      </c>
      <c r="E10" s="94">
        <v>100</v>
      </c>
      <c r="F10" s="93">
        <v>200</v>
      </c>
      <c r="G10" s="95" t="s">
        <v>203</v>
      </c>
      <c r="H10" s="94">
        <v>100</v>
      </c>
      <c r="I10" s="93">
        <v>1999</v>
      </c>
      <c r="J10" s="95">
        <v>100</v>
      </c>
      <c r="K10" s="94">
        <v>100</v>
      </c>
      <c r="L10" s="109">
        <f>I10/5*2</f>
        <v>799.6</v>
      </c>
      <c r="M10" s="93" t="s">
        <v>68</v>
      </c>
      <c r="N10" s="93">
        <v>1999</v>
      </c>
      <c r="O10" s="95">
        <v>100</v>
      </c>
      <c r="P10" s="95">
        <v>100</v>
      </c>
      <c r="Q10" s="93">
        <v>200</v>
      </c>
      <c r="R10" s="95">
        <v>100</v>
      </c>
      <c r="S10" s="95">
        <v>100</v>
      </c>
      <c r="T10" s="93">
        <v>1999</v>
      </c>
      <c r="U10" s="95">
        <v>100</v>
      </c>
      <c r="V10" s="95">
        <v>100</v>
      </c>
      <c r="W10" s="109">
        <f>T10/5*2</f>
        <v>799.6</v>
      </c>
    </row>
    <row r="11" spans="1:24" ht="17" thickBot="1" x14ac:dyDescent="0.25">
      <c r="A11" s="14" t="s">
        <v>47</v>
      </c>
      <c r="B11" s="103" t="s">
        <v>71</v>
      </c>
      <c r="C11" s="96">
        <v>2499</v>
      </c>
      <c r="D11" s="97">
        <v>100</v>
      </c>
      <c r="E11" s="97">
        <v>100</v>
      </c>
      <c r="F11" s="96">
        <v>200</v>
      </c>
      <c r="G11" s="97" t="s">
        <v>203</v>
      </c>
      <c r="H11" s="97">
        <v>100</v>
      </c>
      <c r="I11" s="96">
        <v>2499</v>
      </c>
      <c r="J11" s="98">
        <v>100</v>
      </c>
      <c r="K11" s="97">
        <v>100</v>
      </c>
      <c r="L11" s="110">
        <f>I11/5*2</f>
        <v>999.6</v>
      </c>
      <c r="M11" s="96" t="s">
        <v>69</v>
      </c>
      <c r="N11" s="96">
        <v>2499</v>
      </c>
      <c r="O11" s="98">
        <v>100</v>
      </c>
      <c r="P11" s="98">
        <v>100</v>
      </c>
      <c r="Q11" s="96">
        <v>200</v>
      </c>
      <c r="R11" s="98">
        <v>100</v>
      </c>
      <c r="S11" s="98">
        <v>100</v>
      </c>
      <c r="T11" s="96">
        <v>2499</v>
      </c>
      <c r="U11" s="98">
        <v>100</v>
      </c>
      <c r="V11" s="98">
        <v>100</v>
      </c>
      <c r="W11" s="110">
        <f>T11/5*2</f>
        <v>999.6</v>
      </c>
    </row>
    <row r="13" spans="1:24" x14ac:dyDescent="0.2">
      <c r="I13" s="19"/>
      <c r="J13" s="19"/>
      <c r="K13" s="19"/>
      <c r="X13" s="18"/>
    </row>
    <row r="14" spans="1:24" x14ac:dyDescent="0.2">
      <c r="I14" s="20"/>
      <c r="J14" s="20"/>
    </row>
    <row r="15" spans="1:24" ht="19" x14ac:dyDescent="0.2">
      <c r="B15" s="15" t="s">
        <v>75</v>
      </c>
    </row>
    <row r="16" spans="1:24" ht="19" x14ac:dyDescent="0.2">
      <c r="B16" s="15" t="s">
        <v>85</v>
      </c>
    </row>
    <row r="17" spans="2:2" ht="19" x14ac:dyDescent="0.2">
      <c r="B17" s="15" t="s">
        <v>76</v>
      </c>
    </row>
    <row r="19" spans="2:2" x14ac:dyDescent="0.2">
      <c r="B19" s="86"/>
    </row>
  </sheetData>
  <mergeCells count="10">
    <mergeCell ref="A1:E1"/>
    <mergeCell ref="A2:F2"/>
    <mergeCell ref="B6:L6"/>
    <mergeCell ref="M6:W6"/>
    <mergeCell ref="C7:E7"/>
    <mergeCell ref="I7:L7"/>
    <mergeCell ref="N7:P7"/>
    <mergeCell ref="T7:W7"/>
    <mergeCell ref="F7:H7"/>
    <mergeCell ref="Q7:S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61739-6313-E24C-A6A1-E169B4B63030}">
  <sheetPr codeName="Sheet5">
    <tabColor theme="8" tint="0.59999389629810485"/>
  </sheetPr>
  <dimension ref="A1:K34"/>
  <sheetViews>
    <sheetView zoomScale="130" zoomScaleNormal="130" workbookViewId="0">
      <selection activeCell="A2" sqref="A2:F2"/>
    </sheetView>
  </sheetViews>
  <sheetFormatPr baseColWidth="10" defaultColWidth="19.5" defaultRowHeight="16" x14ac:dyDescent="0.2"/>
  <cols>
    <col min="1" max="1" width="33.83203125" bestFit="1" customWidth="1"/>
    <col min="2" max="2" width="14.83203125" bestFit="1" customWidth="1"/>
    <col min="3" max="3" width="18" bestFit="1" customWidth="1"/>
    <col min="4" max="4" width="21.83203125" bestFit="1" customWidth="1"/>
    <col min="5" max="5" width="15.1640625" bestFit="1" customWidth="1"/>
    <col min="6" max="6" width="18" customWidth="1"/>
    <col min="7" max="7" width="17" bestFit="1" customWidth="1"/>
    <col min="8" max="8" width="21.6640625" bestFit="1" customWidth="1"/>
    <col min="9" max="9" width="21.6640625" customWidth="1"/>
    <col min="10" max="10" width="24.1640625" bestFit="1" customWidth="1"/>
    <col min="11" max="11" width="148.33203125" bestFit="1" customWidth="1"/>
    <col min="12" max="12" width="21.6640625" bestFit="1" customWidth="1"/>
  </cols>
  <sheetData>
    <row r="1" spans="1:11" s="259" customFormat="1" x14ac:dyDescent="0.2">
      <c r="A1" s="270" t="s">
        <v>459</v>
      </c>
      <c r="B1" s="270"/>
      <c r="C1" s="270"/>
      <c r="D1" s="270"/>
      <c r="E1" s="270"/>
      <c r="F1" s="271"/>
      <c r="G1" s="261"/>
    </row>
    <row r="2" spans="1:11" s="259" customFormat="1" ht="82" customHeight="1" x14ac:dyDescent="0.2">
      <c r="A2" s="272" t="s">
        <v>477</v>
      </c>
      <c r="B2" s="272"/>
      <c r="C2" s="272"/>
      <c r="D2" s="272"/>
      <c r="E2" s="272"/>
      <c r="F2" s="272"/>
      <c r="G2" s="262"/>
    </row>
    <row r="4" spans="1:11" x14ac:dyDescent="0.2">
      <c r="A4" s="84" t="s">
        <v>102</v>
      </c>
      <c r="B4" s="84" t="s">
        <v>95</v>
      </c>
      <c r="C4" s="84" t="s">
        <v>94</v>
      </c>
      <c r="D4" s="23" t="s">
        <v>48</v>
      </c>
      <c r="E4" s="23" t="s">
        <v>49</v>
      </c>
      <c r="F4" s="23" t="s">
        <v>50</v>
      </c>
      <c r="G4" s="23" t="s">
        <v>51</v>
      </c>
      <c r="H4" s="23" t="s">
        <v>52</v>
      </c>
      <c r="I4" s="140" t="s">
        <v>180</v>
      </c>
      <c r="J4" s="140" t="s">
        <v>181</v>
      </c>
      <c r="K4" s="23" t="s">
        <v>56</v>
      </c>
    </row>
    <row r="5" spans="1:11" x14ac:dyDescent="0.2">
      <c r="A5" t="s">
        <v>188</v>
      </c>
      <c r="B5" s="24" t="s">
        <v>96</v>
      </c>
      <c r="C5" s="24" t="s">
        <v>97</v>
      </c>
      <c r="D5" s="113">
        <v>0</v>
      </c>
      <c r="E5" s="114">
        <v>1</v>
      </c>
      <c r="F5" s="115">
        <f t="shared" ref="F5:F8" si="0">D5/E5</f>
        <v>0</v>
      </c>
      <c r="G5" s="116">
        <f>Assumptions!$B$7</f>
        <v>50001</v>
      </c>
      <c r="H5" s="22">
        <f t="shared" ref="H5:H8" si="1">F5/G5</f>
        <v>0</v>
      </c>
      <c r="I5" s="22">
        <f>IF(B5="Yes",H5,0)</f>
        <v>0</v>
      </c>
      <c r="J5" s="22">
        <f>IF(C5="Yes",H5,0)</f>
        <v>0</v>
      </c>
      <c r="K5" t="s">
        <v>452</v>
      </c>
    </row>
    <row r="6" spans="1:11" x14ac:dyDescent="0.2">
      <c r="A6" t="s">
        <v>103</v>
      </c>
      <c r="B6" s="24" t="s">
        <v>96</v>
      </c>
      <c r="C6" s="24" t="s">
        <v>97</v>
      </c>
      <c r="D6" s="113">
        <v>0</v>
      </c>
      <c r="E6" s="114">
        <v>1</v>
      </c>
      <c r="F6" s="115">
        <f t="shared" si="0"/>
        <v>0</v>
      </c>
      <c r="G6" s="116">
        <f>Assumptions!$B$7</f>
        <v>50001</v>
      </c>
      <c r="H6" s="22">
        <f t="shared" si="1"/>
        <v>0</v>
      </c>
      <c r="I6" s="22">
        <f t="shared" ref="I6:I34" si="2">IF(B6="Yes",H6,0)</f>
        <v>0</v>
      </c>
      <c r="J6" s="22">
        <f t="shared" ref="J6:J34" si="3">IF(C6="Yes",H6,0)</f>
        <v>0</v>
      </c>
      <c r="K6" t="s">
        <v>452</v>
      </c>
    </row>
    <row r="7" spans="1:11" x14ac:dyDescent="0.2">
      <c r="A7" t="s">
        <v>187</v>
      </c>
      <c r="B7" s="24" t="s">
        <v>97</v>
      </c>
      <c r="C7" s="24" t="s">
        <v>96</v>
      </c>
      <c r="D7" s="113">
        <v>0</v>
      </c>
      <c r="E7" s="114">
        <v>1</v>
      </c>
      <c r="F7" s="115">
        <f t="shared" si="0"/>
        <v>0</v>
      </c>
      <c r="G7" s="116">
        <f>Assumptions!$B$8</f>
        <v>50002</v>
      </c>
      <c r="H7" s="22">
        <f t="shared" si="1"/>
        <v>0</v>
      </c>
      <c r="I7" s="22">
        <f t="shared" si="2"/>
        <v>0</v>
      </c>
      <c r="J7" s="22">
        <f t="shared" si="3"/>
        <v>0</v>
      </c>
      <c r="K7" t="s">
        <v>453</v>
      </c>
    </row>
    <row r="8" spans="1:11" x14ac:dyDescent="0.2">
      <c r="A8" t="s">
        <v>104</v>
      </c>
      <c r="B8" s="24" t="s">
        <v>97</v>
      </c>
      <c r="C8" s="24" t="s">
        <v>96</v>
      </c>
      <c r="D8" s="113">
        <v>0</v>
      </c>
      <c r="E8" s="114">
        <v>1</v>
      </c>
      <c r="F8" s="115">
        <f t="shared" si="0"/>
        <v>0</v>
      </c>
      <c r="G8" s="116">
        <f>Assumptions!$B$8</f>
        <v>50002</v>
      </c>
      <c r="H8" s="22">
        <f t="shared" si="1"/>
        <v>0</v>
      </c>
      <c r="I8" s="22">
        <f t="shared" si="2"/>
        <v>0</v>
      </c>
      <c r="J8" s="22">
        <f t="shared" si="3"/>
        <v>0</v>
      </c>
      <c r="K8" t="s">
        <v>453</v>
      </c>
    </row>
    <row r="9" spans="1:11" x14ac:dyDescent="0.2">
      <c r="A9" t="s">
        <v>98</v>
      </c>
      <c r="B9" s="24" t="s">
        <v>96</v>
      </c>
      <c r="C9" s="24" t="s">
        <v>97</v>
      </c>
      <c r="D9" s="113">
        <v>100000</v>
      </c>
      <c r="E9" s="114">
        <v>3</v>
      </c>
      <c r="F9" s="115">
        <f>D9/E9</f>
        <v>33333.333333333336</v>
      </c>
      <c r="G9" s="116">
        <f>Assumptions!$B$7</f>
        <v>50001</v>
      </c>
      <c r="H9" s="22">
        <f>F9/G9</f>
        <v>0.66665333359999468</v>
      </c>
      <c r="I9" s="22">
        <f t="shared" si="2"/>
        <v>0.66665333359999468</v>
      </c>
      <c r="J9" s="22">
        <f t="shared" si="3"/>
        <v>0</v>
      </c>
    </row>
    <row r="10" spans="1:11" x14ac:dyDescent="0.2">
      <c r="A10" t="s">
        <v>100</v>
      </c>
      <c r="B10" s="24" t="s">
        <v>96</v>
      </c>
      <c r="C10" s="24" t="s">
        <v>97</v>
      </c>
      <c r="D10" s="113">
        <v>101000</v>
      </c>
      <c r="E10" s="114">
        <v>3</v>
      </c>
      <c r="F10" s="115">
        <f>D10/E10</f>
        <v>33666.666666666664</v>
      </c>
      <c r="G10" s="116">
        <f>Assumptions!$B$7</f>
        <v>50001</v>
      </c>
      <c r="H10" s="22">
        <f>F10/G10</f>
        <v>0.67331986693599455</v>
      </c>
      <c r="I10" s="22">
        <f t="shared" si="2"/>
        <v>0.67331986693599455</v>
      </c>
      <c r="J10" s="22">
        <f t="shared" si="3"/>
        <v>0</v>
      </c>
    </row>
    <row r="11" spans="1:11" x14ac:dyDescent="0.2">
      <c r="A11" t="s">
        <v>99</v>
      </c>
      <c r="B11" s="24" t="s">
        <v>97</v>
      </c>
      <c r="C11" s="24" t="s">
        <v>96</v>
      </c>
      <c r="D11" s="113">
        <v>102000</v>
      </c>
      <c r="E11" s="114">
        <v>3</v>
      </c>
      <c r="F11" s="115">
        <f t="shared" ref="F11:F12" si="4">D11/E11</f>
        <v>34000</v>
      </c>
      <c r="G11" s="116">
        <f>Assumptions!$B$8</f>
        <v>50002</v>
      </c>
      <c r="H11" s="22">
        <f t="shared" ref="H11:H12" si="5">F11/G11</f>
        <v>0.67997280108795644</v>
      </c>
      <c r="I11" s="22">
        <f t="shared" si="2"/>
        <v>0</v>
      </c>
      <c r="J11" s="22">
        <f t="shared" si="3"/>
        <v>0.67997280108795644</v>
      </c>
    </row>
    <row r="12" spans="1:11" x14ac:dyDescent="0.2">
      <c r="A12" t="s">
        <v>101</v>
      </c>
      <c r="B12" s="24" t="s">
        <v>97</v>
      </c>
      <c r="C12" s="24" t="s">
        <v>96</v>
      </c>
      <c r="D12" s="113">
        <v>103000</v>
      </c>
      <c r="E12" s="114">
        <v>3</v>
      </c>
      <c r="F12" s="115">
        <f t="shared" si="4"/>
        <v>34333.333333333336</v>
      </c>
      <c r="G12" s="116">
        <f>Assumptions!$B$8</f>
        <v>50002</v>
      </c>
      <c r="H12" s="22">
        <f t="shared" si="5"/>
        <v>0.68663920109862275</v>
      </c>
      <c r="I12" s="22">
        <f t="shared" si="2"/>
        <v>0</v>
      </c>
      <c r="J12" s="22">
        <f t="shared" si="3"/>
        <v>0.68663920109862275</v>
      </c>
    </row>
    <row r="13" spans="1:11" x14ac:dyDescent="0.2">
      <c r="A13" s="85" t="s">
        <v>22</v>
      </c>
      <c r="B13" s="24" t="s">
        <v>96</v>
      </c>
      <c r="C13" s="24" t="s">
        <v>96</v>
      </c>
      <c r="D13" s="113">
        <v>1000000</v>
      </c>
      <c r="E13" s="114">
        <v>3</v>
      </c>
      <c r="F13" s="115">
        <f>D13/E13</f>
        <v>333333.33333333331</v>
      </c>
      <c r="G13" s="116">
        <f>Assumptions!$B$9</f>
        <v>100003</v>
      </c>
      <c r="H13" s="22">
        <f>F13/G13</f>
        <v>3.3332333363332429</v>
      </c>
      <c r="I13" s="22">
        <f t="shared" si="2"/>
        <v>3.3332333363332429</v>
      </c>
      <c r="J13" s="22">
        <f t="shared" si="3"/>
        <v>3.3332333363332429</v>
      </c>
    </row>
    <row r="14" spans="1:11" x14ac:dyDescent="0.2">
      <c r="A14" s="85" t="s">
        <v>23</v>
      </c>
      <c r="B14" s="24" t="s">
        <v>96</v>
      </c>
      <c r="C14" s="24" t="s">
        <v>97</v>
      </c>
      <c r="D14" s="113">
        <v>-100000</v>
      </c>
      <c r="E14" s="114">
        <v>3</v>
      </c>
      <c r="F14" s="115">
        <f>D14/E14</f>
        <v>-33333.333333333336</v>
      </c>
      <c r="G14" s="116">
        <f>Assumptions!$B$7</f>
        <v>50001</v>
      </c>
      <c r="H14" s="22">
        <f>F14/G14</f>
        <v>-0.66665333359999468</v>
      </c>
      <c r="I14" s="22">
        <f t="shared" si="2"/>
        <v>-0.66665333359999468</v>
      </c>
      <c r="J14" s="22">
        <f t="shared" si="3"/>
        <v>0</v>
      </c>
      <c r="K14" t="s">
        <v>432</v>
      </c>
    </row>
    <row r="15" spans="1:11" x14ac:dyDescent="0.2">
      <c r="A15" t="s">
        <v>105</v>
      </c>
      <c r="B15" s="24" t="s">
        <v>96</v>
      </c>
      <c r="C15" s="24" t="s">
        <v>97</v>
      </c>
      <c r="D15" s="113">
        <v>0</v>
      </c>
      <c r="E15" s="114">
        <v>1</v>
      </c>
      <c r="F15" s="115">
        <f t="shared" ref="F15:F16" si="6">D15/E15</f>
        <v>0</v>
      </c>
      <c r="G15" s="116">
        <f>Assumptions!$B$7</f>
        <v>50001</v>
      </c>
      <c r="H15" s="22">
        <f t="shared" ref="H15:H17" si="7">F15/G15</f>
        <v>0</v>
      </c>
      <c r="I15" s="22">
        <f t="shared" si="2"/>
        <v>0</v>
      </c>
      <c r="J15" s="22">
        <f t="shared" si="3"/>
        <v>0</v>
      </c>
      <c r="K15" t="s">
        <v>451</v>
      </c>
    </row>
    <row r="16" spans="1:11" x14ac:dyDescent="0.2">
      <c r="A16" t="s">
        <v>106</v>
      </c>
      <c r="B16" s="24" t="s">
        <v>97</v>
      </c>
      <c r="C16" s="24" t="s">
        <v>96</v>
      </c>
      <c r="D16" s="113">
        <v>0</v>
      </c>
      <c r="E16" s="114">
        <v>1</v>
      </c>
      <c r="F16" s="115">
        <f t="shared" si="6"/>
        <v>0</v>
      </c>
      <c r="G16" s="116">
        <f>Assumptions!$B$8</f>
        <v>50002</v>
      </c>
      <c r="H16" s="22">
        <f t="shared" si="7"/>
        <v>0</v>
      </c>
      <c r="I16" s="22">
        <f t="shared" si="2"/>
        <v>0</v>
      </c>
      <c r="J16" s="22">
        <f t="shared" si="3"/>
        <v>0</v>
      </c>
      <c r="K16" t="s">
        <v>451</v>
      </c>
    </row>
    <row r="17" spans="1:10" x14ac:dyDescent="0.2">
      <c r="A17" t="s">
        <v>89</v>
      </c>
      <c r="B17" s="24" t="s">
        <v>96</v>
      </c>
      <c r="C17" s="24" t="s">
        <v>96</v>
      </c>
      <c r="D17" s="113">
        <v>104000</v>
      </c>
      <c r="E17" s="114">
        <v>3</v>
      </c>
      <c r="F17" s="115">
        <f>D17/E17</f>
        <v>34666.666666666664</v>
      </c>
      <c r="G17" s="116">
        <f>Assumptions!$B$9</f>
        <v>100003</v>
      </c>
      <c r="H17" s="22">
        <f t="shared" si="7"/>
        <v>0.34665626697865726</v>
      </c>
      <c r="I17" s="22">
        <f t="shared" si="2"/>
        <v>0.34665626697865726</v>
      </c>
      <c r="J17" s="22">
        <f t="shared" si="3"/>
        <v>0.34665626697865726</v>
      </c>
    </row>
    <row r="18" spans="1:10" x14ac:dyDescent="0.2">
      <c r="A18" t="s">
        <v>90</v>
      </c>
      <c r="B18" s="24" t="s">
        <v>96</v>
      </c>
      <c r="C18" s="24" t="s">
        <v>96</v>
      </c>
      <c r="D18" s="113">
        <v>105000</v>
      </c>
      <c r="E18" s="114">
        <v>3</v>
      </c>
      <c r="F18" s="115">
        <f>D18/E18</f>
        <v>35000</v>
      </c>
      <c r="G18" s="116">
        <f>Assumptions!$B$9</f>
        <v>100003</v>
      </c>
      <c r="H18" s="22">
        <f>F18/G18</f>
        <v>0.34998950031499054</v>
      </c>
      <c r="I18" s="22">
        <f t="shared" si="2"/>
        <v>0.34998950031499054</v>
      </c>
      <c r="J18" s="22">
        <f t="shared" si="3"/>
        <v>0.34998950031499054</v>
      </c>
    </row>
    <row r="19" spans="1:10" x14ac:dyDescent="0.2">
      <c r="A19" t="s">
        <v>431</v>
      </c>
      <c r="B19" s="24" t="s">
        <v>96</v>
      </c>
      <c r="C19" s="24" t="s">
        <v>96</v>
      </c>
      <c r="D19" s="113">
        <v>106000</v>
      </c>
      <c r="E19" s="114">
        <v>3</v>
      </c>
      <c r="F19" s="115">
        <f>D19/E19</f>
        <v>35333.333333333336</v>
      </c>
      <c r="G19" s="116">
        <f>Assumptions!$B$9</f>
        <v>100003</v>
      </c>
      <c r="H19" s="22">
        <f>F19/G19</f>
        <v>0.35332273365132383</v>
      </c>
      <c r="I19" s="22">
        <f t="shared" si="2"/>
        <v>0.35332273365132383</v>
      </c>
      <c r="J19" s="22">
        <f t="shared" si="3"/>
        <v>0.35332273365132383</v>
      </c>
    </row>
    <row r="20" spans="1:10" x14ac:dyDescent="0.2">
      <c r="A20" t="s">
        <v>91</v>
      </c>
      <c r="B20" s="24" t="s">
        <v>96</v>
      </c>
      <c r="C20" s="24" t="s">
        <v>96</v>
      </c>
      <c r="D20" s="113">
        <v>107000</v>
      </c>
      <c r="E20" s="114">
        <v>3</v>
      </c>
      <c r="F20" s="115">
        <f t="shared" ref="F20:F22" si="8">D20/E20</f>
        <v>35666.666666666664</v>
      </c>
      <c r="G20" s="116">
        <f>Assumptions!$B$9</f>
        <v>100003</v>
      </c>
      <c r="H20" s="22">
        <f t="shared" ref="H20:H22" si="9">F20/G20</f>
        <v>0.356655966987657</v>
      </c>
      <c r="I20" s="22">
        <f t="shared" si="2"/>
        <v>0.356655966987657</v>
      </c>
      <c r="J20" s="22">
        <f t="shared" si="3"/>
        <v>0.356655966987657</v>
      </c>
    </row>
    <row r="21" spans="1:10" x14ac:dyDescent="0.2">
      <c r="A21" t="s">
        <v>92</v>
      </c>
      <c r="B21" s="24" t="s">
        <v>96</v>
      </c>
      <c r="C21" s="24" t="s">
        <v>96</v>
      </c>
      <c r="D21" s="113">
        <v>108000</v>
      </c>
      <c r="E21" s="114">
        <v>3</v>
      </c>
      <c r="F21" s="115">
        <f t="shared" si="8"/>
        <v>36000</v>
      </c>
      <c r="G21" s="116">
        <f>Assumptions!$B$9</f>
        <v>100003</v>
      </c>
      <c r="H21" s="22">
        <f t="shared" si="9"/>
        <v>0.35998920032399029</v>
      </c>
      <c r="I21" s="22">
        <f t="shared" si="2"/>
        <v>0.35998920032399029</v>
      </c>
      <c r="J21" s="22">
        <f t="shared" si="3"/>
        <v>0.35998920032399029</v>
      </c>
    </row>
    <row r="22" spans="1:10" x14ac:dyDescent="0.2">
      <c r="A22" t="s">
        <v>93</v>
      </c>
      <c r="B22" s="24" t="s">
        <v>96</v>
      </c>
      <c r="C22" s="24" t="s">
        <v>96</v>
      </c>
      <c r="D22" s="113">
        <v>109000</v>
      </c>
      <c r="E22" s="114">
        <v>3</v>
      </c>
      <c r="F22" s="115">
        <f t="shared" si="8"/>
        <v>36333.333333333336</v>
      </c>
      <c r="G22" s="116">
        <f>Assumptions!$B$9</f>
        <v>100003</v>
      </c>
      <c r="H22" s="22">
        <f t="shared" si="9"/>
        <v>0.36332243366032357</v>
      </c>
      <c r="I22" s="22">
        <f t="shared" si="2"/>
        <v>0.36332243366032357</v>
      </c>
      <c r="J22" s="22">
        <f t="shared" si="3"/>
        <v>0.36332243366032357</v>
      </c>
    </row>
    <row r="23" spans="1:10" x14ac:dyDescent="0.2">
      <c r="A23" t="s">
        <v>87</v>
      </c>
      <c r="B23" s="24" t="s">
        <v>96</v>
      </c>
      <c r="C23" s="24" t="s">
        <v>96</v>
      </c>
      <c r="D23" s="113">
        <v>111000</v>
      </c>
      <c r="E23" s="114">
        <v>3</v>
      </c>
      <c r="F23" s="115">
        <f t="shared" ref="F23:F34" si="10">D23/E23</f>
        <v>37000</v>
      </c>
      <c r="G23" s="116">
        <f>Assumptions!$B$9</f>
        <v>100003</v>
      </c>
      <c r="H23" s="22">
        <f>F23/G23</f>
        <v>0.36998890033299003</v>
      </c>
      <c r="I23" s="22">
        <f t="shared" si="2"/>
        <v>0.36998890033299003</v>
      </c>
      <c r="J23" s="22">
        <f t="shared" si="3"/>
        <v>0.36998890033299003</v>
      </c>
    </row>
    <row r="24" spans="1:10" x14ac:dyDescent="0.2">
      <c r="A24" t="s">
        <v>88</v>
      </c>
      <c r="B24" s="24" t="s">
        <v>97</v>
      </c>
      <c r="C24" s="24" t="s">
        <v>96</v>
      </c>
      <c r="D24" s="113">
        <v>111000</v>
      </c>
      <c r="E24" s="114">
        <v>3</v>
      </c>
      <c r="F24" s="115">
        <f t="shared" si="10"/>
        <v>37000</v>
      </c>
      <c r="G24" s="116">
        <f>Assumptions!$B$9</f>
        <v>100003</v>
      </c>
      <c r="H24" s="22">
        <f>F24/G24</f>
        <v>0.36998890033299003</v>
      </c>
      <c r="I24" s="22">
        <f t="shared" si="2"/>
        <v>0</v>
      </c>
      <c r="J24" s="22">
        <f t="shared" si="3"/>
        <v>0.36998890033299003</v>
      </c>
    </row>
    <row r="25" spans="1:10" x14ac:dyDescent="0.2">
      <c r="A25" s="141" t="s">
        <v>182</v>
      </c>
      <c r="B25" s="141" t="s">
        <v>96</v>
      </c>
      <c r="C25" s="141" t="s">
        <v>96</v>
      </c>
      <c r="D25" s="113">
        <v>0</v>
      </c>
      <c r="E25" s="114">
        <v>3</v>
      </c>
      <c r="F25" s="115">
        <f t="shared" si="10"/>
        <v>0</v>
      </c>
      <c r="G25" s="116">
        <f>Assumptions!$B$9</f>
        <v>100003</v>
      </c>
      <c r="H25" s="22">
        <f>F25/G25</f>
        <v>0</v>
      </c>
      <c r="I25" s="22">
        <f t="shared" si="2"/>
        <v>0</v>
      </c>
      <c r="J25" s="22">
        <f t="shared" si="3"/>
        <v>0</v>
      </c>
    </row>
    <row r="26" spans="1:10" x14ac:dyDescent="0.2">
      <c r="A26" s="141" t="s">
        <v>183</v>
      </c>
      <c r="B26" s="141" t="s">
        <v>96</v>
      </c>
      <c r="C26" s="141" t="s">
        <v>96</v>
      </c>
      <c r="D26" s="113">
        <v>0</v>
      </c>
      <c r="E26" s="114">
        <v>1</v>
      </c>
      <c r="F26" s="115">
        <f t="shared" si="10"/>
        <v>0</v>
      </c>
      <c r="G26" s="116">
        <f>Assumptions!$B$9</f>
        <v>100003</v>
      </c>
      <c r="H26" s="22">
        <f t="shared" ref="H26:H29" si="11">F26/G26</f>
        <v>0</v>
      </c>
      <c r="I26" s="22">
        <f t="shared" si="2"/>
        <v>0</v>
      </c>
      <c r="J26" s="22">
        <f t="shared" si="3"/>
        <v>0</v>
      </c>
    </row>
    <row r="27" spans="1:10" x14ac:dyDescent="0.2">
      <c r="A27" s="141" t="s">
        <v>184</v>
      </c>
      <c r="B27" s="141" t="s">
        <v>96</v>
      </c>
      <c r="C27" s="141" t="s">
        <v>96</v>
      </c>
      <c r="D27" s="113">
        <v>0</v>
      </c>
      <c r="E27" s="114">
        <v>1</v>
      </c>
      <c r="F27" s="115">
        <f t="shared" si="10"/>
        <v>0</v>
      </c>
      <c r="G27" s="116">
        <f>Assumptions!$B$9</f>
        <v>100003</v>
      </c>
      <c r="H27" s="22">
        <f t="shared" si="11"/>
        <v>0</v>
      </c>
      <c r="I27" s="22">
        <f t="shared" si="2"/>
        <v>0</v>
      </c>
      <c r="J27" s="22">
        <f t="shared" si="3"/>
        <v>0</v>
      </c>
    </row>
    <row r="28" spans="1:10" x14ac:dyDescent="0.2">
      <c r="A28" s="141" t="s">
        <v>185</v>
      </c>
      <c r="B28" s="141" t="s">
        <v>96</v>
      </c>
      <c r="C28" s="141" t="s">
        <v>96</v>
      </c>
      <c r="D28" s="113">
        <v>0</v>
      </c>
      <c r="E28" s="114">
        <v>1</v>
      </c>
      <c r="F28" s="115">
        <f t="shared" si="10"/>
        <v>0</v>
      </c>
      <c r="G28" s="116">
        <f>Assumptions!$B$9</f>
        <v>100003</v>
      </c>
      <c r="H28" s="22">
        <f t="shared" si="11"/>
        <v>0</v>
      </c>
      <c r="I28" s="22">
        <f t="shared" si="2"/>
        <v>0</v>
      </c>
      <c r="J28" s="22">
        <f t="shared" si="3"/>
        <v>0</v>
      </c>
    </row>
    <row r="29" spans="1:10" x14ac:dyDescent="0.2">
      <c r="A29" s="141" t="s">
        <v>186</v>
      </c>
      <c r="B29" s="141" t="s">
        <v>96</v>
      </c>
      <c r="C29" s="141" t="s">
        <v>96</v>
      </c>
      <c r="D29" s="113">
        <v>0</v>
      </c>
      <c r="E29" s="114">
        <v>1</v>
      </c>
      <c r="F29" s="115">
        <f t="shared" si="10"/>
        <v>0</v>
      </c>
      <c r="G29" s="116">
        <f>Assumptions!$B$9</f>
        <v>100003</v>
      </c>
      <c r="H29" s="22">
        <f t="shared" si="11"/>
        <v>0</v>
      </c>
      <c r="I29" s="22">
        <f t="shared" si="2"/>
        <v>0</v>
      </c>
      <c r="J29" s="22">
        <f t="shared" si="3"/>
        <v>0</v>
      </c>
    </row>
    <row r="30" spans="1:10" x14ac:dyDescent="0.2">
      <c r="A30" s="141" t="s">
        <v>189</v>
      </c>
      <c r="B30" s="141" t="s">
        <v>96</v>
      </c>
      <c r="C30" s="141" t="s">
        <v>96</v>
      </c>
      <c r="D30" s="113">
        <v>0</v>
      </c>
      <c r="E30" s="114">
        <v>3</v>
      </c>
      <c r="F30" s="115">
        <f t="shared" si="10"/>
        <v>0</v>
      </c>
      <c r="G30" s="116">
        <f>Assumptions!$B$9</f>
        <v>100003</v>
      </c>
      <c r="H30" s="22">
        <f>F30/G30</f>
        <v>0</v>
      </c>
      <c r="I30" s="22">
        <f t="shared" si="2"/>
        <v>0</v>
      </c>
      <c r="J30" s="22">
        <f t="shared" si="3"/>
        <v>0</v>
      </c>
    </row>
    <row r="31" spans="1:10" x14ac:dyDescent="0.2">
      <c r="A31" s="141" t="s">
        <v>190</v>
      </c>
      <c r="B31" s="141" t="s">
        <v>96</v>
      </c>
      <c r="C31" s="141" t="s">
        <v>96</v>
      </c>
      <c r="D31" s="113">
        <v>0</v>
      </c>
      <c r="E31" s="114">
        <v>1</v>
      </c>
      <c r="F31" s="115">
        <f t="shared" si="10"/>
        <v>0</v>
      </c>
      <c r="G31" s="116">
        <f>Assumptions!$B$9</f>
        <v>100003</v>
      </c>
      <c r="H31" s="22">
        <f t="shared" ref="H31:H34" si="12">F31/G31</f>
        <v>0</v>
      </c>
      <c r="I31" s="22">
        <f t="shared" si="2"/>
        <v>0</v>
      </c>
      <c r="J31" s="22">
        <f t="shared" si="3"/>
        <v>0</v>
      </c>
    </row>
    <row r="32" spans="1:10" x14ac:dyDescent="0.2">
      <c r="A32" s="141" t="s">
        <v>191</v>
      </c>
      <c r="B32" s="141" t="s">
        <v>96</v>
      </c>
      <c r="C32" s="141" t="s">
        <v>96</v>
      </c>
      <c r="D32" s="113">
        <v>0</v>
      </c>
      <c r="E32" s="114">
        <v>1</v>
      </c>
      <c r="F32" s="115">
        <f t="shared" si="10"/>
        <v>0</v>
      </c>
      <c r="G32" s="116">
        <f>Assumptions!$B$9</f>
        <v>100003</v>
      </c>
      <c r="H32" s="22">
        <f t="shared" si="12"/>
        <v>0</v>
      </c>
      <c r="I32" s="22">
        <f t="shared" si="2"/>
        <v>0</v>
      </c>
      <c r="J32" s="22">
        <f t="shared" si="3"/>
        <v>0</v>
      </c>
    </row>
    <row r="33" spans="1:10" x14ac:dyDescent="0.2">
      <c r="A33" s="141" t="s">
        <v>192</v>
      </c>
      <c r="B33" s="141" t="s">
        <v>96</v>
      </c>
      <c r="C33" s="141" t="s">
        <v>96</v>
      </c>
      <c r="D33" s="113">
        <v>0</v>
      </c>
      <c r="E33" s="114">
        <v>1</v>
      </c>
      <c r="F33" s="115">
        <f t="shared" si="10"/>
        <v>0</v>
      </c>
      <c r="G33" s="116">
        <f>Assumptions!$B$9</f>
        <v>100003</v>
      </c>
      <c r="H33" s="22">
        <f t="shared" si="12"/>
        <v>0</v>
      </c>
      <c r="I33" s="22">
        <f t="shared" si="2"/>
        <v>0</v>
      </c>
      <c r="J33" s="22">
        <f t="shared" si="3"/>
        <v>0</v>
      </c>
    </row>
    <row r="34" spans="1:10" x14ac:dyDescent="0.2">
      <c r="A34" s="141" t="s">
        <v>193</v>
      </c>
      <c r="B34" s="141" t="s">
        <v>96</v>
      </c>
      <c r="C34" s="141" t="s">
        <v>96</v>
      </c>
      <c r="D34" s="113">
        <v>0</v>
      </c>
      <c r="E34" s="114">
        <v>1</v>
      </c>
      <c r="F34" s="115">
        <f t="shared" si="10"/>
        <v>0</v>
      </c>
      <c r="G34" s="116">
        <f>Assumptions!$B$9</f>
        <v>100003</v>
      </c>
      <c r="H34" s="22">
        <f t="shared" si="12"/>
        <v>0</v>
      </c>
      <c r="I34" s="22">
        <f t="shared" si="2"/>
        <v>0</v>
      </c>
      <c r="J34" s="22">
        <f t="shared" si="3"/>
        <v>0</v>
      </c>
    </row>
  </sheetData>
  <mergeCells count="2">
    <mergeCell ref="A1:E1"/>
    <mergeCell ref="A2:F2"/>
  </mergeCells>
  <phoneticPr fontId="19" type="noConversion"/>
  <pageMargins left="0.7" right="0.7" top="0.75" bottom="0.75" header="0.3" footer="0.3"/>
  <pageSetup orientation="portrait" horizontalDpi="0" verticalDpi="0"/>
  <ignoredErrors>
    <ignoredError sqref="G9:G14 G5:G8 G17:G24 G15:G16 G30:G34 G25:G29"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32AEC-BB30-F241-AE27-C3E24729104E}">
  <sheetPr codeName="Sheet6">
    <tabColor theme="8" tint="0.59999389629810485"/>
  </sheetPr>
  <dimension ref="A1:AD115"/>
  <sheetViews>
    <sheetView topLeftCell="A2" zoomScale="130" zoomScaleNormal="130" workbookViewId="0">
      <selection activeCell="I6" sqref="I6:O6"/>
    </sheetView>
  </sheetViews>
  <sheetFormatPr baseColWidth="10" defaultColWidth="8.83203125" defaultRowHeight="15" x14ac:dyDescent="0.2"/>
  <cols>
    <col min="1" max="1" width="27.33203125" style="88" customWidth="1"/>
    <col min="2" max="2" width="19.6640625" style="88" customWidth="1"/>
    <col min="3" max="3" width="21.1640625" style="88" customWidth="1"/>
    <col min="4" max="4" width="17.6640625" style="88" customWidth="1"/>
    <col min="5" max="8" width="15.1640625" style="133" customWidth="1"/>
    <col min="9" max="9" width="17.6640625" style="88" customWidth="1"/>
    <col min="10" max="11" width="20.5" style="88" customWidth="1"/>
    <col min="12" max="15" width="15.1640625" style="133" customWidth="1"/>
    <col min="16" max="16" width="20" style="133" customWidth="1"/>
    <col min="17" max="17" width="15.1640625" style="133" customWidth="1"/>
    <col min="18" max="18" width="12.6640625" style="87" customWidth="1"/>
    <col min="19" max="19" width="16.5" style="87" customWidth="1"/>
    <col min="20" max="20" width="15.1640625" style="133" customWidth="1"/>
    <col min="21" max="21" width="9.1640625" style="118" customWidth="1"/>
    <col min="22" max="16384" width="8.83203125" style="88"/>
  </cols>
  <sheetData>
    <row r="1" spans="1:30" s="259" customFormat="1" ht="16" x14ac:dyDescent="0.2">
      <c r="A1" s="270" t="s">
        <v>460</v>
      </c>
      <c r="B1" s="270"/>
      <c r="C1" s="270"/>
      <c r="D1" s="270"/>
      <c r="E1" s="270"/>
      <c r="F1" s="270"/>
      <c r="G1" s="261"/>
    </row>
    <row r="2" spans="1:30" s="259" customFormat="1" ht="178" customHeight="1" x14ac:dyDescent="0.2">
      <c r="A2" s="272" t="s">
        <v>478</v>
      </c>
      <c r="B2" s="272"/>
      <c r="C2" s="272"/>
      <c r="D2" s="272"/>
      <c r="E2" s="272"/>
      <c r="F2" s="272"/>
      <c r="G2" s="262"/>
    </row>
    <row r="3" spans="1:30" x14ac:dyDescent="0.2">
      <c r="A3" s="117"/>
      <c r="E3" s="87"/>
      <c r="F3" s="87"/>
      <c r="G3" s="88"/>
      <c r="H3" s="88"/>
      <c r="L3" s="88"/>
      <c r="M3" s="88"/>
      <c r="N3" s="118"/>
      <c r="O3" s="88"/>
      <c r="P3" s="88"/>
      <c r="Q3" s="88"/>
      <c r="T3" s="88"/>
    </row>
    <row r="4" spans="1:30" x14ac:dyDescent="0.2">
      <c r="A4" s="117"/>
      <c r="E4" s="87"/>
      <c r="F4" s="87"/>
      <c r="G4" s="88"/>
      <c r="H4" s="88"/>
      <c r="L4" s="88"/>
      <c r="M4" s="88"/>
      <c r="N4" s="118"/>
      <c r="O4" s="88"/>
      <c r="P4" s="88"/>
      <c r="Q4" s="88"/>
      <c r="T4" s="88"/>
    </row>
    <row r="5" spans="1:30" x14ac:dyDescent="0.2">
      <c r="E5" s="87"/>
      <c r="F5" s="87"/>
      <c r="G5" s="88"/>
      <c r="H5" s="88"/>
      <c r="L5" s="88"/>
      <c r="M5" s="88"/>
      <c r="N5" s="118"/>
      <c r="O5" s="88"/>
      <c r="P5" s="88"/>
      <c r="Q5" s="88"/>
      <c r="T5" s="88"/>
    </row>
    <row r="6" spans="1:30" s="135" customFormat="1" ht="64" x14ac:dyDescent="0.2">
      <c r="A6" s="267" t="s">
        <v>125</v>
      </c>
      <c r="B6" s="134" t="s">
        <v>57</v>
      </c>
      <c r="C6" s="134" t="s">
        <v>259</v>
      </c>
      <c r="D6" s="134" t="s">
        <v>115</v>
      </c>
      <c r="E6" s="189" t="s">
        <v>140</v>
      </c>
      <c r="F6" s="120" t="s">
        <v>58</v>
      </c>
      <c r="G6" s="120" t="s">
        <v>134</v>
      </c>
      <c r="H6" s="120" t="s">
        <v>261</v>
      </c>
      <c r="I6" s="139" t="s">
        <v>112</v>
      </c>
      <c r="J6" s="139" t="s">
        <v>254</v>
      </c>
      <c r="K6" s="139" t="s">
        <v>116</v>
      </c>
      <c r="L6" s="121" t="s">
        <v>141</v>
      </c>
      <c r="M6" s="121" t="s">
        <v>59</v>
      </c>
      <c r="N6" s="121" t="s">
        <v>135</v>
      </c>
      <c r="O6" s="121" t="s">
        <v>262</v>
      </c>
      <c r="P6" s="263" t="s">
        <v>263</v>
      </c>
      <c r="Q6" s="263" t="s">
        <v>168</v>
      </c>
      <c r="R6" s="122" t="s">
        <v>113</v>
      </c>
      <c r="S6" s="122" t="s">
        <v>117</v>
      </c>
      <c r="T6" s="122" t="s">
        <v>146</v>
      </c>
      <c r="U6" s="264" t="s">
        <v>9</v>
      </c>
    </row>
    <row r="7" spans="1:30" s="136" customFormat="1" ht="256" x14ac:dyDescent="0.2">
      <c r="A7" s="165" t="s">
        <v>243</v>
      </c>
      <c r="B7" s="171" t="s">
        <v>118</v>
      </c>
      <c r="C7" s="171" t="s">
        <v>251</v>
      </c>
      <c r="D7" s="171" t="s">
        <v>121</v>
      </c>
      <c r="E7" s="171" t="s">
        <v>177</v>
      </c>
      <c r="F7" s="171" t="s">
        <v>176</v>
      </c>
      <c r="G7" s="171" t="s">
        <v>175</v>
      </c>
      <c r="H7" s="171" t="s">
        <v>174</v>
      </c>
      <c r="I7" s="171" t="s">
        <v>119</v>
      </c>
      <c r="J7" s="171" t="s">
        <v>252</v>
      </c>
      <c r="K7" s="171" t="s">
        <v>120</v>
      </c>
      <c r="L7" s="171" t="s">
        <v>172</v>
      </c>
      <c r="M7" s="171" t="s">
        <v>171</v>
      </c>
      <c r="N7" s="171" t="s">
        <v>170</v>
      </c>
      <c r="O7" s="171" t="s">
        <v>173</v>
      </c>
      <c r="P7" s="171" t="s">
        <v>260</v>
      </c>
      <c r="Q7" s="171" t="s">
        <v>169</v>
      </c>
      <c r="R7" s="171" t="s">
        <v>461</v>
      </c>
      <c r="S7" s="171" t="s">
        <v>462</v>
      </c>
      <c r="T7" s="171" t="s">
        <v>463</v>
      </c>
      <c r="U7" s="171" t="s">
        <v>124</v>
      </c>
    </row>
    <row r="8" spans="1:30" s="170" customFormat="1" ht="64" x14ac:dyDescent="0.2">
      <c r="A8" s="168" t="s">
        <v>255</v>
      </c>
      <c r="B8" s="172" t="str">
        <f>Assumptions!$A$16</f>
        <v>Labor rate for internal Help Desk agents</v>
      </c>
      <c r="C8" s="172" t="str">
        <f>Assumptions!$A$17</f>
        <v>Labor rate for internal support team, excluding Help Desk agents</v>
      </c>
      <c r="D8" s="172" t="str">
        <f>Assumptions!$A$17</f>
        <v>Labor rate for internal support team, excluding Help Desk agents</v>
      </c>
      <c r="E8" s="173" t="str">
        <f>Assumptions!$A$18</f>
        <v>Labor rate for internal engineering team</v>
      </c>
      <c r="F8" s="173" t="str">
        <f>Assumptions!$A$18</f>
        <v>Labor rate for internal engineering team</v>
      </c>
      <c r="G8" s="173" t="str">
        <f>Assumptions!$A$18</f>
        <v>Labor rate for internal engineering team</v>
      </c>
      <c r="H8" s="173" t="str">
        <f>Assumptions!$A$18</f>
        <v>Labor rate for internal engineering team</v>
      </c>
      <c r="I8" s="172" t="str">
        <f>Assumptions!$A$16</f>
        <v>Labor rate for internal Help Desk agents</v>
      </c>
      <c r="J8" s="172" t="str">
        <f>Assumptions!$A$17</f>
        <v>Labor rate for internal support team, excluding Help Desk agents</v>
      </c>
      <c r="K8" s="172" t="str">
        <f>Assumptions!$A$17</f>
        <v>Labor rate for internal support team, excluding Help Desk agents</v>
      </c>
      <c r="L8" s="173" t="str">
        <f>Assumptions!$A$18</f>
        <v>Labor rate for internal engineering team</v>
      </c>
      <c r="M8" s="173" t="str">
        <f>Assumptions!$A$18</f>
        <v>Labor rate for internal engineering team</v>
      </c>
      <c r="N8" s="173" t="str">
        <f>Assumptions!$A$18</f>
        <v>Labor rate for internal engineering team</v>
      </c>
      <c r="O8" s="173" t="str">
        <f>Assumptions!$A$18</f>
        <v>Labor rate for internal engineering team</v>
      </c>
      <c r="P8" s="173" t="str">
        <f>Assumptions!$A$18</f>
        <v>Labor rate for internal engineering team</v>
      </c>
      <c r="Q8" s="173" t="str">
        <f>Assumptions!$A$18</f>
        <v>Labor rate for internal engineering team</v>
      </c>
      <c r="R8" s="174" t="s">
        <v>53</v>
      </c>
      <c r="S8" s="174" t="s">
        <v>53</v>
      </c>
      <c r="T8" s="174" t="s">
        <v>53</v>
      </c>
      <c r="U8" s="172"/>
      <c r="V8" s="130" t="s">
        <v>145</v>
      </c>
      <c r="W8" s="169"/>
      <c r="X8" s="169"/>
      <c r="Y8" s="169"/>
      <c r="Z8" s="169"/>
      <c r="AA8" s="169"/>
      <c r="AB8" s="169"/>
      <c r="AC8" s="169"/>
      <c r="AD8" s="169"/>
    </row>
    <row r="9" spans="1:30" x14ac:dyDescent="0.2">
      <c r="A9" s="129" t="s">
        <v>122</v>
      </c>
      <c r="B9" s="186">
        <f>Assumptions!$B$16</f>
        <v>90000</v>
      </c>
      <c r="C9" s="186">
        <f>Assumptions!$B$17</f>
        <v>95000</v>
      </c>
      <c r="D9" s="186">
        <f>Assumptions!$B$17</f>
        <v>95000</v>
      </c>
      <c r="E9" s="186">
        <f>Assumptions!$B$18</f>
        <v>100000</v>
      </c>
      <c r="F9" s="186">
        <f>Assumptions!$B$18</f>
        <v>100000</v>
      </c>
      <c r="G9" s="186">
        <f>Assumptions!$B$18</f>
        <v>100000</v>
      </c>
      <c r="H9" s="186">
        <f>Assumptions!$B$18</f>
        <v>100000</v>
      </c>
      <c r="I9" s="186">
        <f>Assumptions!$B$16</f>
        <v>90000</v>
      </c>
      <c r="J9" s="186">
        <f>Assumptions!$B$17</f>
        <v>95000</v>
      </c>
      <c r="K9" s="186">
        <f>Assumptions!$B$17</f>
        <v>95000</v>
      </c>
      <c r="L9" s="186">
        <f>Assumptions!$B$18</f>
        <v>100000</v>
      </c>
      <c r="M9" s="186">
        <f>Assumptions!$B$18</f>
        <v>100000</v>
      </c>
      <c r="N9" s="186">
        <f>Assumptions!$B$18</f>
        <v>100000</v>
      </c>
      <c r="O9" s="186">
        <f>Assumptions!$B$18</f>
        <v>100000</v>
      </c>
      <c r="P9" s="186">
        <f>Assumptions!$B$18</f>
        <v>100000</v>
      </c>
      <c r="Q9" s="186">
        <f>Assumptions!$B$18</f>
        <v>100000</v>
      </c>
      <c r="R9" s="192" t="s">
        <v>53</v>
      </c>
      <c r="S9" s="192" t="s">
        <v>53</v>
      </c>
      <c r="T9" s="195" t="s">
        <v>53</v>
      </c>
      <c r="U9" s="192" t="s">
        <v>53</v>
      </c>
      <c r="V9" s="130" t="s">
        <v>145</v>
      </c>
    </row>
    <row r="10" spans="1:30" s="128" customFormat="1" ht="53" customHeight="1" x14ac:dyDescent="0.2">
      <c r="A10" s="165" t="s">
        <v>244</v>
      </c>
      <c r="B10" s="177" t="str">
        <f>Assumptions!$D$7</f>
        <v>Active managed devices</v>
      </c>
      <c r="C10" s="177" t="str">
        <f>Assumptions!$D$13</f>
        <v>Active &amp; inactive corporate-owned assets in use or in stock</v>
      </c>
      <c r="D10" s="177" t="str">
        <f>Assumptions!$D$7</f>
        <v>Active managed devices</v>
      </c>
      <c r="E10" s="177" t="str">
        <f>Assumptions!$D$7</f>
        <v>Active managed devices</v>
      </c>
      <c r="F10" s="177" t="str">
        <f>Assumptions!$D$7</f>
        <v>Active managed devices</v>
      </c>
      <c r="G10" s="177" t="str">
        <f>Assumptions!$D$7</f>
        <v>Active managed devices</v>
      </c>
      <c r="H10" s="177" t="str">
        <f>Assumptions!$D$7</f>
        <v>Active managed devices</v>
      </c>
      <c r="I10" s="177" t="str">
        <f>Assumptions!$D$7</f>
        <v>Active managed devices</v>
      </c>
      <c r="J10" s="177" t="str">
        <f>Assumptions!$D$13</f>
        <v>Active &amp; inactive corporate-owned assets in use or in stock</v>
      </c>
      <c r="K10" s="177" t="str">
        <f>Assumptions!$D$7</f>
        <v>Active managed devices</v>
      </c>
      <c r="L10" s="177" t="str">
        <f>Assumptions!$D$7</f>
        <v>Active managed devices</v>
      </c>
      <c r="M10" s="177" t="str">
        <f>Assumptions!$D$7</f>
        <v>Active managed devices</v>
      </c>
      <c r="N10" s="177" t="str">
        <f>Assumptions!$D$7</f>
        <v>Active managed devices</v>
      </c>
      <c r="O10" s="177" t="str">
        <f>Assumptions!$D$7</f>
        <v>Active managed devices</v>
      </c>
      <c r="P10" s="177" t="str">
        <f>Assumptions!$D$10</f>
        <v>Active corporate-owned assets in use</v>
      </c>
      <c r="Q10" s="177" t="str">
        <f>Assumptions!$D$7</f>
        <v>Active managed devices</v>
      </c>
      <c r="R10" s="178"/>
      <c r="S10" s="178"/>
      <c r="T10" s="177" t="str">
        <f>Assumptions!$D$7</f>
        <v>Active managed devices</v>
      </c>
      <c r="U10" s="175" t="s">
        <v>53</v>
      </c>
      <c r="V10" s="130" t="s">
        <v>145</v>
      </c>
    </row>
    <row r="11" spans="1:30" x14ac:dyDescent="0.2">
      <c r="A11" s="165" t="s">
        <v>123</v>
      </c>
      <c r="B11" s="178">
        <f>Assumptions!$B$7</f>
        <v>50001</v>
      </c>
      <c r="C11" s="179">
        <f>Assumptions!$B$13</f>
        <v>45001</v>
      </c>
      <c r="D11" s="178">
        <f>Assumptions!$B$7</f>
        <v>50001</v>
      </c>
      <c r="E11" s="178">
        <f>Assumptions!$B$7</f>
        <v>50001</v>
      </c>
      <c r="F11" s="178">
        <f>Assumptions!$B$7</f>
        <v>50001</v>
      </c>
      <c r="G11" s="178">
        <f>Assumptions!$B$7</f>
        <v>50001</v>
      </c>
      <c r="H11" s="178">
        <f>Assumptions!$B$7</f>
        <v>50001</v>
      </c>
      <c r="I11" s="178">
        <f>Assumptions!$B$8</f>
        <v>50002</v>
      </c>
      <c r="J11" s="179">
        <f>Assumptions!$B$14</f>
        <v>45002</v>
      </c>
      <c r="K11" s="178">
        <f>Assumptions!$B$8</f>
        <v>50002</v>
      </c>
      <c r="L11" s="178">
        <f>Assumptions!$B$8</f>
        <v>50002</v>
      </c>
      <c r="M11" s="178">
        <f>Assumptions!$B$8</f>
        <v>50002</v>
      </c>
      <c r="N11" s="178">
        <f>Assumptions!$B$8</f>
        <v>50002</v>
      </c>
      <c r="O11" s="178">
        <f>Assumptions!$B$8</f>
        <v>50002</v>
      </c>
      <c r="P11" s="179">
        <f>Assumptions!$B$12</f>
        <v>80003</v>
      </c>
      <c r="Q11" s="179">
        <f>Assumptions!$B$9</f>
        <v>100003</v>
      </c>
      <c r="R11" s="175" t="s">
        <v>53</v>
      </c>
      <c r="S11" s="175" t="s">
        <v>53</v>
      </c>
      <c r="T11" s="176" t="s">
        <v>53</v>
      </c>
      <c r="U11" s="175" t="s">
        <v>53</v>
      </c>
      <c r="V11" s="130" t="s">
        <v>145</v>
      </c>
    </row>
    <row r="12" spans="1:30" x14ac:dyDescent="0.2">
      <c r="A12" s="166" t="s">
        <v>114</v>
      </c>
      <c r="B12" s="268">
        <f>SUM(B15:B1004)</f>
        <v>1</v>
      </c>
      <c r="C12" s="183">
        <f t="shared" ref="C12:U12" si="0">SUM(C15:C1004)</f>
        <v>0.5</v>
      </c>
      <c r="D12" s="183">
        <f t="shared" si="0"/>
        <v>0.5</v>
      </c>
      <c r="E12" s="183">
        <f t="shared" si="0"/>
        <v>0.1</v>
      </c>
      <c r="F12" s="183">
        <f t="shared" si="0"/>
        <v>0.2</v>
      </c>
      <c r="G12" s="183">
        <f t="shared" si="0"/>
        <v>0.3</v>
      </c>
      <c r="H12" s="183">
        <f t="shared" si="0"/>
        <v>0.4</v>
      </c>
      <c r="I12" s="183">
        <f t="shared" si="0"/>
        <v>1</v>
      </c>
      <c r="J12" s="183">
        <f t="shared" si="0"/>
        <v>0.5</v>
      </c>
      <c r="K12" s="183">
        <f t="shared" si="0"/>
        <v>0.5</v>
      </c>
      <c r="L12" s="183">
        <f t="shared" si="0"/>
        <v>0.15</v>
      </c>
      <c r="M12" s="183">
        <f t="shared" si="0"/>
        <v>0.25</v>
      </c>
      <c r="N12" s="183">
        <f t="shared" si="0"/>
        <v>0.35</v>
      </c>
      <c r="O12" s="183">
        <f t="shared" si="0"/>
        <v>0.25</v>
      </c>
      <c r="P12" s="183">
        <f t="shared" si="0"/>
        <v>1</v>
      </c>
      <c r="Q12" s="183">
        <f t="shared" si="0"/>
        <v>0.5</v>
      </c>
      <c r="R12" s="183">
        <f t="shared" si="0"/>
        <v>1</v>
      </c>
      <c r="S12" s="183">
        <f t="shared" si="0"/>
        <v>1</v>
      </c>
      <c r="T12" s="183">
        <f t="shared" si="0"/>
        <v>0.5</v>
      </c>
      <c r="U12" s="183">
        <f t="shared" si="0"/>
        <v>10</v>
      </c>
      <c r="V12" s="130"/>
    </row>
    <row r="13" spans="1:30" x14ac:dyDescent="0.2">
      <c r="A13" s="166" t="s">
        <v>54</v>
      </c>
      <c r="B13" s="187">
        <f t="shared" ref="B13:H13" si="1">B12*B9/B11</f>
        <v>1.7999640007199855</v>
      </c>
      <c r="C13" s="187">
        <f t="shared" si="1"/>
        <v>1.0555320992866826</v>
      </c>
      <c r="D13" s="187">
        <f t="shared" si="1"/>
        <v>0.94998100037999245</v>
      </c>
      <c r="E13" s="190">
        <f t="shared" si="1"/>
        <v>0.1999960000799984</v>
      </c>
      <c r="F13" s="190">
        <f t="shared" si="1"/>
        <v>0.39999200015999681</v>
      </c>
      <c r="G13" s="190">
        <f t="shared" si="1"/>
        <v>0.59998800023999521</v>
      </c>
      <c r="H13" s="190">
        <f t="shared" si="1"/>
        <v>0.79998400031999362</v>
      </c>
      <c r="I13" s="187">
        <v>0</v>
      </c>
      <c r="J13" s="187">
        <v>0</v>
      </c>
      <c r="K13" s="187">
        <v>0</v>
      </c>
      <c r="L13" s="187">
        <v>0</v>
      </c>
      <c r="M13" s="187">
        <v>0</v>
      </c>
      <c r="N13" s="187">
        <v>0</v>
      </c>
      <c r="O13" s="187">
        <v>0</v>
      </c>
      <c r="P13" s="187">
        <f>P12*P9/P11</f>
        <v>1.2499531267577466</v>
      </c>
      <c r="Q13" s="190">
        <f>Q12*Q9/Q11</f>
        <v>0.49998500044998651</v>
      </c>
      <c r="R13" s="193" t="s">
        <v>53</v>
      </c>
      <c r="S13" s="193" t="s">
        <v>53</v>
      </c>
      <c r="T13" s="196" t="s">
        <v>53</v>
      </c>
      <c r="U13" s="193" t="s">
        <v>53</v>
      </c>
      <c r="V13" s="130" t="s">
        <v>133</v>
      </c>
    </row>
    <row r="14" spans="1:30" ht="16" thickBot="1" x14ac:dyDescent="0.25">
      <c r="A14" s="167" t="s">
        <v>55</v>
      </c>
      <c r="B14" s="188">
        <v>0</v>
      </c>
      <c r="C14" s="185">
        <v>0</v>
      </c>
      <c r="D14" s="185">
        <v>0</v>
      </c>
      <c r="E14" s="185">
        <v>0</v>
      </c>
      <c r="F14" s="185">
        <v>0</v>
      </c>
      <c r="G14" s="185">
        <v>0</v>
      </c>
      <c r="H14" s="185">
        <v>0</v>
      </c>
      <c r="I14" s="188">
        <f t="shared" ref="I14:Q14" si="2">I12*I9/I11</f>
        <v>1.7999280028798847</v>
      </c>
      <c r="J14" s="188">
        <f t="shared" si="2"/>
        <v>1.0555086440602639</v>
      </c>
      <c r="K14" s="188">
        <f t="shared" si="2"/>
        <v>0.94996200151993915</v>
      </c>
      <c r="L14" s="188">
        <f t="shared" si="2"/>
        <v>0.29998800047998081</v>
      </c>
      <c r="M14" s="188">
        <f t="shared" si="2"/>
        <v>0.49998000079996802</v>
      </c>
      <c r="N14" s="188">
        <f t="shared" si="2"/>
        <v>0.69997200111995517</v>
      </c>
      <c r="O14" s="188">
        <f t="shared" si="2"/>
        <v>0.49998000079996802</v>
      </c>
      <c r="P14" s="188">
        <f t="shared" si="2"/>
        <v>1.2499531267577466</v>
      </c>
      <c r="Q14" s="191">
        <f t="shared" si="2"/>
        <v>0.49998500044998651</v>
      </c>
      <c r="R14" s="194" t="s">
        <v>53</v>
      </c>
      <c r="S14" s="194" t="s">
        <v>53</v>
      </c>
      <c r="T14" s="197" t="s">
        <v>53</v>
      </c>
      <c r="U14" s="194" t="s">
        <v>53</v>
      </c>
      <c r="V14" s="130" t="s">
        <v>133</v>
      </c>
    </row>
    <row r="15" spans="1:30" ht="17" thickTop="1" x14ac:dyDescent="0.2">
      <c r="A15" s="124" t="s">
        <v>264</v>
      </c>
      <c r="B15" s="137">
        <v>1</v>
      </c>
      <c r="C15" s="137">
        <v>0</v>
      </c>
      <c r="D15" s="137">
        <v>0</v>
      </c>
      <c r="E15" s="137">
        <v>0</v>
      </c>
      <c r="F15" s="137">
        <v>0</v>
      </c>
      <c r="G15" s="137">
        <v>0</v>
      </c>
      <c r="H15" s="137">
        <v>0</v>
      </c>
      <c r="I15" s="137">
        <v>0</v>
      </c>
      <c r="J15" s="137">
        <v>0</v>
      </c>
      <c r="K15" s="137">
        <v>0</v>
      </c>
      <c r="L15" s="137">
        <v>0</v>
      </c>
      <c r="M15" s="137">
        <v>0</v>
      </c>
      <c r="N15" s="137">
        <v>0</v>
      </c>
      <c r="O15" s="137">
        <v>0</v>
      </c>
      <c r="P15" s="137">
        <v>0</v>
      </c>
      <c r="Q15" s="125">
        <v>0</v>
      </c>
      <c r="R15" s="137">
        <v>0</v>
      </c>
      <c r="S15" s="137">
        <v>0</v>
      </c>
      <c r="T15" s="125">
        <v>0</v>
      </c>
      <c r="U15" s="138">
        <f>SUM(B15:T15)</f>
        <v>1</v>
      </c>
    </row>
    <row r="16" spans="1:30" ht="16" x14ac:dyDescent="0.2">
      <c r="A16" s="124" t="s">
        <v>265</v>
      </c>
      <c r="B16" s="137">
        <v>0</v>
      </c>
      <c r="C16" s="137">
        <v>0.5</v>
      </c>
      <c r="D16" s="137">
        <v>0.5</v>
      </c>
      <c r="E16" s="137">
        <v>0</v>
      </c>
      <c r="F16" s="137">
        <v>0</v>
      </c>
      <c r="G16" s="137">
        <v>0</v>
      </c>
      <c r="H16" s="137">
        <v>0</v>
      </c>
      <c r="I16" s="137">
        <v>0</v>
      </c>
      <c r="J16" s="137">
        <v>0</v>
      </c>
      <c r="K16" s="137">
        <v>0</v>
      </c>
      <c r="L16" s="137">
        <v>0</v>
      </c>
      <c r="M16" s="137">
        <v>0</v>
      </c>
      <c r="N16" s="137">
        <v>0</v>
      </c>
      <c r="O16" s="137">
        <v>0</v>
      </c>
      <c r="P16" s="137">
        <v>0</v>
      </c>
      <c r="Q16" s="125">
        <v>0</v>
      </c>
      <c r="R16" s="137">
        <v>0</v>
      </c>
      <c r="S16" s="137">
        <v>0</v>
      </c>
      <c r="T16" s="125">
        <v>0</v>
      </c>
      <c r="U16" s="138">
        <f t="shared" ref="U16:U35" si="3">SUM(B16:T16)</f>
        <v>1</v>
      </c>
    </row>
    <row r="17" spans="1:21" ht="16" x14ac:dyDescent="0.2">
      <c r="A17" s="124" t="s">
        <v>266</v>
      </c>
      <c r="B17" s="137">
        <v>0</v>
      </c>
      <c r="C17" s="137">
        <v>0</v>
      </c>
      <c r="D17" s="137">
        <v>0</v>
      </c>
      <c r="E17" s="137">
        <v>0.1</v>
      </c>
      <c r="F17" s="137">
        <v>0.2</v>
      </c>
      <c r="G17" s="137">
        <v>0.3</v>
      </c>
      <c r="H17" s="137">
        <v>0.4</v>
      </c>
      <c r="I17" s="137">
        <v>0</v>
      </c>
      <c r="J17" s="137">
        <v>0</v>
      </c>
      <c r="K17" s="137">
        <v>0</v>
      </c>
      <c r="L17" s="137">
        <v>0</v>
      </c>
      <c r="M17" s="137">
        <v>0</v>
      </c>
      <c r="N17" s="137">
        <v>0</v>
      </c>
      <c r="O17" s="137">
        <v>0</v>
      </c>
      <c r="P17" s="137">
        <v>0</v>
      </c>
      <c r="Q17" s="125">
        <v>0</v>
      </c>
      <c r="R17" s="137">
        <v>0</v>
      </c>
      <c r="S17" s="137">
        <v>0</v>
      </c>
      <c r="T17" s="125">
        <v>0</v>
      </c>
      <c r="U17" s="138">
        <f t="shared" si="3"/>
        <v>1</v>
      </c>
    </row>
    <row r="18" spans="1:21" ht="16" x14ac:dyDescent="0.2">
      <c r="A18" s="124" t="s">
        <v>267</v>
      </c>
      <c r="B18" s="137">
        <v>0</v>
      </c>
      <c r="C18" s="137">
        <v>0</v>
      </c>
      <c r="D18" s="137">
        <v>0</v>
      </c>
      <c r="E18" s="137">
        <v>0</v>
      </c>
      <c r="F18" s="137">
        <v>0</v>
      </c>
      <c r="G18" s="137">
        <v>0</v>
      </c>
      <c r="H18" s="137">
        <v>0</v>
      </c>
      <c r="I18" s="137">
        <v>1</v>
      </c>
      <c r="J18" s="137">
        <v>0</v>
      </c>
      <c r="K18" s="137">
        <v>0</v>
      </c>
      <c r="L18" s="137">
        <v>0</v>
      </c>
      <c r="M18" s="137">
        <v>0</v>
      </c>
      <c r="N18" s="137">
        <v>0</v>
      </c>
      <c r="O18" s="137">
        <v>0</v>
      </c>
      <c r="P18" s="137">
        <v>0</v>
      </c>
      <c r="Q18" s="125">
        <v>0</v>
      </c>
      <c r="R18" s="137">
        <v>0</v>
      </c>
      <c r="S18" s="137">
        <v>0</v>
      </c>
      <c r="T18" s="125">
        <v>0</v>
      </c>
      <c r="U18" s="138">
        <f t="shared" si="3"/>
        <v>1</v>
      </c>
    </row>
    <row r="19" spans="1:21" ht="16" x14ac:dyDescent="0.2">
      <c r="A19" s="124" t="s">
        <v>268</v>
      </c>
      <c r="B19" s="137">
        <v>0</v>
      </c>
      <c r="C19" s="137">
        <v>0</v>
      </c>
      <c r="D19" s="137">
        <v>0</v>
      </c>
      <c r="E19" s="137">
        <v>0</v>
      </c>
      <c r="F19" s="137">
        <v>0</v>
      </c>
      <c r="G19" s="137">
        <v>0</v>
      </c>
      <c r="H19" s="137">
        <v>0</v>
      </c>
      <c r="I19" s="137">
        <v>0</v>
      </c>
      <c r="J19" s="137">
        <v>0.5</v>
      </c>
      <c r="K19" s="137">
        <v>0.5</v>
      </c>
      <c r="L19" s="137">
        <v>0</v>
      </c>
      <c r="M19" s="137">
        <v>0</v>
      </c>
      <c r="N19" s="137">
        <v>0</v>
      </c>
      <c r="O19" s="137">
        <v>0</v>
      </c>
      <c r="P19" s="137">
        <v>0</v>
      </c>
      <c r="Q19" s="125">
        <v>0</v>
      </c>
      <c r="R19" s="137">
        <v>0</v>
      </c>
      <c r="S19" s="137">
        <v>0</v>
      </c>
      <c r="T19" s="125">
        <v>0</v>
      </c>
      <c r="U19" s="138">
        <f t="shared" si="3"/>
        <v>1</v>
      </c>
    </row>
    <row r="20" spans="1:21" ht="16" x14ac:dyDescent="0.2">
      <c r="A20" s="124" t="s">
        <v>269</v>
      </c>
      <c r="B20" s="137">
        <v>0</v>
      </c>
      <c r="C20" s="137">
        <v>0</v>
      </c>
      <c r="D20" s="137">
        <v>0</v>
      </c>
      <c r="E20" s="137">
        <v>0</v>
      </c>
      <c r="F20" s="137">
        <v>0</v>
      </c>
      <c r="G20" s="137">
        <v>0</v>
      </c>
      <c r="H20" s="137">
        <v>0</v>
      </c>
      <c r="I20" s="137">
        <v>0</v>
      </c>
      <c r="J20" s="137">
        <v>0</v>
      </c>
      <c r="K20" s="137">
        <v>0</v>
      </c>
      <c r="L20" s="137">
        <v>0.15</v>
      </c>
      <c r="M20" s="137">
        <v>0.25</v>
      </c>
      <c r="N20" s="137">
        <v>0.35</v>
      </c>
      <c r="O20" s="137">
        <v>0.25</v>
      </c>
      <c r="P20" s="137">
        <v>0</v>
      </c>
      <c r="Q20" s="125">
        <v>0</v>
      </c>
      <c r="R20" s="137">
        <v>0</v>
      </c>
      <c r="S20" s="137">
        <v>0</v>
      </c>
      <c r="T20" s="125">
        <v>0</v>
      </c>
      <c r="U20" s="138">
        <f t="shared" si="3"/>
        <v>1</v>
      </c>
    </row>
    <row r="21" spans="1:21" ht="16" x14ac:dyDescent="0.2">
      <c r="A21" s="124" t="s">
        <v>270</v>
      </c>
      <c r="B21" s="137">
        <v>0</v>
      </c>
      <c r="C21" s="137">
        <v>0</v>
      </c>
      <c r="D21" s="137">
        <v>0</v>
      </c>
      <c r="E21" s="137">
        <v>0</v>
      </c>
      <c r="F21" s="137">
        <v>0</v>
      </c>
      <c r="G21" s="137">
        <v>0</v>
      </c>
      <c r="H21" s="137">
        <v>0</v>
      </c>
      <c r="I21" s="137">
        <v>0</v>
      </c>
      <c r="J21" s="137">
        <v>0</v>
      </c>
      <c r="K21" s="137">
        <v>0</v>
      </c>
      <c r="L21" s="137">
        <v>0</v>
      </c>
      <c r="M21" s="137">
        <v>0</v>
      </c>
      <c r="N21" s="137">
        <v>0</v>
      </c>
      <c r="O21" s="137">
        <v>0</v>
      </c>
      <c r="P21" s="137">
        <v>1</v>
      </c>
      <c r="Q21" s="125">
        <v>0</v>
      </c>
      <c r="R21" s="137">
        <v>0</v>
      </c>
      <c r="S21" s="137">
        <v>0</v>
      </c>
      <c r="T21" s="125">
        <v>0</v>
      </c>
      <c r="U21" s="138">
        <f t="shared" si="3"/>
        <v>1</v>
      </c>
    </row>
    <row r="22" spans="1:21" ht="16" x14ac:dyDescent="0.2">
      <c r="A22" s="124" t="s">
        <v>271</v>
      </c>
      <c r="B22" s="137">
        <v>0</v>
      </c>
      <c r="C22" s="137">
        <v>0</v>
      </c>
      <c r="D22" s="137">
        <v>0</v>
      </c>
      <c r="E22" s="137">
        <v>0</v>
      </c>
      <c r="F22" s="137">
        <v>0</v>
      </c>
      <c r="G22" s="137">
        <v>0</v>
      </c>
      <c r="H22" s="137">
        <v>0</v>
      </c>
      <c r="I22" s="137">
        <v>0</v>
      </c>
      <c r="J22" s="137">
        <v>0</v>
      </c>
      <c r="K22" s="137">
        <v>0</v>
      </c>
      <c r="L22" s="137">
        <v>0</v>
      </c>
      <c r="M22" s="137">
        <v>0</v>
      </c>
      <c r="N22" s="137">
        <v>0</v>
      </c>
      <c r="O22" s="137">
        <v>0</v>
      </c>
      <c r="P22" s="137">
        <v>0</v>
      </c>
      <c r="Q22" s="125">
        <v>0.5</v>
      </c>
      <c r="R22" s="137">
        <v>0</v>
      </c>
      <c r="S22" s="137">
        <v>0</v>
      </c>
      <c r="T22" s="125">
        <v>0.5</v>
      </c>
      <c r="U22" s="138">
        <f t="shared" si="3"/>
        <v>1</v>
      </c>
    </row>
    <row r="23" spans="1:21" ht="16" x14ac:dyDescent="0.2">
      <c r="A23" s="124" t="s">
        <v>272</v>
      </c>
      <c r="B23" s="137">
        <v>0</v>
      </c>
      <c r="C23" s="137">
        <v>0</v>
      </c>
      <c r="D23" s="137">
        <v>0</v>
      </c>
      <c r="E23" s="137">
        <v>0</v>
      </c>
      <c r="F23" s="137">
        <v>0</v>
      </c>
      <c r="G23" s="137">
        <v>0</v>
      </c>
      <c r="H23" s="137">
        <v>0</v>
      </c>
      <c r="I23" s="137">
        <v>0</v>
      </c>
      <c r="J23" s="137">
        <v>0</v>
      </c>
      <c r="K23" s="137">
        <v>0</v>
      </c>
      <c r="L23" s="137">
        <v>0</v>
      </c>
      <c r="M23" s="137">
        <v>0</v>
      </c>
      <c r="N23" s="137">
        <v>0</v>
      </c>
      <c r="O23" s="137">
        <v>0</v>
      </c>
      <c r="P23" s="137">
        <v>0</v>
      </c>
      <c r="Q23" s="125">
        <v>0</v>
      </c>
      <c r="R23" s="137">
        <v>1</v>
      </c>
      <c r="S23" s="137">
        <v>0</v>
      </c>
      <c r="T23" s="125">
        <v>0</v>
      </c>
      <c r="U23" s="138">
        <f t="shared" si="3"/>
        <v>1</v>
      </c>
    </row>
    <row r="24" spans="1:21" ht="16" x14ac:dyDescent="0.2">
      <c r="A24" s="124" t="s">
        <v>273</v>
      </c>
      <c r="B24" s="137">
        <v>0</v>
      </c>
      <c r="C24" s="137">
        <v>0</v>
      </c>
      <c r="D24" s="137">
        <v>0</v>
      </c>
      <c r="E24" s="137">
        <v>0</v>
      </c>
      <c r="F24" s="137">
        <v>0</v>
      </c>
      <c r="G24" s="137">
        <v>0</v>
      </c>
      <c r="H24" s="137">
        <v>0</v>
      </c>
      <c r="I24" s="137">
        <v>0</v>
      </c>
      <c r="J24" s="137">
        <v>0</v>
      </c>
      <c r="K24" s="137">
        <v>0</v>
      </c>
      <c r="L24" s="137">
        <v>0</v>
      </c>
      <c r="M24" s="137">
        <v>0</v>
      </c>
      <c r="N24" s="137">
        <v>0</v>
      </c>
      <c r="O24" s="137">
        <v>0</v>
      </c>
      <c r="P24" s="137">
        <v>0</v>
      </c>
      <c r="Q24" s="125">
        <v>0</v>
      </c>
      <c r="R24" s="137">
        <v>0</v>
      </c>
      <c r="S24" s="137">
        <v>1</v>
      </c>
      <c r="T24" s="125">
        <v>0</v>
      </c>
      <c r="U24" s="138">
        <f t="shared" si="3"/>
        <v>1</v>
      </c>
    </row>
    <row r="25" spans="1:21" ht="16" x14ac:dyDescent="0.2">
      <c r="A25" s="124" t="s">
        <v>274</v>
      </c>
      <c r="B25" s="137">
        <v>0</v>
      </c>
      <c r="C25" s="137">
        <v>0</v>
      </c>
      <c r="D25" s="137">
        <v>0</v>
      </c>
      <c r="E25" s="137">
        <v>0</v>
      </c>
      <c r="F25" s="137">
        <v>0</v>
      </c>
      <c r="G25" s="137">
        <v>0</v>
      </c>
      <c r="H25" s="137">
        <v>0</v>
      </c>
      <c r="I25" s="137">
        <v>0</v>
      </c>
      <c r="J25" s="137">
        <v>0</v>
      </c>
      <c r="K25" s="137">
        <v>0</v>
      </c>
      <c r="L25" s="137">
        <v>0</v>
      </c>
      <c r="M25" s="137">
        <v>0</v>
      </c>
      <c r="N25" s="137">
        <v>0</v>
      </c>
      <c r="O25" s="137">
        <v>0</v>
      </c>
      <c r="P25" s="137">
        <v>0</v>
      </c>
      <c r="Q25" s="125">
        <v>0</v>
      </c>
      <c r="R25" s="137">
        <v>0</v>
      </c>
      <c r="S25" s="137">
        <v>0</v>
      </c>
      <c r="T25" s="125">
        <v>0</v>
      </c>
      <c r="U25" s="138">
        <f t="shared" si="3"/>
        <v>0</v>
      </c>
    </row>
    <row r="26" spans="1:21" ht="16" x14ac:dyDescent="0.2">
      <c r="A26" s="124" t="s">
        <v>275</v>
      </c>
      <c r="B26" s="137">
        <v>0</v>
      </c>
      <c r="C26" s="137">
        <v>0</v>
      </c>
      <c r="D26" s="137">
        <v>0</v>
      </c>
      <c r="E26" s="137">
        <v>0</v>
      </c>
      <c r="F26" s="137">
        <v>0</v>
      </c>
      <c r="G26" s="137">
        <v>0</v>
      </c>
      <c r="H26" s="137">
        <v>0</v>
      </c>
      <c r="I26" s="137">
        <v>0</v>
      </c>
      <c r="J26" s="137">
        <v>0</v>
      </c>
      <c r="K26" s="137">
        <v>0</v>
      </c>
      <c r="L26" s="137">
        <v>0</v>
      </c>
      <c r="M26" s="137">
        <v>0</v>
      </c>
      <c r="N26" s="137">
        <v>0</v>
      </c>
      <c r="O26" s="137">
        <v>0</v>
      </c>
      <c r="P26" s="137">
        <v>0</v>
      </c>
      <c r="Q26" s="125">
        <v>0</v>
      </c>
      <c r="R26" s="137">
        <v>0</v>
      </c>
      <c r="S26" s="137">
        <v>0</v>
      </c>
      <c r="T26" s="125">
        <v>0</v>
      </c>
      <c r="U26" s="138">
        <f t="shared" si="3"/>
        <v>0</v>
      </c>
    </row>
    <row r="27" spans="1:21" ht="16" x14ac:dyDescent="0.2">
      <c r="A27" s="124" t="s">
        <v>276</v>
      </c>
      <c r="B27" s="137">
        <v>0</v>
      </c>
      <c r="C27" s="137">
        <v>0</v>
      </c>
      <c r="D27" s="137">
        <v>0</v>
      </c>
      <c r="E27" s="137">
        <v>0</v>
      </c>
      <c r="F27" s="137">
        <v>0</v>
      </c>
      <c r="G27" s="137">
        <v>0</v>
      </c>
      <c r="H27" s="137">
        <v>0</v>
      </c>
      <c r="I27" s="137">
        <v>0</v>
      </c>
      <c r="J27" s="137">
        <v>0</v>
      </c>
      <c r="K27" s="137">
        <v>0</v>
      </c>
      <c r="L27" s="137">
        <v>0</v>
      </c>
      <c r="M27" s="137">
        <v>0</v>
      </c>
      <c r="N27" s="137">
        <v>0</v>
      </c>
      <c r="O27" s="137">
        <v>0</v>
      </c>
      <c r="P27" s="137">
        <v>0</v>
      </c>
      <c r="Q27" s="125">
        <v>0</v>
      </c>
      <c r="R27" s="137">
        <v>0</v>
      </c>
      <c r="S27" s="137">
        <v>0</v>
      </c>
      <c r="T27" s="125">
        <v>0</v>
      </c>
      <c r="U27" s="138">
        <f t="shared" si="3"/>
        <v>0</v>
      </c>
    </row>
    <row r="28" spans="1:21" ht="16" x14ac:dyDescent="0.2">
      <c r="A28" s="124" t="s">
        <v>277</v>
      </c>
      <c r="B28" s="137">
        <v>0</v>
      </c>
      <c r="C28" s="137">
        <v>0</v>
      </c>
      <c r="D28" s="137">
        <v>0</v>
      </c>
      <c r="E28" s="137">
        <v>0</v>
      </c>
      <c r="F28" s="137">
        <v>0</v>
      </c>
      <c r="G28" s="137">
        <v>0</v>
      </c>
      <c r="H28" s="137">
        <v>0</v>
      </c>
      <c r="I28" s="137">
        <v>0</v>
      </c>
      <c r="J28" s="137">
        <v>0</v>
      </c>
      <c r="K28" s="137">
        <v>0</v>
      </c>
      <c r="L28" s="137">
        <v>0</v>
      </c>
      <c r="M28" s="137">
        <v>0</v>
      </c>
      <c r="N28" s="137">
        <v>0</v>
      </c>
      <c r="O28" s="137">
        <v>0</v>
      </c>
      <c r="P28" s="137">
        <v>0</v>
      </c>
      <c r="Q28" s="125">
        <v>0</v>
      </c>
      <c r="R28" s="137">
        <v>0</v>
      </c>
      <c r="S28" s="137">
        <v>0</v>
      </c>
      <c r="T28" s="125">
        <v>0</v>
      </c>
      <c r="U28" s="138">
        <f t="shared" si="3"/>
        <v>0</v>
      </c>
    </row>
    <row r="29" spans="1:21" ht="16" x14ac:dyDescent="0.2">
      <c r="A29" s="124" t="s">
        <v>278</v>
      </c>
      <c r="B29" s="137">
        <v>0</v>
      </c>
      <c r="C29" s="137">
        <v>0</v>
      </c>
      <c r="D29" s="137">
        <v>0</v>
      </c>
      <c r="E29" s="137">
        <v>0</v>
      </c>
      <c r="F29" s="137">
        <v>0</v>
      </c>
      <c r="G29" s="137">
        <v>0</v>
      </c>
      <c r="H29" s="137">
        <v>0</v>
      </c>
      <c r="I29" s="137">
        <v>0</v>
      </c>
      <c r="J29" s="137">
        <v>0</v>
      </c>
      <c r="K29" s="137">
        <v>0</v>
      </c>
      <c r="L29" s="137">
        <v>0</v>
      </c>
      <c r="M29" s="137">
        <v>0</v>
      </c>
      <c r="N29" s="137">
        <v>0</v>
      </c>
      <c r="O29" s="137">
        <v>0</v>
      </c>
      <c r="P29" s="137">
        <v>0</v>
      </c>
      <c r="Q29" s="125">
        <v>0</v>
      </c>
      <c r="R29" s="137">
        <v>0</v>
      </c>
      <c r="S29" s="137">
        <v>0</v>
      </c>
      <c r="T29" s="125">
        <v>0</v>
      </c>
      <c r="U29" s="138">
        <f t="shared" si="3"/>
        <v>0</v>
      </c>
    </row>
    <row r="30" spans="1:21" ht="16" x14ac:dyDescent="0.2">
      <c r="A30" s="124" t="s">
        <v>279</v>
      </c>
      <c r="B30" s="137">
        <v>0</v>
      </c>
      <c r="C30" s="137">
        <v>0</v>
      </c>
      <c r="D30" s="137">
        <v>0</v>
      </c>
      <c r="E30" s="137">
        <v>0</v>
      </c>
      <c r="F30" s="137">
        <v>0</v>
      </c>
      <c r="G30" s="137">
        <v>0</v>
      </c>
      <c r="H30" s="137">
        <v>0</v>
      </c>
      <c r="I30" s="137">
        <v>0</v>
      </c>
      <c r="J30" s="137">
        <v>0</v>
      </c>
      <c r="K30" s="137">
        <v>0</v>
      </c>
      <c r="L30" s="137">
        <v>0</v>
      </c>
      <c r="M30" s="137">
        <v>0</v>
      </c>
      <c r="N30" s="137">
        <v>0</v>
      </c>
      <c r="O30" s="137">
        <v>0</v>
      </c>
      <c r="P30" s="137">
        <v>0</v>
      </c>
      <c r="Q30" s="125">
        <v>0</v>
      </c>
      <c r="R30" s="137">
        <v>0</v>
      </c>
      <c r="S30" s="137">
        <v>0</v>
      </c>
      <c r="T30" s="125">
        <v>0</v>
      </c>
      <c r="U30" s="138">
        <f t="shared" si="3"/>
        <v>0</v>
      </c>
    </row>
    <row r="31" spans="1:21" ht="16" x14ac:dyDescent="0.2">
      <c r="A31" s="124" t="s">
        <v>280</v>
      </c>
      <c r="B31" s="137">
        <v>0</v>
      </c>
      <c r="C31" s="137">
        <v>0</v>
      </c>
      <c r="D31" s="137">
        <v>0</v>
      </c>
      <c r="E31" s="137">
        <v>0</v>
      </c>
      <c r="F31" s="137">
        <v>0</v>
      </c>
      <c r="G31" s="137">
        <v>0</v>
      </c>
      <c r="H31" s="137">
        <v>0</v>
      </c>
      <c r="I31" s="137">
        <v>0</v>
      </c>
      <c r="J31" s="137">
        <v>0</v>
      </c>
      <c r="K31" s="137">
        <v>0</v>
      </c>
      <c r="L31" s="137">
        <v>0</v>
      </c>
      <c r="M31" s="137">
        <v>0</v>
      </c>
      <c r="N31" s="137">
        <v>0</v>
      </c>
      <c r="O31" s="137">
        <v>0</v>
      </c>
      <c r="P31" s="137">
        <v>0</v>
      </c>
      <c r="Q31" s="125">
        <v>0</v>
      </c>
      <c r="R31" s="137">
        <v>0</v>
      </c>
      <c r="S31" s="137">
        <v>0</v>
      </c>
      <c r="T31" s="125">
        <v>0</v>
      </c>
      <c r="U31" s="138">
        <f t="shared" si="3"/>
        <v>0</v>
      </c>
    </row>
    <row r="32" spans="1:21" ht="16" x14ac:dyDescent="0.2">
      <c r="A32" s="124" t="s">
        <v>281</v>
      </c>
      <c r="B32" s="137">
        <v>0</v>
      </c>
      <c r="C32" s="137">
        <v>0</v>
      </c>
      <c r="D32" s="137">
        <v>0</v>
      </c>
      <c r="E32" s="137">
        <v>0</v>
      </c>
      <c r="F32" s="137">
        <v>0</v>
      </c>
      <c r="G32" s="137">
        <v>0</v>
      </c>
      <c r="H32" s="137">
        <v>0</v>
      </c>
      <c r="I32" s="137">
        <v>0</v>
      </c>
      <c r="J32" s="137">
        <v>0</v>
      </c>
      <c r="K32" s="137">
        <v>0</v>
      </c>
      <c r="L32" s="137">
        <v>0</v>
      </c>
      <c r="M32" s="137">
        <v>0</v>
      </c>
      <c r="N32" s="137">
        <v>0</v>
      </c>
      <c r="O32" s="137">
        <v>0</v>
      </c>
      <c r="P32" s="137">
        <v>0</v>
      </c>
      <c r="Q32" s="125">
        <v>0</v>
      </c>
      <c r="R32" s="137">
        <v>0</v>
      </c>
      <c r="S32" s="137">
        <v>0</v>
      </c>
      <c r="T32" s="125">
        <v>0</v>
      </c>
      <c r="U32" s="138">
        <f t="shared" si="3"/>
        <v>0</v>
      </c>
    </row>
    <row r="33" spans="1:22" ht="16" x14ac:dyDescent="0.2">
      <c r="A33" s="124" t="s">
        <v>282</v>
      </c>
      <c r="B33" s="137">
        <v>0</v>
      </c>
      <c r="C33" s="137">
        <v>0</v>
      </c>
      <c r="D33" s="137">
        <v>0</v>
      </c>
      <c r="E33" s="137">
        <v>0</v>
      </c>
      <c r="F33" s="137">
        <v>0</v>
      </c>
      <c r="G33" s="137">
        <v>0</v>
      </c>
      <c r="H33" s="137">
        <v>0</v>
      </c>
      <c r="I33" s="137">
        <v>0</v>
      </c>
      <c r="J33" s="137">
        <v>0</v>
      </c>
      <c r="K33" s="137">
        <v>0</v>
      </c>
      <c r="L33" s="137">
        <v>0</v>
      </c>
      <c r="M33" s="137">
        <v>0</v>
      </c>
      <c r="N33" s="137">
        <v>0</v>
      </c>
      <c r="O33" s="137">
        <v>0</v>
      </c>
      <c r="P33" s="137">
        <v>0</v>
      </c>
      <c r="Q33" s="125">
        <v>0</v>
      </c>
      <c r="R33" s="137">
        <v>0</v>
      </c>
      <c r="S33" s="137">
        <v>0</v>
      </c>
      <c r="T33" s="125">
        <v>0</v>
      </c>
      <c r="U33" s="138">
        <f t="shared" si="3"/>
        <v>0</v>
      </c>
    </row>
    <row r="34" spans="1:22" ht="16" x14ac:dyDescent="0.2">
      <c r="A34" s="124" t="s">
        <v>283</v>
      </c>
      <c r="B34" s="137">
        <v>0</v>
      </c>
      <c r="C34" s="137">
        <v>0</v>
      </c>
      <c r="D34" s="137">
        <v>0</v>
      </c>
      <c r="E34" s="137">
        <v>0</v>
      </c>
      <c r="F34" s="137">
        <v>0</v>
      </c>
      <c r="G34" s="137">
        <v>0</v>
      </c>
      <c r="H34" s="137">
        <v>0</v>
      </c>
      <c r="I34" s="137">
        <v>0</v>
      </c>
      <c r="J34" s="137">
        <v>0</v>
      </c>
      <c r="K34" s="137">
        <v>0</v>
      </c>
      <c r="L34" s="137">
        <v>0</v>
      </c>
      <c r="M34" s="137">
        <v>0</v>
      </c>
      <c r="N34" s="137">
        <v>0</v>
      </c>
      <c r="O34" s="137">
        <v>0</v>
      </c>
      <c r="P34" s="137">
        <v>0</v>
      </c>
      <c r="Q34" s="125">
        <v>0</v>
      </c>
      <c r="R34" s="137">
        <v>0</v>
      </c>
      <c r="S34" s="137">
        <v>0</v>
      </c>
      <c r="T34" s="125">
        <v>0</v>
      </c>
      <c r="U34" s="138">
        <f t="shared" si="3"/>
        <v>0</v>
      </c>
    </row>
    <row r="35" spans="1:22" ht="16" x14ac:dyDescent="0.2">
      <c r="A35" s="124" t="s">
        <v>284</v>
      </c>
      <c r="B35" s="137">
        <v>0</v>
      </c>
      <c r="C35" s="137">
        <v>0</v>
      </c>
      <c r="D35" s="137">
        <v>0</v>
      </c>
      <c r="E35" s="137">
        <v>0</v>
      </c>
      <c r="F35" s="137">
        <v>0</v>
      </c>
      <c r="G35" s="137">
        <v>0</v>
      </c>
      <c r="H35" s="137">
        <v>0</v>
      </c>
      <c r="I35" s="137">
        <v>0</v>
      </c>
      <c r="J35" s="137">
        <v>0</v>
      </c>
      <c r="K35" s="137">
        <v>0</v>
      </c>
      <c r="L35" s="137">
        <v>0</v>
      </c>
      <c r="M35" s="137">
        <v>0</v>
      </c>
      <c r="N35" s="137">
        <v>0</v>
      </c>
      <c r="O35" s="137">
        <v>0</v>
      </c>
      <c r="P35" s="137">
        <v>0</v>
      </c>
      <c r="Q35" s="125">
        <v>0</v>
      </c>
      <c r="R35" s="137">
        <v>0</v>
      </c>
      <c r="S35" s="137">
        <v>0</v>
      </c>
      <c r="T35" s="125">
        <v>0</v>
      </c>
      <c r="U35" s="138">
        <f t="shared" si="3"/>
        <v>0</v>
      </c>
    </row>
    <row r="36" spans="1:22" ht="16" x14ac:dyDescent="0.2">
      <c r="A36" s="124" t="s">
        <v>285</v>
      </c>
      <c r="B36" s="137">
        <v>0</v>
      </c>
      <c r="C36" s="137">
        <v>0</v>
      </c>
      <c r="D36" s="137">
        <v>0</v>
      </c>
      <c r="E36" s="137">
        <v>0</v>
      </c>
      <c r="F36" s="137">
        <v>0</v>
      </c>
      <c r="G36" s="137">
        <v>0</v>
      </c>
      <c r="H36" s="137">
        <v>0</v>
      </c>
      <c r="I36" s="137">
        <v>0</v>
      </c>
      <c r="J36" s="137">
        <v>0</v>
      </c>
      <c r="K36" s="137">
        <v>0</v>
      </c>
      <c r="L36" s="137">
        <v>0</v>
      </c>
      <c r="M36" s="137">
        <v>0</v>
      </c>
      <c r="N36" s="137">
        <v>0</v>
      </c>
      <c r="O36" s="137">
        <v>0</v>
      </c>
      <c r="P36" s="137">
        <v>0</v>
      </c>
      <c r="Q36" s="125">
        <v>0</v>
      </c>
      <c r="R36" s="137">
        <v>0</v>
      </c>
      <c r="S36" s="137">
        <v>0</v>
      </c>
      <c r="T36" s="125">
        <v>0</v>
      </c>
      <c r="U36" s="138">
        <f t="shared" ref="U36:U79" si="4">SUM(B36:T36)</f>
        <v>0</v>
      </c>
    </row>
    <row r="37" spans="1:22" ht="16" x14ac:dyDescent="0.2">
      <c r="A37" s="124" t="s">
        <v>286</v>
      </c>
      <c r="B37" s="137">
        <v>0</v>
      </c>
      <c r="C37" s="137">
        <v>0</v>
      </c>
      <c r="D37" s="137">
        <v>0</v>
      </c>
      <c r="E37" s="137">
        <v>0</v>
      </c>
      <c r="F37" s="137">
        <v>0</v>
      </c>
      <c r="G37" s="137">
        <v>0</v>
      </c>
      <c r="H37" s="137">
        <v>0</v>
      </c>
      <c r="I37" s="137">
        <v>0</v>
      </c>
      <c r="J37" s="137">
        <v>0</v>
      </c>
      <c r="K37" s="137">
        <v>0</v>
      </c>
      <c r="L37" s="137">
        <v>0</v>
      </c>
      <c r="M37" s="137">
        <v>0</v>
      </c>
      <c r="N37" s="137">
        <v>0</v>
      </c>
      <c r="O37" s="137">
        <v>0</v>
      </c>
      <c r="P37" s="137">
        <v>0</v>
      </c>
      <c r="Q37" s="125">
        <v>0</v>
      </c>
      <c r="R37" s="137">
        <v>0</v>
      </c>
      <c r="S37" s="137">
        <v>0</v>
      </c>
      <c r="T37" s="125">
        <v>0</v>
      </c>
      <c r="U37" s="138">
        <f t="shared" si="4"/>
        <v>0</v>
      </c>
    </row>
    <row r="38" spans="1:22" ht="16" x14ac:dyDescent="0.2">
      <c r="A38" s="124" t="s">
        <v>287</v>
      </c>
      <c r="B38" s="137">
        <v>0</v>
      </c>
      <c r="C38" s="137">
        <v>0</v>
      </c>
      <c r="D38" s="137">
        <v>0</v>
      </c>
      <c r="E38" s="137">
        <v>0</v>
      </c>
      <c r="F38" s="137">
        <v>0</v>
      </c>
      <c r="G38" s="137">
        <v>0</v>
      </c>
      <c r="H38" s="137">
        <v>0</v>
      </c>
      <c r="I38" s="137">
        <v>0</v>
      </c>
      <c r="J38" s="137">
        <v>0</v>
      </c>
      <c r="K38" s="137">
        <v>0</v>
      </c>
      <c r="L38" s="137">
        <v>0</v>
      </c>
      <c r="M38" s="137">
        <v>0</v>
      </c>
      <c r="N38" s="137">
        <v>0</v>
      </c>
      <c r="O38" s="137">
        <v>0</v>
      </c>
      <c r="P38" s="137">
        <v>0</v>
      </c>
      <c r="Q38" s="125">
        <v>0</v>
      </c>
      <c r="R38" s="137">
        <v>0</v>
      </c>
      <c r="S38" s="137">
        <v>0</v>
      </c>
      <c r="T38" s="125">
        <v>0</v>
      </c>
      <c r="U38" s="138">
        <f t="shared" si="4"/>
        <v>0</v>
      </c>
    </row>
    <row r="39" spans="1:22" ht="16" x14ac:dyDescent="0.2">
      <c r="A39" s="124" t="s">
        <v>288</v>
      </c>
      <c r="B39" s="137">
        <v>0</v>
      </c>
      <c r="C39" s="137">
        <v>0</v>
      </c>
      <c r="D39" s="137">
        <v>0</v>
      </c>
      <c r="E39" s="137">
        <v>0</v>
      </c>
      <c r="F39" s="137">
        <v>0</v>
      </c>
      <c r="G39" s="137">
        <v>0</v>
      </c>
      <c r="H39" s="137">
        <v>0</v>
      </c>
      <c r="I39" s="137">
        <v>0</v>
      </c>
      <c r="J39" s="137">
        <v>0</v>
      </c>
      <c r="K39" s="137">
        <v>0</v>
      </c>
      <c r="L39" s="137">
        <v>0</v>
      </c>
      <c r="M39" s="137">
        <v>0</v>
      </c>
      <c r="N39" s="137">
        <v>0</v>
      </c>
      <c r="O39" s="137">
        <v>0</v>
      </c>
      <c r="P39" s="137">
        <v>0</v>
      </c>
      <c r="Q39" s="125">
        <v>0</v>
      </c>
      <c r="R39" s="137">
        <v>0</v>
      </c>
      <c r="S39" s="137">
        <v>0</v>
      </c>
      <c r="T39" s="125">
        <v>0</v>
      </c>
      <c r="U39" s="138">
        <f t="shared" si="4"/>
        <v>0</v>
      </c>
    </row>
    <row r="40" spans="1:22" ht="16" x14ac:dyDescent="0.2">
      <c r="A40" s="124" t="s">
        <v>289</v>
      </c>
      <c r="B40" s="137">
        <v>0</v>
      </c>
      <c r="C40" s="137">
        <v>0</v>
      </c>
      <c r="D40" s="137">
        <v>0</v>
      </c>
      <c r="E40" s="137">
        <v>0</v>
      </c>
      <c r="F40" s="137">
        <v>0</v>
      </c>
      <c r="G40" s="137">
        <v>0</v>
      </c>
      <c r="H40" s="137">
        <v>0</v>
      </c>
      <c r="I40" s="137">
        <v>0</v>
      </c>
      <c r="J40" s="137">
        <v>0</v>
      </c>
      <c r="K40" s="137">
        <v>0</v>
      </c>
      <c r="L40" s="137">
        <v>0</v>
      </c>
      <c r="M40" s="137">
        <v>0</v>
      </c>
      <c r="N40" s="137">
        <v>0</v>
      </c>
      <c r="O40" s="137">
        <v>0</v>
      </c>
      <c r="P40" s="137">
        <v>0</v>
      </c>
      <c r="Q40" s="125">
        <v>0</v>
      </c>
      <c r="R40" s="137">
        <v>0</v>
      </c>
      <c r="S40" s="137">
        <v>0</v>
      </c>
      <c r="T40" s="125">
        <v>0</v>
      </c>
      <c r="U40" s="138">
        <f t="shared" si="4"/>
        <v>0</v>
      </c>
    </row>
    <row r="41" spans="1:22" ht="16" x14ac:dyDescent="0.2">
      <c r="A41" s="124" t="s">
        <v>290</v>
      </c>
      <c r="B41" s="137">
        <v>0</v>
      </c>
      <c r="C41" s="137">
        <v>0</v>
      </c>
      <c r="D41" s="137">
        <v>0</v>
      </c>
      <c r="E41" s="137">
        <v>0</v>
      </c>
      <c r="F41" s="137">
        <v>0</v>
      </c>
      <c r="G41" s="137">
        <v>0</v>
      </c>
      <c r="H41" s="137">
        <v>0</v>
      </c>
      <c r="I41" s="137">
        <v>0</v>
      </c>
      <c r="J41" s="137">
        <v>0</v>
      </c>
      <c r="K41" s="137">
        <v>0</v>
      </c>
      <c r="L41" s="137">
        <v>0</v>
      </c>
      <c r="M41" s="137">
        <v>0</v>
      </c>
      <c r="N41" s="137">
        <v>0</v>
      </c>
      <c r="O41" s="137">
        <v>0</v>
      </c>
      <c r="P41" s="137">
        <v>0</v>
      </c>
      <c r="Q41" s="125">
        <v>0</v>
      </c>
      <c r="R41" s="137">
        <v>0</v>
      </c>
      <c r="S41" s="137">
        <v>0</v>
      </c>
      <c r="T41" s="125">
        <v>0</v>
      </c>
      <c r="U41" s="138">
        <f t="shared" si="4"/>
        <v>0</v>
      </c>
      <c r="V41" s="130"/>
    </row>
    <row r="42" spans="1:22" ht="16" x14ac:dyDescent="0.2">
      <c r="A42" s="124" t="s">
        <v>291</v>
      </c>
      <c r="B42" s="137">
        <v>0</v>
      </c>
      <c r="C42" s="137">
        <v>0</v>
      </c>
      <c r="D42" s="137">
        <v>0</v>
      </c>
      <c r="E42" s="137">
        <v>0</v>
      </c>
      <c r="F42" s="137">
        <v>0</v>
      </c>
      <c r="G42" s="137">
        <v>0</v>
      </c>
      <c r="H42" s="137">
        <v>0</v>
      </c>
      <c r="I42" s="137">
        <v>0</v>
      </c>
      <c r="J42" s="137">
        <v>0</v>
      </c>
      <c r="K42" s="137">
        <v>0</v>
      </c>
      <c r="L42" s="137">
        <v>0</v>
      </c>
      <c r="M42" s="137">
        <v>0</v>
      </c>
      <c r="N42" s="137">
        <v>0</v>
      </c>
      <c r="O42" s="137">
        <v>0</v>
      </c>
      <c r="P42" s="137">
        <v>0</v>
      </c>
      <c r="Q42" s="125">
        <v>0</v>
      </c>
      <c r="R42" s="137">
        <v>0</v>
      </c>
      <c r="S42" s="137">
        <v>0</v>
      </c>
      <c r="T42" s="125">
        <v>0</v>
      </c>
      <c r="U42" s="138">
        <f t="shared" si="4"/>
        <v>0</v>
      </c>
    </row>
    <row r="43" spans="1:22" ht="16" x14ac:dyDescent="0.2">
      <c r="A43" s="124" t="s">
        <v>292</v>
      </c>
      <c r="B43" s="137">
        <v>0</v>
      </c>
      <c r="C43" s="137">
        <v>0</v>
      </c>
      <c r="D43" s="137">
        <v>0</v>
      </c>
      <c r="E43" s="137">
        <v>0</v>
      </c>
      <c r="F43" s="137">
        <v>0</v>
      </c>
      <c r="G43" s="137">
        <v>0</v>
      </c>
      <c r="H43" s="137">
        <v>0</v>
      </c>
      <c r="I43" s="137">
        <v>0</v>
      </c>
      <c r="J43" s="137">
        <v>0</v>
      </c>
      <c r="K43" s="137">
        <v>0</v>
      </c>
      <c r="L43" s="137">
        <v>0</v>
      </c>
      <c r="M43" s="137">
        <v>0</v>
      </c>
      <c r="N43" s="137">
        <v>0</v>
      </c>
      <c r="O43" s="137">
        <v>0</v>
      </c>
      <c r="P43" s="137">
        <v>0</v>
      </c>
      <c r="Q43" s="125">
        <v>0</v>
      </c>
      <c r="R43" s="137">
        <v>0</v>
      </c>
      <c r="S43" s="137">
        <v>0</v>
      </c>
      <c r="T43" s="125">
        <v>0</v>
      </c>
      <c r="U43" s="138">
        <f t="shared" si="4"/>
        <v>0</v>
      </c>
    </row>
    <row r="44" spans="1:22" ht="16" x14ac:dyDescent="0.2">
      <c r="A44" s="124" t="s">
        <v>293</v>
      </c>
      <c r="B44" s="137">
        <v>0</v>
      </c>
      <c r="C44" s="137">
        <v>0</v>
      </c>
      <c r="D44" s="137">
        <v>0</v>
      </c>
      <c r="E44" s="137">
        <v>0</v>
      </c>
      <c r="F44" s="137">
        <v>0</v>
      </c>
      <c r="G44" s="137">
        <v>0</v>
      </c>
      <c r="H44" s="137">
        <v>0</v>
      </c>
      <c r="I44" s="137">
        <v>0</v>
      </c>
      <c r="J44" s="137">
        <v>0</v>
      </c>
      <c r="K44" s="137">
        <v>0</v>
      </c>
      <c r="L44" s="137">
        <v>0</v>
      </c>
      <c r="M44" s="137">
        <v>0</v>
      </c>
      <c r="N44" s="137">
        <v>0</v>
      </c>
      <c r="O44" s="137">
        <v>0</v>
      </c>
      <c r="P44" s="137">
        <v>0</v>
      </c>
      <c r="Q44" s="125">
        <v>0</v>
      </c>
      <c r="R44" s="137">
        <v>0</v>
      </c>
      <c r="S44" s="137">
        <v>0</v>
      </c>
      <c r="T44" s="125">
        <v>0</v>
      </c>
      <c r="U44" s="138">
        <f t="shared" si="4"/>
        <v>0</v>
      </c>
    </row>
    <row r="45" spans="1:22" ht="16" x14ac:dyDescent="0.2">
      <c r="A45" s="124" t="s">
        <v>294</v>
      </c>
      <c r="B45" s="137">
        <v>0</v>
      </c>
      <c r="C45" s="137">
        <v>0</v>
      </c>
      <c r="D45" s="137">
        <v>0</v>
      </c>
      <c r="E45" s="137">
        <v>0</v>
      </c>
      <c r="F45" s="137">
        <v>0</v>
      </c>
      <c r="G45" s="137">
        <v>0</v>
      </c>
      <c r="H45" s="137">
        <v>0</v>
      </c>
      <c r="I45" s="137">
        <v>0</v>
      </c>
      <c r="J45" s="137">
        <v>0</v>
      </c>
      <c r="K45" s="137">
        <v>0</v>
      </c>
      <c r="L45" s="137">
        <v>0</v>
      </c>
      <c r="M45" s="137">
        <v>0</v>
      </c>
      <c r="N45" s="137">
        <v>0</v>
      </c>
      <c r="O45" s="137">
        <v>0</v>
      </c>
      <c r="P45" s="137">
        <v>0</v>
      </c>
      <c r="Q45" s="125">
        <v>0</v>
      </c>
      <c r="R45" s="137">
        <v>0</v>
      </c>
      <c r="S45" s="137">
        <v>0</v>
      </c>
      <c r="T45" s="125">
        <v>0</v>
      </c>
      <c r="U45" s="138">
        <f t="shared" si="4"/>
        <v>0</v>
      </c>
    </row>
    <row r="46" spans="1:22" ht="16" x14ac:dyDescent="0.2">
      <c r="A46" s="124" t="s">
        <v>295</v>
      </c>
      <c r="B46" s="137">
        <v>0</v>
      </c>
      <c r="C46" s="137">
        <v>0</v>
      </c>
      <c r="D46" s="137">
        <v>0</v>
      </c>
      <c r="E46" s="137">
        <v>0</v>
      </c>
      <c r="F46" s="137">
        <v>0</v>
      </c>
      <c r="G46" s="137">
        <v>0</v>
      </c>
      <c r="H46" s="137">
        <v>0</v>
      </c>
      <c r="I46" s="137">
        <v>0</v>
      </c>
      <c r="J46" s="137">
        <v>0</v>
      </c>
      <c r="K46" s="137">
        <v>0</v>
      </c>
      <c r="L46" s="137">
        <v>0</v>
      </c>
      <c r="M46" s="137">
        <v>0</v>
      </c>
      <c r="N46" s="137">
        <v>0</v>
      </c>
      <c r="O46" s="137">
        <v>0</v>
      </c>
      <c r="P46" s="137">
        <v>0</v>
      </c>
      <c r="Q46" s="125">
        <v>0</v>
      </c>
      <c r="R46" s="137">
        <v>0</v>
      </c>
      <c r="S46" s="137">
        <v>0</v>
      </c>
      <c r="T46" s="125">
        <v>0</v>
      </c>
      <c r="U46" s="138">
        <f t="shared" si="4"/>
        <v>0</v>
      </c>
    </row>
    <row r="47" spans="1:22" ht="16" x14ac:dyDescent="0.2">
      <c r="A47" s="124" t="s">
        <v>296</v>
      </c>
      <c r="B47" s="137">
        <v>0</v>
      </c>
      <c r="C47" s="137">
        <v>0</v>
      </c>
      <c r="D47" s="137">
        <v>0</v>
      </c>
      <c r="E47" s="137">
        <v>0</v>
      </c>
      <c r="F47" s="137">
        <v>0</v>
      </c>
      <c r="G47" s="137">
        <v>0</v>
      </c>
      <c r="H47" s="137">
        <v>0</v>
      </c>
      <c r="I47" s="137">
        <v>0</v>
      </c>
      <c r="J47" s="137">
        <v>0</v>
      </c>
      <c r="K47" s="137">
        <v>0</v>
      </c>
      <c r="L47" s="137">
        <v>0</v>
      </c>
      <c r="M47" s="137">
        <v>0</v>
      </c>
      <c r="N47" s="137">
        <v>0</v>
      </c>
      <c r="O47" s="137">
        <v>0</v>
      </c>
      <c r="P47" s="137">
        <v>0</v>
      </c>
      <c r="Q47" s="125">
        <v>0</v>
      </c>
      <c r="R47" s="137">
        <v>0</v>
      </c>
      <c r="S47" s="137">
        <v>0</v>
      </c>
      <c r="T47" s="125">
        <v>0</v>
      </c>
      <c r="U47" s="138">
        <f t="shared" si="4"/>
        <v>0</v>
      </c>
    </row>
    <row r="48" spans="1:22" ht="16" x14ac:dyDescent="0.2">
      <c r="A48" s="124" t="s">
        <v>297</v>
      </c>
      <c r="B48" s="137">
        <v>0</v>
      </c>
      <c r="C48" s="137">
        <v>0</v>
      </c>
      <c r="D48" s="137">
        <v>0</v>
      </c>
      <c r="E48" s="137">
        <v>0</v>
      </c>
      <c r="F48" s="137">
        <v>0</v>
      </c>
      <c r="G48" s="137">
        <v>0</v>
      </c>
      <c r="H48" s="137">
        <v>0</v>
      </c>
      <c r="I48" s="137">
        <v>0</v>
      </c>
      <c r="J48" s="137">
        <v>0</v>
      </c>
      <c r="K48" s="137">
        <v>0</v>
      </c>
      <c r="L48" s="137">
        <v>0</v>
      </c>
      <c r="M48" s="137">
        <v>0</v>
      </c>
      <c r="N48" s="137">
        <v>0</v>
      </c>
      <c r="O48" s="137">
        <v>0</v>
      </c>
      <c r="P48" s="137">
        <v>0</v>
      </c>
      <c r="Q48" s="125">
        <v>0</v>
      </c>
      <c r="R48" s="137">
        <v>0</v>
      </c>
      <c r="S48" s="137">
        <v>0</v>
      </c>
      <c r="T48" s="125">
        <v>0</v>
      </c>
      <c r="U48" s="138">
        <f t="shared" si="4"/>
        <v>0</v>
      </c>
    </row>
    <row r="49" spans="1:21" ht="16" x14ac:dyDescent="0.2">
      <c r="A49" s="124" t="s">
        <v>298</v>
      </c>
      <c r="B49" s="137">
        <v>0</v>
      </c>
      <c r="C49" s="137">
        <v>0</v>
      </c>
      <c r="D49" s="137">
        <v>0</v>
      </c>
      <c r="E49" s="137">
        <v>0</v>
      </c>
      <c r="F49" s="137">
        <v>0</v>
      </c>
      <c r="G49" s="137">
        <v>0</v>
      </c>
      <c r="H49" s="137">
        <v>0</v>
      </c>
      <c r="I49" s="137">
        <v>0</v>
      </c>
      <c r="J49" s="137">
        <v>0</v>
      </c>
      <c r="K49" s="137">
        <v>0</v>
      </c>
      <c r="L49" s="137">
        <v>0</v>
      </c>
      <c r="M49" s="137">
        <v>0</v>
      </c>
      <c r="N49" s="137">
        <v>0</v>
      </c>
      <c r="O49" s="137">
        <v>0</v>
      </c>
      <c r="P49" s="137">
        <v>0</v>
      </c>
      <c r="Q49" s="125">
        <v>0</v>
      </c>
      <c r="R49" s="137">
        <v>0</v>
      </c>
      <c r="S49" s="137">
        <v>0</v>
      </c>
      <c r="T49" s="125">
        <v>0</v>
      </c>
      <c r="U49" s="138">
        <f t="shared" si="4"/>
        <v>0</v>
      </c>
    </row>
    <row r="50" spans="1:21" ht="16" x14ac:dyDescent="0.2">
      <c r="A50" s="124" t="s">
        <v>299</v>
      </c>
      <c r="B50" s="137">
        <v>0</v>
      </c>
      <c r="C50" s="137">
        <v>0</v>
      </c>
      <c r="D50" s="137">
        <v>0</v>
      </c>
      <c r="E50" s="137">
        <v>0</v>
      </c>
      <c r="F50" s="137">
        <v>0</v>
      </c>
      <c r="G50" s="137">
        <v>0</v>
      </c>
      <c r="H50" s="137">
        <v>0</v>
      </c>
      <c r="I50" s="137">
        <v>0</v>
      </c>
      <c r="J50" s="137">
        <v>0</v>
      </c>
      <c r="K50" s="137">
        <v>0</v>
      </c>
      <c r="L50" s="137">
        <v>0</v>
      </c>
      <c r="M50" s="137">
        <v>0</v>
      </c>
      <c r="N50" s="137">
        <v>0</v>
      </c>
      <c r="O50" s="137">
        <v>0</v>
      </c>
      <c r="P50" s="137">
        <v>0</v>
      </c>
      <c r="Q50" s="125">
        <v>0</v>
      </c>
      <c r="R50" s="137">
        <v>0</v>
      </c>
      <c r="S50" s="137">
        <v>0</v>
      </c>
      <c r="T50" s="125">
        <v>0</v>
      </c>
      <c r="U50" s="138">
        <f t="shared" si="4"/>
        <v>0</v>
      </c>
    </row>
    <row r="51" spans="1:21" ht="16" x14ac:dyDescent="0.2">
      <c r="A51" s="124" t="s">
        <v>300</v>
      </c>
      <c r="B51" s="137">
        <v>0</v>
      </c>
      <c r="C51" s="137">
        <v>0</v>
      </c>
      <c r="D51" s="137">
        <v>0</v>
      </c>
      <c r="E51" s="137">
        <v>0</v>
      </c>
      <c r="F51" s="137">
        <v>0</v>
      </c>
      <c r="G51" s="137">
        <v>0</v>
      </c>
      <c r="H51" s="137">
        <v>0</v>
      </c>
      <c r="I51" s="137">
        <v>0</v>
      </c>
      <c r="J51" s="137">
        <v>0</v>
      </c>
      <c r="K51" s="137">
        <v>0</v>
      </c>
      <c r="L51" s="137">
        <v>0</v>
      </c>
      <c r="M51" s="137">
        <v>0</v>
      </c>
      <c r="N51" s="137">
        <v>0</v>
      </c>
      <c r="O51" s="137">
        <v>0</v>
      </c>
      <c r="P51" s="137">
        <v>0</v>
      </c>
      <c r="Q51" s="125">
        <v>0</v>
      </c>
      <c r="R51" s="137">
        <v>0</v>
      </c>
      <c r="S51" s="137">
        <v>0</v>
      </c>
      <c r="T51" s="125">
        <v>0</v>
      </c>
      <c r="U51" s="138">
        <f t="shared" si="4"/>
        <v>0</v>
      </c>
    </row>
    <row r="52" spans="1:21" ht="16" x14ac:dyDescent="0.2">
      <c r="A52" s="124" t="s">
        <v>301</v>
      </c>
      <c r="B52" s="137">
        <v>0</v>
      </c>
      <c r="C52" s="137">
        <v>0</v>
      </c>
      <c r="D52" s="137">
        <v>0</v>
      </c>
      <c r="E52" s="137">
        <v>0</v>
      </c>
      <c r="F52" s="137">
        <v>0</v>
      </c>
      <c r="G52" s="137">
        <v>0</v>
      </c>
      <c r="H52" s="137">
        <v>0</v>
      </c>
      <c r="I52" s="137">
        <v>0</v>
      </c>
      <c r="J52" s="137">
        <v>0</v>
      </c>
      <c r="K52" s="137">
        <v>0</v>
      </c>
      <c r="L52" s="137">
        <v>0</v>
      </c>
      <c r="M52" s="137">
        <v>0</v>
      </c>
      <c r="N52" s="137">
        <v>0</v>
      </c>
      <c r="O52" s="137">
        <v>0</v>
      </c>
      <c r="P52" s="137">
        <v>0</v>
      </c>
      <c r="Q52" s="125">
        <v>0</v>
      </c>
      <c r="R52" s="137">
        <v>0</v>
      </c>
      <c r="S52" s="137">
        <v>0</v>
      </c>
      <c r="T52" s="125">
        <v>0</v>
      </c>
      <c r="U52" s="138">
        <f t="shared" si="4"/>
        <v>0</v>
      </c>
    </row>
    <row r="53" spans="1:21" ht="16" x14ac:dyDescent="0.2">
      <c r="A53" s="124" t="s">
        <v>302</v>
      </c>
      <c r="B53" s="137">
        <v>0</v>
      </c>
      <c r="C53" s="137">
        <v>0</v>
      </c>
      <c r="D53" s="137">
        <v>0</v>
      </c>
      <c r="E53" s="137">
        <v>0</v>
      </c>
      <c r="F53" s="137">
        <v>0</v>
      </c>
      <c r="G53" s="137">
        <v>0</v>
      </c>
      <c r="H53" s="137">
        <v>0</v>
      </c>
      <c r="I53" s="137">
        <v>0</v>
      </c>
      <c r="J53" s="137">
        <v>0</v>
      </c>
      <c r="K53" s="137">
        <v>0</v>
      </c>
      <c r="L53" s="137">
        <v>0</v>
      </c>
      <c r="M53" s="137">
        <v>0</v>
      </c>
      <c r="N53" s="137">
        <v>0</v>
      </c>
      <c r="O53" s="137">
        <v>0</v>
      </c>
      <c r="P53" s="137">
        <v>0</v>
      </c>
      <c r="Q53" s="125">
        <v>0</v>
      </c>
      <c r="R53" s="137">
        <v>0</v>
      </c>
      <c r="S53" s="137">
        <v>0</v>
      </c>
      <c r="T53" s="125">
        <v>0</v>
      </c>
      <c r="U53" s="138">
        <f t="shared" si="4"/>
        <v>0</v>
      </c>
    </row>
    <row r="54" spans="1:21" ht="16" x14ac:dyDescent="0.2">
      <c r="A54" s="124" t="s">
        <v>303</v>
      </c>
      <c r="B54" s="137">
        <v>0</v>
      </c>
      <c r="C54" s="137">
        <v>0</v>
      </c>
      <c r="D54" s="137">
        <v>0</v>
      </c>
      <c r="E54" s="137">
        <v>0</v>
      </c>
      <c r="F54" s="137">
        <v>0</v>
      </c>
      <c r="G54" s="137">
        <v>0</v>
      </c>
      <c r="H54" s="137">
        <v>0</v>
      </c>
      <c r="I54" s="137">
        <v>0</v>
      </c>
      <c r="J54" s="137">
        <v>0</v>
      </c>
      <c r="K54" s="137">
        <v>0</v>
      </c>
      <c r="L54" s="137">
        <v>0</v>
      </c>
      <c r="M54" s="137">
        <v>0</v>
      </c>
      <c r="N54" s="137">
        <v>0</v>
      </c>
      <c r="O54" s="137">
        <v>0</v>
      </c>
      <c r="P54" s="137">
        <v>0</v>
      </c>
      <c r="Q54" s="125">
        <v>0</v>
      </c>
      <c r="R54" s="137">
        <v>0</v>
      </c>
      <c r="S54" s="137">
        <v>0</v>
      </c>
      <c r="T54" s="125">
        <v>0</v>
      </c>
      <c r="U54" s="138">
        <f t="shared" si="4"/>
        <v>0</v>
      </c>
    </row>
    <row r="55" spans="1:21" ht="16" x14ac:dyDescent="0.2">
      <c r="A55" s="124" t="s">
        <v>304</v>
      </c>
      <c r="B55" s="137">
        <v>0</v>
      </c>
      <c r="C55" s="137">
        <v>0</v>
      </c>
      <c r="D55" s="137">
        <v>0</v>
      </c>
      <c r="E55" s="137">
        <v>0</v>
      </c>
      <c r="F55" s="137">
        <v>0</v>
      </c>
      <c r="G55" s="137">
        <v>0</v>
      </c>
      <c r="H55" s="137">
        <v>0</v>
      </c>
      <c r="I55" s="137">
        <v>0</v>
      </c>
      <c r="J55" s="137">
        <v>0</v>
      </c>
      <c r="K55" s="137">
        <v>0</v>
      </c>
      <c r="L55" s="137">
        <v>0</v>
      </c>
      <c r="M55" s="137">
        <v>0</v>
      </c>
      <c r="N55" s="137">
        <v>0</v>
      </c>
      <c r="O55" s="137">
        <v>0</v>
      </c>
      <c r="P55" s="137">
        <v>0</v>
      </c>
      <c r="Q55" s="125">
        <v>0</v>
      </c>
      <c r="R55" s="137">
        <v>0</v>
      </c>
      <c r="S55" s="137">
        <v>0</v>
      </c>
      <c r="T55" s="125">
        <v>0</v>
      </c>
      <c r="U55" s="138">
        <f t="shared" si="4"/>
        <v>0</v>
      </c>
    </row>
    <row r="56" spans="1:21" ht="16" x14ac:dyDescent="0.2">
      <c r="A56" s="124" t="s">
        <v>305</v>
      </c>
      <c r="B56" s="137">
        <v>0</v>
      </c>
      <c r="C56" s="137">
        <v>0</v>
      </c>
      <c r="D56" s="137">
        <v>0</v>
      </c>
      <c r="E56" s="137">
        <v>0</v>
      </c>
      <c r="F56" s="137">
        <v>0</v>
      </c>
      <c r="G56" s="137">
        <v>0</v>
      </c>
      <c r="H56" s="137">
        <v>0</v>
      </c>
      <c r="I56" s="137">
        <v>0</v>
      </c>
      <c r="J56" s="137">
        <v>0</v>
      </c>
      <c r="K56" s="137">
        <v>0</v>
      </c>
      <c r="L56" s="137">
        <v>0</v>
      </c>
      <c r="M56" s="137">
        <v>0</v>
      </c>
      <c r="N56" s="137">
        <v>0</v>
      </c>
      <c r="O56" s="137">
        <v>0</v>
      </c>
      <c r="P56" s="137">
        <v>0</v>
      </c>
      <c r="Q56" s="125">
        <v>0</v>
      </c>
      <c r="R56" s="137">
        <v>0</v>
      </c>
      <c r="S56" s="137">
        <v>0</v>
      </c>
      <c r="T56" s="125">
        <v>0</v>
      </c>
      <c r="U56" s="138">
        <f t="shared" si="4"/>
        <v>0</v>
      </c>
    </row>
    <row r="57" spans="1:21" ht="16" x14ac:dyDescent="0.2">
      <c r="A57" s="124" t="s">
        <v>306</v>
      </c>
      <c r="B57" s="137">
        <v>0</v>
      </c>
      <c r="C57" s="137">
        <v>0</v>
      </c>
      <c r="D57" s="137">
        <v>0</v>
      </c>
      <c r="E57" s="137">
        <v>0</v>
      </c>
      <c r="F57" s="137">
        <v>0</v>
      </c>
      <c r="G57" s="137">
        <v>0</v>
      </c>
      <c r="H57" s="137">
        <v>0</v>
      </c>
      <c r="I57" s="137">
        <v>0</v>
      </c>
      <c r="J57" s="137">
        <v>0</v>
      </c>
      <c r="K57" s="137">
        <v>0</v>
      </c>
      <c r="L57" s="137">
        <v>0</v>
      </c>
      <c r="M57" s="137">
        <v>0</v>
      </c>
      <c r="N57" s="137">
        <v>0</v>
      </c>
      <c r="O57" s="137">
        <v>0</v>
      </c>
      <c r="P57" s="137">
        <v>0</v>
      </c>
      <c r="Q57" s="125">
        <v>0</v>
      </c>
      <c r="R57" s="137">
        <v>0</v>
      </c>
      <c r="S57" s="137">
        <v>0</v>
      </c>
      <c r="T57" s="125">
        <v>0</v>
      </c>
      <c r="U57" s="138">
        <f t="shared" si="4"/>
        <v>0</v>
      </c>
    </row>
    <row r="58" spans="1:21" ht="16" x14ac:dyDescent="0.2">
      <c r="A58" s="124" t="s">
        <v>307</v>
      </c>
      <c r="B58" s="137">
        <v>0</v>
      </c>
      <c r="C58" s="137">
        <v>0</v>
      </c>
      <c r="D58" s="137">
        <v>0</v>
      </c>
      <c r="E58" s="137">
        <v>0</v>
      </c>
      <c r="F58" s="137">
        <v>0</v>
      </c>
      <c r="G58" s="137">
        <v>0</v>
      </c>
      <c r="H58" s="137">
        <v>0</v>
      </c>
      <c r="I58" s="137">
        <v>0</v>
      </c>
      <c r="J58" s="137">
        <v>0</v>
      </c>
      <c r="K58" s="137">
        <v>0</v>
      </c>
      <c r="L58" s="137">
        <v>0</v>
      </c>
      <c r="M58" s="137">
        <v>0</v>
      </c>
      <c r="N58" s="137">
        <v>0</v>
      </c>
      <c r="O58" s="137">
        <v>0</v>
      </c>
      <c r="P58" s="137">
        <v>0</v>
      </c>
      <c r="Q58" s="125">
        <v>0</v>
      </c>
      <c r="R58" s="137">
        <v>0</v>
      </c>
      <c r="S58" s="137">
        <v>0</v>
      </c>
      <c r="T58" s="125">
        <v>0</v>
      </c>
      <c r="U58" s="138">
        <f t="shared" si="4"/>
        <v>0</v>
      </c>
    </row>
    <row r="59" spans="1:21" ht="16" x14ac:dyDescent="0.2">
      <c r="A59" s="124" t="s">
        <v>308</v>
      </c>
      <c r="B59" s="137">
        <v>0</v>
      </c>
      <c r="C59" s="137">
        <v>0</v>
      </c>
      <c r="D59" s="137">
        <v>0</v>
      </c>
      <c r="E59" s="137">
        <v>0</v>
      </c>
      <c r="F59" s="137">
        <v>0</v>
      </c>
      <c r="G59" s="137">
        <v>0</v>
      </c>
      <c r="H59" s="137">
        <v>0</v>
      </c>
      <c r="I59" s="137">
        <v>0</v>
      </c>
      <c r="J59" s="137">
        <v>0</v>
      </c>
      <c r="K59" s="137">
        <v>0</v>
      </c>
      <c r="L59" s="137">
        <v>0</v>
      </c>
      <c r="M59" s="137">
        <v>0</v>
      </c>
      <c r="N59" s="137">
        <v>0</v>
      </c>
      <c r="O59" s="137">
        <v>0</v>
      </c>
      <c r="P59" s="137">
        <v>0</v>
      </c>
      <c r="Q59" s="125">
        <v>0</v>
      </c>
      <c r="R59" s="137">
        <v>0</v>
      </c>
      <c r="S59" s="137">
        <v>0</v>
      </c>
      <c r="T59" s="125">
        <v>0</v>
      </c>
      <c r="U59" s="138">
        <f t="shared" si="4"/>
        <v>0</v>
      </c>
    </row>
    <row r="60" spans="1:21" ht="16" x14ac:dyDescent="0.2">
      <c r="A60" s="124" t="s">
        <v>309</v>
      </c>
      <c r="B60" s="137">
        <v>0</v>
      </c>
      <c r="C60" s="137">
        <v>0</v>
      </c>
      <c r="D60" s="137">
        <v>0</v>
      </c>
      <c r="E60" s="137">
        <v>0</v>
      </c>
      <c r="F60" s="137">
        <v>0</v>
      </c>
      <c r="G60" s="137">
        <v>0</v>
      </c>
      <c r="H60" s="137">
        <v>0</v>
      </c>
      <c r="I60" s="137">
        <v>0</v>
      </c>
      <c r="J60" s="137">
        <v>0</v>
      </c>
      <c r="K60" s="137">
        <v>0</v>
      </c>
      <c r="L60" s="137">
        <v>0</v>
      </c>
      <c r="M60" s="137">
        <v>0</v>
      </c>
      <c r="N60" s="137">
        <v>0</v>
      </c>
      <c r="O60" s="137">
        <v>0</v>
      </c>
      <c r="P60" s="137">
        <v>0</v>
      </c>
      <c r="Q60" s="125">
        <v>0</v>
      </c>
      <c r="R60" s="137">
        <v>0</v>
      </c>
      <c r="S60" s="137">
        <v>0</v>
      </c>
      <c r="T60" s="125">
        <v>0</v>
      </c>
      <c r="U60" s="138">
        <f t="shared" si="4"/>
        <v>0</v>
      </c>
    </row>
    <row r="61" spans="1:21" ht="16" x14ac:dyDescent="0.2">
      <c r="A61" s="124" t="s">
        <v>310</v>
      </c>
      <c r="B61" s="137">
        <v>0</v>
      </c>
      <c r="C61" s="137">
        <v>0</v>
      </c>
      <c r="D61" s="137">
        <v>0</v>
      </c>
      <c r="E61" s="137">
        <v>0</v>
      </c>
      <c r="F61" s="137">
        <v>0</v>
      </c>
      <c r="G61" s="137">
        <v>0</v>
      </c>
      <c r="H61" s="137">
        <v>0</v>
      </c>
      <c r="I61" s="137">
        <v>0</v>
      </c>
      <c r="J61" s="137">
        <v>0</v>
      </c>
      <c r="K61" s="137">
        <v>0</v>
      </c>
      <c r="L61" s="137">
        <v>0</v>
      </c>
      <c r="M61" s="137">
        <v>0</v>
      </c>
      <c r="N61" s="137">
        <v>0</v>
      </c>
      <c r="O61" s="137">
        <v>0</v>
      </c>
      <c r="P61" s="137">
        <v>0</v>
      </c>
      <c r="Q61" s="125">
        <v>0</v>
      </c>
      <c r="R61" s="137">
        <v>0</v>
      </c>
      <c r="S61" s="137">
        <v>0</v>
      </c>
      <c r="T61" s="125">
        <v>0</v>
      </c>
      <c r="U61" s="138">
        <f t="shared" si="4"/>
        <v>0</v>
      </c>
    </row>
    <row r="62" spans="1:21" ht="16" x14ac:dyDescent="0.2">
      <c r="A62" s="124" t="s">
        <v>311</v>
      </c>
      <c r="B62" s="137">
        <v>0</v>
      </c>
      <c r="C62" s="137">
        <v>0</v>
      </c>
      <c r="D62" s="137">
        <v>0</v>
      </c>
      <c r="E62" s="137">
        <v>0</v>
      </c>
      <c r="F62" s="137">
        <v>0</v>
      </c>
      <c r="G62" s="137">
        <v>0</v>
      </c>
      <c r="H62" s="137">
        <v>0</v>
      </c>
      <c r="I62" s="137">
        <v>0</v>
      </c>
      <c r="J62" s="137">
        <v>0</v>
      </c>
      <c r="K62" s="137">
        <v>0</v>
      </c>
      <c r="L62" s="137">
        <v>0</v>
      </c>
      <c r="M62" s="137">
        <v>0</v>
      </c>
      <c r="N62" s="137">
        <v>0</v>
      </c>
      <c r="O62" s="137">
        <v>0</v>
      </c>
      <c r="P62" s="137">
        <v>0</v>
      </c>
      <c r="Q62" s="125">
        <v>0</v>
      </c>
      <c r="R62" s="137">
        <v>0</v>
      </c>
      <c r="S62" s="137">
        <v>0</v>
      </c>
      <c r="T62" s="125">
        <v>0</v>
      </c>
      <c r="U62" s="138">
        <f t="shared" si="4"/>
        <v>0</v>
      </c>
    </row>
    <row r="63" spans="1:21" ht="16" x14ac:dyDescent="0.2">
      <c r="A63" s="124" t="s">
        <v>312</v>
      </c>
      <c r="B63" s="137">
        <v>0</v>
      </c>
      <c r="C63" s="137">
        <v>0</v>
      </c>
      <c r="D63" s="137">
        <v>0</v>
      </c>
      <c r="E63" s="137">
        <v>0</v>
      </c>
      <c r="F63" s="137">
        <v>0</v>
      </c>
      <c r="G63" s="137">
        <v>0</v>
      </c>
      <c r="H63" s="137">
        <v>0</v>
      </c>
      <c r="I63" s="137">
        <v>0</v>
      </c>
      <c r="J63" s="137">
        <v>0</v>
      </c>
      <c r="K63" s="137">
        <v>0</v>
      </c>
      <c r="L63" s="137">
        <v>0</v>
      </c>
      <c r="M63" s="137">
        <v>0</v>
      </c>
      <c r="N63" s="137">
        <v>0</v>
      </c>
      <c r="O63" s="137">
        <v>0</v>
      </c>
      <c r="P63" s="137">
        <v>0</v>
      </c>
      <c r="Q63" s="125">
        <v>0</v>
      </c>
      <c r="R63" s="137">
        <v>0</v>
      </c>
      <c r="S63" s="137">
        <v>0</v>
      </c>
      <c r="T63" s="125">
        <v>0</v>
      </c>
      <c r="U63" s="138">
        <f t="shared" si="4"/>
        <v>0</v>
      </c>
    </row>
    <row r="64" spans="1:21" ht="16" x14ac:dyDescent="0.2">
      <c r="A64" s="124" t="s">
        <v>313</v>
      </c>
      <c r="B64" s="137">
        <v>0</v>
      </c>
      <c r="C64" s="137">
        <v>0</v>
      </c>
      <c r="D64" s="137">
        <v>0</v>
      </c>
      <c r="E64" s="137">
        <v>0</v>
      </c>
      <c r="F64" s="137">
        <v>0</v>
      </c>
      <c r="G64" s="137">
        <v>0</v>
      </c>
      <c r="H64" s="137">
        <v>0</v>
      </c>
      <c r="I64" s="137">
        <v>0</v>
      </c>
      <c r="J64" s="137">
        <v>0</v>
      </c>
      <c r="K64" s="137">
        <v>0</v>
      </c>
      <c r="L64" s="137">
        <v>0</v>
      </c>
      <c r="M64" s="137">
        <v>0</v>
      </c>
      <c r="N64" s="137">
        <v>0</v>
      </c>
      <c r="O64" s="137">
        <v>0</v>
      </c>
      <c r="P64" s="137">
        <v>0</v>
      </c>
      <c r="Q64" s="125">
        <v>0</v>
      </c>
      <c r="R64" s="137">
        <v>0</v>
      </c>
      <c r="S64" s="137">
        <v>0</v>
      </c>
      <c r="T64" s="125">
        <v>0</v>
      </c>
      <c r="U64" s="138">
        <f t="shared" si="4"/>
        <v>0</v>
      </c>
    </row>
    <row r="65" spans="1:21" ht="16" x14ac:dyDescent="0.2">
      <c r="A65" s="124" t="s">
        <v>314</v>
      </c>
      <c r="B65" s="137">
        <v>0</v>
      </c>
      <c r="C65" s="137">
        <v>0</v>
      </c>
      <c r="D65" s="137">
        <v>0</v>
      </c>
      <c r="E65" s="137">
        <v>0</v>
      </c>
      <c r="F65" s="137">
        <v>0</v>
      </c>
      <c r="G65" s="137">
        <v>0</v>
      </c>
      <c r="H65" s="137">
        <v>0</v>
      </c>
      <c r="I65" s="137">
        <v>0</v>
      </c>
      <c r="J65" s="137">
        <v>0</v>
      </c>
      <c r="K65" s="137">
        <v>0</v>
      </c>
      <c r="L65" s="137">
        <v>0</v>
      </c>
      <c r="M65" s="137">
        <v>0</v>
      </c>
      <c r="N65" s="137">
        <v>0</v>
      </c>
      <c r="O65" s="137">
        <v>0</v>
      </c>
      <c r="P65" s="137">
        <v>0</v>
      </c>
      <c r="Q65" s="125">
        <v>0</v>
      </c>
      <c r="R65" s="137">
        <v>0</v>
      </c>
      <c r="S65" s="137">
        <v>0</v>
      </c>
      <c r="T65" s="125">
        <v>0</v>
      </c>
      <c r="U65" s="138">
        <f t="shared" si="4"/>
        <v>0</v>
      </c>
    </row>
    <row r="66" spans="1:21" ht="16" x14ac:dyDescent="0.2">
      <c r="A66" s="124" t="s">
        <v>315</v>
      </c>
      <c r="B66" s="137">
        <v>0</v>
      </c>
      <c r="C66" s="137">
        <v>0</v>
      </c>
      <c r="D66" s="137">
        <v>0</v>
      </c>
      <c r="E66" s="137">
        <v>0</v>
      </c>
      <c r="F66" s="137">
        <v>0</v>
      </c>
      <c r="G66" s="137">
        <v>0</v>
      </c>
      <c r="H66" s="137">
        <v>0</v>
      </c>
      <c r="I66" s="137">
        <v>0</v>
      </c>
      <c r="J66" s="137">
        <v>0</v>
      </c>
      <c r="K66" s="137">
        <v>0</v>
      </c>
      <c r="L66" s="137">
        <v>0</v>
      </c>
      <c r="M66" s="137">
        <v>0</v>
      </c>
      <c r="N66" s="137">
        <v>0</v>
      </c>
      <c r="O66" s="137">
        <v>0</v>
      </c>
      <c r="P66" s="137">
        <v>0</v>
      </c>
      <c r="Q66" s="125">
        <v>0</v>
      </c>
      <c r="R66" s="137">
        <v>0</v>
      </c>
      <c r="S66" s="137">
        <v>0</v>
      </c>
      <c r="T66" s="125">
        <v>0</v>
      </c>
      <c r="U66" s="138">
        <f t="shared" si="4"/>
        <v>0</v>
      </c>
    </row>
    <row r="67" spans="1:21" ht="16" x14ac:dyDescent="0.2">
      <c r="A67" s="124" t="s">
        <v>316</v>
      </c>
      <c r="B67" s="137">
        <v>0</v>
      </c>
      <c r="C67" s="137">
        <v>0</v>
      </c>
      <c r="D67" s="137">
        <v>0</v>
      </c>
      <c r="E67" s="137">
        <v>0</v>
      </c>
      <c r="F67" s="137">
        <v>0</v>
      </c>
      <c r="G67" s="137">
        <v>0</v>
      </c>
      <c r="H67" s="137">
        <v>0</v>
      </c>
      <c r="I67" s="137">
        <v>0</v>
      </c>
      <c r="J67" s="137">
        <v>0</v>
      </c>
      <c r="K67" s="137">
        <v>0</v>
      </c>
      <c r="L67" s="137">
        <v>0</v>
      </c>
      <c r="M67" s="137">
        <v>0</v>
      </c>
      <c r="N67" s="137">
        <v>0</v>
      </c>
      <c r="O67" s="137">
        <v>0</v>
      </c>
      <c r="P67" s="137">
        <v>0</v>
      </c>
      <c r="Q67" s="125">
        <v>0</v>
      </c>
      <c r="R67" s="137">
        <v>0</v>
      </c>
      <c r="S67" s="137">
        <v>0</v>
      </c>
      <c r="T67" s="125">
        <v>0</v>
      </c>
      <c r="U67" s="138">
        <f t="shared" si="4"/>
        <v>0</v>
      </c>
    </row>
    <row r="68" spans="1:21" ht="16" x14ac:dyDescent="0.2">
      <c r="A68" s="124" t="s">
        <v>317</v>
      </c>
      <c r="B68" s="137">
        <v>0</v>
      </c>
      <c r="C68" s="137">
        <v>0</v>
      </c>
      <c r="D68" s="137">
        <v>0</v>
      </c>
      <c r="E68" s="137">
        <v>0</v>
      </c>
      <c r="F68" s="137">
        <v>0</v>
      </c>
      <c r="G68" s="137">
        <v>0</v>
      </c>
      <c r="H68" s="137">
        <v>0</v>
      </c>
      <c r="I68" s="137">
        <v>0</v>
      </c>
      <c r="J68" s="137">
        <v>0</v>
      </c>
      <c r="K68" s="137">
        <v>0</v>
      </c>
      <c r="L68" s="137">
        <v>0</v>
      </c>
      <c r="M68" s="137">
        <v>0</v>
      </c>
      <c r="N68" s="137">
        <v>0</v>
      </c>
      <c r="O68" s="137">
        <v>0</v>
      </c>
      <c r="P68" s="137">
        <v>0</v>
      </c>
      <c r="Q68" s="125">
        <v>0</v>
      </c>
      <c r="R68" s="137">
        <v>0</v>
      </c>
      <c r="S68" s="137">
        <v>0</v>
      </c>
      <c r="T68" s="125">
        <v>0</v>
      </c>
      <c r="U68" s="138">
        <f t="shared" si="4"/>
        <v>0</v>
      </c>
    </row>
    <row r="69" spans="1:21" ht="16" x14ac:dyDescent="0.2">
      <c r="A69" s="124" t="s">
        <v>318</v>
      </c>
      <c r="B69" s="137">
        <v>0</v>
      </c>
      <c r="C69" s="137">
        <v>0</v>
      </c>
      <c r="D69" s="137">
        <v>0</v>
      </c>
      <c r="E69" s="137">
        <v>0</v>
      </c>
      <c r="F69" s="137">
        <v>0</v>
      </c>
      <c r="G69" s="137">
        <v>0</v>
      </c>
      <c r="H69" s="137">
        <v>0</v>
      </c>
      <c r="I69" s="137">
        <v>0</v>
      </c>
      <c r="J69" s="137">
        <v>0</v>
      </c>
      <c r="K69" s="137">
        <v>0</v>
      </c>
      <c r="L69" s="137">
        <v>0</v>
      </c>
      <c r="M69" s="137">
        <v>0</v>
      </c>
      <c r="N69" s="137">
        <v>0</v>
      </c>
      <c r="O69" s="137">
        <v>0</v>
      </c>
      <c r="P69" s="137">
        <v>0</v>
      </c>
      <c r="Q69" s="125">
        <v>0</v>
      </c>
      <c r="R69" s="137">
        <v>0</v>
      </c>
      <c r="S69" s="137">
        <v>0</v>
      </c>
      <c r="T69" s="125">
        <v>0</v>
      </c>
      <c r="U69" s="138">
        <f t="shared" si="4"/>
        <v>0</v>
      </c>
    </row>
    <row r="70" spans="1:21" ht="16" x14ac:dyDescent="0.2">
      <c r="A70" s="124" t="s">
        <v>319</v>
      </c>
      <c r="B70" s="137">
        <v>0</v>
      </c>
      <c r="C70" s="137">
        <v>0</v>
      </c>
      <c r="D70" s="137">
        <v>0</v>
      </c>
      <c r="E70" s="137">
        <v>0</v>
      </c>
      <c r="F70" s="137">
        <v>0</v>
      </c>
      <c r="G70" s="137">
        <v>0</v>
      </c>
      <c r="H70" s="137">
        <v>0</v>
      </c>
      <c r="I70" s="137">
        <v>0</v>
      </c>
      <c r="J70" s="137">
        <v>0</v>
      </c>
      <c r="K70" s="137">
        <v>0</v>
      </c>
      <c r="L70" s="137">
        <v>0</v>
      </c>
      <c r="M70" s="137">
        <v>0</v>
      </c>
      <c r="N70" s="137">
        <v>0</v>
      </c>
      <c r="O70" s="137">
        <v>0</v>
      </c>
      <c r="P70" s="137">
        <v>0</v>
      </c>
      <c r="Q70" s="125">
        <v>0</v>
      </c>
      <c r="R70" s="137">
        <v>0</v>
      </c>
      <c r="S70" s="137">
        <v>0</v>
      </c>
      <c r="T70" s="125">
        <v>0</v>
      </c>
      <c r="U70" s="138">
        <f t="shared" si="4"/>
        <v>0</v>
      </c>
    </row>
    <row r="71" spans="1:21" ht="16" x14ac:dyDescent="0.2">
      <c r="A71" s="124" t="s">
        <v>320</v>
      </c>
      <c r="B71" s="137">
        <v>0</v>
      </c>
      <c r="C71" s="137">
        <v>0</v>
      </c>
      <c r="D71" s="137">
        <v>0</v>
      </c>
      <c r="E71" s="137">
        <v>0</v>
      </c>
      <c r="F71" s="137">
        <v>0</v>
      </c>
      <c r="G71" s="137">
        <v>0</v>
      </c>
      <c r="H71" s="137">
        <v>0</v>
      </c>
      <c r="I71" s="137">
        <v>0</v>
      </c>
      <c r="J71" s="137">
        <v>0</v>
      </c>
      <c r="K71" s="137">
        <v>0</v>
      </c>
      <c r="L71" s="137">
        <v>0</v>
      </c>
      <c r="M71" s="137">
        <v>0</v>
      </c>
      <c r="N71" s="137">
        <v>0</v>
      </c>
      <c r="O71" s="137">
        <v>0</v>
      </c>
      <c r="P71" s="137">
        <v>0</v>
      </c>
      <c r="Q71" s="125">
        <v>0</v>
      </c>
      <c r="R71" s="137">
        <v>0</v>
      </c>
      <c r="S71" s="137">
        <v>0</v>
      </c>
      <c r="T71" s="125">
        <v>0</v>
      </c>
      <c r="U71" s="138">
        <f t="shared" si="4"/>
        <v>0</v>
      </c>
    </row>
    <row r="72" spans="1:21" ht="16" x14ac:dyDescent="0.2">
      <c r="A72" s="124" t="s">
        <v>321</v>
      </c>
      <c r="B72" s="137">
        <v>0</v>
      </c>
      <c r="C72" s="137">
        <v>0</v>
      </c>
      <c r="D72" s="137">
        <v>0</v>
      </c>
      <c r="E72" s="137">
        <v>0</v>
      </c>
      <c r="F72" s="137">
        <v>0</v>
      </c>
      <c r="G72" s="137">
        <v>0</v>
      </c>
      <c r="H72" s="137">
        <v>0</v>
      </c>
      <c r="I72" s="137">
        <v>0</v>
      </c>
      <c r="J72" s="137">
        <v>0</v>
      </c>
      <c r="K72" s="137">
        <v>0</v>
      </c>
      <c r="L72" s="137">
        <v>0</v>
      </c>
      <c r="M72" s="137">
        <v>0</v>
      </c>
      <c r="N72" s="137">
        <v>0</v>
      </c>
      <c r="O72" s="137">
        <v>0</v>
      </c>
      <c r="P72" s="137">
        <v>0</v>
      </c>
      <c r="Q72" s="125">
        <v>0</v>
      </c>
      <c r="R72" s="137">
        <v>0</v>
      </c>
      <c r="S72" s="137">
        <v>0</v>
      </c>
      <c r="T72" s="125">
        <v>0</v>
      </c>
      <c r="U72" s="138">
        <f t="shared" si="4"/>
        <v>0</v>
      </c>
    </row>
    <row r="73" spans="1:21" ht="16" x14ac:dyDescent="0.2">
      <c r="A73" s="124" t="s">
        <v>322</v>
      </c>
      <c r="B73" s="137">
        <v>0</v>
      </c>
      <c r="C73" s="137">
        <v>0</v>
      </c>
      <c r="D73" s="137">
        <v>0</v>
      </c>
      <c r="E73" s="137">
        <v>0</v>
      </c>
      <c r="F73" s="137">
        <v>0</v>
      </c>
      <c r="G73" s="137">
        <v>0</v>
      </c>
      <c r="H73" s="137">
        <v>0</v>
      </c>
      <c r="I73" s="137">
        <v>0</v>
      </c>
      <c r="J73" s="137">
        <v>0</v>
      </c>
      <c r="K73" s="137">
        <v>0</v>
      </c>
      <c r="L73" s="137">
        <v>0</v>
      </c>
      <c r="M73" s="137">
        <v>0</v>
      </c>
      <c r="N73" s="137">
        <v>0</v>
      </c>
      <c r="O73" s="137">
        <v>0</v>
      </c>
      <c r="P73" s="137">
        <v>0</v>
      </c>
      <c r="Q73" s="125">
        <v>0</v>
      </c>
      <c r="R73" s="137">
        <v>0</v>
      </c>
      <c r="S73" s="137">
        <v>0</v>
      </c>
      <c r="T73" s="125">
        <v>0</v>
      </c>
      <c r="U73" s="138">
        <f t="shared" si="4"/>
        <v>0</v>
      </c>
    </row>
    <row r="74" spans="1:21" ht="16" x14ac:dyDescent="0.2">
      <c r="A74" s="124" t="s">
        <v>323</v>
      </c>
      <c r="B74" s="137">
        <v>0</v>
      </c>
      <c r="C74" s="137">
        <v>0</v>
      </c>
      <c r="D74" s="137">
        <v>0</v>
      </c>
      <c r="E74" s="137">
        <v>0</v>
      </c>
      <c r="F74" s="137">
        <v>0</v>
      </c>
      <c r="G74" s="137">
        <v>0</v>
      </c>
      <c r="H74" s="137">
        <v>0</v>
      </c>
      <c r="I74" s="137">
        <v>0</v>
      </c>
      <c r="J74" s="137">
        <v>0</v>
      </c>
      <c r="K74" s="137">
        <v>0</v>
      </c>
      <c r="L74" s="137">
        <v>0</v>
      </c>
      <c r="M74" s="137">
        <v>0</v>
      </c>
      <c r="N74" s="137">
        <v>0</v>
      </c>
      <c r="O74" s="137">
        <v>0</v>
      </c>
      <c r="P74" s="137">
        <v>0</v>
      </c>
      <c r="Q74" s="125">
        <v>0</v>
      </c>
      <c r="R74" s="137">
        <v>0</v>
      </c>
      <c r="S74" s="137">
        <v>0</v>
      </c>
      <c r="T74" s="125">
        <v>0</v>
      </c>
      <c r="U74" s="138">
        <f t="shared" si="4"/>
        <v>0</v>
      </c>
    </row>
    <row r="75" spans="1:21" ht="16" x14ac:dyDescent="0.2">
      <c r="A75" s="124" t="s">
        <v>324</v>
      </c>
      <c r="B75" s="137">
        <v>0</v>
      </c>
      <c r="C75" s="137">
        <v>0</v>
      </c>
      <c r="D75" s="137">
        <v>0</v>
      </c>
      <c r="E75" s="137">
        <v>0</v>
      </c>
      <c r="F75" s="137">
        <v>0</v>
      </c>
      <c r="G75" s="137">
        <v>0</v>
      </c>
      <c r="H75" s="137">
        <v>0</v>
      </c>
      <c r="I75" s="137">
        <v>0</v>
      </c>
      <c r="J75" s="137">
        <v>0</v>
      </c>
      <c r="K75" s="137">
        <v>0</v>
      </c>
      <c r="L75" s="137">
        <v>0</v>
      </c>
      <c r="M75" s="137">
        <v>0</v>
      </c>
      <c r="N75" s="137">
        <v>0</v>
      </c>
      <c r="O75" s="137">
        <v>0</v>
      </c>
      <c r="P75" s="137">
        <v>0</v>
      </c>
      <c r="Q75" s="125">
        <v>0</v>
      </c>
      <c r="R75" s="137">
        <v>0</v>
      </c>
      <c r="S75" s="137">
        <v>0</v>
      </c>
      <c r="T75" s="125">
        <v>0</v>
      </c>
      <c r="U75" s="138">
        <f t="shared" si="4"/>
        <v>0</v>
      </c>
    </row>
    <row r="76" spans="1:21" ht="16" x14ac:dyDescent="0.2">
      <c r="A76" s="124" t="s">
        <v>325</v>
      </c>
      <c r="B76" s="137">
        <v>0</v>
      </c>
      <c r="C76" s="137">
        <v>0</v>
      </c>
      <c r="D76" s="137">
        <v>0</v>
      </c>
      <c r="E76" s="137">
        <v>0</v>
      </c>
      <c r="F76" s="137">
        <v>0</v>
      </c>
      <c r="G76" s="137">
        <v>0</v>
      </c>
      <c r="H76" s="137">
        <v>0</v>
      </c>
      <c r="I76" s="137">
        <v>0</v>
      </c>
      <c r="J76" s="137">
        <v>0</v>
      </c>
      <c r="K76" s="137">
        <v>0</v>
      </c>
      <c r="L76" s="137">
        <v>0</v>
      </c>
      <c r="M76" s="137">
        <v>0</v>
      </c>
      <c r="N76" s="137">
        <v>0</v>
      </c>
      <c r="O76" s="137">
        <v>0</v>
      </c>
      <c r="P76" s="137">
        <v>0</v>
      </c>
      <c r="Q76" s="125">
        <v>0</v>
      </c>
      <c r="R76" s="137">
        <v>0</v>
      </c>
      <c r="S76" s="137">
        <v>0</v>
      </c>
      <c r="T76" s="125">
        <v>0</v>
      </c>
      <c r="U76" s="138">
        <f t="shared" si="4"/>
        <v>0</v>
      </c>
    </row>
    <row r="77" spans="1:21" ht="16" x14ac:dyDescent="0.2">
      <c r="A77" s="124" t="s">
        <v>326</v>
      </c>
      <c r="B77" s="137">
        <v>0</v>
      </c>
      <c r="C77" s="137">
        <v>0</v>
      </c>
      <c r="D77" s="137">
        <v>0</v>
      </c>
      <c r="E77" s="137">
        <v>0</v>
      </c>
      <c r="F77" s="137">
        <v>0</v>
      </c>
      <c r="G77" s="137">
        <v>0</v>
      </c>
      <c r="H77" s="137">
        <v>0</v>
      </c>
      <c r="I77" s="137">
        <v>0</v>
      </c>
      <c r="J77" s="137">
        <v>0</v>
      </c>
      <c r="K77" s="137">
        <v>0</v>
      </c>
      <c r="L77" s="137">
        <v>0</v>
      </c>
      <c r="M77" s="137">
        <v>0</v>
      </c>
      <c r="N77" s="137">
        <v>0</v>
      </c>
      <c r="O77" s="137">
        <v>0</v>
      </c>
      <c r="P77" s="137">
        <v>0</v>
      </c>
      <c r="Q77" s="125">
        <v>0</v>
      </c>
      <c r="R77" s="137">
        <v>0</v>
      </c>
      <c r="S77" s="137">
        <v>0</v>
      </c>
      <c r="T77" s="125">
        <v>0</v>
      </c>
      <c r="U77" s="138">
        <f t="shared" si="4"/>
        <v>0</v>
      </c>
    </row>
    <row r="78" spans="1:21" ht="16" x14ac:dyDescent="0.2">
      <c r="A78" s="124" t="s">
        <v>327</v>
      </c>
      <c r="B78" s="137">
        <v>0</v>
      </c>
      <c r="C78" s="137">
        <v>0</v>
      </c>
      <c r="D78" s="137">
        <v>0</v>
      </c>
      <c r="E78" s="137">
        <v>0</v>
      </c>
      <c r="F78" s="137">
        <v>0</v>
      </c>
      <c r="G78" s="137">
        <v>0</v>
      </c>
      <c r="H78" s="137">
        <v>0</v>
      </c>
      <c r="I78" s="137">
        <v>0</v>
      </c>
      <c r="J78" s="137">
        <v>0</v>
      </c>
      <c r="K78" s="137">
        <v>0</v>
      </c>
      <c r="L78" s="137">
        <v>0</v>
      </c>
      <c r="M78" s="137">
        <v>0</v>
      </c>
      <c r="N78" s="137">
        <v>0</v>
      </c>
      <c r="O78" s="137">
        <v>0</v>
      </c>
      <c r="P78" s="137">
        <v>0</v>
      </c>
      <c r="Q78" s="125">
        <v>0</v>
      </c>
      <c r="R78" s="137">
        <v>0</v>
      </c>
      <c r="S78" s="137">
        <v>0</v>
      </c>
      <c r="T78" s="125">
        <v>0</v>
      </c>
      <c r="U78" s="138">
        <f t="shared" si="4"/>
        <v>0</v>
      </c>
    </row>
    <row r="79" spans="1:21" ht="16" x14ac:dyDescent="0.2">
      <c r="A79" s="124" t="s">
        <v>328</v>
      </c>
      <c r="B79" s="137">
        <v>0</v>
      </c>
      <c r="C79" s="137">
        <v>0</v>
      </c>
      <c r="D79" s="137">
        <v>0</v>
      </c>
      <c r="E79" s="137">
        <v>0</v>
      </c>
      <c r="F79" s="137">
        <v>0</v>
      </c>
      <c r="G79" s="137">
        <v>0</v>
      </c>
      <c r="H79" s="137">
        <v>0</v>
      </c>
      <c r="I79" s="137">
        <v>0</v>
      </c>
      <c r="J79" s="137">
        <v>0</v>
      </c>
      <c r="K79" s="137">
        <v>0</v>
      </c>
      <c r="L79" s="137">
        <v>0</v>
      </c>
      <c r="M79" s="137">
        <v>0</v>
      </c>
      <c r="N79" s="137">
        <v>0</v>
      </c>
      <c r="O79" s="137">
        <v>0</v>
      </c>
      <c r="P79" s="137">
        <v>0</v>
      </c>
      <c r="Q79" s="125">
        <v>0</v>
      </c>
      <c r="R79" s="137">
        <v>0</v>
      </c>
      <c r="S79" s="137">
        <v>0</v>
      </c>
      <c r="T79" s="125">
        <v>0</v>
      </c>
      <c r="U79" s="138">
        <f t="shared" si="4"/>
        <v>0</v>
      </c>
    </row>
    <row r="80" spans="1:21" ht="16" x14ac:dyDescent="0.2">
      <c r="A80" s="124" t="s">
        <v>329</v>
      </c>
      <c r="B80" s="137">
        <v>0</v>
      </c>
      <c r="C80" s="137">
        <v>0</v>
      </c>
      <c r="D80" s="137">
        <v>0</v>
      </c>
      <c r="E80" s="137">
        <v>0</v>
      </c>
      <c r="F80" s="137">
        <v>0</v>
      </c>
      <c r="G80" s="137">
        <v>0</v>
      </c>
      <c r="H80" s="137">
        <v>0</v>
      </c>
      <c r="I80" s="137">
        <v>0</v>
      </c>
      <c r="J80" s="137">
        <v>0</v>
      </c>
      <c r="K80" s="137">
        <v>0</v>
      </c>
      <c r="L80" s="137">
        <v>0</v>
      </c>
      <c r="M80" s="137">
        <v>0</v>
      </c>
      <c r="N80" s="137">
        <v>0</v>
      </c>
      <c r="O80" s="137">
        <v>0</v>
      </c>
      <c r="P80" s="137">
        <v>0</v>
      </c>
      <c r="Q80" s="125">
        <v>0</v>
      </c>
      <c r="R80" s="137">
        <v>0</v>
      </c>
      <c r="S80" s="137">
        <v>0</v>
      </c>
      <c r="T80" s="125">
        <v>0</v>
      </c>
      <c r="U80" s="138">
        <f t="shared" ref="U80:U114" si="5">SUM(B80:T80)</f>
        <v>0</v>
      </c>
    </row>
    <row r="81" spans="1:21" ht="16" x14ac:dyDescent="0.2">
      <c r="A81" s="124" t="s">
        <v>330</v>
      </c>
      <c r="B81" s="137">
        <v>0</v>
      </c>
      <c r="C81" s="137">
        <v>0</v>
      </c>
      <c r="D81" s="137">
        <v>0</v>
      </c>
      <c r="E81" s="137">
        <v>0</v>
      </c>
      <c r="F81" s="137">
        <v>0</v>
      </c>
      <c r="G81" s="137">
        <v>0</v>
      </c>
      <c r="H81" s="137">
        <v>0</v>
      </c>
      <c r="I81" s="137">
        <v>0</v>
      </c>
      <c r="J81" s="137">
        <v>0</v>
      </c>
      <c r="K81" s="137">
        <v>0</v>
      </c>
      <c r="L81" s="137">
        <v>0</v>
      </c>
      <c r="M81" s="137">
        <v>0</v>
      </c>
      <c r="N81" s="137">
        <v>0</v>
      </c>
      <c r="O81" s="137">
        <v>0</v>
      </c>
      <c r="P81" s="137">
        <v>0</v>
      </c>
      <c r="Q81" s="125">
        <v>0</v>
      </c>
      <c r="R81" s="137">
        <v>0</v>
      </c>
      <c r="S81" s="137">
        <v>0</v>
      </c>
      <c r="T81" s="125">
        <v>0</v>
      </c>
      <c r="U81" s="138">
        <f t="shared" si="5"/>
        <v>0</v>
      </c>
    </row>
    <row r="82" spans="1:21" ht="16" x14ac:dyDescent="0.2">
      <c r="A82" s="124" t="s">
        <v>331</v>
      </c>
      <c r="B82" s="137">
        <v>0</v>
      </c>
      <c r="C82" s="137">
        <v>0</v>
      </c>
      <c r="D82" s="137">
        <v>0</v>
      </c>
      <c r="E82" s="137">
        <v>0</v>
      </c>
      <c r="F82" s="137">
        <v>0</v>
      </c>
      <c r="G82" s="137">
        <v>0</v>
      </c>
      <c r="H82" s="137">
        <v>0</v>
      </c>
      <c r="I82" s="137">
        <v>0</v>
      </c>
      <c r="J82" s="137">
        <v>0</v>
      </c>
      <c r="K82" s="137">
        <v>0</v>
      </c>
      <c r="L82" s="137">
        <v>0</v>
      </c>
      <c r="M82" s="137">
        <v>0</v>
      </c>
      <c r="N82" s="137">
        <v>0</v>
      </c>
      <c r="O82" s="137">
        <v>0</v>
      </c>
      <c r="P82" s="137">
        <v>0</v>
      </c>
      <c r="Q82" s="125">
        <v>0</v>
      </c>
      <c r="R82" s="137">
        <v>0</v>
      </c>
      <c r="S82" s="137">
        <v>0</v>
      </c>
      <c r="T82" s="125">
        <v>0</v>
      </c>
      <c r="U82" s="138">
        <f t="shared" si="5"/>
        <v>0</v>
      </c>
    </row>
    <row r="83" spans="1:21" ht="16" x14ac:dyDescent="0.2">
      <c r="A83" s="124" t="s">
        <v>332</v>
      </c>
      <c r="B83" s="137">
        <v>0</v>
      </c>
      <c r="C83" s="137">
        <v>0</v>
      </c>
      <c r="D83" s="137">
        <v>0</v>
      </c>
      <c r="E83" s="137">
        <v>0</v>
      </c>
      <c r="F83" s="137">
        <v>0</v>
      </c>
      <c r="G83" s="137">
        <v>0</v>
      </c>
      <c r="H83" s="137">
        <v>0</v>
      </c>
      <c r="I83" s="137">
        <v>0</v>
      </c>
      <c r="J83" s="137">
        <v>0</v>
      </c>
      <c r="K83" s="137">
        <v>0</v>
      </c>
      <c r="L83" s="137">
        <v>0</v>
      </c>
      <c r="M83" s="137">
        <v>0</v>
      </c>
      <c r="N83" s="137">
        <v>0</v>
      </c>
      <c r="O83" s="137">
        <v>0</v>
      </c>
      <c r="P83" s="137">
        <v>0</v>
      </c>
      <c r="Q83" s="125">
        <v>0</v>
      </c>
      <c r="R83" s="137">
        <v>0</v>
      </c>
      <c r="S83" s="137">
        <v>0</v>
      </c>
      <c r="T83" s="125">
        <v>0</v>
      </c>
      <c r="U83" s="138">
        <f t="shared" si="5"/>
        <v>0</v>
      </c>
    </row>
    <row r="84" spans="1:21" ht="16" x14ac:dyDescent="0.2">
      <c r="A84" s="124" t="s">
        <v>333</v>
      </c>
      <c r="B84" s="137">
        <v>0</v>
      </c>
      <c r="C84" s="137">
        <v>0</v>
      </c>
      <c r="D84" s="137">
        <v>0</v>
      </c>
      <c r="E84" s="137">
        <v>0</v>
      </c>
      <c r="F84" s="137">
        <v>0</v>
      </c>
      <c r="G84" s="137">
        <v>0</v>
      </c>
      <c r="H84" s="137">
        <v>0</v>
      </c>
      <c r="I84" s="137">
        <v>0</v>
      </c>
      <c r="J84" s="137">
        <v>0</v>
      </c>
      <c r="K84" s="137">
        <v>0</v>
      </c>
      <c r="L84" s="137">
        <v>0</v>
      </c>
      <c r="M84" s="137">
        <v>0</v>
      </c>
      <c r="N84" s="137">
        <v>0</v>
      </c>
      <c r="O84" s="137">
        <v>0</v>
      </c>
      <c r="P84" s="137">
        <v>0</v>
      </c>
      <c r="Q84" s="125">
        <v>0</v>
      </c>
      <c r="R84" s="137">
        <v>0</v>
      </c>
      <c r="S84" s="137">
        <v>0</v>
      </c>
      <c r="T84" s="125">
        <v>0</v>
      </c>
      <c r="U84" s="138">
        <f t="shared" si="5"/>
        <v>0</v>
      </c>
    </row>
    <row r="85" spans="1:21" ht="16" x14ac:dyDescent="0.2">
      <c r="A85" s="124" t="s">
        <v>334</v>
      </c>
      <c r="B85" s="137">
        <v>0</v>
      </c>
      <c r="C85" s="137">
        <v>0</v>
      </c>
      <c r="D85" s="137">
        <v>0</v>
      </c>
      <c r="E85" s="137">
        <v>0</v>
      </c>
      <c r="F85" s="137">
        <v>0</v>
      </c>
      <c r="G85" s="137">
        <v>0</v>
      </c>
      <c r="H85" s="137">
        <v>0</v>
      </c>
      <c r="I85" s="137">
        <v>0</v>
      </c>
      <c r="J85" s="137">
        <v>0</v>
      </c>
      <c r="K85" s="137">
        <v>0</v>
      </c>
      <c r="L85" s="137">
        <v>0</v>
      </c>
      <c r="M85" s="137">
        <v>0</v>
      </c>
      <c r="N85" s="137">
        <v>0</v>
      </c>
      <c r="O85" s="137">
        <v>0</v>
      </c>
      <c r="P85" s="137">
        <v>0</v>
      </c>
      <c r="Q85" s="125">
        <v>0</v>
      </c>
      <c r="R85" s="137">
        <v>0</v>
      </c>
      <c r="S85" s="137">
        <v>0</v>
      </c>
      <c r="T85" s="125">
        <v>0</v>
      </c>
      <c r="U85" s="138">
        <f t="shared" si="5"/>
        <v>0</v>
      </c>
    </row>
    <row r="86" spans="1:21" ht="16" x14ac:dyDescent="0.2">
      <c r="A86" s="124" t="s">
        <v>335</v>
      </c>
      <c r="B86" s="137">
        <v>0</v>
      </c>
      <c r="C86" s="137">
        <v>0</v>
      </c>
      <c r="D86" s="137">
        <v>0</v>
      </c>
      <c r="E86" s="137">
        <v>0</v>
      </c>
      <c r="F86" s="137">
        <v>0</v>
      </c>
      <c r="G86" s="137">
        <v>0</v>
      </c>
      <c r="H86" s="137">
        <v>0</v>
      </c>
      <c r="I86" s="137">
        <v>0</v>
      </c>
      <c r="J86" s="137">
        <v>0</v>
      </c>
      <c r="K86" s="137">
        <v>0</v>
      </c>
      <c r="L86" s="137">
        <v>0</v>
      </c>
      <c r="M86" s="137">
        <v>0</v>
      </c>
      <c r="N86" s="137">
        <v>0</v>
      </c>
      <c r="O86" s="137">
        <v>0</v>
      </c>
      <c r="P86" s="137">
        <v>0</v>
      </c>
      <c r="Q86" s="125">
        <v>0</v>
      </c>
      <c r="R86" s="137">
        <v>0</v>
      </c>
      <c r="S86" s="137">
        <v>0</v>
      </c>
      <c r="T86" s="125">
        <v>0</v>
      </c>
      <c r="U86" s="138">
        <f t="shared" si="5"/>
        <v>0</v>
      </c>
    </row>
    <row r="87" spans="1:21" ht="16" x14ac:dyDescent="0.2">
      <c r="A87" s="124" t="s">
        <v>336</v>
      </c>
      <c r="B87" s="137">
        <v>0</v>
      </c>
      <c r="C87" s="137">
        <v>0</v>
      </c>
      <c r="D87" s="137">
        <v>0</v>
      </c>
      <c r="E87" s="137">
        <v>0</v>
      </c>
      <c r="F87" s="137">
        <v>0</v>
      </c>
      <c r="G87" s="137">
        <v>0</v>
      </c>
      <c r="H87" s="137">
        <v>0</v>
      </c>
      <c r="I87" s="137">
        <v>0</v>
      </c>
      <c r="J87" s="137">
        <v>0</v>
      </c>
      <c r="K87" s="137">
        <v>0</v>
      </c>
      <c r="L87" s="137">
        <v>0</v>
      </c>
      <c r="M87" s="137">
        <v>0</v>
      </c>
      <c r="N87" s="137">
        <v>0</v>
      </c>
      <c r="O87" s="137">
        <v>0</v>
      </c>
      <c r="P87" s="137">
        <v>0</v>
      </c>
      <c r="Q87" s="125">
        <v>0</v>
      </c>
      <c r="R87" s="137">
        <v>0</v>
      </c>
      <c r="S87" s="137">
        <v>0</v>
      </c>
      <c r="T87" s="125">
        <v>0</v>
      </c>
      <c r="U87" s="138">
        <f t="shared" si="5"/>
        <v>0</v>
      </c>
    </row>
    <row r="88" spans="1:21" ht="16" x14ac:dyDescent="0.2">
      <c r="A88" s="124" t="s">
        <v>337</v>
      </c>
      <c r="B88" s="137">
        <v>0</v>
      </c>
      <c r="C88" s="137">
        <v>0</v>
      </c>
      <c r="D88" s="137">
        <v>0</v>
      </c>
      <c r="E88" s="137">
        <v>0</v>
      </c>
      <c r="F88" s="137">
        <v>0</v>
      </c>
      <c r="G88" s="137">
        <v>0</v>
      </c>
      <c r="H88" s="137">
        <v>0</v>
      </c>
      <c r="I88" s="137">
        <v>0</v>
      </c>
      <c r="J88" s="137">
        <v>0</v>
      </c>
      <c r="K88" s="137">
        <v>0</v>
      </c>
      <c r="L88" s="137">
        <v>0</v>
      </c>
      <c r="M88" s="137">
        <v>0</v>
      </c>
      <c r="N88" s="137">
        <v>0</v>
      </c>
      <c r="O88" s="137">
        <v>0</v>
      </c>
      <c r="P88" s="137">
        <v>0</v>
      </c>
      <c r="Q88" s="125">
        <v>0</v>
      </c>
      <c r="R88" s="137">
        <v>0</v>
      </c>
      <c r="S88" s="137">
        <v>0</v>
      </c>
      <c r="T88" s="125">
        <v>0</v>
      </c>
      <c r="U88" s="138">
        <f t="shared" si="5"/>
        <v>0</v>
      </c>
    </row>
    <row r="89" spans="1:21" ht="16" x14ac:dyDescent="0.2">
      <c r="A89" s="124" t="s">
        <v>338</v>
      </c>
      <c r="B89" s="137">
        <v>0</v>
      </c>
      <c r="C89" s="137">
        <v>0</v>
      </c>
      <c r="D89" s="137">
        <v>0</v>
      </c>
      <c r="E89" s="137">
        <v>0</v>
      </c>
      <c r="F89" s="137">
        <v>0</v>
      </c>
      <c r="G89" s="137">
        <v>0</v>
      </c>
      <c r="H89" s="137">
        <v>0</v>
      </c>
      <c r="I89" s="137">
        <v>0</v>
      </c>
      <c r="J89" s="137">
        <v>0</v>
      </c>
      <c r="K89" s="137">
        <v>0</v>
      </c>
      <c r="L89" s="137">
        <v>0</v>
      </c>
      <c r="M89" s="137">
        <v>0</v>
      </c>
      <c r="N89" s="137">
        <v>0</v>
      </c>
      <c r="O89" s="137">
        <v>0</v>
      </c>
      <c r="P89" s="137">
        <v>0</v>
      </c>
      <c r="Q89" s="125">
        <v>0</v>
      </c>
      <c r="R89" s="137">
        <v>0</v>
      </c>
      <c r="S89" s="137">
        <v>0</v>
      </c>
      <c r="T89" s="125">
        <v>0</v>
      </c>
      <c r="U89" s="138">
        <f t="shared" si="5"/>
        <v>0</v>
      </c>
    </row>
    <row r="90" spans="1:21" ht="16" x14ac:dyDescent="0.2">
      <c r="A90" s="124" t="s">
        <v>339</v>
      </c>
      <c r="B90" s="137">
        <v>0</v>
      </c>
      <c r="C90" s="137">
        <v>0</v>
      </c>
      <c r="D90" s="137">
        <v>0</v>
      </c>
      <c r="E90" s="137">
        <v>0</v>
      </c>
      <c r="F90" s="137">
        <v>0</v>
      </c>
      <c r="G90" s="137">
        <v>0</v>
      </c>
      <c r="H90" s="137">
        <v>0</v>
      </c>
      <c r="I90" s="137">
        <v>0</v>
      </c>
      <c r="J90" s="137">
        <v>0</v>
      </c>
      <c r="K90" s="137">
        <v>0</v>
      </c>
      <c r="L90" s="137">
        <v>0</v>
      </c>
      <c r="M90" s="137">
        <v>0</v>
      </c>
      <c r="N90" s="137">
        <v>0</v>
      </c>
      <c r="O90" s="137">
        <v>0</v>
      </c>
      <c r="P90" s="137">
        <v>0</v>
      </c>
      <c r="Q90" s="125">
        <v>0</v>
      </c>
      <c r="R90" s="137">
        <v>0</v>
      </c>
      <c r="S90" s="137">
        <v>0</v>
      </c>
      <c r="T90" s="125">
        <v>0</v>
      </c>
      <c r="U90" s="138">
        <f t="shared" si="5"/>
        <v>0</v>
      </c>
    </row>
    <row r="91" spans="1:21" ht="16" x14ac:dyDescent="0.2">
      <c r="A91" s="124" t="s">
        <v>340</v>
      </c>
      <c r="B91" s="137">
        <v>0</v>
      </c>
      <c r="C91" s="137">
        <v>0</v>
      </c>
      <c r="D91" s="137">
        <v>0</v>
      </c>
      <c r="E91" s="137">
        <v>0</v>
      </c>
      <c r="F91" s="137">
        <v>0</v>
      </c>
      <c r="G91" s="137">
        <v>0</v>
      </c>
      <c r="H91" s="137">
        <v>0</v>
      </c>
      <c r="I91" s="137">
        <v>0</v>
      </c>
      <c r="J91" s="137">
        <v>0</v>
      </c>
      <c r="K91" s="137">
        <v>0</v>
      </c>
      <c r="L91" s="137">
        <v>0</v>
      </c>
      <c r="M91" s="137">
        <v>0</v>
      </c>
      <c r="N91" s="137">
        <v>0</v>
      </c>
      <c r="O91" s="137">
        <v>0</v>
      </c>
      <c r="P91" s="137">
        <v>0</v>
      </c>
      <c r="Q91" s="125">
        <v>0</v>
      </c>
      <c r="R91" s="137">
        <v>0</v>
      </c>
      <c r="S91" s="137">
        <v>0</v>
      </c>
      <c r="T91" s="125">
        <v>0</v>
      </c>
      <c r="U91" s="138">
        <f t="shared" si="5"/>
        <v>0</v>
      </c>
    </row>
    <row r="92" spans="1:21" ht="16" x14ac:dyDescent="0.2">
      <c r="A92" s="124" t="s">
        <v>341</v>
      </c>
      <c r="B92" s="137">
        <v>0</v>
      </c>
      <c r="C92" s="137">
        <v>0</v>
      </c>
      <c r="D92" s="137">
        <v>0</v>
      </c>
      <c r="E92" s="137">
        <v>0</v>
      </c>
      <c r="F92" s="137">
        <v>0</v>
      </c>
      <c r="G92" s="137">
        <v>0</v>
      </c>
      <c r="H92" s="137">
        <v>0</v>
      </c>
      <c r="I92" s="137">
        <v>0</v>
      </c>
      <c r="J92" s="137">
        <v>0</v>
      </c>
      <c r="K92" s="137">
        <v>0</v>
      </c>
      <c r="L92" s="137">
        <v>0</v>
      </c>
      <c r="M92" s="137">
        <v>0</v>
      </c>
      <c r="N92" s="137">
        <v>0</v>
      </c>
      <c r="O92" s="137">
        <v>0</v>
      </c>
      <c r="P92" s="137">
        <v>0</v>
      </c>
      <c r="Q92" s="125">
        <v>0</v>
      </c>
      <c r="R92" s="137">
        <v>0</v>
      </c>
      <c r="S92" s="137">
        <v>0</v>
      </c>
      <c r="T92" s="125">
        <v>0</v>
      </c>
      <c r="U92" s="138">
        <f t="shared" si="5"/>
        <v>0</v>
      </c>
    </row>
    <row r="93" spans="1:21" ht="16" x14ac:dyDescent="0.2">
      <c r="A93" s="124" t="s">
        <v>342</v>
      </c>
      <c r="B93" s="137">
        <v>0</v>
      </c>
      <c r="C93" s="137">
        <v>0</v>
      </c>
      <c r="D93" s="137">
        <v>0</v>
      </c>
      <c r="E93" s="137">
        <v>0</v>
      </c>
      <c r="F93" s="137">
        <v>0</v>
      </c>
      <c r="G93" s="137">
        <v>0</v>
      </c>
      <c r="H93" s="137">
        <v>0</v>
      </c>
      <c r="I93" s="137">
        <v>0</v>
      </c>
      <c r="J93" s="137">
        <v>0</v>
      </c>
      <c r="K93" s="137">
        <v>0</v>
      </c>
      <c r="L93" s="137">
        <v>0</v>
      </c>
      <c r="M93" s="137">
        <v>0</v>
      </c>
      <c r="N93" s="137">
        <v>0</v>
      </c>
      <c r="O93" s="137">
        <v>0</v>
      </c>
      <c r="P93" s="137">
        <v>0</v>
      </c>
      <c r="Q93" s="125">
        <v>0</v>
      </c>
      <c r="R93" s="137">
        <v>0</v>
      </c>
      <c r="S93" s="137">
        <v>0</v>
      </c>
      <c r="T93" s="125">
        <v>0</v>
      </c>
      <c r="U93" s="138">
        <f t="shared" si="5"/>
        <v>0</v>
      </c>
    </row>
    <row r="94" spans="1:21" ht="16" x14ac:dyDescent="0.2">
      <c r="A94" s="124" t="s">
        <v>343</v>
      </c>
      <c r="B94" s="137">
        <v>0</v>
      </c>
      <c r="C94" s="137">
        <v>0</v>
      </c>
      <c r="D94" s="137">
        <v>0</v>
      </c>
      <c r="E94" s="137">
        <v>0</v>
      </c>
      <c r="F94" s="137">
        <v>0</v>
      </c>
      <c r="G94" s="137">
        <v>0</v>
      </c>
      <c r="H94" s="137">
        <v>0</v>
      </c>
      <c r="I94" s="137">
        <v>0</v>
      </c>
      <c r="J94" s="137">
        <v>0</v>
      </c>
      <c r="K94" s="137">
        <v>0</v>
      </c>
      <c r="L94" s="137">
        <v>0</v>
      </c>
      <c r="M94" s="137">
        <v>0</v>
      </c>
      <c r="N94" s="137">
        <v>0</v>
      </c>
      <c r="O94" s="137">
        <v>0</v>
      </c>
      <c r="P94" s="137">
        <v>0</v>
      </c>
      <c r="Q94" s="125">
        <v>0</v>
      </c>
      <c r="R94" s="137">
        <v>0</v>
      </c>
      <c r="S94" s="137">
        <v>0</v>
      </c>
      <c r="T94" s="125">
        <v>0</v>
      </c>
      <c r="U94" s="138">
        <f t="shared" si="5"/>
        <v>0</v>
      </c>
    </row>
    <row r="95" spans="1:21" ht="16" x14ac:dyDescent="0.2">
      <c r="A95" s="124" t="s">
        <v>344</v>
      </c>
      <c r="B95" s="137">
        <v>0</v>
      </c>
      <c r="C95" s="137">
        <v>0</v>
      </c>
      <c r="D95" s="137">
        <v>0</v>
      </c>
      <c r="E95" s="137">
        <v>0</v>
      </c>
      <c r="F95" s="137">
        <v>0</v>
      </c>
      <c r="G95" s="137">
        <v>0</v>
      </c>
      <c r="H95" s="137">
        <v>0</v>
      </c>
      <c r="I95" s="137">
        <v>0</v>
      </c>
      <c r="J95" s="137">
        <v>0</v>
      </c>
      <c r="K95" s="137">
        <v>0</v>
      </c>
      <c r="L95" s="137">
        <v>0</v>
      </c>
      <c r="M95" s="137">
        <v>0</v>
      </c>
      <c r="N95" s="137">
        <v>0</v>
      </c>
      <c r="O95" s="137">
        <v>0</v>
      </c>
      <c r="P95" s="137">
        <v>0</v>
      </c>
      <c r="Q95" s="125">
        <v>0</v>
      </c>
      <c r="R95" s="137">
        <v>0</v>
      </c>
      <c r="S95" s="137">
        <v>0</v>
      </c>
      <c r="T95" s="125">
        <v>0</v>
      </c>
      <c r="U95" s="138">
        <f t="shared" si="5"/>
        <v>0</v>
      </c>
    </row>
    <row r="96" spans="1:21" ht="16" x14ac:dyDescent="0.2">
      <c r="A96" s="124" t="s">
        <v>345</v>
      </c>
      <c r="B96" s="137">
        <v>0</v>
      </c>
      <c r="C96" s="137">
        <v>0</v>
      </c>
      <c r="D96" s="137">
        <v>0</v>
      </c>
      <c r="E96" s="137">
        <v>0</v>
      </c>
      <c r="F96" s="137">
        <v>0</v>
      </c>
      <c r="G96" s="137">
        <v>0</v>
      </c>
      <c r="H96" s="137">
        <v>0</v>
      </c>
      <c r="I96" s="137">
        <v>0</v>
      </c>
      <c r="J96" s="137">
        <v>0</v>
      </c>
      <c r="K96" s="137">
        <v>0</v>
      </c>
      <c r="L96" s="137">
        <v>0</v>
      </c>
      <c r="M96" s="137">
        <v>0</v>
      </c>
      <c r="N96" s="137">
        <v>0</v>
      </c>
      <c r="O96" s="137">
        <v>0</v>
      </c>
      <c r="P96" s="137">
        <v>0</v>
      </c>
      <c r="Q96" s="125">
        <v>0</v>
      </c>
      <c r="R96" s="137">
        <v>0</v>
      </c>
      <c r="S96" s="137">
        <v>0</v>
      </c>
      <c r="T96" s="125">
        <v>0</v>
      </c>
      <c r="U96" s="138">
        <f t="shared" si="5"/>
        <v>0</v>
      </c>
    </row>
    <row r="97" spans="1:21" ht="16" x14ac:dyDescent="0.2">
      <c r="A97" s="124" t="s">
        <v>346</v>
      </c>
      <c r="B97" s="137">
        <v>0</v>
      </c>
      <c r="C97" s="137">
        <v>0</v>
      </c>
      <c r="D97" s="137">
        <v>0</v>
      </c>
      <c r="E97" s="137">
        <v>0</v>
      </c>
      <c r="F97" s="137">
        <v>0</v>
      </c>
      <c r="G97" s="137">
        <v>0</v>
      </c>
      <c r="H97" s="137">
        <v>0</v>
      </c>
      <c r="I97" s="137">
        <v>0</v>
      </c>
      <c r="J97" s="137">
        <v>0</v>
      </c>
      <c r="K97" s="137">
        <v>0</v>
      </c>
      <c r="L97" s="137">
        <v>0</v>
      </c>
      <c r="M97" s="137">
        <v>0</v>
      </c>
      <c r="N97" s="137">
        <v>0</v>
      </c>
      <c r="O97" s="137">
        <v>0</v>
      </c>
      <c r="P97" s="137">
        <v>0</v>
      </c>
      <c r="Q97" s="125">
        <v>0</v>
      </c>
      <c r="R97" s="137">
        <v>0</v>
      </c>
      <c r="S97" s="137">
        <v>0</v>
      </c>
      <c r="T97" s="125">
        <v>0</v>
      </c>
      <c r="U97" s="138">
        <f t="shared" si="5"/>
        <v>0</v>
      </c>
    </row>
    <row r="98" spans="1:21" ht="16" x14ac:dyDescent="0.2">
      <c r="A98" s="124" t="s">
        <v>347</v>
      </c>
      <c r="B98" s="137">
        <v>0</v>
      </c>
      <c r="C98" s="137">
        <v>0</v>
      </c>
      <c r="D98" s="137">
        <v>0</v>
      </c>
      <c r="E98" s="137">
        <v>0</v>
      </c>
      <c r="F98" s="137">
        <v>0</v>
      </c>
      <c r="G98" s="137">
        <v>0</v>
      </c>
      <c r="H98" s="137">
        <v>0</v>
      </c>
      <c r="I98" s="137">
        <v>0</v>
      </c>
      <c r="J98" s="137">
        <v>0</v>
      </c>
      <c r="K98" s="137">
        <v>0</v>
      </c>
      <c r="L98" s="137">
        <v>0</v>
      </c>
      <c r="M98" s="137">
        <v>0</v>
      </c>
      <c r="N98" s="137">
        <v>0</v>
      </c>
      <c r="O98" s="137">
        <v>0</v>
      </c>
      <c r="P98" s="137">
        <v>0</v>
      </c>
      <c r="Q98" s="125">
        <v>0</v>
      </c>
      <c r="R98" s="137">
        <v>0</v>
      </c>
      <c r="S98" s="137">
        <v>0</v>
      </c>
      <c r="T98" s="125">
        <v>0</v>
      </c>
      <c r="U98" s="138">
        <f t="shared" si="5"/>
        <v>0</v>
      </c>
    </row>
    <row r="99" spans="1:21" ht="16" x14ac:dyDescent="0.2">
      <c r="A99" s="124" t="s">
        <v>348</v>
      </c>
      <c r="B99" s="137">
        <v>0</v>
      </c>
      <c r="C99" s="137">
        <v>0</v>
      </c>
      <c r="D99" s="137">
        <v>0</v>
      </c>
      <c r="E99" s="137">
        <v>0</v>
      </c>
      <c r="F99" s="137">
        <v>0</v>
      </c>
      <c r="G99" s="137">
        <v>0</v>
      </c>
      <c r="H99" s="137">
        <v>0</v>
      </c>
      <c r="I99" s="137">
        <v>0</v>
      </c>
      <c r="J99" s="137">
        <v>0</v>
      </c>
      <c r="K99" s="137">
        <v>0</v>
      </c>
      <c r="L99" s="137">
        <v>0</v>
      </c>
      <c r="M99" s="137">
        <v>0</v>
      </c>
      <c r="N99" s="137">
        <v>0</v>
      </c>
      <c r="O99" s="137">
        <v>0</v>
      </c>
      <c r="P99" s="137">
        <v>0</v>
      </c>
      <c r="Q99" s="125">
        <v>0</v>
      </c>
      <c r="R99" s="137">
        <v>0</v>
      </c>
      <c r="S99" s="137">
        <v>0</v>
      </c>
      <c r="T99" s="125">
        <v>0</v>
      </c>
      <c r="U99" s="138">
        <f t="shared" si="5"/>
        <v>0</v>
      </c>
    </row>
    <row r="100" spans="1:21" ht="16" x14ac:dyDescent="0.2">
      <c r="A100" s="124" t="s">
        <v>349</v>
      </c>
      <c r="B100" s="137">
        <v>0</v>
      </c>
      <c r="C100" s="137">
        <v>0</v>
      </c>
      <c r="D100" s="137">
        <v>0</v>
      </c>
      <c r="E100" s="137">
        <v>0</v>
      </c>
      <c r="F100" s="137">
        <v>0</v>
      </c>
      <c r="G100" s="137">
        <v>0</v>
      </c>
      <c r="H100" s="137">
        <v>0</v>
      </c>
      <c r="I100" s="137">
        <v>0</v>
      </c>
      <c r="J100" s="137">
        <v>0</v>
      </c>
      <c r="K100" s="137">
        <v>0</v>
      </c>
      <c r="L100" s="137">
        <v>0</v>
      </c>
      <c r="M100" s="137">
        <v>0</v>
      </c>
      <c r="N100" s="137">
        <v>0</v>
      </c>
      <c r="O100" s="137">
        <v>0</v>
      </c>
      <c r="P100" s="137">
        <v>0</v>
      </c>
      <c r="Q100" s="125">
        <v>0</v>
      </c>
      <c r="R100" s="137">
        <v>0</v>
      </c>
      <c r="S100" s="137">
        <v>0</v>
      </c>
      <c r="T100" s="125">
        <v>0</v>
      </c>
      <c r="U100" s="138">
        <f t="shared" si="5"/>
        <v>0</v>
      </c>
    </row>
    <row r="101" spans="1:21" ht="16" x14ac:dyDescent="0.2">
      <c r="A101" s="124" t="s">
        <v>350</v>
      </c>
      <c r="B101" s="137">
        <v>0</v>
      </c>
      <c r="C101" s="137">
        <v>0</v>
      </c>
      <c r="D101" s="137">
        <v>0</v>
      </c>
      <c r="E101" s="137">
        <v>0</v>
      </c>
      <c r="F101" s="137">
        <v>0</v>
      </c>
      <c r="G101" s="137">
        <v>0</v>
      </c>
      <c r="H101" s="137">
        <v>0</v>
      </c>
      <c r="I101" s="137">
        <v>0</v>
      </c>
      <c r="J101" s="137">
        <v>0</v>
      </c>
      <c r="K101" s="137">
        <v>0</v>
      </c>
      <c r="L101" s="137">
        <v>0</v>
      </c>
      <c r="M101" s="137">
        <v>0</v>
      </c>
      <c r="N101" s="137">
        <v>0</v>
      </c>
      <c r="O101" s="137">
        <v>0</v>
      </c>
      <c r="P101" s="137">
        <v>0</v>
      </c>
      <c r="Q101" s="125">
        <v>0</v>
      </c>
      <c r="R101" s="137">
        <v>0</v>
      </c>
      <c r="S101" s="137">
        <v>0</v>
      </c>
      <c r="T101" s="125">
        <v>0</v>
      </c>
      <c r="U101" s="138">
        <f t="shared" si="5"/>
        <v>0</v>
      </c>
    </row>
    <row r="102" spans="1:21" ht="16" x14ac:dyDescent="0.2">
      <c r="A102" s="124" t="s">
        <v>351</v>
      </c>
      <c r="B102" s="137">
        <v>0</v>
      </c>
      <c r="C102" s="137">
        <v>0</v>
      </c>
      <c r="D102" s="137">
        <v>0</v>
      </c>
      <c r="E102" s="137">
        <v>0</v>
      </c>
      <c r="F102" s="137">
        <v>0</v>
      </c>
      <c r="G102" s="137">
        <v>0</v>
      </c>
      <c r="H102" s="137">
        <v>0</v>
      </c>
      <c r="I102" s="137">
        <v>0</v>
      </c>
      <c r="J102" s="137">
        <v>0</v>
      </c>
      <c r="K102" s="137">
        <v>0</v>
      </c>
      <c r="L102" s="137">
        <v>0</v>
      </c>
      <c r="M102" s="137">
        <v>0</v>
      </c>
      <c r="N102" s="137">
        <v>0</v>
      </c>
      <c r="O102" s="137">
        <v>0</v>
      </c>
      <c r="P102" s="137">
        <v>0</v>
      </c>
      <c r="Q102" s="125">
        <v>0</v>
      </c>
      <c r="R102" s="137">
        <v>0</v>
      </c>
      <c r="S102" s="137">
        <v>0</v>
      </c>
      <c r="T102" s="125">
        <v>0</v>
      </c>
      <c r="U102" s="138">
        <f t="shared" si="5"/>
        <v>0</v>
      </c>
    </row>
    <row r="103" spans="1:21" ht="16" x14ac:dyDescent="0.2">
      <c r="A103" s="124" t="s">
        <v>352</v>
      </c>
      <c r="B103" s="137">
        <v>0</v>
      </c>
      <c r="C103" s="137">
        <v>0</v>
      </c>
      <c r="D103" s="137">
        <v>0</v>
      </c>
      <c r="E103" s="137">
        <v>0</v>
      </c>
      <c r="F103" s="137">
        <v>0</v>
      </c>
      <c r="G103" s="137">
        <v>0</v>
      </c>
      <c r="H103" s="137">
        <v>0</v>
      </c>
      <c r="I103" s="137">
        <v>0</v>
      </c>
      <c r="J103" s="137">
        <v>0</v>
      </c>
      <c r="K103" s="137">
        <v>0</v>
      </c>
      <c r="L103" s="137">
        <v>0</v>
      </c>
      <c r="M103" s="137">
        <v>0</v>
      </c>
      <c r="N103" s="137">
        <v>0</v>
      </c>
      <c r="O103" s="137">
        <v>0</v>
      </c>
      <c r="P103" s="137">
        <v>0</v>
      </c>
      <c r="Q103" s="125">
        <v>0</v>
      </c>
      <c r="R103" s="137">
        <v>0</v>
      </c>
      <c r="S103" s="137">
        <v>0</v>
      </c>
      <c r="T103" s="125">
        <v>0</v>
      </c>
      <c r="U103" s="138">
        <f t="shared" si="5"/>
        <v>0</v>
      </c>
    </row>
    <row r="104" spans="1:21" ht="16" x14ac:dyDescent="0.2">
      <c r="A104" s="124" t="s">
        <v>353</v>
      </c>
      <c r="B104" s="137">
        <v>0</v>
      </c>
      <c r="C104" s="137">
        <v>0</v>
      </c>
      <c r="D104" s="137">
        <v>0</v>
      </c>
      <c r="E104" s="137">
        <v>0</v>
      </c>
      <c r="F104" s="137">
        <v>0</v>
      </c>
      <c r="G104" s="137">
        <v>0</v>
      </c>
      <c r="H104" s="137">
        <v>0</v>
      </c>
      <c r="I104" s="137">
        <v>0</v>
      </c>
      <c r="J104" s="137">
        <v>0</v>
      </c>
      <c r="K104" s="137">
        <v>0</v>
      </c>
      <c r="L104" s="137">
        <v>0</v>
      </c>
      <c r="M104" s="137">
        <v>0</v>
      </c>
      <c r="N104" s="137">
        <v>0</v>
      </c>
      <c r="O104" s="137">
        <v>0</v>
      </c>
      <c r="P104" s="137">
        <v>0</v>
      </c>
      <c r="Q104" s="125">
        <v>0</v>
      </c>
      <c r="R104" s="137">
        <v>0</v>
      </c>
      <c r="S104" s="137">
        <v>0</v>
      </c>
      <c r="T104" s="125">
        <v>0</v>
      </c>
      <c r="U104" s="138">
        <f t="shared" si="5"/>
        <v>0</v>
      </c>
    </row>
    <row r="105" spans="1:21" ht="16" x14ac:dyDescent="0.2">
      <c r="A105" s="124" t="s">
        <v>354</v>
      </c>
      <c r="B105" s="137">
        <v>0</v>
      </c>
      <c r="C105" s="137">
        <v>0</v>
      </c>
      <c r="D105" s="137">
        <v>0</v>
      </c>
      <c r="E105" s="137">
        <v>0</v>
      </c>
      <c r="F105" s="137">
        <v>0</v>
      </c>
      <c r="G105" s="137">
        <v>0</v>
      </c>
      <c r="H105" s="137">
        <v>0</v>
      </c>
      <c r="I105" s="137">
        <v>0</v>
      </c>
      <c r="J105" s="137">
        <v>0</v>
      </c>
      <c r="K105" s="137">
        <v>0</v>
      </c>
      <c r="L105" s="137">
        <v>0</v>
      </c>
      <c r="M105" s="137">
        <v>0</v>
      </c>
      <c r="N105" s="137">
        <v>0</v>
      </c>
      <c r="O105" s="137">
        <v>0</v>
      </c>
      <c r="P105" s="137">
        <v>0</v>
      </c>
      <c r="Q105" s="125">
        <v>0</v>
      </c>
      <c r="R105" s="137">
        <v>0</v>
      </c>
      <c r="S105" s="137">
        <v>0</v>
      </c>
      <c r="T105" s="125">
        <v>0</v>
      </c>
      <c r="U105" s="138">
        <f t="shared" si="5"/>
        <v>0</v>
      </c>
    </row>
    <row r="106" spans="1:21" ht="16" x14ac:dyDescent="0.2">
      <c r="A106" s="124" t="s">
        <v>355</v>
      </c>
      <c r="B106" s="137">
        <v>0</v>
      </c>
      <c r="C106" s="137">
        <v>0</v>
      </c>
      <c r="D106" s="137">
        <v>0</v>
      </c>
      <c r="E106" s="137">
        <v>0</v>
      </c>
      <c r="F106" s="137">
        <v>0</v>
      </c>
      <c r="G106" s="137">
        <v>0</v>
      </c>
      <c r="H106" s="137">
        <v>0</v>
      </c>
      <c r="I106" s="137">
        <v>0</v>
      </c>
      <c r="J106" s="137">
        <v>0</v>
      </c>
      <c r="K106" s="137">
        <v>0</v>
      </c>
      <c r="L106" s="137">
        <v>0</v>
      </c>
      <c r="M106" s="137">
        <v>0</v>
      </c>
      <c r="N106" s="137">
        <v>0</v>
      </c>
      <c r="O106" s="137">
        <v>0</v>
      </c>
      <c r="P106" s="137">
        <v>0</v>
      </c>
      <c r="Q106" s="125">
        <v>0</v>
      </c>
      <c r="R106" s="137">
        <v>0</v>
      </c>
      <c r="S106" s="137">
        <v>0</v>
      </c>
      <c r="T106" s="125">
        <v>0</v>
      </c>
      <c r="U106" s="138">
        <f t="shared" si="5"/>
        <v>0</v>
      </c>
    </row>
    <row r="107" spans="1:21" ht="16" x14ac:dyDescent="0.2">
      <c r="A107" s="124" t="s">
        <v>356</v>
      </c>
      <c r="B107" s="137">
        <v>0</v>
      </c>
      <c r="C107" s="137">
        <v>0</v>
      </c>
      <c r="D107" s="137">
        <v>0</v>
      </c>
      <c r="E107" s="137">
        <v>0</v>
      </c>
      <c r="F107" s="137">
        <v>0</v>
      </c>
      <c r="G107" s="137">
        <v>0</v>
      </c>
      <c r="H107" s="137">
        <v>0</v>
      </c>
      <c r="I107" s="137">
        <v>0</v>
      </c>
      <c r="J107" s="137">
        <v>0</v>
      </c>
      <c r="K107" s="137">
        <v>0</v>
      </c>
      <c r="L107" s="137">
        <v>0</v>
      </c>
      <c r="M107" s="137">
        <v>0</v>
      </c>
      <c r="N107" s="137">
        <v>0</v>
      </c>
      <c r="O107" s="137">
        <v>0</v>
      </c>
      <c r="P107" s="137">
        <v>0</v>
      </c>
      <c r="Q107" s="125">
        <v>0</v>
      </c>
      <c r="R107" s="137">
        <v>0</v>
      </c>
      <c r="S107" s="137">
        <v>0</v>
      </c>
      <c r="T107" s="125">
        <v>0</v>
      </c>
      <c r="U107" s="138">
        <f t="shared" si="5"/>
        <v>0</v>
      </c>
    </row>
    <row r="108" spans="1:21" ht="16" x14ac:dyDescent="0.2">
      <c r="A108" s="124" t="s">
        <v>357</v>
      </c>
      <c r="B108" s="137">
        <v>0</v>
      </c>
      <c r="C108" s="137">
        <v>0</v>
      </c>
      <c r="D108" s="137">
        <v>0</v>
      </c>
      <c r="E108" s="137">
        <v>0</v>
      </c>
      <c r="F108" s="137">
        <v>0</v>
      </c>
      <c r="G108" s="137">
        <v>0</v>
      </c>
      <c r="H108" s="137">
        <v>0</v>
      </c>
      <c r="I108" s="137">
        <v>0</v>
      </c>
      <c r="J108" s="137">
        <v>0</v>
      </c>
      <c r="K108" s="137">
        <v>0</v>
      </c>
      <c r="L108" s="137">
        <v>0</v>
      </c>
      <c r="M108" s="137">
        <v>0</v>
      </c>
      <c r="N108" s="137">
        <v>0</v>
      </c>
      <c r="O108" s="137">
        <v>0</v>
      </c>
      <c r="P108" s="137">
        <v>0</v>
      </c>
      <c r="Q108" s="125">
        <v>0</v>
      </c>
      <c r="R108" s="137">
        <v>0</v>
      </c>
      <c r="S108" s="137">
        <v>0</v>
      </c>
      <c r="T108" s="125">
        <v>0</v>
      </c>
      <c r="U108" s="138">
        <f t="shared" si="5"/>
        <v>0</v>
      </c>
    </row>
    <row r="109" spans="1:21" ht="16" x14ac:dyDescent="0.2">
      <c r="A109" s="124" t="s">
        <v>358</v>
      </c>
      <c r="B109" s="137">
        <v>0</v>
      </c>
      <c r="C109" s="137">
        <v>0</v>
      </c>
      <c r="D109" s="137">
        <v>0</v>
      </c>
      <c r="E109" s="137">
        <v>0</v>
      </c>
      <c r="F109" s="137">
        <v>0</v>
      </c>
      <c r="G109" s="137">
        <v>0</v>
      </c>
      <c r="H109" s="137">
        <v>0</v>
      </c>
      <c r="I109" s="137">
        <v>0</v>
      </c>
      <c r="J109" s="137">
        <v>0</v>
      </c>
      <c r="K109" s="137">
        <v>0</v>
      </c>
      <c r="L109" s="137">
        <v>0</v>
      </c>
      <c r="M109" s="137">
        <v>0</v>
      </c>
      <c r="N109" s="137">
        <v>0</v>
      </c>
      <c r="O109" s="137">
        <v>0</v>
      </c>
      <c r="P109" s="137">
        <v>0</v>
      </c>
      <c r="Q109" s="125">
        <v>0</v>
      </c>
      <c r="R109" s="137">
        <v>0</v>
      </c>
      <c r="S109" s="137">
        <v>0</v>
      </c>
      <c r="T109" s="125">
        <v>0</v>
      </c>
      <c r="U109" s="138">
        <f t="shared" si="5"/>
        <v>0</v>
      </c>
    </row>
    <row r="110" spans="1:21" ht="16" x14ac:dyDescent="0.2">
      <c r="A110" s="124" t="s">
        <v>359</v>
      </c>
      <c r="B110" s="137">
        <v>0</v>
      </c>
      <c r="C110" s="137">
        <v>0</v>
      </c>
      <c r="D110" s="137">
        <v>0</v>
      </c>
      <c r="E110" s="137">
        <v>0</v>
      </c>
      <c r="F110" s="137">
        <v>0</v>
      </c>
      <c r="G110" s="137">
        <v>0</v>
      </c>
      <c r="H110" s="137">
        <v>0</v>
      </c>
      <c r="I110" s="137">
        <v>0</v>
      </c>
      <c r="J110" s="137">
        <v>0</v>
      </c>
      <c r="K110" s="137">
        <v>0</v>
      </c>
      <c r="L110" s="137">
        <v>0</v>
      </c>
      <c r="M110" s="137">
        <v>0</v>
      </c>
      <c r="N110" s="137">
        <v>0</v>
      </c>
      <c r="O110" s="137">
        <v>0</v>
      </c>
      <c r="P110" s="137">
        <v>0</v>
      </c>
      <c r="Q110" s="125">
        <v>0</v>
      </c>
      <c r="R110" s="137">
        <v>0</v>
      </c>
      <c r="S110" s="137">
        <v>0</v>
      </c>
      <c r="T110" s="125">
        <v>0</v>
      </c>
      <c r="U110" s="138">
        <f t="shared" si="5"/>
        <v>0</v>
      </c>
    </row>
    <row r="111" spans="1:21" ht="16" x14ac:dyDescent="0.2">
      <c r="A111" s="124" t="s">
        <v>360</v>
      </c>
      <c r="B111" s="137">
        <v>0</v>
      </c>
      <c r="C111" s="137">
        <v>0</v>
      </c>
      <c r="D111" s="137">
        <v>0</v>
      </c>
      <c r="E111" s="137">
        <v>0</v>
      </c>
      <c r="F111" s="137">
        <v>0</v>
      </c>
      <c r="G111" s="137">
        <v>0</v>
      </c>
      <c r="H111" s="137">
        <v>0</v>
      </c>
      <c r="I111" s="137">
        <v>0</v>
      </c>
      <c r="J111" s="137">
        <v>0</v>
      </c>
      <c r="K111" s="137">
        <v>0</v>
      </c>
      <c r="L111" s="137">
        <v>0</v>
      </c>
      <c r="M111" s="137">
        <v>0</v>
      </c>
      <c r="N111" s="137">
        <v>0</v>
      </c>
      <c r="O111" s="137">
        <v>0</v>
      </c>
      <c r="P111" s="137">
        <v>0</v>
      </c>
      <c r="Q111" s="125">
        <v>0</v>
      </c>
      <c r="R111" s="137">
        <v>0</v>
      </c>
      <c r="S111" s="137">
        <v>0</v>
      </c>
      <c r="T111" s="125">
        <v>0</v>
      </c>
      <c r="U111" s="138">
        <f t="shared" si="5"/>
        <v>0</v>
      </c>
    </row>
    <row r="112" spans="1:21" ht="16" x14ac:dyDescent="0.2">
      <c r="A112" s="124" t="s">
        <v>361</v>
      </c>
      <c r="B112" s="137">
        <v>0</v>
      </c>
      <c r="C112" s="137">
        <v>0</v>
      </c>
      <c r="D112" s="137">
        <v>0</v>
      </c>
      <c r="E112" s="137">
        <v>0</v>
      </c>
      <c r="F112" s="137">
        <v>0</v>
      </c>
      <c r="G112" s="137">
        <v>0</v>
      </c>
      <c r="H112" s="137">
        <v>0</v>
      </c>
      <c r="I112" s="137">
        <v>0</v>
      </c>
      <c r="J112" s="137">
        <v>0</v>
      </c>
      <c r="K112" s="137">
        <v>0</v>
      </c>
      <c r="L112" s="137">
        <v>0</v>
      </c>
      <c r="M112" s="137">
        <v>0</v>
      </c>
      <c r="N112" s="137">
        <v>0</v>
      </c>
      <c r="O112" s="137">
        <v>0</v>
      </c>
      <c r="P112" s="137">
        <v>0</v>
      </c>
      <c r="Q112" s="125">
        <v>0</v>
      </c>
      <c r="R112" s="137">
        <v>0</v>
      </c>
      <c r="S112" s="137">
        <v>0</v>
      </c>
      <c r="T112" s="125">
        <v>0</v>
      </c>
      <c r="U112" s="138">
        <f t="shared" si="5"/>
        <v>0</v>
      </c>
    </row>
    <row r="113" spans="1:22" ht="16" x14ac:dyDescent="0.2">
      <c r="A113" s="124" t="s">
        <v>362</v>
      </c>
      <c r="B113" s="137">
        <v>0</v>
      </c>
      <c r="C113" s="137">
        <v>0</v>
      </c>
      <c r="D113" s="137">
        <v>0</v>
      </c>
      <c r="E113" s="137">
        <v>0</v>
      </c>
      <c r="F113" s="137">
        <v>0</v>
      </c>
      <c r="G113" s="137">
        <v>0</v>
      </c>
      <c r="H113" s="137">
        <v>0</v>
      </c>
      <c r="I113" s="137">
        <v>0</v>
      </c>
      <c r="J113" s="137">
        <v>0</v>
      </c>
      <c r="K113" s="137">
        <v>0</v>
      </c>
      <c r="L113" s="137">
        <v>0</v>
      </c>
      <c r="M113" s="137">
        <v>0</v>
      </c>
      <c r="N113" s="137">
        <v>0</v>
      </c>
      <c r="O113" s="137">
        <v>0</v>
      </c>
      <c r="P113" s="137">
        <v>0</v>
      </c>
      <c r="Q113" s="125">
        <v>0</v>
      </c>
      <c r="R113" s="137">
        <v>0</v>
      </c>
      <c r="S113" s="137">
        <v>0</v>
      </c>
      <c r="T113" s="125">
        <v>0</v>
      </c>
      <c r="U113" s="138">
        <f t="shared" si="5"/>
        <v>0</v>
      </c>
    </row>
    <row r="114" spans="1:22" ht="16" x14ac:dyDescent="0.2">
      <c r="A114" s="124" t="s">
        <v>363</v>
      </c>
      <c r="B114" s="137">
        <v>0</v>
      </c>
      <c r="C114" s="137">
        <v>0</v>
      </c>
      <c r="D114" s="137">
        <v>0</v>
      </c>
      <c r="E114" s="137">
        <v>0</v>
      </c>
      <c r="F114" s="137">
        <v>0</v>
      </c>
      <c r="G114" s="137">
        <v>0</v>
      </c>
      <c r="H114" s="137">
        <v>0</v>
      </c>
      <c r="I114" s="137">
        <v>0</v>
      </c>
      <c r="J114" s="137">
        <v>0</v>
      </c>
      <c r="K114" s="137">
        <v>0</v>
      </c>
      <c r="L114" s="137">
        <v>0</v>
      </c>
      <c r="M114" s="137">
        <v>0</v>
      </c>
      <c r="N114" s="137">
        <v>0</v>
      </c>
      <c r="O114" s="137">
        <v>0</v>
      </c>
      <c r="P114" s="137">
        <v>0</v>
      </c>
      <c r="Q114" s="125">
        <v>0</v>
      </c>
      <c r="R114" s="137">
        <v>0</v>
      </c>
      <c r="S114" s="137">
        <v>0</v>
      </c>
      <c r="T114" s="125">
        <v>0</v>
      </c>
      <c r="U114" s="138">
        <f t="shared" si="5"/>
        <v>0</v>
      </c>
    </row>
    <row r="115" spans="1:22" x14ac:dyDescent="0.2">
      <c r="V115" s="130" t="s">
        <v>195</v>
      </c>
    </row>
  </sheetData>
  <autoFilter ref="A6:U40" xr:uid="{33F05B66-1E58-B34A-BFCE-343A8DB1A9D8}"/>
  <mergeCells count="2">
    <mergeCell ref="A2:F2"/>
    <mergeCell ref="A1:F1"/>
  </mergeCells>
  <phoneticPr fontId="19" type="noConversion"/>
  <conditionalFormatting sqref="U15:U374">
    <cfRule type="cellIs" dxfId="20" priority="1" operator="equal">
      <formula>1</formula>
    </cfRule>
  </conditionalFormatting>
  <pageMargins left="0.7" right="0.7" top="0.75" bottom="0.75" header="0.3" footer="0.3"/>
  <pageSetup orientation="portrait" horizontalDpi="0" verticalDpi="0"/>
  <ignoredErrors>
    <ignoredError sqref="I10:J10 J11 C11 I8:I9 C10:D10 P10" formula="1"/>
    <ignoredError sqref="H12:U12 B12 C12:G12"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78CD4-F147-2D4C-9613-AEA965632B4A}">
  <sheetPr codeName="Sheet7">
    <tabColor theme="8" tint="0.59999389629810485"/>
  </sheetPr>
  <dimension ref="A1:V62"/>
  <sheetViews>
    <sheetView zoomScale="130" zoomScaleNormal="130" workbookViewId="0">
      <selection activeCell="A2" sqref="A2:F2"/>
    </sheetView>
  </sheetViews>
  <sheetFormatPr baseColWidth="10" defaultColWidth="8.83203125" defaultRowHeight="15" x14ac:dyDescent="0.2"/>
  <cols>
    <col min="1" max="1" width="40.33203125" style="88" customWidth="1"/>
    <col min="2" max="3" width="18.1640625" style="133" customWidth="1"/>
    <col min="4" max="4" width="15.1640625" style="133" customWidth="1"/>
    <col min="5" max="6" width="18.1640625" style="133" customWidth="1"/>
    <col min="7" max="10" width="15.1640625" style="133" customWidth="1"/>
    <col min="11" max="11" width="10.83203125" style="132" customWidth="1"/>
    <col min="12" max="12" width="18.1640625" style="88" customWidth="1"/>
    <col min="13" max="14" width="18.1640625" style="133" customWidth="1"/>
    <col min="15" max="15" width="15.1640625" style="133" customWidth="1"/>
    <col min="16" max="17" width="20" style="133" bestFit="1" customWidth="1"/>
    <col min="18" max="18" width="15.1640625" style="133" customWidth="1"/>
    <col min="19" max="21" width="18.1640625" style="133" customWidth="1"/>
    <col min="22" max="16384" width="8.83203125" style="88"/>
  </cols>
  <sheetData>
    <row r="1" spans="1:22" s="259" customFormat="1" ht="16" x14ac:dyDescent="0.2">
      <c r="A1" s="270" t="s">
        <v>464</v>
      </c>
      <c r="B1" s="270"/>
      <c r="C1" s="270"/>
      <c r="D1" s="270"/>
      <c r="E1" s="270"/>
      <c r="F1" s="271"/>
      <c r="G1" s="261"/>
    </row>
    <row r="2" spans="1:22" s="259" customFormat="1" ht="170" customHeight="1" x14ac:dyDescent="0.2">
      <c r="A2" s="272" t="s">
        <v>475</v>
      </c>
      <c r="B2" s="272"/>
      <c r="C2" s="272"/>
      <c r="D2" s="272"/>
      <c r="E2" s="272"/>
      <c r="F2" s="272"/>
      <c r="G2" s="262"/>
    </row>
    <row r="3" spans="1:22" x14ac:dyDescent="0.2">
      <c r="B3" s="87"/>
      <c r="C3" s="87"/>
      <c r="D3" s="87"/>
      <c r="E3" s="88"/>
      <c r="F3" s="88"/>
      <c r="G3" s="88"/>
      <c r="H3" s="88"/>
      <c r="I3" s="88"/>
      <c r="J3" s="88"/>
      <c r="K3" s="88"/>
      <c r="M3" s="87"/>
      <c r="N3" s="87"/>
      <c r="O3" s="87"/>
      <c r="P3" s="88"/>
      <c r="Q3" s="88"/>
      <c r="R3" s="88"/>
      <c r="S3" s="88"/>
      <c r="T3" s="88"/>
      <c r="U3" s="88"/>
    </row>
    <row r="4" spans="1:22" x14ac:dyDescent="0.2">
      <c r="B4" s="87"/>
      <c r="C4" s="87"/>
      <c r="D4" s="87"/>
      <c r="E4" s="88"/>
      <c r="F4" s="88"/>
      <c r="G4" s="88"/>
      <c r="H4" s="88"/>
      <c r="I4" s="88"/>
      <c r="J4" s="88"/>
      <c r="K4" s="88"/>
      <c r="M4" s="87"/>
      <c r="N4" s="87"/>
      <c r="O4" s="87"/>
      <c r="P4" s="88"/>
      <c r="Q4" s="88"/>
      <c r="R4" s="88"/>
      <c r="S4" s="88"/>
      <c r="T4" s="88"/>
      <c r="U4" s="88"/>
    </row>
    <row r="5" spans="1:22" s="123" customFormat="1" ht="94" x14ac:dyDescent="0.2">
      <c r="A5" s="119" t="s">
        <v>149</v>
      </c>
      <c r="B5" s="189" t="s">
        <v>156</v>
      </c>
      <c r="C5" s="120" t="s">
        <v>228</v>
      </c>
      <c r="D5" s="120" t="s">
        <v>245</v>
      </c>
      <c r="E5" s="121" t="s">
        <v>157</v>
      </c>
      <c r="F5" s="121" t="s">
        <v>229</v>
      </c>
      <c r="G5" s="121" t="s">
        <v>246</v>
      </c>
      <c r="H5" s="263" t="s">
        <v>418</v>
      </c>
      <c r="I5" s="263" t="s">
        <v>415</v>
      </c>
      <c r="J5" s="122" t="s">
        <v>247</v>
      </c>
      <c r="K5" s="265" t="s">
        <v>232</v>
      </c>
      <c r="L5" s="266" t="s">
        <v>148</v>
      </c>
      <c r="M5" s="120" t="s">
        <v>427</v>
      </c>
      <c r="N5" s="120" t="s">
        <v>230</v>
      </c>
      <c r="O5" s="120" t="s">
        <v>249</v>
      </c>
      <c r="P5" s="207" t="s">
        <v>428</v>
      </c>
      <c r="Q5" s="121" t="s">
        <v>231</v>
      </c>
      <c r="R5" s="121" t="s">
        <v>248</v>
      </c>
      <c r="S5" s="263" t="s">
        <v>419</v>
      </c>
      <c r="T5" s="263" t="s">
        <v>416</v>
      </c>
      <c r="U5" s="122" t="s">
        <v>155</v>
      </c>
    </row>
    <row r="6" spans="1:22" s="123" customFormat="1" ht="151" customHeight="1" x14ac:dyDescent="0.2">
      <c r="A6" s="180" t="s">
        <v>243</v>
      </c>
      <c r="B6" s="181" t="s">
        <v>250</v>
      </c>
      <c r="C6" s="171" t="s">
        <v>240</v>
      </c>
      <c r="D6" s="171" t="s">
        <v>147</v>
      </c>
      <c r="E6" s="171" t="s">
        <v>158</v>
      </c>
      <c r="F6" s="171" t="s">
        <v>239</v>
      </c>
      <c r="G6" s="171" t="s">
        <v>150</v>
      </c>
      <c r="H6" s="171" t="s">
        <v>421</v>
      </c>
      <c r="I6" s="171" t="s">
        <v>422</v>
      </c>
      <c r="J6" s="171" t="s">
        <v>151</v>
      </c>
      <c r="K6" s="217" t="s">
        <v>124</v>
      </c>
      <c r="L6" s="181" t="s">
        <v>152</v>
      </c>
      <c r="M6" s="171" t="s">
        <v>238</v>
      </c>
      <c r="N6" s="171" t="s">
        <v>241</v>
      </c>
      <c r="O6" s="171" t="s">
        <v>154</v>
      </c>
      <c r="P6" s="181" t="s">
        <v>237</v>
      </c>
      <c r="Q6" s="171" t="s">
        <v>242</v>
      </c>
      <c r="R6" s="171" t="s">
        <v>153</v>
      </c>
      <c r="S6" s="171" t="s">
        <v>420</v>
      </c>
      <c r="T6" s="171" t="s">
        <v>417</v>
      </c>
      <c r="U6" s="171" t="s">
        <v>236</v>
      </c>
    </row>
    <row r="7" spans="1:22" x14ac:dyDescent="0.2">
      <c r="A7" s="182" t="s">
        <v>197</v>
      </c>
      <c r="B7" s="199" t="s">
        <v>53</v>
      </c>
      <c r="C7" s="175" t="s">
        <v>53</v>
      </c>
      <c r="D7" s="175" t="s">
        <v>53</v>
      </c>
      <c r="E7" s="175" t="s">
        <v>53</v>
      </c>
      <c r="F7" s="175" t="s">
        <v>53</v>
      </c>
      <c r="G7" s="175" t="s">
        <v>53</v>
      </c>
      <c r="H7" s="175" t="s">
        <v>53</v>
      </c>
      <c r="I7" s="175" t="s">
        <v>53</v>
      </c>
      <c r="J7" s="175" t="s">
        <v>53</v>
      </c>
      <c r="K7" s="218" t="s">
        <v>53</v>
      </c>
      <c r="L7" s="211">
        <f>SUM(L12:L1002)</f>
        <v>1010000</v>
      </c>
      <c r="M7" s="208">
        <f t="shared" ref="M7:U7" si="0">SUM(M12:M1002)</f>
        <v>100000</v>
      </c>
      <c r="N7" s="208">
        <f t="shared" si="0"/>
        <v>50250</v>
      </c>
      <c r="O7" s="208">
        <f t="shared" si="0"/>
        <v>202000</v>
      </c>
      <c r="P7" s="211">
        <f t="shared" si="0"/>
        <v>100000</v>
      </c>
      <c r="Q7" s="208">
        <f t="shared" si="0"/>
        <v>50250</v>
      </c>
      <c r="R7" s="208">
        <f t="shared" si="0"/>
        <v>203000</v>
      </c>
      <c r="S7" s="208">
        <f t="shared" ref="S7:T7" si="1">SUM(S12:S1002)</f>
        <v>50250</v>
      </c>
      <c r="T7" s="208">
        <f t="shared" si="1"/>
        <v>50250</v>
      </c>
      <c r="U7" s="208">
        <f t="shared" si="0"/>
        <v>204000</v>
      </c>
    </row>
    <row r="8" spans="1:22" s="128" customFormat="1" ht="64" x14ac:dyDescent="0.2">
      <c r="A8" s="180" t="s">
        <v>244</v>
      </c>
      <c r="B8" s="199" t="s">
        <v>53</v>
      </c>
      <c r="C8" s="175" t="s">
        <v>53</v>
      </c>
      <c r="D8" s="175" t="s">
        <v>53</v>
      </c>
      <c r="E8" s="175" t="s">
        <v>53</v>
      </c>
      <c r="F8" s="175" t="s">
        <v>53</v>
      </c>
      <c r="G8" s="175" t="s">
        <v>53</v>
      </c>
      <c r="H8" s="175" t="s">
        <v>53</v>
      </c>
      <c r="I8" s="175" t="s">
        <v>53</v>
      </c>
      <c r="J8" s="175" t="s">
        <v>53</v>
      </c>
      <c r="K8" s="218" t="s">
        <v>53</v>
      </c>
      <c r="L8" s="182"/>
      <c r="M8" s="177" t="str">
        <f>Assumptions!$D$7</f>
        <v>Active managed devices</v>
      </c>
      <c r="N8" s="177" t="str">
        <f>Assumptions!$D$13</f>
        <v>Active &amp; inactive corporate-owned assets in use or in stock</v>
      </c>
      <c r="O8" s="177" t="str">
        <f>Assumptions!$D$7</f>
        <v>Active managed devices</v>
      </c>
      <c r="P8" s="212" t="str">
        <f>Assumptions!$D$7</f>
        <v>Active managed devices</v>
      </c>
      <c r="Q8" s="177" t="str">
        <f>Assumptions!$D$13</f>
        <v>Active &amp; inactive corporate-owned assets in use or in stock</v>
      </c>
      <c r="R8" s="214" t="str">
        <f>Assumptions!$D$7</f>
        <v>Active managed devices</v>
      </c>
      <c r="S8" s="214" t="str">
        <f>Assumptions!$D$7</f>
        <v>Active managed devices</v>
      </c>
      <c r="T8" s="214" t="str">
        <f>Assumptions!$D$7</f>
        <v>Active managed devices</v>
      </c>
      <c r="U8" s="175" t="s">
        <v>53</v>
      </c>
      <c r="V8" s="130" t="s">
        <v>145</v>
      </c>
    </row>
    <row r="9" spans="1:22" x14ac:dyDescent="0.2">
      <c r="A9" s="202" t="s">
        <v>234</v>
      </c>
      <c r="B9" s="199" t="s">
        <v>53</v>
      </c>
      <c r="C9" s="175" t="s">
        <v>53</v>
      </c>
      <c r="D9" s="175" t="s">
        <v>53</v>
      </c>
      <c r="E9" s="175" t="s">
        <v>53</v>
      </c>
      <c r="F9" s="175" t="s">
        <v>53</v>
      </c>
      <c r="G9" s="175" t="s">
        <v>53</v>
      </c>
      <c r="H9" s="175" t="s">
        <v>53</v>
      </c>
      <c r="I9" s="175" t="s">
        <v>53</v>
      </c>
      <c r="J9" s="175" t="s">
        <v>53</v>
      </c>
      <c r="K9" s="218" t="s">
        <v>53</v>
      </c>
      <c r="L9" s="216" t="s">
        <v>53</v>
      </c>
      <c r="M9" s="209">
        <f>Assumptions!$B$7</f>
        <v>50001</v>
      </c>
      <c r="N9" s="210">
        <f>Assumptions!$B$13</f>
        <v>45001</v>
      </c>
      <c r="O9" s="178">
        <f>Assumptions!$B$7</f>
        <v>50001</v>
      </c>
      <c r="P9" s="213">
        <f>Assumptions!$B$8</f>
        <v>50002</v>
      </c>
      <c r="Q9" s="210">
        <f>Assumptions!$B$14</f>
        <v>45002</v>
      </c>
      <c r="R9" s="178">
        <f>Assumptions!$B$8</f>
        <v>50002</v>
      </c>
      <c r="S9" s="179">
        <f>Assumptions!$B$9</f>
        <v>100003</v>
      </c>
      <c r="T9" s="179">
        <f>Assumptions!$B$9</f>
        <v>100003</v>
      </c>
      <c r="U9" s="215" t="s">
        <v>53</v>
      </c>
      <c r="V9" s="130" t="s">
        <v>145</v>
      </c>
    </row>
    <row r="10" spans="1:22" s="131" customFormat="1" x14ac:dyDescent="0.2">
      <c r="A10" s="203" t="s">
        <v>54</v>
      </c>
      <c r="B10" s="200" t="s">
        <v>53</v>
      </c>
      <c r="C10" s="205" t="s">
        <v>53</v>
      </c>
      <c r="D10" s="205" t="s">
        <v>53</v>
      </c>
      <c r="E10" s="205" t="s">
        <v>53</v>
      </c>
      <c r="F10" s="205" t="s">
        <v>53</v>
      </c>
      <c r="G10" s="205" t="s">
        <v>53</v>
      </c>
      <c r="H10" s="205" t="s">
        <v>53</v>
      </c>
      <c r="I10" s="205" t="s">
        <v>53</v>
      </c>
      <c r="J10" s="205" t="s">
        <v>53</v>
      </c>
      <c r="K10" s="219" t="s">
        <v>53</v>
      </c>
      <c r="L10" s="200" t="s">
        <v>53</v>
      </c>
      <c r="M10" s="187">
        <f>M7/M9</f>
        <v>1.999960000799984</v>
      </c>
      <c r="N10" s="187">
        <f t="shared" ref="N10:T10" si="2">N7/N9</f>
        <v>1.11664185240328</v>
      </c>
      <c r="O10" s="187">
        <f t="shared" si="2"/>
        <v>4.0399192016159677</v>
      </c>
      <c r="P10" s="184">
        <v>0</v>
      </c>
      <c r="Q10" s="187">
        <v>0</v>
      </c>
      <c r="R10" s="187">
        <v>0</v>
      </c>
      <c r="S10" s="187">
        <f t="shared" si="2"/>
        <v>0.50248492545223644</v>
      </c>
      <c r="T10" s="187">
        <f t="shared" si="2"/>
        <v>0.50248492545223644</v>
      </c>
      <c r="U10" s="196" t="s">
        <v>53</v>
      </c>
      <c r="V10" s="130" t="s">
        <v>133</v>
      </c>
    </row>
    <row r="11" spans="1:22" s="131" customFormat="1" ht="16" thickBot="1" x14ac:dyDescent="0.25">
      <c r="A11" s="204" t="s">
        <v>55</v>
      </c>
      <c r="B11" s="201" t="s">
        <v>53</v>
      </c>
      <c r="C11" s="206" t="s">
        <v>53</v>
      </c>
      <c r="D11" s="206" t="s">
        <v>53</v>
      </c>
      <c r="E11" s="206" t="s">
        <v>53</v>
      </c>
      <c r="F11" s="206" t="s">
        <v>53</v>
      </c>
      <c r="G11" s="206" t="s">
        <v>53</v>
      </c>
      <c r="H11" s="206" t="s">
        <v>53</v>
      </c>
      <c r="I11" s="206" t="s">
        <v>53</v>
      </c>
      <c r="J11" s="206" t="s">
        <v>53</v>
      </c>
      <c r="K11" s="220" t="s">
        <v>53</v>
      </c>
      <c r="L11" s="201" t="s">
        <v>53</v>
      </c>
      <c r="M11" s="188">
        <v>0</v>
      </c>
      <c r="N11" s="188">
        <v>0</v>
      </c>
      <c r="O11" s="188">
        <v>0</v>
      </c>
      <c r="P11" s="185">
        <f>P7/P9</f>
        <v>1.9999200031998721</v>
      </c>
      <c r="Q11" s="188">
        <f t="shared" ref="Q11:R11" si="3">Q7/Q9</f>
        <v>1.1166170392427004</v>
      </c>
      <c r="R11" s="188">
        <f t="shared" si="3"/>
        <v>4.0598376064957398</v>
      </c>
      <c r="S11" s="197">
        <f>S7/S9</f>
        <v>0.50248492545223644</v>
      </c>
      <c r="T11" s="197">
        <f>T7/T9</f>
        <v>0.50248492545223644</v>
      </c>
      <c r="U11" s="206" t="s">
        <v>53</v>
      </c>
      <c r="V11" s="130" t="s">
        <v>133</v>
      </c>
    </row>
    <row r="12" spans="1:22" ht="17" thickTop="1" x14ac:dyDescent="0.2">
      <c r="A12" s="124" t="s">
        <v>365</v>
      </c>
      <c r="B12" s="125">
        <v>0.5</v>
      </c>
      <c r="C12" s="125">
        <v>0</v>
      </c>
      <c r="D12" s="125">
        <v>0</v>
      </c>
      <c r="E12" s="125">
        <v>0.5</v>
      </c>
      <c r="F12" s="125">
        <v>0</v>
      </c>
      <c r="G12" s="125">
        <v>0</v>
      </c>
      <c r="H12" s="125">
        <v>0</v>
      </c>
      <c r="I12" s="125">
        <v>0</v>
      </c>
      <c r="J12" s="125">
        <v>0</v>
      </c>
      <c r="K12" s="126">
        <f>SUM(B12:J12)</f>
        <v>1</v>
      </c>
      <c r="L12" s="127">
        <v>200000</v>
      </c>
      <c r="M12" s="198">
        <f t="shared" ref="M12:U12" si="4">$L12*B12</f>
        <v>100000</v>
      </c>
      <c r="N12" s="198">
        <f t="shared" si="4"/>
        <v>0</v>
      </c>
      <c r="O12" s="198">
        <f t="shared" si="4"/>
        <v>0</v>
      </c>
      <c r="P12" s="198">
        <f t="shared" si="4"/>
        <v>100000</v>
      </c>
      <c r="Q12" s="198">
        <f t="shared" si="4"/>
        <v>0</v>
      </c>
      <c r="R12" s="198">
        <f t="shared" si="4"/>
        <v>0</v>
      </c>
      <c r="S12" s="198">
        <f t="shared" si="4"/>
        <v>0</v>
      </c>
      <c r="T12" s="198">
        <f t="shared" si="4"/>
        <v>0</v>
      </c>
      <c r="U12" s="198">
        <f t="shared" si="4"/>
        <v>0</v>
      </c>
    </row>
    <row r="13" spans="1:22" ht="16" x14ac:dyDescent="0.2">
      <c r="A13" s="124" t="s">
        <v>366</v>
      </c>
      <c r="B13" s="125">
        <v>0</v>
      </c>
      <c r="C13" s="125">
        <v>0.25</v>
      </c>
      <c r="D13" s="125">
        <v>0</v>
      </c>
      <c r="E13" s="125">
        <v>0</v>
      </c>
      <c r="F13" s="125">
        <v>0.25</v>
      </c>
      <c r="G13" s="125">
        <v>0</v>
      </c>
      <c r="H13" s="125">
        <v>0.25</v>
      </c>
      <c r="I13" s="125">
        <v>0.25</v>
      </c>
      <c r="J13" s="125">
        <v>0</v>
      </c>
      <c r="K13" s="126">
        <f t="shared" ref="K13:K61" si="5">SUM(B13:J13)</f>
        <v>1</v>
      </c>
      <c r="L13" s="127">
        <v>201000</v>
      </c>
      <c r="M13" s="198">
        <f t="shared" ref="M13:M61" si="6">$L13*B13</f>
        <v>0</v>
      </c>
      <c r="N13" s="198">
        <f t="shared" ref="N13:N61" si="7">$L13*C13</f>
        <v>50250</v>
      </c>
      <c r="O13" s="198">
        <f t="shared" ref="O13:O61" si="8">$L13*D13</f>
        <v>0</v>
      </c>
      <c r="P13" s="198">
        <f t="shared" ref="P13:P61" si="9">$L13*E13</f>
        <v>0</v>
      </c>
      <c r="Q13" s="198">
        <f t="shared" ref="Q13:Q61" si="10">$L13*F13</f>
        <v>50250</v>
      </c>
      <c r="R13" s="198">
        <f t="shared" ref="R13:R61" si="11">$L13*G13</f>
        <v>0</v>
      </c>
      <c r="S13" s="198">
        <f t="shared" ref="S13:T61" si="12">$L13*H13</f>
        <v>50250</v>
      </c>
      <c r="T13" s="198">
        <f t="shared" si="12"/>
        <v>50250</v>
      </c>
      <c r="U13" s="198">
        <f t="shared" ref="U13:U61" si="13">$L13*J13</f>
        <v>0</v>
      </c>
    </row>
    <row r="14" spans="1:22" ht="16" x14ac:dyDescent="0.2">
      <c r="A14" s="124" t="s">
        <v>367</v>
      </c>
      <c r="B14" s="125">
        <v>0</v>
      </c>
      <c r="C14" s="125">
        <v>0</v>
      </c>
      <c r="D14" s="125">
        <v>1</v>
      </c>
      <c r="E14" s="125">
        <v>0</v>
      </c>
      <c r="F14" s="125">
        <v>0</v>
      </c>
      <c r="G14" s="125">
        <v>0</v>
      </c>
      <c r="H14" s="125">
        <v>0</v>
      </c>
      <c r="I14" s="125">
        <v>0</v>
      </c>
      <c r="J14" s="125">
        <v>0</v>
      </c>
      <c r="K14" s="126">
        <f t="shared" si="5"/>
        <v>1</v>
      </c>
      <c r="L14" s="127">
        <v>202000</v>
      </c>
      <c r="M14" s="198">
        <f t="shared" si="6"/>
        <v>0</v>
      </c>
      <c r="N14" s="198">
        <f t="shared" si="7"/>
        <v>0</v>
      </c>
      <c r="O14" s="198">
        <f t="shared" si="8"/>
        <v>202000</v>
      </c>
      <c r="P14" s="198">
        <f t="shared" si="9"/>
        <v>0</v>
      </c>
      <c r="Q14" s="198">
        <f t="shared" si="10"/>
        <v>0</v>
      </c>
      <c r="R14" s="198">
        <f t="shared" si="11"/>
        <v>0</v>
      </c>
      <c r="S14" s="198">
        <f t="shared" si="12"/>
        <v>0</v>
      </c>
      <c r="T14" s="198">
        <f t="shared" si="12"/>
        <v>0</v>
      </c>
      <c r="U14" s="198">
        <f t="shared" si="13"/>
        <v>0</v>
      </c>
    </row>
    <row r="15" spans="1:22" ht="16" x14ac:dyDescent="0.2">
      <c r="A15" s="124" t="s">
        <v>368</v>
      </c>
      <c r="B15" s="125">
        <v>0</v>
      </c>
      <c r="C15" s="125">
        <v>0</v>
      </c>
      <c r="D15" s="125">
        <v>0</v>
      </c>
      <c r="E15" s="125">
        <v>0</v>
      </c>
      <c r="F15" s="125">
        <v>0</v>
      </c>
      <c r="G15" s="125">
        <v>1</v>
      </c>
      <c r="H15" s="125">
        <v>0</v>
      </c>
      <c r="I15" s="125">
        <v>0</v>
      </c>
      <c r="J15" s="125">
        <v>0</v>
      </c>
      <c r="K15" s="126">
        <f t="shared" si="5"/>
        <v>1</v>
      </c>
      <c r="L15" s="127">
        <v>203000</v>
      </c>
      <c r="M15" s="198">
        <f t="shared" si="6"/>
        <v>0</v>
      </c>
      <c r="N15" s="198">
        <f t="shared" si="7"/>
        <v>0</v>
      </c>
      <c r="O15" s="198">
        <f t="shared" si="8"/>
        <v>0</v>
      </c>
      <c r="P15" s="198">
        <f t="shared" si="9"/>
        <v>0</v>
      </c>
      <c r="Q15" s="198">
        <f t="shared" si="10"/>
        <v>0</v>
      </c>
      <c r="R15" s="198">
        <f t="shared" si="11"/>
        <v>203000</v>
      </c>
      <c r="S15" s="198">
        <f t="shared" si="12"/>
        <v>0</v>
      </c>
      <c r="T15" s="198">
        <f t="shared" si="12"/>
        <v>0</v>
      </c>
      <c r="U15" s="198">
        <f t="shared" si="13"/>
        <v>0</v>
      </c>
    </row>
    <row r="16" spans="1:22" ht="16" x14ac:dyDescent="0.2">
      <c r="A16" s="124" t="s">
        <v>369</v>
      </c>
      <c r="B16" s="125">
        <v>0</v>
      </c>
      <c r="C16" s="125">
        <v>0</v>
      </c>
      <c r="D16" s="125">
        <v>0</v>
      </c>
      <c r="E16" s="125">
        <v>0</v>
      </c>
      <c r="F16" s="125">
        <v>0</v>
      </c>
      <c r="G16" s="125">
        <v>0</v>
      </c>
      <c r="H16" s="125">
        <v>0</v>
      </c>
      <c r="I16" s="125">
        <v>0</v>
      </c>
      <c r="J16" s="125">
        <v>1</v>
      </c>
      <c r="K16" s="126">
        <f t="shared" si="5"/>
        <v>1</v>
      </c>
      <c r="L16" s="127">
        <v>204000</v>
      </c>
      <c r="M16" s="198">
        <f t="shared" si="6"/>
        <v>0</v>
      </c>
      <c r="N16" s="198">
        <f t="shared" si="7"/>
        <v>0</v>
      </c>
      <c r="O16" s="198">
        <f t="shared" si="8"/>
        <v>0</v>
      </c>
      <c r="P16" s="198">
        <f t="shared" si="9"/>
        <v>0</v>
      </c>
      <c r="Q16" s="198">
        <f t="shared" si="10"/>
        <v>0</v>
      </c>
      <c r="R16" s="198">
        <f t="shared" si="11"/>
        <v>0</v>
      </c>
      <c r="S16" s="198">
        <f t="shared" si="12"/>
        <v>0</v>
      </c>
      <c r="T16" s="198">
        <f t="shared" si="12"/>
        <v>0</v>
      </c>
      <c r="U16" s="198">
        <f t="shared" si="13"/>
        <v>204000</v>
      </c>
    </row>
    <row r="17" spans="1:21" ht="16" x14ac:dyDescent="0.2">
      <c r="A17" s="124" t="s">
        <v>370</v>
      </c>
      <c r="B17" s="125">
        <v>0</v>
      </c>
      <c r="C17" s="125">
        <v>0</v>
      </c>
      <c r="D17" s="125">
        <v>0</v>
      </c>
      <c r="E17" s="125">
        <v>0</v>
      </c>
      <c r="F17" s="125">
        <v>0</v>
      </c>
      <c r="G17" s="125">
        <v>0</v>
      </c>
      <c r="H17" s="125">
        <v>0</v>
      </c>
      <c r="I17" s="125">
        <v>0</v>
      </c>
      <c r="J17" s="125">
        <v>0</v>
      </c>
      <c r="K17" s="126">
        <f t="shared" si="5"/>
        <v>0</v>
      </c>
      <c r="L17" s="127">
        <v>0</v>
      </c>
      <c r="M17" s="198">
        <f t="shared" si="6"/>
        <v>0</v>
      </c>
      <c r="N17" s="198">
        <f t="shared" si="7"/>
        <v>0</v>
      </c>
      <c r="O17" s="198">
        <f t="shared" si="8"/>
        <v>0</v>
      </c>
      <c r="P17" s="198">
        <f t="shared" si="9"/>
        <v>0</v>
      </c>
      <c r="Q17" s="198">
        <f t="shared" si="10"/>
        <v>0</v>
      </c>
      <c r="R17" s="198">
        <f t="shared" si="11"/>
        <v>0</v>
      </c>
      <c r="S17" s="198">
        <f t="shared" si="12"/>
        <v>0</v>
      </c>
      <c r="T17" s="198">
        <f t="shared" si="12"/>
        <v>0</v>
      </c>
      <c r="U17" s="198">
        <f t="shared" si="13"/>
        <v>0</v>
      </c>
    </row>
    <row r="18" spans="1:21" ht="16" x14ac:dyDescent="0.2">
      <c r="A18" s="124" t="s">
        <v>371</v>
      </c>
      <c r="B18" s="125">
        <v>0</v>
      </c>
      <c r="C18" s="125">
        <v>0</v>
      </c>
      <c r="D18" s="125">
        <v>0</v>
      </c>
      <c r="E18" s="125">
        <v>0</v>
      </c>
      <c r="F18" s="125">
        <v>0</v>
      </c>
      <c r="G18" s="125">
        <v>0</v>
      </c>
      <c r="H18" s="125">
        <v>0</v>
      </c>
      <c r="I18" s="125">
        <v>0</v>
      </c>
      <c r="J18" s="125">
        <v>0</v>
      </c>
      <c r="K18" s="126">
        <f t="shared" si="5"/>
        <v>0</v>
      </c>
      <c r="L18" s="127">
        <v>0</v>
      </c>
      <c r="M18" s="198">
        <f t="shared" si="6"/>
        <v>0</v>
      </c>
      <c r="N18" s="198">
        <f t="shared" si="7"/>
        <v>0</v>
      </c>
      <c r="O18" s="198">
        <f t="shared" si="8"/>
        <v>0</v>
      </c>
      <c r="P18" s="198">
        <f t="shared" si="9"/>
        <v>0</v>
      </c>
      <c r="Q18" s="198">
        <f t="shared" si="10"/>
        <v>0</v>
      </c>
      <c r="R18" s="198">
        <f t="shared" si="11"/>
        <v>0</v>
      </c>
      <c r="S18" s="198">
        <f t="shared" si="12"/>
        <v>0</v>
      </c>
      <c r="T18" s="198">
        <f t="shared" si="12"/>
        <v>0</v>
      </c>
      <c r="U18" s="198">
        <f t="shared" si="13"/>
        <v>0</v>
      </c>
    </row>
    <row r="19" spans="1:21" ht="16" x14ac:dyDescent="0.2">
      <c r="A19" s="124" t="s">
        <v>372</v>
      </c>
      <c r="B19" s="125">
        <v>0</v>
      </c>
      <c r="C19" s="125">
        <v>0</v>
      </c>
      <c r="D19" s="125">
        <v>0</v>
      </c>
      <c r="E19" s="125">
        <v>0</v>
      </c>
      <c r="F19" s="125">
        <v>0</v>
      </c>
      <c r="G19" s="125">
        <v>0</v>
      </c>
      <c r="H19" s="125">
        <v>0</v>
      </c>
      <c r="I19" s="125">
        <v>0</v>
      </c>
      <c r="J19" s="125">
        <v>0</v>
      </c>
      <c r="K19" s="126">
        <f t="shared" si="5"/>
        <v>0</v>
      </c>
      <c r="L19" s="127">
        <v>0</v>
      </c>
      <c r="M19" s="198">
        <f t="shared" si="6"/>
        <v>0</v>
      </c>
      <c r="N19" s="198">
        <f t="shared" si="7"/>
        <v>0</v>
      </c>
      <c r="O19" s="198">
        <f t="shared" si="8"/>
        <v>0</v>
      </c>
      <c r="P19" s="198">
        <f t="shared" si="9"/>
        <v>0</v>
      </c>
      <c r="Q19" s="198">
        <f t="shared" si="10"/>
        <v>0</v>
      </c>
      <c r="R19" s="198">
        <f t="shared" si="11"/>
        <v>0</v>
      </c>
      <c r="S19" s="198">
        <f t="shared" si="12"/>
        <v>0</v>
      </c>
      <c r="T19" s="198">
        <f t="shared" si="12"/>
        <v>0</v>
      </c>
      <c r="U19" s="198">
        <f t="shared" si="13"/>
        <v>0</v>
      </c>
    </row>
    <row r="20" spans="1:21" ht="16" x14ac:dyDescent="0.2">
      <c r="A20" s="124" t="s">
        <v>373</v>
      </c>
      <c r="B20" s="125">
        <v>0</v>
      </c>
      <c r="C20" s="125">
        <v>0</v>
      </c>
      <c r="D20" s="125">
        <v>0</v>
      </c>
      <c r="E20" s="125">
        <v>0</v>
      </c>
      <c r="F20" s="125">
        <v>0</v>
      </c>
      <c r="G20" s="125">
        <v>0</v>
      </c>
      <c r="H20" s="125">
        <v>0</v>
      </c>
      <c r="I20" s="125">
        <v>0</v>
      </c>
      <c r="J20" s="125">
        <v>0</v>
      </c>
      <c r="K20" s="126">
        <f t="shared" si="5"/>
        <v>0</v>
      </c>
      <c r="L20" s="127">
        <v>0</v>
      </c>
      <c r="M20" s="198">
        <f t="shared" si="6"/>
        <v>0</v>
      </c>
      <c r="N20" s="198">
        <f t="shared" si="7"/>
        <v>0</v>
      </c>
      <c r="O20" s="198">
        <f t="shared" si="8"/>
        <v>0</v>
      </c>
      <c r="P20" s="198">
        <f t="shared" si="9"/>
        <v>0</v>
      </c>
      <c r="Q20" s="198">
        <f t="shared" si="10"/>
        <v>0</v>
      </c>
      <c r="R20" s="198">
        <f t="shared" si="11"/>
        <v>0</v>
      </c>
      <c r="S20" s="198">
        <f t="shared" si="12"/>
        <v>0</v>
      </c>
      <c r="T20" s="198">
        <f t="shared" si="12"/>
        <v>0</v>
      </c>
      <c r="U20" s="198">
        <f t="shared" si="13"/>
        <v>0</v>
      </c>
    </row>
    <row r="21" spans="1:21" ht="16" x14ac:dyDescent="0.2">
      <c r="A21" s="124" t="s">
        <v>374</v>
      </c>
      <c r="B21" s="125">
        <v>0</v>
      </c>
      <c r="C21" s="125">
        <v>0</v>
      </c>
      <c r="D21" s="125">
        <v>0</v>
      </c>
      <c r="E21" s="125">
        <v>0</v>
      </c>
      <c r="F21" s="125">
        <v>0</v>
      </c>
      <c r="G21" s="125">
        <v>0</v>
      </c>
      <c r="H21" s="125">
        <v>0</v>
      </c>
      <c r="I21" s="125">
        <v>0</v>
      </c>
      <c r="J21" s="125">
        <v>0</v>
      </c>
      <c r="K21" s="126">
        <f t="shared" si="5"/>
        <v>0</v>
      </c>
      <c r="L21" s="127">
        <v>0</v>
      </c>
      <c r="M21" s="198">
        <f t="shared" si="6"/>
        <v>0</v>
      </c>
      <c r="N21" s="198">
        <f t="shared" si="7"/>
        <v>0</v>
      </c>
      <c r="O21" s="198">
        <f t="shared" si="8"/>
        <v>0</v>
      </c>
      <c r="P21" s="198">
        <f t="shared" si="9"/>
        <v>0</v>
      </c>
      <c r="Q21" s="198">
        <f t="shared" si="10"/>
        <v>0</v>
      </c>
      <c r="R21" s="198">
        <f t="shared" si="11"/>
        <v>0</v>
      </c>
      <c r="S21" s="198">
        <f t="shared" si="12"/>
        <v>0</v>
      </c>
      <c r="T21" s="198">
        <f t="shared" si="12"/>
        <v>0</v>
      </c>
      <c r="U21" s="198">
        <f t="shared" si="13"/>
        <v>0</v>
      </c>
    </row>
    <row r="22" spans="1:21" ht="16" x14ac:dyDescent="0.2">
      <c r="A22" s="124" t="s">
        <v>375</v>
      </c>
      <c r="B22" s="125">
        <v>0</v>
      </c>
      <c r="C22" s="125">
        <v>0</v>
      </c>
      <c r="D22" s="125">
        <v>0</v>
      </c>
      <c r="E22" s="125">
        <v>0</v>
      </c>
      <c r="F22" s="125">
        <v>0</v>
      </c>
      <c r="G22" s="125">
        <v>0</v>
      </c>
      <c r="H22" s="125">
        <v>0</v>
      </c>
      <c r="I22" s="125">
        <v>0</v>
      </c>
      <c r="J22" s="125">
        <v>0</v>
      </c>
      <c r="K22" s="126">
        <f t="shared" si="5"/>
        <v>0</v>
      </c>
      <c r="L22" s="127">
        <v>0</v>
      </c>
      <c r="M22" s="198">
        <f t="shared" si="6"/>
        <v>0</v>
      </c>
      <c r="N22" s="198">
        <f t="shared" si="7"/>
        <v>0</v>
      </c>
      <c r="O22" s="198">
        <f t="shared" si="8"/>
        <v>0</v>
      </c>
      <c r="P22" s="198">
        <f t="shared" si="9"/>
        <v>0</v>
      </c>
      <c r="Q22" s="198">
        <f t="shared" si="10"/>
        <v>0</v>
      </c>
      <c r="R22" s="198">
        <f t="shared" si="11"/>
        <v>0</v>
      </c>
      <c r="S22" s="198">
        <f t="shared" si="12"/>
        <v>0</v>
      </c>
      <c r="T22" s="198">
        <f t="shared" si="12"/>
        <v>0</v>
      </c>
      <c r="U22" s="198">
        <f t="shared" si="13"/>
        <v>0</v>
      </c>
    </row>
    <row r="23" spans="1:21" ht="16" x14ac:dyDescent="0.2">
      <c r="A23" s="124" t="s">
        <v>376</v>
      </c>
      <c r="B23" s="125">
        <v>0</v>
      </c>
      <c r="C23" s="125">
        <v>0</v>
      </c>
      <c r="D23" s="125">
        <v>0</v>
      </c>
      <c r="E23" s="125">
        <v>0</v>
      </c>
      <c r="F23" s="125">
        <v>0</v>
      </c>
      <c r="G23" s="125">
        <v>0</v>
      </c>
      <c r="H23" s="125">
        <v>0</v>
      </c>
      <c r="I23" s="125">
        <v>0</v>
      </c>
      <c r="J23" s="125">
        <v>0</v>
      </c>
      <c r="K23" s="126">
        <f t="shared" si="5"/>
        <v>0</v>
      </c>
      <c r="L23" s="127">
        <v>0</v>
      </c>
      <c r="M23" s="198">
        <f t="shared" si="6"/>
        <v>0</v>
      </c>
      <c r="N23" s="198">
        <f t="shared" si="7"/>
        <v>0</v>
      </c>
      <c r="O23" s="198">
        <f t="shared" si="8"/>
        <v>0</v>
      </c>
      <c r="P23" s="198">
        <f t="shared" si="9"/>
        <v>0</v>
      </c>
      <c r="Q23" s="198">
        <f t="shared" si="10"/>
        <v>0</v>
      </c>
      <c r="R23" s="198">
        <f t="shared" si="11"/>
        <v>0</v>
      </c>
      <c r="S23" s="198">
        <f t="shared" si="12"/>
        <v>0</v>
      </c>
      <c r="T23" s="198">
        <f t="shared" si="12"/>
        <v>0</v>
      </c>
      <c r="U23" s="198">
        <f t="shared" si="13"/>
        <v>0</v>
      </c>
    </row>
    <row r="24" spans="1:21" ht="16" x14ac:dyDescent="0.2">
      <c r="A24" s="124" t="s">
        <v>377</v>
      </c>
      <c r="B24" s="125">
        <v>0</v>
      </c>
      <c r="C24" s="125">
        <v>0</v>
      </c>
      <c r="D24" s="125">
        <v>0</v>
      </c>
      <c r="E24" s="125">
        <v>0</v>
      </c>
      <c r="F24" s="125">
        <v>0</v>
      </c>
      <c r="G24" s="125">
        <v>0</v>
      </c>
      <c r="H24" s="125">
        <v>0</v>
      </c>
      <c r="I24" s="125">
        <v>0</v>
      </c>
      <c r="J24" s="125">
        <v>0</v>
      </c>
      <c r="K24" s="126">
        <f t="shared" si="5"/>
        <v>0</v>
      </c>
      <c r="L24" s="127">
        <v>0</v>
      </c>
      <c r="M24" s="198">
        <f t="shared" si="6"/>
        <v>0</v>
      </c>
      <c r="N24" s="198">
        <f t="shared" si="7"/>
        <v>0</v>
      </c>
      <c r="O24" s="198">
        <f t="shared" si="8"/>
        <v>0</v>
      </c>
      <c r="P24" s="198">
        <f t="shared" si="9"/>
        <v>0</v>
      </c>
      <c r="Q24" s="198">
        <f t="shared" si="10"/>
        <v>0</v>
      </c>
      <c r="R24" s="198">
        <f t="shared" si="11"/>
        <v>0</v>
      </c>
      <c r="S24" s="198">
        <f t="shared" si="12"/>
        <v>0</v>
      </c>
      <c r="T24" s="198">
        <f t="shared" si="12"/>
        <v>0</v>
      </c>
      <c r="U24" s="198">
        <f t="shared" si="13"/>
        <v>0</v>
      </c>
    </row>
    <row r="25" spans="1:21" ht="16" x14ac:dyDescent="0.2">
      <c r="A25" s="124" t="s">
        <v>378</v>
      </c>
      <c r="B25" s="125">
        <v>0</v>
      </c>
      <c r="C25" s="125">
        <v>0</v>
      </c>
      <c r="D25" s="125">
        <v>0</v>
      </c>
      <c r="E25" s="125">
        <v>0</v>
      </c>
      <c r="F25" s="125">
        <v>0</v>
      </c>
      <c r="G25" s="125">
        <v>0</v>
      </c>
      <c r="H25" s="125">
        <v>0</v>
      </c>
      <c r="I25" s="125">
        <v>0</v>
      </c>
      <c r="J25" s="125">
        <v>0</v>
      </c>
      <c r="K25" s="126">
        <f t="shared" si="5"/>
        <v>0</v>
      </c>
      <c r="L25" s="127">
        <v>0</v>
      </c>
      <c r="M25" s="198">
        <f t="shared" si="6"/>
        <v>0</v>
      </c>
      <c r="N25" s="198">
        <f t="shared" si="7"/>
        <v>0</v>
      </c>
      <c r="O25" s="198">
        <f t="shared" si="8"/>
        <v>0</v>
      </c>
      <c r="P25" s="198">
        <f t="shared" si="9"/>
        <v>0</v>
      </c>
      <c r="Q25" s="198">
        <f t="shared" si="10"/>
        <v>0</v>
      </c>
      <c r="R25" s="198">
        <f t="shared" si="11"/>
        <v>0</v>
      </c>
      <c r="S25" s="198">
        <f t="shared" si="12"/>
        <v>0</v>
      </c>
      <c r="T25" s="198">
        <f t="shared" si="12"/>
        <v>0</v>
      </c>
      <c r="U25" s="198">
        <f t="shared" si="13"/>
        <v>0</v>
      </c>
    </row>
    <row r="26" spans="1:21" ht="16" x14ac:dyDescent="0.2">
      <c r="A26" s="124" t="s">
        <v>379</v>
      </c>
      <c r="B26" s="125">
        <v>0</v>
      </c>
      <c r="C26" s="125">
        <v>0</v>
      </c>
      <c r="D26" s="125">
        <v>0</v>
      </c>
      <c r="E26" s="125">
        <v>0</v>
      </c>
      <c r="F26" s="125">
        <v>0</v>
      </c>
      <c r="G26" s="125">
        <v>0</v>
      </c>
      <c r="H26" s="125">
        <v>0</v>
      </c>
      <c r="I26" s="125">
        <v>0</v>
      </c>
      <c r="J26" s="125">
        <v>0</v>
      </c>
      <c r="K26" s="126">
        <f t="shared" si="5"/>
        <v>0</v>
      </c>
      <c r="L26" s="127">
        <v>0</v>
      </c>
      <c r="M26" s="198">
        <f t="shared" si="6"/>
        <v>0</v>
      </c>
      <c r="N26" s="198">
        <f t="shared" si="7"/>
        <v>0</v>
      </c>
      <c r="O26" s="198">
        <f t="shared" si="8"/>
        <v>0</v>
      </c>
      <c r="P26" s="198">
        <f t="shared" si="9"/>
        <v>0</v>
      </c>
      <c r="Q26" s="198">
        <f t="shared" si="10"/>
        <v>0</v>
      </c>
      <c r="R26" s="198">
        <f t="shared" si="11"/>
        <v>0</v>
      </c>
      <c r="S26" s="198">
        <f t="shared" si="12"/>
        <v>0</v>
      </c>
      <c r="T26" s="198">
        <f t="shared" si="12"/>
        <v>0</v>
      </c>
      <c r="U26" s="198">
        <f t="shared" si="13"/>
        <v>0</v>
      </c>
    </row>
    <row r="27" spans="1:21" ht="16" x14ac:dyDescent="0.2">
      <c r="A27" s="124" t="s">
        <v>380</v>
      </c>
      <c r="B27" s="125">
        <v>0</v>
      </c>
      <c r="C27" s="125">
        <v>0</v>
      </c>
      <c r="D27" s="125">
        <v>0</v>
      </c>
      <c r="E27" s="125">
        <v>0</v>
      </c>
      <c r="F27" s="125">
        <v>0</v>
      </c>
      <c r="G27" s="125">
        <v>0</v>
      </c>
      <c r="H27" s="125">
        <v>0</v>
      </c>
      <c r="I27" s="125">
        <v>0</v>
      </c>
      <c r="J27" s="125">
        <v>0</v>
      </c>
      <c r="K27" s="126">
        <f t="shared" si="5"/>
        <v>0</v>
      </c>
      <c r="L27" s="127">
        <v>0</v>
      </c>
      <c r="M27" s="198">
        <f t="shared" si="6"/>
        <v>0</v>
      </c>
      <c r="N27" s="198">
        <f t="shared" si="7"/>
        <v>0</v>
      </c>
      <c r="O27" s="198">
        <f t="shared" si="8"/>
        <v>0</v>
      </c>
      <c r="P27" s="198">
        <f t="shared" si="9"/>
        <v>0</v>
      </c>
      <c r="Q27" s="198">
        <f t="shared" si="10"/>
        <v>0</v>
      </c>
      <c r="R27" s="198">
        <f t="shared" si="11"/>
        <v>0</v>
      </c>
      <c r="S27" s="198">
        <f t="shared" si="12"/>
        <v>0</v>
      </c>
      <c r="T27" s="198">
        <f t="shared" si="12"/>
        <v>0</v>
      </c>
      <c r="U27" s="198">
        <f t="shared" si="13"/>
        <v>0</v>
      </c>
    </row>
    <row r="28" spans="1:21" ht="16" x14ac:dyDescent="0.2">
      <c r="A28" s="124" t="s">
        <v>381</v>
      </c>
      <c r="B28" s="125">
        <v>0</v>
      </c>
      <c r="C28" s="125">
        <v>0</v>
      </c>
      <c r="D28" s="125">
        <v>0</v>
      </c>
      <c r="E28" s="125">
        <v>0</v>
      </c>
      <c r="F28" s="125">
        <v>0</v>
      </c>
      <c r="G28" s="125">
        <v>0</v>
      </c>
      <c r="H28" s="125">
        <v>0</v>
      </c>
      <c r="I28" s="125">
        <v>0</v>
      </c>
      <c r="J28" s="125">
        <v>0</v>
      </c>
      <c r="K28" s="126">
        <f t="shared" si="5"/>
        <v>0</v>
      </c>
      <c r="L28" s="127">
        <v>0</v>
      </c>
      <c r="M28" s="198">
        <f t="shared" si="6"/>
        <v>0</v>
      </c>
      <c r="N28" s="198">
        <f t="shared" si="7"/>
        <v>0</v>
      </c>
      <c r="O28" s="198">
        <f t="shared" si="8"/>
        <v>0</v>
      </c>
      <c r="P28" s="198">
        <f t="shared" si="9"/>
        <v>0</v>
      </c>
      <c r="Q28" s="198">
        <f t="shared" si="10"/>
        <v>0</v>
      </c>
      <c r="R28" s="198">
        <f t="shared" si="11"/>
        <v>0</v>
      </c>
      <c r="S28" s="198">
        <f t="shared" si="12"/>
        <v>0</v>
      </c>
      <c r="T28" s="198">
        <f t="shared" si="12"/>
        <v>0</v>
      </c>
      <c r="U28" s="198">
        <f t="shared" si="13"/>
        <v>0</v>
      </c>
    </row>
    <row r="29" spans="1:21" ht="16" x14ac:dyDescent="0.2">
      <c r="A29" s="124" t="s">
        <v>382</v>
      </c>
      <c r="B29" s="125">
        <v>0</v>
      </c>
      <c r="C29" s="125">
        <v>0</v>
      </c>
      <c r="D29" s="125">
        <v>0</v>
      </c>
      <c r="E29" s="125">
        <v>0</v>
      </c>
      <c r="F29" s="125">
        <v>0</v>
      </c>
      <c r="G29" s="125">
        <v>0</v>
      </c>
      <c r="H29" s="125">
        <v>0</v>
      </c>
      <c r="I29" s="125">
        <v>0</v>
      </c>
      <c r="J29" s="125">
        <v>0</v>
      </c>
      <c r="K29" s="126">
        <f t="shared" si="5"/>
        <v>0</v>
      </c>
      <c r="L29" s="127">
        <v>0</v>
      </c>
      <c r="M29" s="198">
        <f t="shared" si="6"/>
        <v>0</v>
      </c>
      <c r="N29" s="198">
        <f t="shared" si="7"/>
        <v>0</v>
      </c>
      <c r="O29" s="198">
        <f t="shared" si="8"/>
        <v>0</v>
      </c>
      <c r="P29" s="198">
        <f t="shared" si="9"/>
        <v>0</v>
      </c>
      <c r="Q29" s="198">
        <f t="shared" si="10"/>
        <v>0</v>
      </c>
      <c r="R29" s="198">
        <f t="shared" si="11"/>
        <v>0</v>
      </c>
      <c r="S29" s="198">
        <f t="shared" si="12"/>
        <v>0</v>
      </c>
      <c r="T29" s="198">
        <f t="shared" si="12"/>
        <v>0</v>
      </c>
      <c r="U29" s="198">
        <f t="shared" si="13"/>
        <v>0</v>
      </c>
    </row>
    <row r="30" spans="1:21" ht="16" x14ac:dyDescent="0.2">
      <c r="A30" s="124" t="s">
        <v>383</v>
      </c>
      <c r="B30" s="125">
        <v>0</v>
      </c>
      <c r="C30" s="125">
        <v>0</v>
      </c>
      <c r="D30" s="125">
        <v>0</v>
      </c>
      <c r="E30" s="125">
        <v>0</v>
      </c>
      <c r="F30" s="125">
        <v>0</v>
      </c>
      <c r="G30" s="125">
        <v>0</v>
      </c>
      <c r="H30" s="125">
        <v>0</v>
      </c>
      <c r="I30" s="125">
        <v>0</v>
      </c>
      <c r="J30" s="125">
        <v>0</v>
      </c>
      <c r="K30" s="126">
        <f t="shared" si="5"/>
        <v>0</v>
      </c>
      <c r="L30" s="127">
        <v>0</v>
      </c>
      <c r="M30" s="198">
        <f t="shared" si="6"/>
        <v>0</v>
      </c>
      <c r="N30" s="198">
        <f t="shared" si="7"/>
        <v>0</v>
      </c>
      <c r="O30" s="198">
        <f t="shared" si="8"/>
        <v>0</v>
      </c>
      <c r="P30" s="198">
        <f t="shared" si="9"/>
        <v>0</v>
      </c>
      <c r="Q30" s="198">
        <f t="shared" si="10"/>
        <v>0</v>
      </c>
      <c r="R30" s="198">
        <f t="shared" si="11"/>
        <v>0</v>
      </c>
      <c r="S30" s="198">
        <f t="shared" si="12"/>
        <v>0</v>
      </c>
      <c r="T30" s="198">
        <f t="shared" si="12"/>
        <v>0</v>
      </c>
      <c r="U30" s="198">
        <f t="shared" si="13"/>
        <v>0</v>
      </c>
    </row>
    <row r="31" spans="1:21" ht="16" x14ac:dyDescent="0.2">
      <c r="A31" s="124" t="s">
        <v>384</v>
      </c>
      <c r="B31" s="125">
        <v>0</v>
      </c>
      <c r="C31" s="125">
        <v>0</v>
      </c>
      <c r="D31" s="125">
        <v>0</v>
      </c>
      <c r="E31" s="125">
        <v>0</v>
      </c>
      <c r="F31" s="125">
        <v>0</v>
      </c>
      <c r="G31" s="125">
        <v>0</v>
      </c>
      <c r="H31" s="125">
        <v>0</v>
      </c>
      <c r="I31" s="125">
        <v>0</v>
      </c>
      <c r="J31" s="125">
        <v>0</v>
      </c>
      <c r="K31" s="126">
        <f t="shared" si="5"/>
        <v>0</v>
      </c>
      <c r="L31" s="127">
        <v>0</v>
      </c>
      <c r="M31" s="198">
        <f t="shared" si="6"/>
        <v>0</v>
      </c>
      <c r="N31" s="198">
        <f t="shared" si="7"/>
        <v>0</v>
      </c>
      <c r="O31" s="198">
        <f t="shared" si="8"/>
        <v>0</v>
      </c>
      <c r="P31" s="198">
        <f t="shared" si="9"/>
        <v>0</v>
      </c>
      <c r="Q31" s="198">
        <f t="shared" si="10"/>
        <v>0</v>
      </c>
      <c r="R31" s="198">
        <f t="shared" si="11"/>
        <v>0</v>
      </c>
      <c r="S31" s="198">
        <f t="shared" si="12"/>
        <v>0</v>
      </c>
      <c r="T31" s="198">
        <f t="shared" si="12"/>
        <v>0</v>
      </c>
      <c r="U31" s="198">
        <f t="shared" si="13"/>
        <v>0</v>
      </c>
    </row>
    <row r="32" spans="1:21" ht="16" x14ac:dyDescent="0.2">
      <c r="A32" s="124" t="s">
        <v>385</v>
      </c>
      <c r="B32" s="125">
        <v>0</v>
      </c>
      <c r="C32" s="125">
        <v>0</v>
      </c>
      <c r="D32" s="125">
        <v>0</v>
      </c>
      <c r="E32" s="125">
        <v>0</v>
      </c>
      <c r="F32" s="125">
        <v>0</v>
      </c>
      <c r="G32" s="125">
        <v>0</v>
      </c>
      <c r="H32" s="125">
        <v>0</v>
      </c>
      <c r="I32" s="125">
        <v>0</v>
      </c>
      <c r="J32" s="125">
        <v>0</v>
      </c>
      <c r="K32" s="126">
        <f t="shared" si="5"/>
        <v>0</v>
      </c>
      <c r="L32" s="127">
        <v>0</v>
      </c>
      <c r="M32" s="198">
        <f t="shared" si="6"/>
        <v>0</v>
      </c>
      <c r="N32" s="198">
        <f t="shared" si="7"/>
        <v>0</v>
      </c>
      <c r="O32" s="198">
        <f t="shared" si="8"/>
        <v>0</v>
      </c>
      <c r="P32" s="198">
        <f t="shared" si="9"/>
        <v>0</v>
      </c>
      <c r="Q32" s="198">
        <f t="shared" si="10"/>
        <v>0</v>
      </c>
      <c r="R32" s="198">
        <f t="shared" si="11"/>
        <v>0</v>
      </c>
      <c r="S32" s="198">
        <f t="shared" si="12"/>
        <v>0</v>
      </c>
      <c r="T32" s="198">
        <f t="shared" si="12"/>
        <v>0</v>
      </c>
      <c r="U32" s="198">
        <f t="shared" si="13"/>
        <v>0</v>
      </c>
    </row>
    <row r="33" spans="1:21" ht="16" x14ac:dyDescent="0.2">
      <c r="A33" s="124" t="s">
        <v>386</v>
      </c>
      <c r="B33" s="125">
        <v>0</v>
      </c>
      <c r="C33" s="125">
        <v>0</v>
      </c>
      <c r="D33" s="125">
        <v>0</v>
      </c>
      <c r="E33" s="125">
        <v>0</v>
      </c>
      <c r="F33" s="125">
        <v>0</v>
      </c>
      <c r="G33" s="125">
        <v>0</v>
      </c>
      <c r="H33" s="125">
        <v>0</v>
      </c>
      <c r="I33" s="125">
        <v>0</v>
      </c>
      <c r="J33" s="125">
        <v>0</v>
      </c>
      <c r="K33" s="126">
        <f t="shared" si="5"/>
        <v>0</v>
      </c>
      <c r="L33" s="127">
        <v>0</v>
      </c>
      <c r="M33" s="198">
        <f t="shared" si="6"/>
        <v>0</v>
      </c>
      <c r="N33" s="198">
        <f t="shared" si="7"/>
        <v>0</v>
      </c>
      <c r="O33" s="198">
        <f t="shared" si="8"/>
        <v>0</v>
      </c>
      <c r="P33" s="198">
        <f t="shared" si="9"/>
        <v>0</v>
      </c>
      <c r="Q33" s="198">
        <f t="shared" si="10"/>
        <v>0</v>
      </c>
      <c r="R33" s="198">
        <f t="shared" si="11"/>
        <v>0</v>
      </c>
      <c r="S33" s="198">
        <f t="shared" si="12"/>
        <v>0</v>
      </c>
      <c r="T33" s="198">
        <f t="shared" si="12"/>
        <v>0</v>
      </c>
      <c r="U33" s="198">
        <f t="shared" si="13"/>
        <v>0</v>
      </c>
    </row>
    <row r="34" spans="1:21" ht="16" x14ac:dyDescent="0.2">
      <c r="A34" s="124" t="s">
        <v>387</v>
      </c>
      <c r="B34" s="125">
        <v>0</v>
      </c>
      <c r="C34" s="125">
        <v>0</v>
      </c>
      <c r="D34" s="125">
        <v>0</v>
      </c>
      <c r="E34" s="125">
        <v>0</v>
      </c>
      <c r="F34" s="125">
        <v>0</v>
      </c>
      <c r="G34" s="125">
        <v>0</v>
      </c>
      <c r="H34" s="125">
        <v>0</v>
      </c>
      <c r="I34" s="125">
        <v>0</v>
      </c>
      <c r="J34" s="125">
        <v>0</v>
      </c>
      <c r="K34" s="126">
        <f t="shared" si="5"/>
        <v>0</v>
      </c>
      <c r="L34" s="127">
        <v>0</v>
      </c>
      <c r="M34" s="198">
        <f t="shared" si="6"/>
        <v>0</v>
      </c>
      <c r="N34" s="198">
        <f t="shared" si="7"/>
        <v>0</v>
      </c>
      <c r="O34" s="198">
        <f t="shared" si="8"/>
        <v>0</v>
      </c>
      <c r="P34" s="198">
        <f t="shared" si="9"/>
        <v>0</v>
      </c>
      <c r="Q34" s="198">
        <f t="shared" si="10"/>
        <v>0</v>
      </c>
      <c r="R34" s="198">
        <f t="shared" si="11"/>
        <v>0</v>
      </c>
      <c r="S34" s="198">
        <f t="shared" si="12"/>
        <v>0</v>
      </c>
      <c r="T34" s="198">
        <f t="shared" si="12"/>
        <v>0</v>
      </c>
      <c r="U34" s="198">
        <f t="shared" si="13"/>
        <v>0</v>
      </c>
    </row>
    <row r="35" spans="1:21" ht="16" x14ac:dyDescent="0.2">
      <c r="A35" s="124" t="s">
        <v>388</v>
      </c>
      <c r="B35" s="125">
        <v>0</v>
      </c>
      <c r="C35" s="125">
        <v>0</v>
      </c>
      <c r="D35" s="125">
        <v>0</v>
      </c>
      <c r="E35" s="125">
        <v>0</v>
      </c>
      <c r="F35" s="125">
        <v>0</v>
      </c>
      <c r="G35" s="125">
        <v>0</v>
      </c>
      <c r="H35" s="125">
        <v>0</v>
      </c>
      <c r="I35" s="125">
        <v>0</v>
      </c>
      <c r="J35" s="125">
        <v>0</v>
      </c>
      <c r="K35" s="126">
        <f t="shared" si="5"/>
        <v>0</v>
      </c>
      <c r="L35" s="127">
        <v>0</v>
      </c>
      <c r="M35" s="198">
        <f t="shared" si="6"/>
        <v>0</v>
      </c>
      <c r="N35" s="198">
        <f t="shared" si="7"/>
        <v>0</v>
      </c>
      <c r="O35" s="198">
        <f t="shared" si="8"/>
        <v>0</v>
      </c>
      <c r="P35" s="198">
        <f t="shared" si="9"/>
        <v>0</v>
      </c>
      <c r="Q35" s="198">
        <f t="shared" si="10"/>
        <v>0</v>
      </c>
      <c r="R35" s="198">
        <f t="shared" si="11"/>
        <v>0</v>
      </c>
      <c r="S35" s="198">
        <f t="shared" si="12"/>
        <v>0</v>
      </c>
      <c r="T35" s="198">
        <f t="shared" si="12"/>
        <v>0</v>
      </c>
      <c r="U35" s="198">
        <f t="shared" si="13"/>
        <v>0</v>
      </c>
    </row>
    <row r="36" spans="1:21" ht="16" x14ac:dyDescent="0.2">
      <c r="A36" s="124" t="s">
        <v>389</v>
      </c>
      <c r="B36" s="125">
        <v>0</v>
      </c>
      <c r="C36" s="125">
        <v>0</v>
      </c>
      <c r="D36" s="125">
        <v>0</v>
      </c>
      <c r="E36" s="125">
        <v>0</v>
      </c>
      <c r="F36" s="125">
        <v>0</v>
      </c>
      <c r="G36" s="125">
        <v>0</v>
      </c>
      <c r="H36" s="125">
        <v>0</v>
      </c>
      <c r="I36" s="125">
        <v>0</v>
      </c>
      <c r="J36" s="125">
        <v>0</v>
      </c>
      <c r="K36" s="126">
        <f t="shared" si="5"/>
        <v>0</v>
      </c>
      <c r="L36" s="127">
        <v>0</v>
      </c>
      <c r="M36" s="198">
        <f t="shared" si="6"/>
        <v>0</v>
      </c>
      <c r="N36" s="198">
        <f t="shared" si="7"/>
        <v>0</v>
      </c>
      <c r="O36" s="198">
        <f t="shared" si="8"/>
        <v>0</v>
      </c>
      <c r="P36" s="198">
        <f t="shared" si="9"/>
        <v>0</v>
      </c>
      <c r="Q36" s="198">
        <f t="shared" si="10"/>
        <v>0</v>
      </c>
      <c r="R36" s="198">
        <f t="shared" si="11"/>
        <v>0</v>
      </c>
      <c r="S36" s="198">
        <f t="shared" si="12"/>
        <v>0</v>
      </c>
      <c r="T36" s="198">
        <f t="shared" si="12"/>
        <v>0</v>
      </c>
      <c r="U36" s="198">
        <f t="shared" si="13"/>
        <v>0</v>
      </c>
    </row>
    <row r="37" spans="1:21" ht="16" x14ac:dyDescent="0.2">
      <c r="A37" s="124" t="s">
        <v>390</v>
      </c>
      <c r="B37" s="125">
        <v>0</v>
      </c>
      <c r="C37" s="125">
        <v>0</v>
      </c>
      <c r="D37" s="125">
        <v>0</v>
      </c>
      <c r="E37" s="125">
        <v>0</v>
      </c>
      <c r="F37" s="125">
        <v>0</v>
      </c>
      <c r="G37" s="125">
        <v>0</v>
      </c>
      <c r="H37" s="125">
        <v>0</v>
      </c>
      <c r="I37" s="125">
        <v>0</v>
      </c>
      <c r="J37" s="125">
        <v>0</v>
      </c>
      <c r="K37" s="126">
        <f t="shared" si="5"/>
        <v>0</v>
      </c>
      <c r="L37" s="127">
        <v>0</v>
      </c>
      <c r="M37" s="198">
        <f t="shared" si="6"/>
        <v>0</v>
      </c>
      <c r="N37" s="198">
        <f t="shared" si="7"/>
        <v>0</v>
      </c>
      <c r="O37" s="198">
        <f t="shared" si="8"/>
        <v>0</v>
      </c>
      <c r="P37" s="198">
        <f t="shared" si="9"/>
        <v>0</v>
      </c>
      <c r="Q37" s="198">
        <f t="shared" si="10"/>
        <v>0</v>
      </c>
      <c r="R37" s="198">
        <f t="shared" si="11"/>
        <v>0</v>
      </c>
      <c r="S37" s="198">
        <f t="shared" si="12"/>
        <v>0</v>
      </c>
      <c r="T37" s="198">
        <f t="shared" si="12"/>
        <v>0</v>
      </c>
      <c r="U37" s="198">
        <f t="shared" si="13"/>
        <v>0</v>
      </c>
    </row>
    <row r="38" spans="1:21" ht="16" x14ac:dyDescent="0.2">
      <c r="A38" s="124" t="s">
        <v>391</v>
      </c>
      <c r="B38" s="125">
        <v>0</v>
      </c>
      <c r="C38" s="125">
        <v>0</v>
      </c>
      <c r="D38" s="125">
        <v>0</v>
      </c>
      <c r="E38" s="125">
        <v>0</v>
      </c>
      <c r="F38" s="125">
        <v>0</v>
      </c>
      <c r="G38" s="125">
        <v>0</v>
      </c>
      <c r="H38" s="125">
        <v>0</v>
      </c>
      <c r="I38" s="125">
        <v>0</v>
      </c>
      <c r="J38" s="125">
        <v>0</v>
      </c>
      <c r="K38" s="126">
        <f t="shared" si="5"/>
        <v>0</v>
      </c>
      <c r="L38" s="127">
        <v>0</v>
      </c>
      <c r="M38" s="198">
        <f t="shared" si="6"/>
        <v>0</v>
      </c>
      <c r="N38" s="198">
        <f t="shared" si="7"/>
        <v>0</v>
      </c>
      <c r="O38" s="198">
        <f t="shared" si="8"/>
        <v>0</v>
      </c>
      <c r="P38" s="198">
        <f t="shared" si="9"/>
        <v>0</v>
      </c>
      <c r="Q38" s="198">
        <f t="shared" si="10"/>
        <v>0</v>
      </c>
      <c r="R38" s="198">
        <f t="shared" si="11"/>
        <v>0</v>
      </c>
      <c r="S38" s="198">
        <f t="shared" si="12"/>
        <v>0</v>
      </c>
      <c r="T38" s="198">
        <f t="shared" si="12"/>
        <v>0</v>
      </c>
      <c r="U38" s="198">
        <f t="shared" si="13"/>
        <v>0</v>
      </c>
    </row>
    <row r="39" spans="1:21" ht="16" x14ac:dyDescent="0.2">
      <c r="A39" s="124" t="s">
        <v>392</v>
      </c>
      <c r="B39" s="125">
        <v>0</v>
      </c>
      <c r="C39" s="125">
        <v>0</v>
      </c>
      <c r="D39" s="125">
        <v>0</v>
      </c>
      <c r="E39" s="125">
        <v>0</v>
      </c>
      <c r="F39" s="125">
        <v>0</v>
      </c>
      <c r="G39" s="125">
        <v>0</v>
      </c>
      <c r="H39" s="125">
        <v>0</v>
      </c>
      <c r="I39" s="125">
        <v>0</v>
      </c>
      <c r="J39" s="125">
        <v>0</v>
      </c>
      <c r="K39" s="126">
        <f t="shared" si="5"/>
        <v>0</v>
      </c>
      <c r="L39" s="127">
        <v>0</v>
      </c>
      <c r="M39" s="198">
        <f t="shared" si="6"/>
        <v>0</v>
      </c>
      <c r="N39" s="198">
        <f t="shared" si="7"/>
        <v>0</v>
      </c>
      <c r="O39" s="198">
        <f t="shared" si="8"/>
        <v>0</v>
      </c>
      <c r="P39" s="198">
        <f t="shared" si="9"/>
        <v>0</v>
      </c>
      <c r="Q39" s="198">
        <f t="shared" si="10"/>
        <v>0</v>
      </c>
      <c r="R39" s="198">
        <f t="shared" si="11"/>
        <v>0</v>
      </c>
      <c r="S39" s="198">
        <f t="shared" si="12"/>
        <v>0</v>
      </c>
      <c r="T39" s="198">
        <f t="shared" si="12"/>
        <v>0</v>
      </c>
      <c r="U39" s="198">
        <f t="shared" si="13"/>
        <v>0</v>
      </c>
    </row>
    <row r="40" spans="1:21" ht="16" x14ac:dyDescent="0.2">
      <c r="A40" s="124" t="s">
        <v>393</v>
      </c>
      <c r="B40" s="125">
        <v>0</v>
      </c>
      <c r="C40" s="125">
        <v>0</v>
      </c>
      <c r="D40" s="125">
        <v>0</v>
      </c>
      <c r="E40" s="125">
        <v>0</v>
      </c>
      <c r="F40" s="125">
        <v>0</v>
      </c>
      <c r="G40" s="125">
        <v>0</v>
      </c>
      <c r="H40" s="125">
        <v>0</v>
      </c>
      <c r="I40" s="125">
        <v>0</v>
      </c>
      <c r="J40" s="125">
        <v>0</v>
      </c>
      <c r="K40" s="126">
        <f t="shared" si="5"/>
        <v>0</v>
      </c>
      <c r="L40" s="127">
        <v>0</v>
      </c>
      <c r="M40" s="198">
        <f t="shared" si="6"/>
        <v>0</v>
      </c>
      <c r="N40" s="198">
        <f t="shared" si="7"/>
        <v>0</v>
      </c>
      <c r="O40" s="198">
        <f t="shared" si="8"/>
        <v>0</v>
      </c>
      <c r="P40" s="198">
        <f t="shared" si="9"/>
        <v>0</v>
      </c>
      <c r="Q40" s="198">
        <f t="shared" si="10"/>
        <v>0</v>
      </c>
      <c r="R40" s="198">
        <f t="shared" si="11"/>
        <v>0</v>
      </c>
      <c r="S40" s="198">
        <f t="shared" si="12"/>
        <v>0</v>
      </c>
      <c r="T40" s="198">
        <f t="shared" si="12"/>
        <v>0</v>
      </c>
      <c r="U40" s="198">
        <f t="shared" si="13"/>
        <v>0</v>
      </c>
    </row>
    <row r="41" spans="1:21" ht="16" x14ac:dyDescent="0.2">
      <c r="A41" s="124" t="s">
        <v>394</v>
      </c>
      <c r="B41" s="125">
        <v>0</v>
      </c>
      <c r="C41" s="125">
        <v>0</v>
      </c>
      <c r="D41" s="125">
        <v>0</v>
      </c>
      <c r="E41" s="125">
        <v>0</v>
      </c>
      <c r="F41" s="125">
        <v>0</v>
      </c>
      <c r="G41" s="125">
        <v>0</v>
      </c>
      <c r="H41" s="125">
        <v>0</v>
      </c>
      <c r="I41" s="125">
        <v>0</v>
      </c>
      <c r="J41" s="125">
        <v>0</v>
      </c>
      <c r="K41" s="126">
        <f t="shared" si="5"/>
        <v>0</v>
      </c>
      <c r="L41" s="127">
        <v>0</v>
      </c>
      <c r="M41" s="198">
        <f t="shared" si="6"/>
        <v>0</v>
      </c>
      <c r="N41" s="198">
        <f t="shared" si="7"/>
        <v>0</v>
      </c>
      <c r="O41" s="198">
        <f t="shared" si="8"/>
        <v>0</v>
      </c>
      <c r="P41" s="198">
        <f t="shared" si="9"/>
        <v>0</v>
      </c>
      <c r="Q41" s="198">
        <f t="shared" si="10"/>
        <v>0</v>
      </c>
      <c r="R41" s="198">
        <f t="shared" si="11"/>
        <v>0</v>
      </c>
      <c r="S41" s="198">
        <f t="shared" si="12"/>
        <v>0</v>
      </c>
      <c r="T41" s="198">
        <f t="shared" si="12"/>
        <v>0</v>
      </c>
      <c r="U41" s="198">
        <f t="shared" si="13"/>
        <v>0</v>
      </c>
    </row>
    <row r="42" spans="1:21" ht="16" x14ac:dyDescent="0.2">
      <c r="A42" s="124" t="s">
        <v>395</v>
      </c>
      <c r="B42" s="125">
        <v>0</v>
      </c>
      <c r="C42" s="125">
        <v>0</v>
      </c>
      <c r="D42" s="125">
        <v>0</v>
      </c>
      <c r="E42" s="125">
        <v>0</v>
      </c>
      <c r="F42" s="125">
        <v>0</v>
      </c>
      <c r="G42" s="125">
        <v>0</v>
      </c>
      <c r="H42" s="125">
        <v>0</v>
      </c>
      <c r="I42" s="125">
        <v>0</v>
      </c>
      <c r="J42" s="125">
        <v>0</v>
      </c>
      <c r="K42" s="126">
        <f t="shared" si="5"/>
        <v>0</v>
      </c>
      <c r="L42" s="127">
        <v>0</v>
      </c>
      <c r="M42" s="198">
        <f t="shared" si="6"/>
        <v>0</v>
      </c>
      <c r="N42" s="198">
        <f t="shared" si="7"/>
        <v>0</v>
      </c>
      <c r="O42" s="198">
        <f t="shared" si="8"/>
        <v>0</v>
      </c>
      <c r="P42" s="198">
        <f t="shared" si="9"/>
        <v>0</v>
      </c>
      <c r="Q42" s="198">
        <f t="shared" si="10"/>
        <v>0</v>
      </c>
      <c r="R42" s="198">
        <f t="shared" si="11"/>
        <v>0</v>
      </c>
      <c r="S42" s="198">
        <f t="shared" si="12"/>
        <v>0</v>
      </c>
      <c r="T42" s="198">
        <f t="shared" si="12"/>
        <v>0</v>
      </c>
      <c r="U42" s="198">
        <f t="shared" si="13"/>
        <v>0</v>
      </c>
    </row>
    <row r="43" spans="1:21" ht="16" x14ac:dyDescent="0.2">
      <c r="A43" s="124" t="s">
        <v>396</v>
      </c>
      <c r="B43" s="125">
        <v>0</v>
      </c>
      <c r="C43" s="125">
        <v>0</v>
      </c>
      <c r="D43" s="125">
        <v>0</v>
      </c>
      <c r="E43" s="125">
        <v>0</v>
      </c>
      <c r="F43" s="125">
        <v>0</v>
      </c>
      <c r="G43" s="125">
        <v>0</v>
      </c>
      <c r="H43" s="125">
        <v>0</v>
      </c>
      <c r="I43" s="125">
        <v>0</v>
      </c>
      <c r="J43" s="125">
        <v>0</v>
      </c>
      <c r="K43" s="126">
        <f t="shared" si="5"/>
        <v>0</v>
      </c>
      <c r="L43" s="127">
        <v>0</v>
      </c>
      <c r="M43" s="198">
        <f t="shared" si="6"/>
        <v>0</v>
      </c>
      <c r="N43" s="198">
        <f t="shared" si="7"/>
        <v>0</v>
      </c>
      <c r="O43" s="198">
        <f t="shared" si="8"/>
        <v>0</v>
      </c>
      <c r="P43" s="198">
        <f t="shared" si="9"/>
        <v>0</v>
      </c>
      <c r="Q43" s="198">
        <f t="shared" si="10"/>
        <v>0</v>
      </c>
      <c r="R43" s="198">
        <f t="shared" si="11"/>
        <v>0</v>
      </c>
      <c r="S43" s="198">
        <f t="shared" si="12"/>
        <v>0</v>
      </c>
      <c r="T43" s="198">
        <f t="shared" si="12"/>
        <v>0</v>
      </c>
      <c r="U43" s="198">
        <f t="shared" si="13"/>
        <v>0</v>
      </c>
    </row>
    <row r="44" spans="1:21" ht="16" x14ac:dyDescent="0.2">
      <c r="A44" s="124" t="s">
        <v>397</v>
      </c>
      <c r="B44" s="125">
        <v>0</v>
      </c>
      <c r="C44" s="125">
        <v>0</v>
      </c>
      <c r="D44" s="125">
        <v>0</v>
      </c>
      <c r="E44" s="125">
        <v>0</v>
      </c>
      <c r="F44" s="125">
        <v>0</v>
      </c>
      <c r="G44" s="125">
        <v>0</v>
      </c>
      <c r="H44" s="125">
        <v>0</v>
      </c>
      <c r="I44" s="125">
        <v>0</v>
      </c>
      <c r="J44" s="125">
        <v>0</v>
      </c>
      <c r="K44" s="126">
        <f t="shared" si="5"/>
        <v>0</v>
      </c>
      <c r="L44" s="127">
        <v>0</v>
      </c>
      <c r="M44" s="198">
        <f t="shared" si="6"/>
        <v>0</v>
      </c>
      <c r="N44" s="198">
        <f t="shared" si="7"/>
        <v>0</v>
      </c>
      <c r="O44" s="198">
        <f t="shared" si="8"/>
        <v>0</v>
      </c>
      <c r="P44" s="198">
        <f t="shared" si="9"/>
        <v>0</v>
      </c>
      <c r="Q44" s="198">
        <f t="shared" si="10"/>
        <v>0</v>
      </c>
      <c r="R44" s="198">
        <f t="shared" si="11"/>
        <v>0</v>
      </c>
      <c r="S44" s="198">
        <f t="shared" si="12"/>
        <v>0</v>
      </c>
      <c r="T44" s="198">
        <f t="shared" si="12"/>
        <v>0</v>
      </c>
      <c r="U44" s="198">
        <f t="shared" si="13"/>
        <v>0</v>
      </c>
    </row>
    <row r="45" spans="1:21" ht="16" x14ac:dyDescent="0.2">
      <c r="A45" s="124" t="s">
        <v>398</v>
      </c>
      <c r="B45" s="125">
        <v>0</v>
      </c>
      <c r="C45" s="125">
        <v>0</v>
      </c>
      <c r="D45" s="125">
        <v>0</v>
      </c>
      <c r="E45" s="125">
        <v>0</v>
      </c>
      <c r="F45" s="125">
        <v>0</v>
      </c>
      <c r="G45" s="125">
        <v>0</v>
      </c>
      <c r="H45" s="125">
        <v>0</v>
      </c>
      <c r="I45" s="125">
        <v>0</v>
      </c>
      <c r="J45" s="125">
        <v>0</v>
      </c>
      <c r="K45" s="126">
        <f t="shared" si="5"/>
        <v>0</v>
      </c>
      <c r="L45" s="127">
        <v>0</v>
      </c>
      <c r="M45" s="198">
        <f t="shared" si="6"/>
        <v>0</v>
      </c>
      <c r="N45" s="198">
        <f t="shared" si="7"/>
        <v>0</v>
      </c>
      <c r="O45" s="198">
        <f t="shared" si="8"/>
        <v>0</v>
      </c>
      <c r="P45" s="198">
        <f t="shared" si="9"/>
        <v>0</v>
      </c>
      <c r="Q45" s="198">
        <f t="shared" si="10"/>
        <v>0</v>
      </c>
      <c r="R45" s="198">
        <f t="shared" si="11"/>
        <v>0</v>
      </c>
      <c r="S45" s="198">
        <f t="shared" si="12"/>
        <v>0</v>
      </c>
      <c r="T45" s="198">
        <f t="shared" si="12"/>
        <v>0</v>
      </c>
      <c r="U45" s="198">
        <f t="shared" si="13"/>
        <v>0</v>
      </c>
    </row>
    <row r="46" spans="1:21" ht="16" x14ac:dyDescent="0.2">
      <c r="A46" s="124" t="s">
        <v>399</v>
      </c>
      <c r="B46" s="125">
        <v>0</v>
      </c>
      <c r="C46" s="125">
        <v>0</v>
      </c>
      <c r="D46" s="125">
        <v>0</v>
      </c>
      <c r="E46" s="125">
        <v>0</v>
      </c>
      <c r="F46" s="125">
        <v>0</v>
      </c>
      <c r="G46" s="125">
        <v>0</v>
      </c>
      <c r="H46" s="125">
        <v>0</v>
      </c>
      <c r="I46" s="125">
        <v>0</v>
      </c>
      <c r="J46" s="125">
        <v>0</v>
      </c>
      <c r="K46" s="126">
        <f t="shared" si="5"/>
        <v>0</v>
      </c>
      <c r="L46" s="127">
        <v>0</v>
      </c>
      <c r="M46" s="198">
        <f t="shared" si="6"/>
        <v>0</v>
      </c>
      <c r="N46" s="198">
        <f t="shared" si="7"/>
        <v>0</v>
      </c>
      <c r="O46" s="198">
        <f t="shared" si="8"/>
        <v>0</v>
      </c>
      <c r="P46" s="198">
        <f t="shared" si="9"/>
        <v>0</v>
      </c>
      <c r="Q46" s="198">
        <f t="shared" si="10"/>
        <v>0</v>
      </c>
      <c r="R46" s="198">
        <f t="shared" si="11"/>
        <v>0</v>
      </c>
      <c r="S46" s="198">
        <f t="shared" si="12"/>
        <v>0</v>
      </c>
      <c r="T46" s="198">
        <f t="shared" si="12"/>
        <v>0</v>
      </c>
      <c r="U46" s="198">
        <f t="shared" si="13"/>
        <v>0</v>
      </c>
    </row>
    <row r="47" spans="1:21" ht="16" x14ac:dyDescent="0.2">
      <c r="A47" s="124" t="s">
        <v>400</v>
      </c>
      <c r="B47" s="125">
        <v>0</v>
      </c>
      <c r="C47" s="125">
        <v>0</v>
      </c>
      <c r="D47" s="125">
        <v>0</v>
      </c>
      <c r="E47" s="125">
        <v>0</v>
      </c>
      <c r="F47" s="125">
        <v>0</v>
      </c>
      <c r="G47" s="125">
        <v>0</v>
      </c>
      <c r="H47" s="125">
        <v>0</v>
      </c>
      <c r="I47" s="125">
        <v>0</v>
      </c>
      <c r="J47" s="125">
        <v>0</v>
      </c>
      <c r="K47" s="126">
        <f t="shared" si="5"/>
        <v>0</v>
      </c>
      <c r="L47" s="127">
        <v>0</v>
      </c>
      <c r="M47" s="198">
        <f t="shared" si="6"/>
        <v>0</v>
      </c>
      <c r="N47" s="198">
        <f t="shared" si="7"/>
        <v>0</v>
      </c>
      <c r="O47" s="198">
        <f t="shared" si="8"/>
        <v>0</v>
      </c>
      <c r="P47" s="198">
        <f t="shared" si="9"/>
        <v>0</v>
      </c>
      <c r="Q47" s="198">
        <f t="shared" si="10"/>
        <v>0</v>
      </c>
      <c r="R47" s="198">
        <f t="shared" si="11"/>
        <v>0</v>
      </c>
      <c r="S47" s="198">
        <f t="shared" si="12"/>
        <v>0</v>
      </c>
      <c r="T47" s="198">
        <f t="shared" si="12"/>
        <v>0</v>
      </c>
      <c r="U47" s="198">
        <f t="shared" si="13"/>
        <v>0</v>
      </c>
    </row>
    <row r="48" spans="1:21" ht="16" x14ac:dyDescent="0.2">
      <c r="A48" s="124" t="s">
        <v>401</v>
      </c>
      <c r="B48" s="125">
        <v>0</v>
      </c>
      <c r="C48" s="125">
        <v>0</v>
      </c>
      <c r="D48" s="125">
        <v>0</v>
      </c>
      <c r="E48" s="125">
        <v>0</v>
      </c>
      <c r="F48" s="125">
        <v>0</v>
      </c>
      <c r="G48" s="125">
        <v>0</v>
      </c>
      <c r="H48" s="125">
        <v>0</v>
      </c>
      <c r="I48" s="125">
        <v>0</v>
      </c>
      <c r="J48" s="125">
        <v>0</v>
      </c>
      <c r="K48" s="126">
        <f t="shared" si="5"/>
        <v>0</v>
      </c>
      <c r="L48" s="127">
        <v>0</v>
      </c>
      <c r="M48" s="198">
        <f t="shared" si="6"/>
        <v>0</v>
      </c>
      <c r="N48" s="198">
        <f t="shared" si="7"/>
        <v>0</v>
      </c>
      <c r="O48" s="198">
        <f t="shared" si="8"/>
        <v>0</v>
      </c>
      <c r="P48" s="198">
        <f t="shared" si="9"/>
        <v>0</v>
      </c>
      <c r="Q48" s="198">
        <f t="shared" si="10"/>
        <v>0</v>
      </c>
      <c r="R48" s="198">
        <f t="shared" si="11"/>
        <v>0</v>
      </c>
      <c r="S48" s="198">
        <f t="shared" si="12"/>
        <v>0</v>
      </c>
      <c r="T48" s="198">
        <f t="shared" si="12"/>
        <v>0</v>
      </c>
      <c r="U48" s="198">
        <f t="shared" si="13"/>
        <v>0</v>
      </c>
    </row>
    <row r="49" spans="1:22" ht="16" x14ac:dyDescent="0.2">
      <c r="A49" s="124" t="s">
        <v>402</v>
      </c>
      <c r="B49" s="125">
        <v>0</v>
      </c>
      <c r="C49" s="125">
        <v>0</v>
      </c>
      <c r="D49" s="125">
        <v>0</v>
      </c>
      <c r="E49" s="125">
        <v>0</v>
      </c>
      <c r="F49" s="125">
        <v>0</v>
      </c>
      <c r="G49" s="125">
        <v>0</v>
      </c>
      <c r="H49" s="125">
        <v>0</v>
      </c>
      <c r="I49" s="125">
        <v>0</v>
      </c>
      <c r="J49" s="125">
        <v>0</v>
      </c>
      <c r="K49" s="126">
        <f t="shared" si="5"/>
        <v>0</v>
      </c>
      <c r="L49" s="127">
        <v>0</v>
      </c>
      <c r="M49" s="198">
        <f t="shared" si="6"/>
        <v>0</v>
      </c>
      <c r="N49" s="198">
        <f t="shared" si="7"/>
        <v>0</v>
      </c>
      <c r="O49" s="198">
        <f t="shared" si="8"/>
        <v>0</v>
      </c>
      <c r="P49" s="198">
        <f t="shared" si="9"/>
        <v>0</v>
      </c>
      <c r="Q49" s="198">
        <f t="shared" si="10"/>
        <v>0</v>
      </c>
      <c r="R49" s="198">
        <f t="shared" si="11"/>
        <v>0</v>
      </c>
      <c r="S49" s="198">
        <f t="shared" si="12"/>
        <v>0</v>
      </c>
      <c r="T49" s="198">
        <f t="shared" si="12"/>
        <v>0</v>
      </c>
      <c r="U49" s="198">
        <f t="shared" si="13"/>
        <v>0</v>
      </c>
    </row>
    <row r="50" spans="1:22" ht="16" x14ac:dyDescent="0.2">
      <c r="A50" s="124" t="s">
        <v>403</v>
      </c>
      <c r="B50" s="125">
        <v>0</v>
      </c>
      <c r="C50" s="125">
        <v>0</v>
      </c>
      <c r="D50" s="125">
        <v>0</v>
      </c>
      <c r="E50" s="125">
        <v>0</v>
      </c>
      <c r="F50" s="125">
        <v>0</v>
      </c>
      <c r="G50" s="125">
        <v>0</v>
      </c>
      <c r="H50" s="125">
        <v>0</v>
      </c>
      <c r="I50" s="125">
        <v>0</v>
      </c>
      <c r="J50" s="125">
        <v>0</v>
      </c>
      <c r="K50" s="126">
        <f t="shared" si="5"/>
        <v>0</v>
      </c>
      <c r="L50" s="127">
        <v>0</v>
      </c>
      <c r="M50" s="198">
        <f t="shared" si="6"/>
        <v>0</v>
      </c>
      <c r="N50" s="198">
        <f t="shared" si="7"/>
        <v>0</v>
      </c>
      <c r="O50" s="198">
        <f t="shared" si="8"/>
        <v>0</v>
      </c>
      <c r="P50" s="198">
        <f t="shared" si="9"/>
        <v>0</v>
      </c>
      <c r="Q50" s="198">
        <f t="shared" si="10"/>
        <v>0</v>
      </c>
      <c r="R50" s="198">
        <f t="shared" si="11"/>
        <v>0</v>
      </c>
      <c r="S50" s="198">
        <f t="shared" si="12"/>
        <v>0</v>
      </c>
      <c r="T50" s="198">
        <f t="shared" si="12"/>
        <v>0</v>
      </c>
      <c r="U50" s="198">
        <f t="shared" si="13"/>
        <v>0</v>
      </c>
    </row>
    <row r="51" spans="1:22" ht="16" x14ac:dyDescent="0.2">
      <c r="A51" s="124" t="s">
        <v>404</v>
      </c>
      <c r="B51" s="125">
        <v>0</v>
      </c>
      <c r="C51" s="125">
        <v>0</v>
      </c>
      <c r="D51" s="125">
        <v>0</v>
      </c>
      <c r="E51" s="125">
        <v>0</v>
      </c>
      <c r="F51" s="125">
        <v>0</v>
      </c>
      <c r="G51" s="125">
        <v>0</v>
      </c>
      <c r="H51" s="125">
        <v>0</v>
      </c>
      <c r="I51" s="125">
        <v>0</v>
      </c>
      <c r="J51" s="125">
        <v>0</v>
      </c>
      <c r="K51" s="126">
        <f t="shared" si="5"/>
        <v>0</v>
      </c>
      <c r="L51" s="127">
        <v>0</v>
      </c>
      <c r="M51" s="198">
        <f t="shared" si="6"/>
        <v>0</v>
      </c>
      <c r="N51" s="198">
        <f t="shared" si="7"/>
        <v>0</v>
      </c>
      <c r="O51" s="198">
        <f t="shared" si="8"/>
        <v>0</v>
      </c>
      <c r="P51" s="198">
        <f t="shared" si="9"/>
        <v>0</v>
      </c>
      <c r="Q51" s="198">
        <f t="shared" si="10"/>
        <v>0</v>
      </c>
      <c r="R51" s="198">
        <f t="shared" si="11"/>
        <v>0</v>
      </c>
      <c r="S51" s="198">
        <f t="shared" si="12"/>
        <v>0</v>
      </c>
      <c r="T51" s="198">
        <f t="shared" si="12"/>
        <v>0</v>
      </c>
      <c r="U51" s="198">
        <f t="shared" si="13"/>
        <v>0</v>
      </c>
    </row>
    <row r="52" spans="1:22" ht="16" x14ac:dyDescent="0.2">
      <c r="A52" s="124" t="s">
        <v>405</v>
      </c>
      <c r="B52" s="125">
        <v>0</v>
      </c>
      <c r="C52" s="125">
        <v>0</v>
      </c>
      <c r="D52" s="125">
        <v>0</v>
      </c>
      <c r="E52" s="125">
        <v>0</v>
      </c>
      <c r="F52" s="125">
        <v>0</v>
      </c>
      <c r="G52" s="125">
        <v>0</v>
      </c>
      <c r="H52" s="125">
        <v>0</v>
      </c>
      <c r="I52" s="125">
        <v>0</v>
      </c>
      <c r="J52" s="125">
        <v>0</v>
      </c>
      <c r="K52" s="126">
        <f t="shared" si="5"/>
        <v>0</v>
      </c>
      <c r="L52" s="127">
        <v>0</v>
      </c>
      <c r="M52" s="198">
        <f t="shared" si="6"/>
        <v>0</v>
      </c>
      <c r="N52" s="198">
        <f t="shared" si="7"/>
        <v>0</v>
      </c>
      <c r="O52" s="198">
        <f t="shared" si="8"/>
        <v>0</v>
      </c>
      <c r="P52" s="198">
        <f t="shared" si="9"/>
        <v>0</v>
      </c>
      <c r="Q52" s="198">
        <f t="shared" si="10"/>
        <v>0</v>
      </c>
      <c r="R52" s="198">
        <f t="shared" si="11"/>
        <v>0</v>
      </c>
      <c r="S52" s="198">
        <f t="shared" si="12"/>
        <v>0</v>
      </c>
      <c r="T52" s="198">
        <f t="shared" si="12"/>
        <v>0</v>
      </c>
      <c r="U52" s="198">
        <f t="shared" si="13"/>
        <v>0</v>
      </c>
    </row>
    <row r="53" spans="1:22" ht="16" x14ac:dyDescent="0.2">
      <c r="A53" s="124" t="s">
        <v>406</v>
      </c>
      <c r="B53" s="125">
        <v>0</v>
      </c>
      <c r="C53" s="125">
        <v>0</v>
      </c>
      <c r="D53" s="125">
        <v>0</v>
      </c>
      <c r="E53" s="125">
        <v>0</v>
      </c>
      <c r="F53" s="125">
        <v>0</v>
      </c>
      <c r="G53" s="125">
        <v>0</v>
      </c>
      <c r="H53" s="125">
        <v>0</v>
      </c>
      <c r="I53" s="125">
        <v>0</v>
      </c>
      <c r="J53" s="125">
        <v>0</v>
      </c>
      <c r="K53" s="126">
        <f t="shared" si="5"/>
        <v>0</v>
      </c>
      <c r="L53" s="127">
        <v>0</v>
      </c>
      <c r="M53" s="198">
        <f t="shared" si="6"/>
        <v>0</v>
      </c>
      <c r="N53" s="198">
        <f t="shared" si="7"/>
        <v>0</v>
      </c>
      <c r="O53" s="198">
        <f t="shared" si="8"/>
        <v>0</v>
      </c>
      <c r="P53" s="198">
        <f t="shared" si="9"/>
        <v>0</v>
      </c>
      <c r="Q53" s="198">
        <f t="shared" si="10"/>
        <v>0</v>
      </c>
      <c r="R53" s="198">
        <f t="shared" si="11"/>
        <v>0</v>
      </c>
      <c r="S53" s="198">
        <f t="shared" si="12"/>
        <v>0</v>
      </c>
      <c r="T53" s="198">
        <f t="shared" si="12"/>
        <v>0</v>
      </c>
      <c r="U53" s="198">
        <f t="shared" si="13"/>
        <v>0</v>
      </c>
    </row>
    <row r="54" spans="1:22" ht="16" x14ac:dyDescent="0.2">
      <c r="A54" s="124" t="s">
        <v>407</v>
      </c>
      <c r="B54" s="125">
        <v>0</v>
      </c>
      <c r="C54" s="125">
        <v>0</v>
      </c>
      <c r="D54" s="125">
        <v>0</v>
      </c>
      <c r="E54" s="125">
        <v>0</v>
      </c>
      <c r="F54" s="125">
        <v>0</v>
      </c>
      <c r="G54" s="125">
        <v>0</v>
      </c>
      <c r="H54" s="125">
        <v>0</v>
      </c>
      <c r="I54" s="125">
        <v>0</v>
      </c>
      <c r="J54" s="125">
        <v>0</v>
      </c>
      <c r="K54" s="126">
        <f t="shared" si="5"/>
        <v>0</v>
      </c>
      <c r="L54" s="127">
        <v>0</v>
      </c>
      <c r="M54" s="198">
        <f t="shared" si="6"/>
        <v>0</v>
      </c>
      <c r="N54" s="198">
        <f t="shared" si="7"/>
        <v>0</v>
      </c>
      <c r="O54" s="198">
        <f t="shared" si="8"/>
        <v>0</v>
      </c>
      <c r="P54" s="198">
        <f t="shared" si="9"/>
        <v>0</v>
      </c>
      <c r="Q54" s="198">
        <f t="shared" si="10"/>
        <v>0</v>
      </c>
      <c r="R54" s="198">
        <f t="shared" si="11"/>
        <v>0</v>
      </c>
      <c r="S54" s="198">
        <f t="shared" si="12"/>
        <v>0</v>
      </c>
      <c r="T54" s="198">
        <f t="shared" si="12"/>
        <v>0</v>
      </c>
      <c r="U54" s="198">
        <f t="shared" si="13"/>
        <v>0</v>
      </c>
    </row>
    <row r="55" spans="1:22" ht="16" x14ac:dyDescent="0.2">
      <c r="A55" s="124" t="s">
        <v>408</v>
      </c>
      <c r="B55" s="125">
        <v>0</v>
      </c>
      <c r="C55" s="125">
        <v>0</v>
      </c>
      <c r="D55" s="125">
        <v>0</v>
      </c>
      <c r="E55" s="125">
        <v>0</v>
      </c>
      <c r="F55" s="125">
        <v>0</v>
      </c>
      <c r="G55" s="125">
        <v>0</v>
      </c>
      <c r="H55" s="125">
        <v>0</v>
      </c>
      <c r="I55" s="125">
        <v>0</v>
      </c>
      <c r="J55" s="125">
        <v>0</v>
      </c>
      <c r="K55" s="126">
        <f t="shared" si="5"/>
        <v>0</v>
      </c>
      <c r="L55" s="127">
        <v>0</v>
      </c>
      <c r="M55" s="198">
        <f t="shared" si="6"/>
        <v>0</v>
      </c>
      <c r="N55" s="198">
        <f t="shared" si="7"/>
        <v>0</v>
      </c>
      <c r="O55" s="198">
        <f t="shared" si="8"/>
        <v>0</v>
      </c>
      <c r="P55" s="198">
        <f t="shared" si="9"/>
        <v>0</v>
      </c>
      <c r="Q55" s="198">
        <f t="shared" si="10"/>
        <v>0</v>
      </c>
      <c r="R55" s="198">
        <f t="shared" si="11"/>
        <v>0</v>
      </c>
      <c r="S55" s="198">
        <f t="shared" si="12"/>
        <v>0</v>
      </c>
      <c r="T55" s="198">
        <f t="shared" si="12"/>
        <v>0</v>
      </c>
      <c r="U55" s="198">
        <f t="shared" si="13"/>
        <v>0</v>
      </c>
    </row>
    <row r="56" spans="1:22" ht="16" x14ac:dyDescent="0.2">
      <c r="A56" s="124" t="s">
        <v>409</v>
      </c>
      <c r="B56" s="125">
        <v>0</v>
      </c>
      <c r="C56" s="125">
        <v>0</v>
      </c>
      <c r="D56" s="125">
        <v>0</v>
      </c>
      <c r="E56" s="125">
        <v>0</v>
      </c>
      <c r="F56" s="125">
        <v>0</v>
      </c>
      <c r="G56" s="125">
        <v>0</v>
      </c>
      <c r="H56" s="125">
        <v>0</v>
      </c>
      <c r="I56" s="125">
        <v>0</v>
      </c>
      <c r="J56" s="125">
        <v>0</v>
      </c>
      <c r="K56" s="126">
        <f t="shared" si="5"/>
        <v>0</v>
      </c>
      <c r="L56" s="127">
        <v>0</v>
      </c>
      <c r="M56" s="198">
        <f t="shared" si="6"/>
        <v>0</v>
      </c>
      <c r="N56" s="198">
        <f t="shared" si="7"/>
        <v>0</v>
      </c>
      <c r="O56" s="198">
        <f t="shared" si="8"/>
        <v>0</v>
      </c>
      <c r="P56" s="198">
        <f t="shared" si="9"/>
        <v>0</v>
      </c>
      <c r="Q56" s="198">
        <f t="shared" si="10"/>
        <v>0</v>
      </c>
      <c r="R56" s="198">
        <f t="shared" si="11"/>
        <v>0</v>
      </c>
      <c r="S56" s="198">
        <f t="shared" si="12"/>
        <v>0</v>
      </c>
      <c r="T56" s="198">
        <f t="shared" si="12"/>
        <v>0</v>
      </c>
      <c r="U56" s="198">
        <f t="shared" si="13"/>
        <v>0</v>
      </c>
    </row>
    <row r="57" spans="1:22" ht="16" x14ac:dyDescent="0.2">
      <c r="A57" s="124" t="s">
        <v>410</v>
      </c>
      <c r="B57" s="125">
        <v>0</v>
      </c>
      <c r="C57" s="125">
        <v>0</v>
      </c>
      <c r="D57" s="125">
        <v>0</v>
      </c>
      <c r="E57" s="125">
        <v>0</v>
      </c>
      <c r="F57" s="125">
        <v>0</v>
      </c>
      <c r="G57" s="125">
        <v>0</v>
      </c>
      <c r="H57" s="125">
        <v>0</v>
      </c>
      <c r="I57" s="125">
        <v>0</v>
      </c>
      <c r="J57" s="125">
        <v>0</v>
      </c>
      <c r="K57" s="126">
        <f t="shared" si="5"/>
        <v>0</v>
      </c>
      <c r="L57" s="127">
        <v>0</v>
      </c>
      <c r="M57" s="198">
        <f t="shared" si="6"/>
        <v>0</v>
      </c>
      <c r="N57" s="198">
        <f t="shared" si="7"/>
        <v>0</v>
      </c>
      <c r="O57" s="198">
        <f t="shared" si="8"/>
        <v>0</v>
      </c>
      <c r="P57" s="198">
        <f t="shared" si="9"/>
        <v>0</v>
      </c>
      <c r="Q57" s="198">
        <f t="shared" si="10"/>
        <v>0</v>
      </c>
      <c r="R57" s="198">
        <f t="shared" si="11"/>
        <v>0</v>
      </c>
      <c r="S57" s="198">
        <f t="shared" si="12"/>
        <v>0</v>
      </c>
      <c r="T57" s="198">
        <f t="shared" si="12"/>
        <v>0</v>
      </c>
      <c r="U57" s="198">
        <f t="shared" si="13"/>
        <v>0</v>
      </c>
    </row>
    <row r="58" spans="1:22" ht="16" x14ac:dyDescent="0.2">
      <c r="A58" s="124" t="s">
        <v>411</v>
      </c>
      <c r="B58" s="125">
        <v>0</v>
      </c>
      <c r="C58" s="125">
        <v>0</v>
      </c>
      <c r="D58" s="125">
        <v>0</v>
      </c>
      <c r="E58" s="125">
        <v>0</v>
      </c>
      <c r="F58" s="125">
        <v>0</v>
      </c>
      <c r="G58" s="125">
        <v>0</v>
      </c>
      <c r="H58" s="125">
        <v>0</v>
      </c>
      <c r="I58" s="125">
        <v>0</v>
      </c>
      <c r="J58" s="125">
        <v>0</v>
      </c>
      <c r="K58" s="126">
        <f t="shared" si="5"/>
        <v>0</v>
      </c>
      <c r="L58" s="127">
        <v>0</v>
      </c>
      <c r="M58" s="198">
        <f t="shared" si="6"/>
        <v>0</v>
      </c>
      <c r="N58" s="198">
        <f t="shared" si="7"/>
        <v>0</v>
      </c>
      <c r="O58" s="198">
        <f t="shared" si="8"/>
        <v>0</v>
      </c>
      <c r="P58" s="198">
        <f t="shared" si="9"/>
        <v>0</v>
      </c>
      <c r="Q58" s="198">
        <f t="shared" si="10"/>
        <v>0</v>
      </c>
      <c r="R58" s="198">
        <f t="shared" si="11"/>
        <v>0</v>
      </c>
      <c r="S58" s="198">
        <f t="shared" si="12"/>
        <v>0</v>
      </c>
      <c r="T58" s="198">
        <f t="shared" si="12"/>
        <v>0</v>
      </c>
      <c r="U58" s="198">
        <f t="shared" si="13"/>
        <v>0</v>
      </c>
    </row>
    <row r="59" spans="1:22" ht="16" x14ac:dyDescent="0.2">
      <c r="A59" s="124" t="s">
        <v>412</v>
      </c>
      <c r="B59" s="125">
        <v>0</v>
      </c>
      <c r="C59" s="125">
        <v>0</v>
      </c>
      <c r="D59" s="125">
        <v>0</v>
      </c>
      <c r="E59" s="125">
        <v>0</v>
      </c>
      <c r="F59" s="125">
        <v>0</v>
      </c>
      <c r="G59" s="125">
        <v>0</v>
      </c>
      <c r="H59" s="125">
        <v>0</v>
      </c>
      <c r="I59" s="125">
        <v>0</v>
      </c>
      <c r="J59" s="125">
        <v>0</v>
      </c>
      <c r="K59" s="126">
        <f t="shared" si="5"/>
        <v>0</v>
      </c>
      <c r="L59" s="127">
        <v>0</v>
      </c>
      <c r="M59" s="198">
        <f t="shared" si="6"/>
        <v>0</v>
      </c>
      <c r="N59" s="198">
        <f t="shared" si="7"/>
        <v>0</v>
      </c>
      <c r="O59" s="198">
        <f t="shared" si="8"/>
        <v>0</v>
      </c>
      <c r="P59" s="198">
        <f t="shared" si="9"/>
        <v>0</v>
      </c>
      <c r="Q59" s="198">
        <f t="shared" si="10"/>
        <v>0</v>
      </c>
      <c r="R59" s="198">
        <f t="shared" si="11"/>
        <v>0</v>
      </c>
      <c r="S59" s="198">
        <f t="shared" si="12"/>
        <v>0</v>
      </c>
      <c r="T59" s="198">
        <f t="shared" si="12"/>
        <v>0</v>
      </c>
      <c r="U59" s="198">
        <f t="shared" si="13"/>
        <v>0</v>
      </c>
    </row>
    <row r="60" spans="1:22" ht="16" x14ac:dyDescent="0.2">
      <c r="A60" s="124" t="s">
        <v>413</v>
      </c>
      <c r="B60" s="125">
        <v>0</v>
      </c>
      <c r="C60" s="125">
        <v>0</v>
      </c>
      <c r="D60" s="125">
        <v>0</v>
      </c>
      <c r="E60" s="125">
        <v>0</v>
      </c>
      <c r="F60" s="125">
        <v>0</v>
      </c>
      <c r="G60" s="125">
        <v>0</v>
      </c>
      <c r="H60" s="125">
        <v>0</v>
      </c>
      <c r="I60" s="125">
        <v>0</v>
      </c>
      <c r="J60" s="125">
        <v>0</v>
      </c>
      <c r="K60" s="126">
        <f t="shared" si="5"/>
        <v>0</v>
      </c>
      <c r="L60" s="127">
        <v>0</v>
      </c>
      <c r="M60" s="198">
        <f t="shared" si="6"/>
        <v>0</v>
      </c>
      <c r="N60" s="198">
        <f t="shared" si="7"/>
        <v>0</v>
      </c>
      <c r="O60" s="198">
        <f t="shared" si="8"/>
        <v>0</v>
      </c>
      <c r="P60" s="198">
        <f t="shared" si="9"/>
        <v>0</v>
      </c>
      <c r="Q60" s="198">
        <f t="shared" si="10"/>
        <v>0</v>
      </c>
      <c r="R60" s="198">
        <f t="shared" si="11"/>
        <v>0</v>
      </c>
      <c r="S60" s="198">
        <f t="shared" si="12"/>
        <v>0</v>
      </c>
      <c r="T60" s="198">
        <f t="shared" si="12"/>
        <v>0</v>
      </c>
      <c r="U60" s="198">
        <f t="shared" si="13"/>
        <v>0</v>
      </c>
    </row>
    <row r="61" spans="1:22" ht="16" x14ac:dyDescent="0.2">
      <c r="A61" s="124" t="s">
        <v>414</v>
      </c>
      <c r="B61" s="125">
        <v>0</v>
      </c>
      <c r="C61" s="125">
        <v>0</v>
      </c>
      <c r="D61" s="125">
        <v>0</v>
      </c>
      <c r="E61" s="125">
        <v>0</v>
      </c>
      <c r="F61" s="125">
        <v>0</v>
      </c>
      <c r="G61" s="125">
        <v>0</v>
      </c>
      <c r="H61" s="125">
        <v>0</v>
      </c>
      <c r="I61" s="125">
        <v>0</v>
      </c>
      <c r="J61" s="125">
        <v>0</v>
      </c>
      <c r="K61" s="126">
        <f t="shared" si="5"/>
        <v>0</v>
      </c>
      <c r="L61" s="127">
        <v>0</v>
      </c>
      <c r="M61" s="198">
        <f t="shared" si="6"/>
        <v>0</v>
      </c>
      <c r="N61" s="198">
        <f t="shared" si="7"/>
        <v>0</v>
      </c>
      <c r="O61" s="198">
        <f t="shared" si="8"/>
        <v>0</v>
      </c>
      <c r="P61" s="198">
        <f t="shared" si="9"/>
        <v>0</v>
      </c>
      <c r="Q61" s="198">
        <f t="shared" si="10"/>
        <v>0</v>
      </c>
      <c r="R61" s="198">
        <f t="shared" si="11"/>
        <v>0</v>
      </c>
      <c r="S61" s="198">
        <f t="shared" si="12"/>
        <v>0</v>
      </c>
      <c r="T61" s="198">
        <f t="shared" si="12"/>
        <v>0</v>
      </c>
      <c r="U61" s="198">
        <f t="shared" si="13"/>
        <v>0</v>
      </c>
    </row>
    <row r="62" spans="1:22" x14ac:dyDescent="0.2">
      <c r="V62" s="130" t="s">
        <v>196</v>
      </c>
    </row>
  </sheetData>
  <autoFilter ref="A5:K18" xr:uid="{00000000-0001-0000-0000-000000000000}"/>
  <mergeCells count="2">
    <mergeCell ref="A1:E1"/>
    <mergeCell ref="A2:F2"/>
  </mergeCells>
  <phoneticPr fontId="19" type="noConversion"/>
  <conditionalFormatting sqref="K12:L1048576 K5:L5 L9">
    <cfRule type="cellIs" dxfId="19" priority="2" operator="equal">
      <formula>1</formula>
    </cfRule>
  </conditionalFormatting>
  <conditionalFormatting sqref="L12:L61">
    <cfRule type="cellIs" dxfId="18" priority="1" stopIfTrue="1" operator="equal">
      <formula>"No"</formula>
    </cfRule>
  </conditionalFormatting>
  <pageMargins left="0.7" right="0.7" top="0.75" bottom="0.75" header="0.3" footer="0.3"/>
  <pageSetup orientation="portrait" horizontalDpi="0" verticalDpi="0"/>
  <ignoredErrors>
    <ignoredError sqref="N8:R8 N9 Q9"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5DE6-7461-164A-A8BC-B3B10E49358A}">
  <sheetPr codeName="Sheet8">
    <tabColor rgb="FF92D050"/>
  </sheetPr>
  <dimension ref="A1:Z45"/>
  <sheetViews>
    <sheetView zoomScale="130" zoomScaleNormal="130" workbookViewId="0">
      <selection sqref="A1:D1"/>
    </sheetView>
  </sheetViews>
  <sheetFormatPr baseColWidth="10" defaultColWidth="10.83203125" defaultRowHeight="16" x14ac:dyDescent="0.2"/>
  <cols>
    <col min="2" max="2" width="26.5" bestFit="1" customWidth="1"/>
    <col min="3" max="3" width="19.1640625" customWidth="1"/>
    <col min="4" max="4" width="22.83203125" bestFit="1" customWidth="1"/>
    <col min="5" max="5" width="26.83203125" bestFit="1" customWidth="1"/>
    <col min="6" max="6" width="28.83203125" bestFit="1" customWidth="1"/>
    <col min="7" max="7" width="9.6640625" customWidth="1"/>
    <col min="8" max="8" width="9" bestFit="1" customWidth="1"/>
    <col min="9" max="9" width="16.33203125" customWidth="1"/>
    <col min="10" max="10" width="21.5" customWidth="1"/>
    <col min="11" max="11" width="20" customWidth="1"/>
  </cols>
  <sheetData>
    <row r="1" spans="1:26" s="259" customFormat="1" x14ac:dyDescent="0.2">
      <c r="A1" s="270" t="s">
        <v>467</v>
      </c>
      <c r="B1" s="270"/>
      <c r="C1" s="270"/>
      <c r="D1" s="270"/>
    </row>
    <row r="2" spans="1:26" s="259" customFormat="1" ht="91" customHeight="1" x14ac:dyDescent="0.2">
      <c r="A2" s="272" t="s">
        <v>479</v>
      </c>
      <c r="B2" s="272"/>
      <c r="C2" s="272"/>
      <c r="D2" s="272"/>
    </row>
    <row r="3" spans="1:26" s="24" customFormat="1" x14ac:dyDescent="0.2">
      <c r="C3" s="52"/>
      <c r="D3" s="52"/>
      <c r="E3" s="52"/>
      <c r="F3" s="52"/>
      <c r="G3" s="52"/>
      <c r="H3" s="52"/>
      <c r="I3" s="52"/>
      <c r="J3" s="52"/>
      <c r="K3" s="52"/>
      <c r="L3" s="52"/>
      <c r="M3" s="52"/>
      <c r="N3" s="52"/>
      <c r="P3" s="52"/>
      <c r="Q3" s="52"/>
      <c r="R3" s="52"/>
      <c r="T3" s="52"/>
      <c r="U3" s="52"/>
      <c r="V3" s="52"/>
      <c r="X3" s="52"/>
      <c r="Y3" s="52"/>
      <c r="Z3" s="52"/>
    </row>
    <row r="4" spans="1:26" s="24" customFormat="1" x14ac:dyDescent="0.2">
      <c r="C4" s="52"/>
      <c r="D4" s="52"/>
      <c r="E4" s="52"/>
      <c r="F4" s="52"/>
      <c r="G4" s="52"/>
      <c r="H4" s="52"/>
      <c r="I4" s="52"/>
      <c r="J4" s="52"/>
      <c r="K4" s="52"/>
      <c r="L4" s="52"/>
      <c r="M4" s="52"/>
      <c r="N4" s="52"/>
      <c r="P4" s="52"/>
      <c r="Q4" s="52"/>
      <c r="R4" s="52"/>
      <c r="T4" s="52"/>
      <c r="U4" s="52"/>
      <c r="V4" s="52"/>
      <c r="X4" s="52"/>
      <c r="Y4" s="52"/>
      <c r="Z4" s="52"/>
    </row>
    <row r="5" spans="1:26" s="24" customFormat="1" ht="24" x14ac:dyDescent="0.3">
      <c r="A5" s="53" t="s">
        <v>0</v>
      </c>
      <c r="E5" s="52"/>
      <c r="F5" s="52"/>
      <c r="G5" s="52"/>
      <c r="H5" s="52"/>
      <c r="I5" s="52"/>
      <c r="J5" s="52"/>
      <c r="K5" s="52"/>
      <c r="L5" s="52"/>
      <c r="M5" s="52"/>
      <c r="N5" s="52"/>
      <c r="P5" s="52"/>
      <c r="Q5" s="52"/>
      <c r="R5" s="52"/>
      <c r="T5" s="52"/>
      <c r="U5" s="52"/>
      <c r="V5" s="52"/>
      <c r="X5" s="52"/>
      <c r="Y5" s="52"/>
      <c r="Z5" s="52"/>
    </row>
    <row r="6" spans="1:26" s="24" customFormat="1" x14ac:dyDescent="0.2">
      <c r="C6" s="52"/>
      <c r="D6" s="52"/>
      <c r="E6" s="52"/>
      <c r="F6" s="52"/>
      <c r="G6" s="52"/>
      <c r="H6" s="52"/>
      <c r="I6" s="52"/>
      <c r="J6" s="52"/>
      <c r="K6" s="52"/>
      <c r="L6" s="52"/>
      <c r="M6" s="52"/>
      <c r="N6" s="52"/>
      <c r="P6" s="52"/>
      <c r="Q6" s="52"/>
      <c r="R6" s="52"/>
      <c r="T6" s="52"/>
      <c r="U6" s="52"/>
      <c r="V6" s="52"/>
      <c r="X6" s="52"/>
      <c r="Y6" s="52"/>
      <c r="Z6" s="52"/>
    </row>
    <row r="7" spans="1:26" s="24" customFormat="1" x14ac:dyDescent="0.2">
      <c r="C7" s="52"/>
      <c r="D7" s="52"/>
      <c r="E7" s="52"/>
      <c r="F7" s="52"/>
      <c r="G7" s="52"/>
      <c r="H7" s="52"/>
      <c r="I7" s="52"/>
      <c r="J7" s="52"/>
      <c r="K7" s="52"/>
      <c r="L7" s="52"/>
      <c r="M7" s="52"/>
      <c r="N7" s="52"/>
      <c r="P7" s="52"/>
      <c r="Q7" s="52"/>
      <c r="R7" s="52"/>
      <c r="T7" s="52"/>
      <c r="U7" s="52"/>
      <c r="V7" s="52"/>
      <c r="X7" s="52"/>
      <c r="Y7" s="52"/>
      <c r="Z7" s="52"/>
    </row>
    <row r="8" spans="1:26" x14ac:dyDescent="0.2">
      <c r="A8" s="62" t="s">
        <v>61</v>
      </c>
      <c r="G8" s="245" t="s">
        <v>1</v>
      </c>
      <c r="H8" s="245"/>
      <c r="I8" s="245"/>
    </row>
    <row r="9" spans="1:26" x14ac:dyDescent="0.2">
      <c r="A9" s="2" t="s">
        <v>2</v>
      </c>
      <c r="B9" s="2" t="s">
        <v>3</v>
      </c>
      <c r="C9" s="55" t="s">
        <v>4</v>
      </c>
      <c r="D9" s="55" t="s">
        <v>86</v>
      </c>
      <c r="E9" s="56" t="s">
        <v>5</v>
      </c>
      <c r="F9" s="56" t="s">
        <v>6</v>
      </c>
      <c r="G9" s="55" t="s">
        <v>7</v>
      </c>
      <c r="H9" s="55" t="s">
        <v>8</v>
      </c>
      <c r="I9" s="55" t="s">
        <v>9</v>
      </c>
    </row>
    <row r="10" spans="1:26" x14ac:dyDescent="0.2">
      <c r="A10" t="s">
        <v>10</v>
      </c>
      <c r="B10" t="s">
        <v>11</v>
      </c>
      <c r="C10" s="22">
        <f>'3-year TCO Details'!F66</f>
        <v>1565.6700330189117</v>
      </c>
      <c r="D10" s="22">
        <f>'3-year TCO Details'!J66</f>
        <v>1568.9190815594397</v>
      </c>
      <c r="E10" s="22">
        <f>C10-D10</f>
        <v>-3.2490485405280651</v>
      </c>
      <c r="F10" s="73">
        <f>E10/C10</f>
        <v>-2.0751808950850758E-3</v>
      </c>
      <c r="G10" s="269">
        <v>0</v>
      </c>
      <c r="H10" s="269">
        <v>0</v>
      </c>
      <c r="I10" s="64">
        <f>G10+H10</f>
        <v>0</v>
      </c>
    </row>
    <row r="11" spans="1:26" x14ac:dyDescent="0.2">
      <c r="A11" t="s">
        <v>10</v>
      </c>
      <c r="B11" t="s">
        <v>12</v>
      </c>
      <c r="C11" s="22">
        <f>'3-year TCO Details'!F91</f>
        <v>1565.6700330189117</v>
      </c>
      <c r="D11" s="22">
        <f>'3-year TCO Details'!J91</f>
        <v>1568.9190815594397</v>
      </c>
      <c r="E11" s="22">
        <f>C11-D11</f>
        <v>-3.2490485405280651</v>
      </c>
      <c r="F11" s="73">
        <f>E11/C11</f>
        <v>-2.0751808950850758E-3</v>
      </c>
      <c r="G11" s="269">
        <v>0</v>
      </c>
      <c r="H11" s="269">
        <v>0</v>
      </c>
      <c r="I11" s="64">
        <f>G11+H11</f>
        <v>0</v>
      </c>
      <c r="J11" s="57"/>
    </row>
    <row r="12" spans="1:26" s="24" customFormat="1" x14ac:dyDescent="0.2">
      <c r="A12" s="24" t="s">
        <v>13</v>
      </c>
      <c r="B12" s="24" t="s">
        <v>11</v>
      </c>
      <c r="C12" s="58">
        <f>'3-year TCO Details'!F78</f>
        <v>1046.0700330189118</v>
      </c>
      <c r="D12" s="58">
        <f>'3-year TCO Details'!J78</f>
        <v>1049.3190815594396</v>
      </c>
      <c r="E12" s="22">
        <f>C12-D12</f>
        <v>-3.2490485405278378</v>
      </c>
      <c r="F12" s="73">
        <f>E12/C12</f>
        <v>-3.1059569990273287E-3</v>
      </c>
      <c r="G12" s="269">
        <v>0</v>
      </c>
      <c r="H12" s="269">
        <v>0</v>
      </c>
      <c r="I12" s="64">
        <f>G12+H12</f>
        <v>0</v>
      </c>
      <c r="J12" s="59"/>
    </row>
    <row r="13" spans="1:26" s="24" customFormat="1" x14ac:dyDescent="0.2">
      <c r="A13" s="24" t="s">
        <v>13</v>
      </c>
      <c r="B13" s="24" t="s">
        <v>12</v>
      </c>
      <c r="C13" s="58">
        <f>'3-year TCO Details'!F102</f>
        <v>1046.0700330189118</v>
      </c>
      <c r="D13" s="58">
        <f>'3-year TCO Details'!J102</f>
        <v>1049.3190815594396</v>
      </c>
      <c r="E13" s="22">
        <f>C13-D13</f>
        <v>-3.2490485405278378</v>
      </c>
      <c r="F13" s="73">
        <f>E13/C13</f>
        <v>-3.1059569990273287E-3</v>
      </c>
      <c r="G13" s="269">
        <v>0</v>
      </c>
      <c r="H13" s="269">
        <v>0</v>
      </c>
      <c r="I13" s="64">
        <f>G13+H13</f>
        <v>0</v>
      </c>
      <c r="J13" s="59"/>
    </row>
    <row r="14" spans="1:26" x14ac:dyDescent="0.2">
      <c r="G14" s="65"/>
      <c r="H14" s="67"/>
      <c r="I14" s="65">
        <f>SUM(I10:I13)</f>
        <v>0</v>
      </c>
      <c r="J14" s="60"/>
    </row>
    <row r="15" spans="1:26" ht="33" customHeight="1" x14ac:dyDescent="0.2">
      <c r="G15" s="244" t="s">
        <v>66</v>
      </c>
      <c r="H15" s="244"/>
      <c r="I15" s="244"/>
    </row>
    <row r="16" spans="1:26" s="24" customFormat="1" x14ac:dyDescent="0.2">
      <c r="C16" s="52"/>
      <c r="D16" s="52"/>
      <c r="E16" s="52"/>
      <c r="F16" s="52"/>
      <c r="G16" s="52"/>
      <c r="H16" s="52"/>
      <c r="I16" s="52"/>
      <c r="J16" s="52"/>
      <c r="K16" s="52"/>
      <c r="L16" s="52"/>
      <c r="M16" s="52"/>
      <c r="N16" s="52"/>
      <c r="P16" s="52"/>
      <c r="Q16" s="52"/>
      <c r="R16" s="52"/>
      <c r="T16" s="52"/>
      <c r="U16" s="52"/>
      <c r="V16" s="52"/>
      <c r="X16" s="52"/>
      <c r="Y16" s="52"/>
      <c r="Z16" s="52"/>
    </row>
    <row r="17" spans="1:26" s="24" customFormat="1" x14ac:dyDescent="0.2">
      <c r="C17" s="52"/>
      <c r="D17" s="52"/>
      <c r="E17" s="52"/>
      <c r="F17" s="52"/>
      <c r="G17" s="52"/>
      <c r="H17" s="52"/>
      <c r="I17" s="52"/>
      <c r="J17" s="52"/>
      <c r="K17" s="52"/>
      <c r="L17" s="52"/>
      <c r="M17" s="52"/>
      <c r="N17" s="52"/>
      <c r="P17" s="52"/>
      <c r="Q17" s="52"/>
      <c r="R17" s="52"/>
      <c r="T17" s="52"/>
      <c r="U17" s="52"/>
      <c r="V17" s="52"/>
      <c r="X17" s="52"/>
      <c r="Y17" s="52"/>
      <c r="Z17" s="52"/>
    </row>
    <row r="18" spans="1:26" s="24" customFormat="1" x14ac:dyDescent="0.2">
      <c r="C18" s="52"/>
      <c r="D18" s="52"/>
      <c r="E18" s="52"/>
      <c r="F18" s="52"/>
      <c r="G18" s="52"/>
      <c r="H18" s="52"/>
      <c r="I18" s="52"/>
      <c r="J18" s="52"/>
      <c r="K18" s="52"/>
      <c r="L18" s="52"/>
      <c r="M18" s="52"/>
      <c r="N18" s="52"/>
      <c r="P18" s="52"/>
      <c r="Q18" s="52"/>
      <c r="R18" s="52"/>
      <c r="T18" s="52"/>
      <c r="U18" s="52"/>
      <c r="V18" s="52"/>
      <c r="X18" s="52"/>
      <c r="Y18" s="52"/>
      <c r="Z18" s="52"/>
    </row>
    <row r="19" spans="1:26" x14ac:dyDescent="0.2">
      <c r="A19" s="62" t="s">
        <v>62</v>
      </c>
      <c r="G19" s="245" t="s">
        <v>1</v>
      </c>
      <c r="H19" s="245"/>
      <c r="I19" s="245"/>
    </row>
    <row r="20" spans="1:26" x14ac:dyDescent="0.2">
      <c r="A20" s="2" t="s">
        <v>2</v>
      </c>
      <c r="B20" s="2" t="s">
        <v>3</v>
      </c>
      <c r="C20" s="55" t="s">
        <v>4</v>
      </c>
      <c r="D20" s="55" t="s">
        <v>86</v>
      </c>
      <c r="E20" s="56" t="s">
        <v>5</v>
      </c>
      <c r="F20" s="56" t="s">
        <v>6</v>
      </c>
      <c r="G20" s="63" t="s">
        <v>7</v>
      </c>
      <c r="H20" s="63" t="s">
        <v>8</v>
      </c>
      <c r="I20" s="63" t="s">
        <v>9</v>
      </c>
    </row>
    <row r="21" spans="1:26" x14ac:dyDescent="0.2">
      <c r="A21" t="s">
        <v>10</v>
      </c>
      <c r="B21" t="s">
        <v>11</v>
      </c>
      <c r="C21" s="22">
        <f>'3-year TCO Details'!F115</f>
        <v>2265.6700330189119</v>
      </c>
      <c r="D21" s="22">
        <f>'3-year TCO Details'!J115</f>
        <v>2268.9190815594397</v>
      </c>
      <c r="E21" s="22">
        <f>C21-D21</f>
        <v>-3.2490485405278378</v>
      </c>
      <c r="F21" s="54">
        <f>E21/C21</f>
        <v>-1.4340343003074523E-3</v>
      </c>
      <c r="G21" s="269">
        <v>0</v>
      </c>
      <c r="H21" s="269">
        <v>0</v>
      </c>
      <c r="I21" s="64">
        <f>G21+H21</f>
        <v>0</v>
      </c>
    </row>
    <row r="22" spans="1:26" x14ac:dyDescent="0.2">
      <c r="A22" t="s">
        <v>10</v>
      </c>
      <c r="B22" t="s">
        <v>12</v>
      </c>
      <c r="C22" s="22">
        <f>'3-year TCO Details'!F140</f>
        <v>2265.6700330189119</v>
      </c>
      <c r="D22" s="22">
        <f>'3-year TCO Details'!J140</f>
        <v>2268.9190815594397</v>
      </c>
      <c r="E22" s="22">
        <f>C22-D22</f>
        <v>-3.2490485405278378</v>
      </c>
      <c r="F22" s="54">
        <f>E22/C22</f>
        <v>-1.4340343003074523E-3</v>
      </c>
      <c r="G22" s="269">
        <v>0</v>
      </c>
      <c r="H22" s="269">
        <v>0</v>
      </c>
      <c r="I22" s="64">
        <f>G22+H22</f>
        <v>0</v>
      </c>
    </row>
    <row r="23" spans="1:26" s="24" customFormat="1" x14ac:dyDescent="0.2">
      <c r="A23" s="24" t="s">
        <v>13</v>
      </c>
      <c r="B23" s="24" t="s">
        <v>11</v>
      </c>
      <c r="C23" s="58">
        <f>'3-year TCO Details'!F127</f>
        <v>1466.0700330189118</v>
      </c>
      <c r="D23" s="58">
        <f>'3-year TCO Details'!J127</f>
        <v>1469.3190815594398</v>
      </c>
      <c r="E23" s="58">
        <f t="shared" ref="E23" si="0">C23-D23</f>
        <v>-3.2490485405280651</v>
      </c>
      <c r="F23" s="54">
        <f t="shared" ref="F23" si="1">E23/C23</f>
        <v>-2.2161618936018136E-3</v>
      </c>
      <c r="G23" s="269">
        <v>0</v>
      </c>
      <c r="H23" s="269">
        <v>0</v>
      </c>
      <c r="I23" s="64">
        <f>G23+H23</f>
        <v>0</v>
      </c>
    </row>
    <row r="24" spans="1:26" s="24" customFormat="1" x14ac:dyDescent="0.2">
      <c r="A24" s="24" t="s">
        <v>13</v>
      </c>
      <c r="B24" s="24" t="s">
        <v>12</v>
      </c>
      <c r="C24" s="58">
        <f>'3-year TCO Details'!F151</f>
        <v>1466.0700330189118</v>
      </c>
      <c r="D24" s="58">
        <f>'3-year TCO Details'!J151</f>
        <v>1469.3190815594398</v>
      </c>
      <c r="E24" s="58">
        <f>C24-D24</f>
        <v>-3.2490485405280651</v>
      </c>
      <c r="F24" s="54">
        <f>E24/C24</f>
        <v>-2.2161618936018136E-3</v>
      </c>
      <c r="G24" s="269">
        <v>0</v>
      </c>
      <c r="H24" s="269">
        <v>0</v>
      </c>
      <c r="I24" s="64">
        <f>G24+H24</f>
        <v>0</v>
      </c>
    </row>
    <row r="25" spans="1:26" x14ac:dyDescent="0.2">
      <c r="G25" s="65"/>
      <c r="H25" s="65"/>
      <c r="I25" s="65">
        <f>SUM(I21,I22,I23,I24)</f>
        <v>0</v>
      </c>
    </row>
    <row r="26" spans="1:26" ht="33" customHeight="1" x14ac:dyDescent="0.2">
      <c r="G26" s="244" t="s">
        <v>65</v>
      </c>
      <c r="H26" s="244"/>
      <c r="I26" s="244"/>
    </row>
    <row r="27" spans="1:26" s="24" customFormat="1" x14ac:dyDescent="0.2">
      <c r="C27" s="52"/>
      <c r="D27" s="52"/>
      <c r="E27" s="52"/>
      <c r="F27" s="52"/>
      <c r="G27" s="52"/>
      <c r="H27" s="52"/>
      <c r="I27" s="52"/>
      <c r="J27" s="52"/>
      <c r="K27" s="52"/>
      <c r="L27" s="52"/>
      <c r="M27" s="52"/>
      <c r="N27" s="52"/>
      <c r="P27" s="52"/>
      <c r="Q27" s="52"/>
      <c r="R27" s="52"/>
      <c r="T27" s="52"/>
      <c r="U27" s="52"/>
      <c r="V27" s="52"/>
      <c r="X27" s="52"/>
      <c r="Y27" s="52"/>
      <c r="Z27" s="52"/>
    </row>
    <row r="28" spans="1:26" x14ac:dyDescent="0.2">
      <c r="A28" s="24"/>
      <c r="G28" s="57"/>
      <c r="H28" s="57"/>
      <c r="I28" s="57"/>
    </row>
    <row r="30" spans="1:26" x14ac:dyDescent="0.2">
      <c r="A30" s="62" t="s">
        <v>63</v>
      </c>
      <c r="G30" s="245" t="s">
        <v>1</v>
      </c>
      <c r="H30" s="245"/>
      <c r="I30" s="245"/>
    </row>
    <row r="31" spans="1:26" x14ac:dyDescent="0.2">
      <c r="A31" s="2" t="s">
        <v>2</v>
      </c>
      <c r="B31" s="2" t="s">
        <v>3</v>
      </c>
      <c r="C31" s="55" t="s">
        <v>4</v>
      </c>
      <c r="D31" s="55" t="s">
        <v>86</v>
      </c>
      <c r="E31" s="56" t="s">
        <v>5</v>
      </c>
      <c r="F31" s="56" t="s">
        <v>6</v>
      </c>
      <c r="G31" s="55" t="s">
        <v>7</v>
      </c>
      <c r="H31" s="55" t="s">
        <v>8</v>
      </c>
      <c r="I31" s="55" t="s">
        <v>9</v>
      </c>
    </row>
    <row r="32" spans="1:26" x14ac:dyDescent="0.2">
      <c r="A32" t="s">
        <v>10</v>
      </c>
      <c r="B32" t="s">
        <v>11</v>
      </c>
      <c r="C32" s="22">
        <f>'3-year TCO Details'!F169</f>
        <v>2765.6700330189119</v>
      </c>
      <c r="D32" s="22">
        <f>'3-year TCO Details'!J169</f>
        <v>2768.9190815594397</v>
      </c>
      <c r="E32" s="22">
        <f>C32-D32</f>
        <v>-3.2490485405278378</v>
      </c>
      <c r="F32" s="54">
        <f>E32/C32</f>
        <v>-1.1747780833353016E-3</v>
      </c>
      <c r="G32" s="269">
        <v>0</v>
      </c>
      <c r="H32" s="269">
        <v>0</v>
      </c>
      <c r="I32" s="64">
        <f>G32+H32</f>
        <v>0</v>
      </c>
    </row>
    <row r="33" spans="1:10" x14ac:dyDescent="0.2">
      <c r="A33" t="s">
        <v>10</v>
      </c>
      <c r="B33" t="s">
        <v>12</v>
      </c>
      <c r="C33" s="22">
        <f>'3-year TCO Details'!F194</f>
        <v>2765.6700330189119</v>
      </c>
      <c r="D33" s="22">
        <f>'3-year TCO Details'!J194</f>
        <v>2768.9190815594397</v>
      </c>
      <c r="E33" s="22">
        <f t="shared" ref="E33:E35" si="2">C33-D33</f>
        <v>-3.2490485405278378</v>
      </c>
      <c r="F33" s="54">
        <f t="shared" ref="F33:F35" si="3">E33/C33</f>
        <v>-1.1747780833353016E-3</v>
      </c>
      <c r="G33" s="269">
        <v>0</v>
      </c>
      <c r="H33" s="269">
        <v>0</v>
      </c>
      <c r="I33" s="64">
        <f>G33+H33</f>
        <v>0</v>
      </c>
      <c r="J33" s="57"/>
    </row>
    <row r="34" spans="1:10" s="24" customFormat="1" x14ac:dyDescent="0.2">
      <c r="A34" s="24" t="s">
        <v>13</v>
      </c>
      <c r="B34" s="24" t="s">
        <v>11</v>
      </c>
      <c r="C34" s="58">
        <f>'3-year TCO Details'!F181</f>
        <v>1766.0700330189118</v>
      </c>
      <c r="D34" s="58">
        <f>'3-year TCO Details'!J181</f>
        <v>1769.3190815594398</v>
      </c>
      <c r="E34" s="22">
        <f t="shared" si="2"/>
        <v>-3.2490485405280651</v>
      </c>
      <c r="F34" s="54">
        <f t="shared" si="3"/>
        <v>-1.8397053796185856E-3</v>
      </c>
      <c r="G34" s="269">
        <v>0</v>
      </c>
      <c r="H34" s="269">
        <v>0</v>
      </c>
      <c r="I34" s="64">
        <f t="shared" ref="I34:I35" si="4">G34+H34</f>
        <v>0</v>
      </c>
      <c r="J34" s="59"/>
    </row>
    <row r="35" spans="1:10" s="24" customFormat="1" x14ac:dyDescent="0.2">
      <c r="A35" s="24" t="s">
        <v>13</v>
      </c>
      <c r="B35" s="24" t="s">
        <v>12</v>
      </c>
      <c r="C35" s="58">
        <f>'3-year TCO Details'!F205</f>
        <v>1766.0700330189118</v>
      </c>
      <c r="D35" s="58">
        <f>'3-year TCO Details'!J205</f>
        <v>1769.3190815594398</v>
      </c>
      <c r="E35" s="22">
        <f t="shared" si="2"/>
        <v>-3.2490485405280651</v>
      </c>
      <c r="F35" s="54">
        <f t="shared" si="3"/>
        <v>-1.8397053796185856E-3</v>
      </c>
      <c r="G35" s="269">
        <v>0</v>
      </c>
      <c r="H35" s="269">
        <v>0</v>
      </c>
      <c r="I35" s="64">
        <f t="shared" si="4"/>
        <v>0</v>
      </c>
      <c r="J35" s="59"/>
    </row>
    <row r="36" spans="1:10" x14ac:dyDescent="0.2">
      <c r="G36" s="65"/>
      <c r="H36" s="67"/>
      <c r="I36" s="65">
        <f>SUM(I32:I35)</f>
        <v>0</v>
      </c>
      <c r="J36" s="60"/>
    </row>
    <row r="37" spans="1:10" ht="31" customHeight="1" x14ac:dyDescent="0.2">
      <c r="G37" s="244" t="s">
        <v>64</v>
      </c>
      <c r="H37" s="244"/>
      <c r="I37" s="244"/>
    </row>
    <row r="38" spans="1:10" x14ac:dyDescent="0.2">
      <c r="G38" s="66"/>
      <c r="H38" s="66"/>
      <c r="I38" s="66"/>
    </row>
    <row r="39" spans="1:10" x14ac:dyDescent="0.2">
      <c r="G39" s="66"/>
      <c r="H39" s="66"/>
      <c r="I39" s="66"/>
    </row>
    <row r="40" spans="1:10" x14ac:dyDescent="0.2">
      <c r="G40" s="66"/>
      <c r="H40" s="66"/>
      <c r="I40" s="66"/>
    </row>
    <row r="41" spans="1:10" x14ac:dyDescent="0.2">
      <c r="G41" s="66"/>
      <c r="H41" s="66"/>
      <c r="I41" s="66"/>
    </row>
    <row r="45" spans="1:10" x14ac:dyDescent="0.2">
      <c r="G45" s="64"/>
    </row>
  </sheetData>
  <mergeCells count="8">
    <mergeCell ref="A1:D1"/>
    <mergeCell ref="A2:D2"/>
    <mergeCell ref="G37:I37"/>
    <mergeCell ref="G8:I8"/>
    <mergeCell ref="G15:I15"/>
    <mergeCell ref="G19:I19"/>
    <mergeCell ref="G30:I30"/>
    <mergeCell ref="G26:I26"/>
  </mergeCells>
  <conditionalFormatting sqref="F10:F13">
    <cfRule type="cellIs" dxfId="17" priority="1" operator="greaterThan">
      <formula>0.1</formula>
    </cfRule>
    <cfRule type="cellIs" dxfId="16" priority="2" operator="between">
      <formula>0.03</formula>
      <formula>0.1</formula>
    </cfRule>
    <cfRule type="cellIs" dxfId="15" priority="3" operator="between">
      <formula>-1</formula>
      <formula>0.03</formula>
    </cfRule>
  </conditionalFormatting>
  <conditionalFormatting sqref="F21:F24">
    <cfRule type="cellIs" dxfId="14" priority="13" operator="greaterThan">
      <formula>0.1</formula>
    </cfRule>
    <cfRule type="cellIs" dxfId="13" priority="14" operator="between">
      <formula>0.03</formula>
      <formula>0.1</formula>
    </cfRule>
    <cfRule type="cellIs" dxfId="12" priority="15" operator="between">
      <formula>-1</formula>
      <formula>0.03</formula>
    </cfRule>
  </conditionalFormatting>
  <conditionalFormatting sqref="F32:F35">
    <cfRule type="cellIs" dxfId="11" priority="7" operator="greaterThan">
      <formula>0.1</formula>
    </cfRule>
    <cfRule type="cellIs" dxfId="10" priority="8" operator="between">
      <formula>0.03</formula>
      <formula>0.1</formula>
    </cfRule>
    <cfRule type="cellIs" dxfId="9" priority="9" operator="between">
      <formula>-1</formula>
      <formula>0.03</formula>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F2805-1DD1-8049-9435-FD2A0828DDE3}">
  <sheetPr codeName="Sheet9">
    <tabColor rgb="FF92D050"/>
  </sheetPr>
  <dimension ref="A1:Z213"/>
  <sheetViews>
    <sheetView zoomScale="130" zoomScaleNormal="130" workbookViewId="0">
      <pane xSplit="2" ySplit="6" topLeftCell="C7" activePane="bottomRight" state="frozen"/>
      <selection pane="topRight" activeCell="C1" sqref="C1"/>
      <selection pane="bottomLeft" activeCell="A3" sqref="A3"/>
      <selection pane="bottomRight" sqref="A1:XFD4"/>
    </sheetView>
  </sheetViews>
  <sheetFormatPr baseColWidth="10" defaultColWidth="11" defaultRowHeight="16" x14ac:dyDescent="0.2"/>
  <cols>
    <col min="1" max="1" width="17.33203125" bestFit="1" customWidth="1"/>
    <col min="2" max="2" width="46" bestFit="1" customWidth="1"/>
    <col min="3" max="3" width="12.6640625" customWidth="1"/>
    <col min="4" max="5" width="11.5" bestFit="1" customWidth="1"/>
    <col min="6" max="6" width="17.1640625" style="1" customWidth="1"/>
    <col min="7" max="9" width="11" customWidth="1"/>
    <col min="10" max="10" width="16" style="1" customWidth="1"/>
  </cols>
  <sheetData>
    <row r="1" spans="1:26" s="259" customFormat="1" x14ac:dyDescent="0.2">
      <c r="A1" s="270" t="s">
        <v>470</v>
      </c>
      <c r="B1" s="270"/>
      <c r="C1" s="270"/>
      <c r="D1" s="270"/>
    </row>
    <row r="2" spans="1:26" s="259" customFormat="1" ht="61" customHeight="1" x14ac:dyDescent="0.2">
      <c r="A2" s="272" t="s">
        <v>480</v>
      </c>
      <c r="B2" s="272"/>
      <c r="C2" s="272"/>
      <c r="D2" s="272"/>
    </row>
    <row r="3" spans="1:26" s="24" customFormat="1" x14ac:dyDescent="0.2">
      <c r="C3" s="52"/>
      <c r="D3" s="52"/>
      <c r="E3" s="52"/>
      <c r="F3" s="52"/>
      <c r="G3" s="52"/>
      <c r="H3" s="52"/>
      <c r="I3" s="52"/>
      <c r="J3" s="52"/>
      <c r="K3" s="52"/>
      <c r="L3" s="52"/>
      <c r="M3" s="52"/>
      <c r="N3" s="52"/>
      <c r="P3" s="52"/>
      <c r="Q3" s="52"/>
      <c r="R3" s="52"/>
      <c r="T3" s="52"/>
      <c r="U3" s="52"/>
      <c r="V3" s="52"/>
      <c r="X3" s="52"/>
      <c r="Y3" s="52"/>
      <c r="Z3" s="52"/>
    </row>
    <row r="4" spans="1:26" s="24" customFormat="1" x14ac:dyDescent="0.2">
      <c r="C4" s="52"/>
      <c r="D4" s="52"/>
      <c r="E4" s="52"/>
      <c r="F4" s="52"/>
      <c r="G4" s="52"/>
      <c r="H4" s="52"/>
      <c r="I4" s="52"/>
      <c r="J4" s="52"/>
      <c r="K4" s="52"/>
      <c r="L4" s="52"/>
      <c r="M4" s="52"/>
      <c r="N4" s="52"/>
      <c r="P4" s="52"/>
      <c r="Q4" s="52"/>
      <c r="R4" s="52"/>
      <c r="T4" s="52"/>
      <c r="U4" s="52"/>
      <c r="V4" s="52"/>
      <c r="X4" s="52"/>
      <c r="Y4" s="52"/>
      <c r="Z4" s="52"/>
    </row>
    <row r="5" spans="1:26" x14ac:dyDescent="0.2">
      <c r="A5" s="246" t="s">
        <v>14</v>
      </c>
      <c r="B5" s="247" t="s">
        <v>15</v>
      </c>
      <c r="C5" s="248" t="s">
        <v>7</v>
      </c>
      <c r="D5" s="248"/>
      <c r="E5" s="248"/>
      <c r="F5" s="249"/>
      <c r="G5" s="250" t="s">
        <v>16</v>
      </c>
      <c r="H5" s="251"/>
      <c r="I5" s="251"/>
      <c r="J5" s="252"/>
    </row>
    <row r="6" spans="1:26" s="1" customFormat="1" x14ac:dyDescent="0.2">
      <c r="A6" s="246"/>
      <c r="B6" s="247"/>
      <c r="C6" s="3" t="s">
        <v>17</v>
      </c>
      <c r="D6" s="3" t="s">
        <v>18</v>
      </c>
      <c r="E6" s="3" t="s">
        <v>19</v>
      </c>
      <c r="F6" s="4" t="s">
        <v>9</v>
      </c>
      <c r="G6" s="7" t="s">
        <v>17</v>
      </c>
      <c r="H6" s="7" t="s">
        <v>18</v>
      </c>
      <c r="I6" s="7" t="s">
        <v>19</v>
      </c>
      <c r="J6" s="8" t="s">
        <v>9</v>
      </c>
    </row>
    <row r="7" spans="1:26" s="42" customFormat="1" x14ac:dyDescent="0.2">
      <c r="A7" s="43" t="s">
        <v>20</v>
      </c>
      <c r="B7" s="41"/>
      <c r="C7" s="40"/>
      <c r="D7" s="40"/>
      <c r="E7" s="40"/>
      <c r="F7" s="41"/>
      <c r="G7" s="40"/>
      <c r="H7" s="40"/>
      <c r="I7" s="40"/>
      <c r="J7" s="41"/>
    </row>
    <row r="8" spans="1:26" x14ac:dyDescent="0.2">
      <c r="A8" s="24" t="s">
        <v>21</v>
      </c>
      <c r="B8" s="24" t="str">
        <f>'Software costs'!A5</f>
        <v>macOS License</v>
      </c>
      <c r="C8" s="13">
        <f>'Software costs'!I5</f>
        <v>0</v>
      </c>
      <c r="D8" s="13">
        <f t="shared" ref="D8:D26" si="0">C8</f>
        <v>0</v>
      </c>
      <c r="E8" s="13">
        <f t="shared" ref="E8:E26" si="1">C8</f>
        <v>0</v>
      </c>
      <c r="F8" s="26">
        <f t="shared" ref="F8:F53" si="2">SUM(C8:E8)</f>
        <v>0</v>
      </c>
      <c r="G8" s="13">
        <f>'Software costs'!J5</f>
        <v>0</v>
      </c>
      <c r="H8" s="13">
        <f t="shared" ref="H8:H16" si="3">G8</f>
        <v>0</v>
      </c>
      <c r="I8" s="13">
        <f t="shared" ref="I8:I16" si="4">G8</f>
        <v>0</v>
      </c>
      <c r="J8" s="26">
        <f t="shared" ref="J8:J53" si="5">SUM(G8:I8)</f>
        <v>0</v>
      </c>
    </row>
    <row r="9" spans="1:26" x14ac:dyDescent="0.2">
      <c r="A9" s="24" t="s">
        <v>21</v>
      </c>
      <c r="B9" s="24" t="str">
        <f>'Software costs'!A6</f>
        <v>macOS Support</v>
      </c>
      <c r="C9" s="13">
        <f>'Software costs'!I6</f>
        <v>0</v>
      </c>
      <c r="D9" s="13">
        <f t="shared" si="0"/>
        <v>0</v>
      </c>
      <c r="E9" s="13">
        <f t="shared" si="1"/>
        <v>0</v>
      </c>
      <c r="F9" s="26">
        <f t="shared" si="2"/>
        <v>0</v>
      </c>
      <c r="G9" s="13">
        <f>'Software costs'!J6</f>
        <v>0</v>
      </c>
      <c r="H9" s="13">
        <f t="shared" si="3"/>
        <v>0</v>
      </c>
      <c r="I9" s="13">
        <f t="shared" si="4"/>
        <v>0</v>
      </c>
      <c r="J9" s="26">
        <f t="shared" si="5"/>
        <v>0</v>
      </c>
    </row>
    <row r="10" spans="1:26" x14ac:dyDescent="0.2">
      <c r="A10" s="24" t="s">
        <v>21</v>
      </c>
      <c r="B10" s="24" t="str">
        <f>'Software costs'!A7</f>
        <v>Windows OS License</v>
      </c>
      <c r="C10" s="13">
        <f>'Software costs'!I7</f>
        <v>0</v>
      </c>
      <c r="D10" s="13">
        <f t="shared" ref="D10:D11" si="6">C10</f>
        <v>0</v>
      </c>
      <c r="E10" s="13">
        <f t="shared" ref="E10:E11" si="7">C10</f>
        <v>0</v>
      </c>
      <c r="F10" s="26">
        <f t="shared" ref="F10:F11" si="8">SUM(C10:E10)</f>
        <v>0</v>
      </c>
      <c r="G10" s="13">
        <f>'Software costs'!J7</f>
        <v>0</v>
      </c>
      <c r="H10" s="13">
        <f t="shared" si="3"/>
        <v>0</v>
      </c>
      <c r="I10" s="13">
        <f t="shared" si="4"/>
        <v>0</v>
      </c>
      <c r="J10" s="26">
        <f t="shared" ref="J10:J11" si="9">SUM(G10:I10)</f>
        <v>0</v>
      </c>
    </row>
    <row r="11" spans="1:26" x14ac:dyDescent="0.2">
      <c r="A11" s="24" t="s">
        <v>21</v>
      </c>
      <c r="B11" s="24" t="str">
        <f>'Software costs'!A8</f>
        <v>Windows OS Support</v>
      </c>
      <c r="C11" s="13">
        <f>'Software costs'!I8</f>
        <v>0</v>
      </c>
      <c r="D11" s="13">
        <f t="shared" si="6"/>
        <v>0</v>
      </c>
      <c r="E11" s="13">
        <f t="shared" si="7"/>
        <v>0</v>
      </c>
      <c r="F11" s="26">
        <f t="shared" si="8"/>
        <v>0</v>
      </c>
      <c r="G11" s="13">
        <f>'Software costs'!J8</f>
        <v>0</v>
      </c>
      <c r="H11" s="13">
        <f t="shared" si="3"/>
        <v>0</v>
      </c>
      <c r="I11" s="13">
        <f t="shared" si="4"/>
        <v>0</v>
      </c>
      <c r="J11" s="26">
        <f t="shared" si="9"/>
        <v>0</v>
      </c>
    </row>
    <row r="12" spans="1:26" x14ac:dyDescent="0.2">
      <c r="A12" s="24" t="s">
        <v>21</v>
      </c>
      <c r="B12" s="24" t="str">
        <f>'Software costs'!A9</f>
        <v>Device Management Mac</v>
      </c>
      <c r="C12" s="13">
        <f>'Software costs'!I9</f>
        <v>0.66665333359999468</v>
      </c>
      <c r="D12" s="13">
        <f t="shared" ref="D12:D13" si="10">C12</f>
        <v>0.66665333359999468</v>
      </c>
      <c r="E12" s="13">
        <f t="shared" ref="E12:E13" si="11">C12</f>
        <v>0.66665333359999468</v>
      </c>
      <c r="F12" s="26">
        <f t="shared" ref="F12:F13" si="12">SUM(C12:E12)</f>
        <v>1.999960000799984</v>
      </c>
      <c r="G12" s="13">
        <f>'Software costs'!J9</f>
        <v>0</v>
      </c>
      <c r="H12" s="13">
        <f t="shared" si="3"/>
        <v>0</v>
      </c>
      <c r="I12" s="13">
        <f t="shared" si="4"/>
        <v>0</v>
      </c>
      <c r="J12" s="26">
        <f t="shared" ref="J12:J13" si="13">SUM(G12:I12)</f>
        <v>0</v>
      </c>
    </row>
    <row r="13" spans="1:26" x14ac:dyDescent="0.2">
      <c r="A13" s="24" t="s">
        <v>21</v>
      </c>
      <c r="B13" s="24" t="str">
        <f>'Software costs'!A10</f>
        <v>Device Management Support Mac</v>
      </c>
      <c r="C13" s="13">
        <f>'Software costs'!I10</f>
        <v>0.67331986693599455</v>
      </c>
      <c r="D13" s="13">
        <f t="shared" si="10"/>
        <v>0.67331986693599455</v>
      </c>
      <c r="E13" s="13">
        <f t="shared" si="11"/>
        <v>0.67331986693599455</v>
      </c>
      <c r="F13" s="26">
        <f t="shared" si="12"/>
        <v>2.0199596008079839</v>
      </c>
      <c r="G13" s="13">
        <f>'Software costs'!J10</f>
        <v>0</v>
      </c>
      <c r="H13" s="13">
        <f t="shared" si="3"/>
        <v>0</v>
      </c>
      <c r="I13" s="13">
        <f t="shared" si="4"/>
        <v>0</v>
      </c>
      <c r="J13" s="26">
        <f t="shared" si="13"/>
        <v>0</v>
      </c>
    </row>
    <row r="14" spans="1:26" x14ac:dyDescent="0.2">
      <c r="A14" s="24" t="s">
        <v>21</v>
      </c>
      <c r="B14" s="24" t="str">
        <f>'Software costs'!A11</f>
        <v>Device Management Windows</v>
      </c>
      <c r="C14" s="13">
        <f>'Software costs'!I11</f>
        <v>0</v>
      </c>
      <c r="D14" s="13">
        <f t="shared" si="0"/>
        <v>0</v>
      </c>
      <c r="E14" s="13">
        <f t="shared" si="1"/>
        <v>0</v>
      </c>
      <c r="F14" s="26">
        <f t="shared" si="2"/>
        <v>0</v>
      </c>
      <c r="G14" s="13">
        <f>'Software costs'!J11</f>
        <v>0.67997280108795644</v>
      </c>
      <c r="H14" s="13">
        <f t="shared" si="3"/>
        <v>0.67997280108795644</v>
      </c>
      <c r="I14" s="13">
        <f t="shared" si="4"/>
        <v>0.67997280108795644</v>
      </c>
      <c r="J14" s="26">
        <f t="shared" si="5"/>
        <v>2.0399184032638695</v>
      </c>
    </row>
    <row r="15" spans="1:26" x14ac:dyDescent="0.2">
      <c r="A15" s="24" t="s">
        <v>21</v>
      </c>
      <c r="B15" s="24" t="str">
        <f>'Software costs'!A12</f>
        <v>Device Management Support Windows</v>
      </c>
      <c r="C15" s="13">
        <f>'Software costs'!I12</f>
        <v>0</v>
      </c>
      <c r="D15" s="13">
        <f t="shared" si="0"/>
        <v>0</v>
      </c>
      <c r="E15" s="13">
        <f t="shared" si="1"/>
        <v>0</v>
      </c>
      <c r="F15" s="26">
        <f t="shared" si="2"/>
        <v>0</v>
      </c>
      <c r="G15" s="13">
        <f>'Software costs'!J12</f>
        <v>0.68663920109862275</v>
      </c>
      <c r="H15" s="13">
        <f t="shared" si="3"/>
        <v>0.68663920109862275</v>
      </c>
      <c r="I15" s="13">
        <f t="shared" si="4"/>
        <v>0.68663920109862275</v>
      </c>
      <c r="J15" s="26">
        <f t="shared" si="5"/>
        <v>2.0599176032958684</v>
      </c>
    </row>
    <row r="16" spans="1:26" s="24" customFormat="1" x14ac:dyDescent="0.2">
      <c r="A16" s="24" t="s">
        <v>21</v>
      </c>
      <c r="B16" s="24" t="str">
        <f>'Software costs'!A13</f>
        <v>Microsoft Suite</v>
      </c>
      <c r="C16" s="13">
        <f>'Software costs'!I13</f>
        <v>3.3332333363332429</v>
      </c>
      <c r="D16" s="25">
        <f t="shared" si="0"/>
        <v>3.3332333363332429</v>
      </c>
      <c r="E16" s="25">
        <f t="shared" si="1"/>
        <v>3.3332333363332429</v>
      </c>
      <c r="F16" s="26">
        <f t="shared" si="2"/>
        <v>9.9997000089997279</v>
      </c>
      <c r="G16" s="13">
        <f>'Software costs'!J13</f>
        <v>3.3332333363332429</v>
      </c>
      <c r="H16" s="13">
        <f t="shared" si="3"/>
        <v>3.3332333363332429</v>
      </c>
      <c r="I16" s="13">
        <f t="shared" si="4"/>
        <v>3.3332333363332429</v>
      </c>
      <c r="J16" s="26">
        <f>SUM(G16:I16)</f>
        <v>9.9997000089997279</v>
      </c>
    </row>
    <row r="17" spans="1:10" s="24" customFormat="1" x14ac:dyDescent="0.2">
      <c r="A17" s="24" t="s">
        <v>21</v>
      </c>
      <c r="B17" s="24" t="str">
        <f>'Software costs'!A14</f>
        <v>Microsoft Suite - unused components</v>
      </c>
      <c r="C17" s="13">
        <f>'Software costs'!I14</f>
        <v>-0.66665333359999468</v>
      </c>
      <c r="D17" s="27">
        <f t="shared" si="0"/>
        <v>-0.66665333359999468</v>
      </c>
      <c r="E17" s="27">
        <f t="shared" si="1"/>
        <v>-0.66665333359999468</v>
      </c>
      <c r="F17" s="26">
        <f t="shared" si="2"/>
        <v>-1.999960000799984</v>
      </c>
      <c r="G17" s="13">
        <f>'Software costs'!J14</f>
        <v>0</v>
      </c>
      <c r="H17" s="13">
        <v>0</v>
      </c>
      <c r="I17" s="13">
        <v>0</v>
      </c>
      <c r="J17" s="26">
        <f>SUM(G17:I17)</f>
        <v>0</v>
      </c>
    </row>
    <row r="18" spans="1:10" x14ac:dyDescent="0.2">
      <c r="A18" s="24" t="s">
        <v>21</v>
      </c>
      <c r="B18" s="24" t="str">
        <f>'Software costs'!A15</f>
        <v>Local application store Mac</v>
      </c>
      <c r="C18" s="13">
        <f>'Software costs'!I15</f>
        <v>0</v>
      </c>
      <c r="D18" s="13">
        <f t="shared" ref="D18" si="14">C18</f>
        <v>0</v>
      </c>
      <c r="E18" s="13">
        <f t="shared" ref="E18" si="15">C18</f>
        <v>0</v>
      </c>
      <c r="F18" s="26">
        <f t="shared" ref="F18" si="16">SUM(C18:E18)</f>
        <v>0</v>
      </c>
      <c r="G18" s="13">
        <f>'Software costs'!J15</f>
        <v>0</v>
      </c>
      <c r="H18" s="13">
        <f t="shared" ref="H18" si="17">G18</f>
        <v>0</v>
      </c>
      <c r="I18" s="13">
        <f>G18</f>
        <v>0</v>
      </c>
      <c r="J18" s="26">
        <f t="shared" ref="J18" si="18">SUM(G18:I18)</f>
        <v>0</v>
      </c>
    </row>
    <row r="19" spans="1:10" x14ac:dyDescent="0.2">
      <c r="A19" s="24" t="s">
        <v>21</v>
      </c>
      <c r="B19" s="24" t="str">
        <f>'Software costs'!A16</f>
        <v>Local application store Windows</v>
      </c>
      <c r="C19" s="13">
        <f>'Software costs'!I16</f>
        <v>0</v>
      </c>
      <c r="D19" s="13">
        <f t="shared" si="0"/>
        <v>0</v>
      </c>
      <c r="E19" s="13">
        <f t="shared" si="1"/>
        <v>0</v>
      </c>
      <c r="F19" s="26">
        <f t="shared" si="2"/>
        <v>0</v>
      </c>
      <c r="G19" s="13">
        <f>'Software costs'!J16</f>
        <v>0</v>
      </c>
      <c r="H19" s="13">
        <f t="shared" ref="H19:H26" si="19">G19</f>
        <v>0</v>
      </c>
      <c r="I19" s="13">
        <f>G19</f>
        <v>0</v>
      </c>
      <c r="J19" s="26">
        <f t="shared" si="5"/>
        <v>0</v>
      </c>
    </row>
    <row r="20" spans="1:10" s="24" customFormat="1" x14ac:dyDescent="0.2">
      <c r="A20" s="24" t="s">
        <v>21</v>
      </c>
      <c r="B20" s="24" t="str">
        <f>'Software costs'!A17</f>
        <v>Antivirus</v>
      </c>
      <c r="C20" s="13">
        <f>'Software costs'!I17</f>
        <v>0.34665626697865726</v>
      </c>
      <c r="D20" s="25">
        <f>C20</f>
        <v>0.34665626697865726</v>
      </c>
      <c r="E20" s="25">
        <f>C20</f>
        <v>0.34665626697865726</v>
      </c>
      <c r="F20" s="26">
        <f>SUM(C20:E20)</f>
        <v>1.0399688009359718</v>
      </c>
      <c r="G20" s="13">
        <f>'Software costs'!J17</f>
        <v>0.34665626697865726</v>
      </c>
      <c r="H20" s="13">
        <f>G20</f>
        <v>0.34665626697865726</v>
      </c>
      <c r="I20" s="13">
        <f>G20</f>
        <v>0.34665626697865726</v>
      </c>
      <c r="J20" s="26">
        <f>SUM(G20:I20)</f>
        <v>1.0399688009359718</v>
      </c>
    </row>
    <row r="21" spans="1:10" s="24" customFormat="1" x14ac:dyDescent="0.2">
      <c r="A21" s="24" t="s">
        <v>21</v>
      </c>
      <c r="B21" s="24" t="str">
        <f>'Software costs'!A18</f>
        <v>Backup</v>
      </c>
      <c r="C21" s="13">
        <f>'Software costs'!I18</f>
        <v>0.34998950031499054</v>
      </c>
      <c r="D21" s="25">
        <f t="shared" si="0"/>
        <v>0.34998950031499054</v>
      </c>
      <c r="E21" s="25">
        <f t="shared" si="1"/>
        <v>0.34998950031499054</v>
      </c>
      <c r="F21" s="26">
        <f t="shared" si="2"/>
        <v>1.0499685009449715</v>
      </c>
      <c r="G21" s="13">
        <f>'Software costs'!J18</f>
        <v>0.34998950031499054</v>
      </c>
      <c r="H21" s="13">
        <f t="shared" si="19"/>
        <v>0.34998950031499054</v>
      </c>
      <c r="I21" s="13">
        <f>G21</f>
        <v>0.34998950031499054</v>
      </c>
      <c r="J21" s="26">
        <f t="shared" si="5"/>
        <v>1.0499685009449715</v>
      </c>
    </row>
    <row r="22" spans="1:10" s="24" customFormat="1" x14ac:dyDescent="0.2">
      <c r="A22" s="24" t="s">
        <v>21</v>
      </c>
      <c r="B22" s="24" t="str">
        <f>'Software costs'!A19</f>
        <v>Password Manager</v>
      </c>
      <c r="C22" s="13">
        <f>'Software costs'!I19</f>
        <v>0.35332273365132383</v>
      </c>
      <c r="D22" s="25">
        <f t="shared" si="0"/>
        <v>0.35332273365132383</v>
      </c>
      <c r="E22" s="25">
        <f t="shared" si="1"/>
        <v>0.35332273365132383</v>
      </c>
      <c r="F22" s="26">
        <f t="shared" si="2"/>
        <v>1.0599682009539715</v>
      </c>
      <c r="G22" s="13">
        <f>'Software costs'!J19</f>
        <v>0.35332273365132383</v>
      </c>
      <c r="H22" s="25">
        <f t="shared" si="19"/>
        <v>0.35332273365132383</v>
      </c>
      <c r="I22" s="25">
        <f>G22</f>
        <v>0.35332273365132383</v>
      </c>
      <c r="J22" s="26">
        <f t="shared" si="5"/>
        <v>1.0599682009539715</v>
      </c>
    </row>
    <row r="23" spans="1:10" x14ac:dyDescent="0.2">
      <c r="A23" s="24" t="s">
        <v>21</v>
      </c>
      <c r="B23" s="24" t="str">
        <f>'Software costs'!A20</f>
        <v>Authentication</v>
      </c>
      <c r="C23" s="13">
        <f>'Software costs'!I20</f>
        <v>0.356655966987657</v>
      </c>
      <c r="D23" s="25">
        <f t="shared" si="0"/>
        <v>0.356655966987657</v>
      </c>
      <c r="E23" s="25">
        <f t="shared" si="1"/>
        <v>0.356655966987657</v>
      </c>
      <c r="F23" s="26">
        <f t="shared" si="2"/>
        <v>1.069967900962971</v>
      </c>
      <c r="G23" s="13">
        <f>'Software costs'!J20</f>
        <v>0.356655966987657</v>
      </c>
      <c r="H23" s="25">
        <f t="shared" si="19"/>
        <v>0.356655966987657</v>
      </c>
      <c r="I23" s="25">
        <f>H23</f>
        <v>0.356655966987657</v>
      </c>
      <c r="J23" s="26">
        <f t="shared" si="5"/>
        <v>1.069967900962971</v>
      </c>
    </row>
    <row r="24" spans="1:10" x14ac:dyDescent="0.2">
      <c r="A24" s="24" t="s">
        <v>21</v>
      </c>
      <c r="B24" s="24" t="str">
        <f>'Software costs'!A21</f>
        <v>VPN Connectivity</v>
      </c>
      <c r="C24" s="13">
        <f>'Software costs'!I21</f>
        <v>0.35998920032399029</v>
      </c>
      <c r="D24" s="25">
        <f t="shared" si="0"/>
        <v>0.35998920032399029</v>
      </c>
      <c r="E24" s="25">
        <f t="shared" si="1"/>
        <v>0.35998920032399029</v>
      </c>
      <c r="F24" s="26">
        <f t="shared" si="2"/>
        <v>1.0799676009719708</v>
      </c>
      <c r="G24" s="13">
        <f>'Software costs'!J21</f>
        <v>0.35998920032399029</v>
      </c>
      <c r="H24" s="25">
        <f t="shared" si="19"/>
        <v>0.35998920032399029</v>
      </c>
      <c r="I24" s="25">
        <f>H24</f>
        <v>0.35998920032399029</v>
      </c>
      <c r="J24" s="26">
        <f t="shared" si="5"/>
        <v>1.0799676009719708</v>
      </c>
    </row>
    <row r="25" spans="1:10" x14ac:dyDescent="0.2">
      <c r="A25" s="24" t="s">
        <v>21</v>
      </c>
      <c r="B25" s="24" t="str">
        <f>'Software costs'!A22</f>
        <v>Collaboration</v>
      </c>
      <c r="C25" s="13">
        <f>'Software costs'!I22</f>
        <v>0.36332243366032357</v>
      </c>
      <c r="D25" s="25">
        <f t="shared" si="0"/>
        <v>0.36332243366032357</v>
      </c>
      <c r="E25" s="25">
        <f t="shared" si="1"/>
        <v>0.36332243366032357</v>
      </c>
      <c r="F25" s="26">
        <f t="shared" si="2"/>
        <v>1.0899673009809707</v>
      </c>
      <c r="G25" s="13">
        <f>'Software costs'!J22</f>
        <v>0.36332243366032357</v>
      </c>
      <c r="H25" s="25">
        <f t="shared" si="19"/>
        <v>0.36332243366032357</v>
      </c>
      <c r="I25" s="25">
        <f>H25</f>
        <v>0.36332243366032357</v>
      </c>
      <c r="J25" s="26">
        <f t="shared" si="5"/>
        <v>1.0899673009809707</v>
      </c>
    </row>
    <row r="26" spans="1:10" x14ac:dyDescent="0.2">
      <c r="A26" s="24" t="s">
        <v>21</v>
      </c>
      <c r="B26" s="24" t="str">
        <f>'Software costs'!A23</f>
        <v>Vulnerability Mgmt</v>
      </c>
      <c r="C26" s="13">
        <f>'Software costs'!I23</f>
        <v>0.36998890033299003</v>
      </c>
      <c r="D26" s="25">
        <f t="shared" si="0"/>
        <v>0.36998890033299003</v>
      </c>
      <c r="E26" s="25">
        <f t="shared" si="1"/>
        <v>0.36998890033299003</v>
      </c>
      <c r="F26" s="26">
        <f t="shared" si="2"/>
        <v>1.10996670099897</v>
      </c>
      <c r="G26" s="13">
        <f>'Software costs'!J23</f>
        <v>0.36998890033299003</v>
      </c>
      <c r="H26" s="25">
        <f t="shared" si="19"/>
        <v>0.36998890033299003</v>
      </c>
      <c r="I26" s="25">
        <f>H26</f>
        <v>0.36998890033299003</v>
      </c>
      <c r="J26" s="26">
        <f t="shared" si="5"/>
        <v>1.10996670099897</v>
      </c>
    </row>
    <row r="27" spans="1:10" s="24" customFormat="1" x14ac:dyDescent="0.2">
      <c r="A27" s="24" t="s">
        <v>21</v>
      </c>
      <c r="B27" s="24" t="str">
        <f>'Software costs'!A24</f>
        <v>App Security Management</v>
      </c>
      <c r="C27" s="13">
        <f>'Software costs'!I24</f>
        <v>0</v>
      </c>
      <c r="D27" s="25">
        <f>C27</f>
        <v>0</v>
      </c>
      <c r="E27" s="25">
        <f>C27</f>
        <v>0</v>
      </c>
      <c r="F27" s="26">
        <f t="shared" si="2"/>
        <v>0</v>
      </c>
      <c r="G27" s="13">
        <f>'Software costs'!J24</f>
        <v>0.36998890033299003</v>
      </c>
      <c r="H27" s="25">
        <f>G27</f>
        <v>0.36998890033299003</v>
      </c>
      <c r="I27" s="25">
        <f>G27</f>
        <v>0.36998890033299003</v>
      </c>
      <c r="J27" s="26">
        <f>SUM(G27:I27)</f>
        <v>1.10996670099897</v>
      </c>
    </row>
    <row r="28" spans="1:10" s="24" customFormat="1" x14ac:dyDescent="0.2">
      <c r="A28" s="24" t="s">
        <v>21</v>
      </c>
      <c r="B28" s="24" t="str">
        <f>'Software costs'!A25</f>
        <v>Other Software 1</v>
      </c>
      <c r="C28" s="13">
        <f>'Software costs'!I25</f>
        <v>0</v>
      </c>
      <c r="D28" s="25">
        <f t="shared" ref="D28:D32" si="20">C28</f>
        <v>0</v>
      </c>
      <c r="E28" s="25">
        <f t="shared" ref="E28:E32" si="21">C28</f>
        <v>0</v>
      </c>
      <c r="F28" s="26">
        <f t="shared" ref="F28:F32" si="22">SUM(C28:E28)</f>
        <v>0</v>
      </c>
      <c r="G28" s="13">
        <f>'Software costs'!J25</f>
        <v>0</v>
      </c>
      <c r="H28" s="25">
        <f t="shared" ref="H28:H32" si="23">G28</f>
        <v>0</v>
      </c>
      <c r="I28" s="25">
        <f t="shared" ref="I28:I32" si="24">G28</f>
        <v>0</v>
      </c>
      <c r="J28" s="26">
        <f t="shared" ref="J28:J32" si="25">SUM(G28:I28)</f>
        <v>0</v>
      </c>
    </row>
    <row r="29" spans="1:10" s="24" customFormat="1" x14ac:dyDescent="0.2">
      <c r="A29" s="24" t="s">
        <v>21</v>
      </c>
      <c r="B29" s="24" t="str">
        <f>'Software costs'!A26</f>
        <v>Other Software 2</v>
      </c>
      <c r="C29" s="13">
        <f>'Software costs'!I26</f>
        <v>0</v>
      </c>
      <c r="D29" s="25">
        <f t="shared" si="20"/>
        <v>0</v>
      </c>
      <c r="E29" s="25">
        <f t="shared" si="21"/>
        <v>0</v>
      </c>
      <c r="F29" s="26">
        <f t="shared" si="22"/>
        <v>0</v>
      </c>
      <c r="G29" s="13">
        <f>'Software costs'!J26</f>
        <v>0</v>
      </c>
      <c r="H29" s="25">
        <f t="shared" si="23"/>
        <v>0</v>
      </c>
      <c r="I29" s="25">
        <f t="shared" si="24"/>
        <v>0</v>
      </c>
      <c r="J29" s="26">
        <f t="shared" si="25"/>
        <v>0</v>
      </c>
    </row>
    <row r="30" spans="1:10" s="24" customFormat="1" x14ac:dyDescent="0.2">
      <c r="A30" s="24" t="s">
        <v>21</v>
      </c>
      <c r="B30" s="24" t="str">
        <f>'Software costs'!A27</f>
        <v>Other Software 3</v>
      </c>
      <c r="C30" s="13">
        <f>'Software costs'!I27</f>
        <v>0</v>
      </c>
      <c r="D30" s="25">
        <f t="shared" si="20"/>
        <v>0</v>
      </c>
      <c r="E30" s="25">
        <f t="shared" si="21"/>
        <v>0</v>
      </c>
      <c r="F30" s="26">
        <f t="shared" si="22"/>
        <v>0</v>
      </c>
      <c r="G30" s="13">
        <f>'Software costs'!J27</f>
        <v>0</v>
      </c>
      <c r="H30" s="25">
        <f t="shared" si="23"/>
        <v>0</v>
      </c>
      <c r="I30" s="25">
        <f t="shared" si="24"/>
        <v>0</v>
      </c>
      <c r="J30" s="26">
        <f t="shared" si="25"/>
        <v>0</v>
      </c>
    </row>
    <row r="31" spans="1:10" s="24" customFormat="1" x14ac:dyDescent="0.2">
      <c r="A31" s="24" t="s">
        <v>21</v>
      </c>
      <c r="B31" s="24" t="str">
        <f>'Software costs'!A28</f>
        <v>Other Software 4</v>
      </c>
      <c r="C31" s="13">
        <f>'Software costs'!I28</f>
        <v>0</v>
      </c>
      <c r="D31" s="25">
        <f t="shared" si="20"/>
        <v>0</v>
      </c>
      <c r="E31" s="25">
        <f t="shared" si="21"/>
        <v>0</v>
      </c>
      <c r="F31" s="26">
        <f t="shared" si="22"/>
        <v>0</v>
      </c>
      <c r="G31" s="13">
        <f>'Software costs'!J28</f>
        <v>0</v>
      </c>
      <c r="H31" s="25">
        <f t="shared" si="23"/>
        <v>0</v>
      </c>
      <c r="I31" s="25">
        <f t="shared" si="24"/>
        <v>0</v>
      </c>
      <c r="J31" s="26">
        <f t="shared" si="25"/>
        <v>0</v>
      </c>
    </row>
    <row r="32" spans="1:10" x14ac:dyDescent="0.2">
      <c r="A32" s="24" t="s">
        <v>21</v>
      </c>
      <c r="B32" s="24" t="str">
        <f>'Software costs'!A29</f>
        <v>Other Software 5</v>
      </c>
      <c r="C32" s="13">
        <f>'Software costs'!I29</f>
        <v>0</v>
      </c>
      <c r="D32" s="25">
        <f t="shared" si="20"/>
        <v>0</v>
      </c>
      <c r="E32" s="25">
        <f t="shared" si="21"/>
        <v>0</v>
      </c>
      <c r="F32" s="26">
        <f t="shared" si="22"/>
        <v>0</v>
      </c>
      <c r="G32" s="13">
        <f>'Software costs'!J29</f>
        <v>0</v>
      </c>
      <c r="H32" s="25">
        <f t="shared" si="23"/>
        <v>0</v>
      </c>
      <c r="I32" s="25">
        <f t="shared" si="24"/>
        <v>0</v>
      </c>
      <c r="J32" s="26">
        <f t="shared" si="25"/>
        <v>0</v>
      </c>
    </row>
    <row r="33" spans="1:10" s="24" customFormat="1" x14ac:dyDescent="0.2">
      <c r="A33" s="24" t="s">
        <v>21</v>
      </c>
      <c r="B33" s="24" t="str">
        <f>'Software costs'!A30</f>
        <v>Other Software 6</v>
      </c>
      <c r="C33" s="13">
        <f>'Software costs'!I30</f>
        <v>0</v>
      </c>
      <c r="D33" s="25">
        <f t="shared" ref="D33:D37" si="26">C33</f>
        <v>0</v>
      </c>
      <c r="E33" s="25">
        <f t="shared" ref="E33:E37" si="27">C33</f>
        <v>0</v>
      </c>
      <c r="F33" s="26">
        <f t="shared" si="2"/>
        <v>0</v>
      </c>
      <c r="G33" s="13">
        <f>'Software costs'!J30</f>
        <v>0</v>
      </c>
      <c r="H33" s="25">
        <f t="shared" ref="H33:H37" si="28">G33</f>
        <v>0</v>
      </c>
      <c r="I33" s="25">
        <f t="shared" ref="I33:I37" si="29">G33</f>
        <v>0</v>
      </c>
      <c r="J33" s="26">
        <f t="shared" ref="J33:J37" si="30">SUM(G33:I33)</f>
        <v>0</v>
      </c>
    </row>
    <row r="34" spans="1:10" s="24" customFormat="1" x14ac:dyDescent="0.2">
      <c r="A34" s="24" t="s">
        <v>21</v>
      </c>
      <c r="B34" s="24" t="str">
        <f>'Software costs'!A31</f>
        <v>Other Software 7</v>
      </c>
      <c r="C34" s="13">
        <f>'Software costs'!I31</f>
        <v>0</v>
      </c>
      <c r="D34" s="25">
        <f t="shared" si="26"/>
        <v>0</v>
      </c>
      <c r="E34" s="25">
        <f t="shared" si="27"/>
        <v>0</v>
      </c>
      <c r="F34" s="26">
        <f t="shared" si="2"/>
        <v>0</v>
      </c>
      <c r="G34" s="13">
        <f>'Software costs'!J31</f>
        <v>0</v>
      </c>
      <c r="H34" s="25">
        <f t="shared" si="28"/>
        <v>0</v>
      </c>
      <c r="I34" s="25">
        <f t="shared" si="29"/>
        <v>0</v>
      </c>
      <c r="J34" s="26">
        <f t="shared" si="30"/>
        <v>0</v>
      </c>
    </row>
    <row r="35" spans="1:10" s="24" customFormat="1" x14ac:dyDescent="0.2">
      <c r="A35" s="24" t="s">
        <v>21</v>
      </c>
      <c r="B35" s="24" t="str">
        <f>'Software costs'!A32</f>
        <v>Other Software 8</v>
      </c>
      <c r="C35" s="13">
        <f>'Software costs'!I32</f>
        <v>0</v>
      </c>
      <c r="D35" s="25">
        <f t="shared" si="26"/>
        <v>0</v>
      </c>
      <c r="E35" s="25">
        <f t="shared" si="27"/>
        <v>0</v>
      </c>
      <c r="F35" s="26">
        <f t="shared" si="2"/>
        <v>0</v>
      </c>
      <c r="G35" s="13">
        <f>'Software costs'!J32</f>
        <v>0</v>
      </c>
      <c r="H35" s="25">
        <f t="shared" si="28"/>
        <v>0</v>
      </c>
      <c r="I35" s="25">
        <f t="shared" si="29"/>
        <v>0</v>
      </c>
      <c r="J35" s="26">
        <f t="shared" si="30"/>
        <v>0</v>
      </c>
    </row>
    <row r="36" spans="1:10" s="24" customFormat="1" x14ac:dyDescent="0.2">
      <c r="A36" s="24" t="s">
        <v>21</v>
      </c>
      <c r="B36" s="24" t="str">
        <f>'Software costs'!A33</f>
        <v>Other Software 9</v>
      </c>
      <c r="C36" s="13">
        <f>'Software costs'!I33</f>
        <v>0</v>
      </c>
      <c r="D36" s="25">
        <f t="shared" si="26"/>
        <v>0</v>
      </c>
      <c r="E36" s="25">
        <f t="shared" si="27"/>
        <v>0</v>
      </c>
      <c r="F36" s="26">
        <f t="shared" si="2"/>
        <v>0</v>
      </c>
      <c r="G36" s="13">
        <f>'Software costs'!J33</f>
        <v>0</v>
      </c>
      <c r="H36" s="25">
        <f t="shared" si="28"/>
        <v>0</v>
      </c>
      <c r="I36" s="25">
        <f t="shared" si="29"/>
        <v>0</v>
      </c>
      <c r="J36" s="26">
        <f t="shared" si="30"/>
        <v>0</v>
      </c>
    </row>
    <row r="37" spans="1:10" x14ac:dyDescent="0.2">
      <c r="A37" s="24" t="s">
        <v>21</v>
      </c>
      <c r="B37" s="24" t="str">
        <f>'Software costs'!A34</f>
        <v>Other Software 10</v>
      </c>
      <c r="C37" s="13">
        <f>'Software costs'!I34</f>
        <v>0</v>
      </c>
      <c r="D37" s="25">
        <f t="shared" si="26"/>
        <v>0</v>
      </c>
      <c r="E37" s="25">
        <f t="shared" si="27"/>
        <v>0</v>
      </c>
      <c r="F37" s="26">
        <f t="shared" si="2"/>
        <v>0</v>
      </c>
      <c r="G37" s="13">
        <f>'Software costs'!J34</f>
        <v>0</v>
      </c>
      <c r="H37" s="25">
        <f t="shared" si="28"/>
        <v>0</v>
      </c>
      <c r="I37" s="25">
        <f t="shared" si="29"/>
        <v>0</v>
      </c>
      <c r="J37" s="26">
        <f t="shared" si="30"/>
        <v>0</v>
      </c>
    </row>
    <row r="38" spans="1:10" x14ac:dyDescent="0.2">
      <c r="A38" s="2" t="s">
        <v>21</v>
      </c>
      <c r="B38" s="6" t="s">
        <v>24</v>
      </c>
      <c r="C38" s="11">
        <f t="shared" ref="C38:J38" si="31">SUM(C8:C37)</f>
        <v>6.5064782055191692</v>
      </c>
      <c r="D38" s="11">
        <f t="shared" si="31"/>
        <v>6.5064782055191692</v>
      </c>
      <c r="E38" s="11">
        <f t="shared" si="31"/>
        <v>6.5064782055191692</v>
      </c>
      <c r="F38" s="12">
        <f t="shared" si="31"/>
        <v>19.519434616557511</v>
      </c>
      <c r="G38" s="11">
        <f t="shared" si="31"/>
        <v>7.5697592411027435</v>
      </c>
      <c r="H38" s="11">
        <f t="shared" si="31"/>
        <v>7.5697592411027435</v>
      </c>
      <c r="I38" s="11">
        <f t="shared" si="31"/>
        <v>7.5697592411027435</v>
      </c>
      <c r="J38" s="12">
        <f t="shared" si="31"/>
        <v>22.709277723308237</v>
      </c>
    </row>
    <row r="39" spans="1:10" ht="17" x14ac:dyDescent="0.2">
      <c r="A39" t="s">
        <v>25</v>
      </c>
      <c r="B39" s="107" t="s">
        <v>143</v>
      </c>
      <c r="C39" s="13">
        <f>'Internal employees'!B13</f>
        <v>1.7999640007199855</v>
      </c>
      <c r="D39" s="13">
        <f t="shared" ref="D39:D40" si="32">C39</f>
        <v>1.7999640007199855</v>
      </c>
      <c r="E39" s="13">
        <f t="shared" ref="E39:E40" si="33">C39</f>
        <v>1.7999640007199855</v>
      </c>
      <c r="F39" s="26">
        <f t="shared" si="2"/>
        <v>5.399892002159957</v>
      </c>
      <c r="G39" s="13">
        <f>'Internal employees'!I14</f>
        <v>1.7999280028798847</v>
      </c>
      <c r="H39" s="13">
        <f t="shared" ref="H39:H40" si="34">G39</f>
        <v>1.7999280028798847</v>
      </c>
      <c r="I39" s="13">
        <f t="shared" ref="I39:I40" si="35">G39</f>
        <v>1.7999280028798847</v>
      </c>
      <c r="J39" s="26">
        <f t="shared" si="5"/>
        <v>5.3997840086396547</v>
      </c>
    </row>
    <row r="40" spans="1:10" ht="17" x14ac:dyDescent="0.2">
      <c r="A40" t="s">
        <v>25</v>
      </c>
      <c r="B40" s="107" t="s">
        <v>253</v>
      </c>
      <c r="C40" s="13">
        <f>'Internal employees'!C13</f>
        <v>1.0555320992866826</v>
      </c>
      <c r="D40" s="13">
        <f t="shared" si="32"/>
        <v>1.0555320992866826</v>
      </c>
      <c r="E40" s="13">
        <f t="shared" si="33"/>
        <v>1.0555320992866826</v>
      </c>
      <c r="F40" s="26">
        <f t="shared" si="2"/>
        <v>3.1665962978600479</v>
      </c>
      <c r="G40" s="13">
        <f>'Internal employees'!J14</f>
        <v>1.0555086440602639</v>
      </c>
      <c r="H40" s="13">
        <f t="shared" si="34"/>
        <v>1.0555086440602639</v>
      </c>
      <c r="I40" s="13">
        <f t="shared" si="35"/>
        <v>1.0555086440602639</v>
      </c>
      <c r="J40" s="26">
        <f t="shared" si="5"/>
        <v>3.1665259321807917</v>
      </c>
    </row>
    <row r="41" spans="1:10" ht="17" x14ac:dyDescent="0.2">
      <c r="A41" t="s">
        <v>25</v>
      </c>
      <c r="B41" s="107" t="s">
        <v>142</v>
      </c>
      <c r="C41" s="13">
        <f>'Internal employees'!D13</f>
        <v>0.94998100037999245</v>
      </c>
      <c r="D41" s="13">
        <f t="shared" ref="D41" si="36">C41</f>
        <v>0.94998100037999245</v>
      </c>
      <c r="E41" s="13">
        <f t="shared" ref="E41" si="37">C41</f>
        <v>0.94998100037999245</v>
      </c>
      <c r="F41" s="26">
        <f t="shared" ref="F41" si="38">SUM(C41:E41)</f>
        <v>2.8499430011399776</v>
      </c>
      <c r="G41" s="13">
        <f>'Internal employees'!K14</f>
        <v>0.94996200151993915</v>
      </c>
      <c r="H41" s="13">
        <f t="shared" ref="H41" si="39">G41</f>
        <v>0.94996200151993915</v>
      </c>
      <c r="I41" s="13">
        <f t="shared" ref="I41" si="40">G41</f>
        <v>0.94996200151993915</v>
      </c>
      <c r="J41" s="26">
        <f t="shared" ref="J41" si="41">SUM(G41:I41)</f>
        <v>2.8498860045598176</v>
      </c>
    </row>
    <row r="42" spans="1:10" x14ac:dyDescent="0.2">
      <c r="A42" t="s">
        <v>25</v>
      </c>
      <c r="B42" s="5" t="s">
        <v>426</v>
      </c>
      <c r="C42" s="13">
        <f>'External resources'!M10</f>
        <v>1.999960000799984</v>
      </c>
      <c r="D42" s="13">
        <f>C42</f>
        <v>1.999960000799984</v>
      </c>
      <c r="E42" s="13">
        <f>C42</f>
        <v>1.999960000799984</v>
      </c>
      <c r="F42" s="26">
        <f>SUM(C42:E42)</f>
        <v>5.9998800023999523</v>
      </c>
      <c r="G42" s="13">
        <f>'External resources'!P11</f>
        <v>1.9999200031998721</v>
      </c>
      <c r="H42" s="13">
        <f>G42</f>
        <v>1.9999200031998721</v>
      </c>
      <c r="I42" s="13">
        <f>G42</f>
        <v>1.9999200031998721</v>
      </c>
      <c r="J42" s="26">
        <f>SUM(G42:I42)</f>
        <v>5.9997600095996164</v>
      </c>
    </row>
    <row r="43" spans="1:10" x14ac:dyDescent="0.2">
      <c r="A43" t="s">
        <v>25</v>
      </c>
      <c r="B43" s="5" t="s">
        <v>233</v>
      </c>
      <c r="C43" s="13">
        <f>'External resources'!N10</f>
        <v>1.11664185240328</v>
      </c>
      <c r="D43" s="13">
        <f>C43</f>
        <v>1.11664185240328</v>
      </c>
      <c r="E43" s="13">
        <f>C43</f>
        <v>1.11664185240328</v>
      </c>
      <c r="F43" s="26">
        <f>SUM(C43:E43)</f>
        <v>3.3499255572098399</v>
      </c>
      <c r="G43" s="13">
        <f>'External resources'!Q11</f>
        <v>1.1166170392427004</v>
      </c>
      <c r="H43" s="13">
        <f>G43</f>
        <v>1.1166170392427004</v>
      </c>
      <c r="I43" s="13">
        <f>G43</f>
        <v>1.1166170392427004</v>
      </c>
      <c r="J43" s="26">
        <f>SUM(G43:I43)</f>
        <v>3.3498511177281012</v>
      </c>
    </row>
    <row r="44" spans="1:10" x14ac:dyDescent="0.2">
      <c r="A44" t="s">
        <v>25</v>
      </c>
      <c r="B44" s="5" t="s">
        <v>423</v>
      </c>
      <c r="C44" s="13">
        <f>'External resources'!O10</f>
        <v>4.0399192016159677</v>
      </c>
      <c r="D44" s="13">
        <f>C44</f>
        <v>4.0399192016159677</v>
      </c>
      <c r="E44" s="13">
        <f>C44</f>
        <v>4.0399192016159677</v>
      </c>
      <c r="F44" s="26">
        <f>SUM(C44:E44)</f>
        <v>12.119757604847903</v>
      </c>
      <c r="G44" s="13">
        <f>'External resources'!R11</f>
        <v>4.0598376064957398</v>
      </c>
      <c r="H44" s="13">
        <f>G44</f>
        <v>4.0598376064957398</v>
      </c>
      <c r="I44" s="13">
        <f>G44</f>
        <v>4.0598376064957398</v>
      </c>
      <c r="J44" s="26">
        <f>SUM(G44:I44)</f>
        <v>12.179512819487218</v>
      </c>
    </row>
    <row r="45" spans="1:10" x14ac:dyDescent="0.2">
      <c r="A45" s="2" t="s">
        <v>25</v>
      </c>
      <c r="B45" s="6" t="s">
        <v>24</v>
      </c>
      <c r="C45" s="11">
        <f>SUM(C39:C44)</f>
        <v>10.961998155205892</v>
      </c>
      <c r="D45" s="11">
        <f t="shared" ref="D45:E45" si="42">SUM(D39:D44)</f>
        <v>10.961998155205892</v>
      </c>
      <c r="E45" s="11">
        <f t="shared" si="42"/>
        <v>10.961998155205892</v>
      </c>
      <c r="F45" s="12">
        <f>SUM(F39:F44)</f>
        <v>32.885994465617678</v>
      </c>
      <c r="G45" s="11">
        <f>SUM(G39:G44)</f>
        <v>10.9817732973984</v>
      </c>
      <c r="H45" s="11">
        <f t="shared" ref="H45:I45" si="43">SUM(H39:H44)</f>
        <v>10.9817732973984</v>
      </c>
      <c r="I45" s="11">
        <f t="shared" si="43"/>
        <v>10.9817732973984</v>
      </c>
      <c r="J45" s="12">
        <f>SUM(J39:J44)</f>
        <v>32.945319892195201</v>
      </c>
    </row>
    <row r="46" spans="1:10" x14ac:dyDescent="0.2">
      <c r="A46" t="s">
        <v>26</v>
      </c>
      <c r="B46" s="5" t="s">
        <v>137</v>
      </c>
      <c r="C46" s="13">
        <f>'Internal employees'!E13</f>
        <v>0.1999960000799984</v>
      </c>
      <c r="D46" s="13">
        <f t="shared" ref="D46:D51" si="44">C46</f>
        <v>0.1999960000799984</v>
      </c>
      <c r="E46" s="13">
        <f t="shared" ref="E46:E51" si="45">C46</f>
        <v>0.1999960000799984</v>
      </c>
      <c r="F46" s="26">
        <f t="shared" ref="F46:F51" si="46">SUM(C46:E46)</f>
        <v>0.59998800023999521</v>
      </c>
      <c r="G46" s="13">
        <f>'Internal employees'!L14</f>
        <v>0.29998800047998081</v>
      </c>
      <c r="H46" s="13">
        <f t="shared" ref="H46:H51" si="47">G46</f>
        <v>0.29998800047998081</v>
      </c>
      <c r="I46" s="13">
        <f t="shared" ref="I46:I51" si="48">G46</f>
        <v>0.29998800047998081</v>
      </c>
      <c r="J46" s="26">
        <f t="shared" ref="J46:J51" si="49">SUM(G46:I46)</f>
        <v>0.89996400143994237</v>
      </c>
    </row>
    <row r="47" spans="1:10" x14ac:dyDescent="0.2">
      <c r="A47" t="s">
        <v>26</v>
      </c>
      <c r="B47" s="5" t="s">
        <v>136</v>
      </c>
      <c r="C47" s="13">
        <f>'Internal employees'!F13</f>
        <v>0.39999200015999681</v>
      </c>
      <c r="D47" s="13">
        <f t="shared" si="44"/>
        <v>0.39999200015999681</v>
      </c>
      <c r="E47" s="13">
        <f t="shared" si="45"/>
        <v>0.39999200015999681</v>
      </c>
      <c r="F47" s="26">
        <f t="shared" si="46"/>
        <v>1.1999760004799904</v>
      </c>
      <c r="G47" s="13">
        <f>'Internal employees'!M14</f>
        <v>0.49998000079996802</v>
      </c>
      <c r="H47" s="13">
        <f t="shared" si="47"/>
        <v>0.49998000079996802</v>
      </c>
      <c r="I47" s="13">
        <f t="shared" si="48"/>
        <v>0.49998000079996802</v>
      </c>
      <c r="J47" s="26">
        <f t="shared" si="49"/>
        <v>1.4999400023999041</v>
      </c>
    </row>
    <row r="48" spans="1:10" x14ac:dyDescent="0.2">
      <c r="A48" t="s">
        <v>26</v>
      </c>
      <c r="B48" s="5" t="s">
        <v>138</v>
      </c>
      <c r="C48" s="13">
        <f>'Internal employees'!G13</f>
        <v>0.59998800023999521</v>
      </c>
      <c r="D48" s="13">
        <f t="shared" si="44"/>
        <v>0.59998800023999521</v>
      </c>
      <c r="E48" s="13">
        <f t="shared" si="45"/>
        <v>0.59998800023999521</v>
      </c>
      <c r="F48" s="26">
        <f t="shared" si="46"/>
        <v>1.7999640007199855</v>
      </c>
      <c r="G48" s="13">
        <f>'Internal employees'!N14</f>
        <v>0.69997200111995517</v>
      </c>
      <c r="H48" s="13">
        <f t="shared" si="47"/>
        <v>0.69997200111995517</v>
      </c>
      <c r="I48" s="13">
        <f t="shared" si="48"/>
        <v>0.69997200111995517</v>
      </c>
      <c r="J48" s="26">
        <f t="shared" si="49"/>
        <v>2.0999160033598656</v>
      </c>
    </row>
    <row r="49" spans="1:10" x14ac:dyDescent="0.2">
      <c r="A49" t="s">
        <v>26</v>
      </c>
      <c r="B49" s="5" t="s">
        <v>139</v>
      </c>
      <c r="C49" s="13">
        <f>'Internal employees'!H13</f>
        <v>0.79998400031999362</v>
      </c>
      <c r="D49" s="13">
        <f t="shared" si="44"/>
        <v>0.79998400031999362</v>
      </c>
      <c r="E49" s="13">
        <f t="shared" si="45"/>
        <v>0.79998400031999362</v>
      </c>
      <c r="F49" s="26">
        <f t="shared" si="46"/>
        <v>2.3999520009599808</v>
      </c>
      <c r="G49" s="13">
        <f>'Internal employees'!O14</f>
        <v>0.49998000079996802</v>
      </c>
      <c r="H49" s="13">
        <f t="shared" si="47"/>
        <v>0.49998000079996802</v>
      </c>
      <c r="I49" s="13">
        <f t="shared" si="48"/>
        <v>0.49998000079996802</v>
      </c>
      <c r="J49" s="26">
        <f t="shared" si="49"/>
        <v>1.4999400023999041</v>
      </c>
    </row>
    <row r="50" spans="1:10" x14ac:dyDescent="0.2">
      <c r="A50" t="s">
        <v>26</v>
      </c>
      <c r="B50" s="5" t="s">
        <v>179</v>
      </c>
      <c r="C50" s="13">
        <f>'Internal employees'!P13</f>
        <v>1.2499531267577466</v>
      </c>
      <c r="D50" s="13">
        <f t="shared" si="44"/>
        <v>1.2499531267577466</v>
      </c>
      <c r="E50" s="13">
        <f t="shared" si="45"/>
        <v>1.2499531267577466</v>
      </c>
      <c r="F50" s="26">
        <f t="shared" si="46"/>
        <v>3.7498593802732398</v>
      </c>
      <c r="G50" s="13">
        <f>'Internal employees'!P14</f>
        <v>1.2499531267577466</v>
      </c>
      <c r="H50" s="13">
        <f t="shared" si="47"/>
        <v>1.2499531267577466</v>
      </c>
      <c r="I50" s="13">
        <f t="shared" si="48"/>
        <v>1.2499531267577466</v>
      </c>
      <c r="J50" s="26">
        <f t="shared" si="49"/>
        <v>3.7498593802732398</v>
      </c>
    </row>
    <row r="51" spans="1:10" x14ac:dyDescent="0.2">
      <c r="A51" t="s">
        <v>26</v>
      </c>
      <c r="B51" s="5" t="s">
        <v>139</v>
      </c>
      <c r="C51" s="13">
        <f>'Internal employees'!Q13</f>
        <v>0.49998500044998651</v>
      </c>
      <c r="D51" s="13">
        <f t="shared" si="44"/>
        <v>0.49998500044998651</v>
      </c>
      <c r="E51" s="13">
        <f t="shared" si="45"/>
        <v>0.49998500044998651</v>
      </c>
      <c r="F51" s="26">
        <f t="shared" si="46"/>
        <v>1.4999550013499596</v>
      </c>
      <c r="G51" s="13">
        <f>'Internal employees'!Q14</f>
        <v>0.49998500044998651</v>
      </c>
      <c r="H51" s="13">
        <f t="shared" si="47"/>
        <v>0.49998500044998651</v>
      </c>
      <c r="I51" s="13">
        <f t="shared" si="48"/>
        <v>0.49998500044998651</v>
      </c>
      <c r="J51" s="26">
        <f t="shared" si="49"/>
        <v>1.4999550013499596</v>
      </c>
    </row>
    <row r="52" spans="1:10" x14ac:dyDescent="0.2">
      <c r="A52" t="s">
        <v>26</v>
      </c>
      <c r="B52" s="5" t="s">
        <v>424</v>
      </c>
      <c r="C52" s="13">
        <f>'External resources'!S10</f>
        <v>0.50248492545223644</v>
      </c>
      <c r="D52" s="13">
        <f t="shared" ref="D52" si="50">C52</f>
        <v>0.50248492545223644</v>
      </c>
      <c r="E52" s="13">
        <f t="shared" ref="E52" si="51">C52</f>
        <v>0.50248492545223644</v>
      </c>
      <c r="F52" s="26">
        <f t="shared" ref="F52" si="52">SUM(C52:E52)</f>
        <v>1.5074547763567092</v>
      </c>
      <c r="G52" s="13">
        <f>'External resources'!S11</f>
        <v>0.50248492545223644</v>
      </c>
      <c r="H52" s="13">
        <f t="shared" ref="H52" si="53">G52</f>
        <v>0.50248492545223644</v>
      </c>
      <c r="I52" s="13">
        <f t="shared" ref="I52" si="54">G52</f>
        <v>0.50248492545223644</v>
      </c>
      <c r="J52" s="26">
        <f t="shared" ref="J52" si="55">SUM(G52:I52)</f>
        <v>1.5074547763567092</v>
      </c>
    </row>
    <row r="53" spans="1:10" x14ac:dyDescent="0.2">
      <c r="A53" t="s">
        <v>26</v>
      </c>
      <c r="B53" s="5" t="s">
        <v>425</v>
      </c>
      <c r="C53" s="13">
        <f>'External resources'!T10</f>
        <v>0.50248492545223644</v>
      </c>
      <c r="D53" s="13">
        <f t="shared" ref="D53" si="56">C53</f>
        <v>0.50248492545223644</v>
      </c>
      <c r="E53" s="13">
        <f t="shared" ref="E53" si="57">C53</f>
        <v>0.50248492545223644</v>
      </c>
      <c r="F53" s="26">
        <f t="shared" si="2"/>
        <v>1.5074547763567092</v>
      </c>
      <c r="G53" s="13">
        <f>'External resources'!T11</f>
        <v>0.50248492545223644</v>
      </c>
      <c r="H53" s="13">
        <f t="shared" ref="H53" si="58">G53</f>
        <v>0.50248492545223644</v>
      </c>
      <c r="I53" s="13">
        <f t="shared" ref="I53" si="59">G53</f>
        <v>0.50248492545223644</v>
      </c>
      <c r="J53" s="26">
        <f t="shared" si="5"/>
        <v>1.5074547763567092</v>
      </c>
    </row>
    <row r="54" spans="1:10" x14ac:dyDescent="0.2">
      <c r="A54" s="2" t="s">
        <v>26</v>
      </c>
      <c r="B54" s="6" t="s">
        <v>24</v>
      </c>
      <c r="C54" s="11">
        <f t="shared" ref="C54:J54" si="60">SUM(C46:C53)</f>
        <v>4.7548679789121904</v>
      </c>
      <c r="D54" s="11">
        <f t="shared" si="60"/>
        <v>4.7548679789121904</v>
      </c>
      <c r="E54" s="11">
        <f t="shared" si="60"/>
        <v>4.7548679789121904</v>
      </c>
      <c r="F54" s="12">
        <f t="shared" si="60"/>
        <v>14.26460393673657</v>
      </c>
      <c r="G54" s="11">
        <f t="shared" si="60"/>
        <v>4.7548279813120775</v>
      </c>
      <c r="H54" s="11">
        <f t="shared" si="60"/>
        <v>4.7548279813120775</v>
      </c>
      <c r="I54" s="11">
        <f t="shared" si="60"/>
        <v>4.7548279813120775</v>
      </c>
      <c r="J54" s="12">
        <f t="shared" si="60"/>
        <v>14.264483943936236</v>
      </c>
    </row>
    <row r="55" spans="1:10" x14ac:dyDescent="0.2">
      <c r="A55" s="2" t="s">
        <v>27</v>
      </c>
      <c r="B55" s="6" t="s">
        <v>24</v>
      </c>
      <c r="C55" s="11">
        <f t="shared" ref="C55:J55" si="61">C54+C45+C38</f>
        <v>22.223344339637251</v>
      </c>
      <c r="D55" s="11">
        <f t="shared" si="61"/>
        <v>22.223344339637251</v>
      </c>
      <c r="E55" s="11">
        <f t="shared" si="61"/>
        <v>22.223344339637251</v>
      </c>
      <c r="F55" s="12">
        <f t="shared" si="61"/>
        <v>66.670033018911766</v>
      </c>
      <c r="G55" s="11">
        <f t="shared" si="61"/>
        <v>23.306360519813222</v>
      </c>
      <c r="H55" s="11">
        <f t="shared" si="61"/>
        <v>23.306360519813222</v>
      </c>
      <c r="I55" s="11">
        <f t="shared" si="61"/>
        <v>23.306360519813222</v>
      </c>
      <c r="J55" s="12">
        <f t="shared" si="61"/>
        <v>69.919081559439675</v>
      </c>
    </row>
    <row r="56" spans="1:10" x14ac:dyDescent="0.2">
      <c r="A56" s="1"/>
      <c r="B56" s="31"/>
      <c r="C56" s="32"/>
      <c r="D56" s="32"/>
      <c r="E56" s="32"/>
      <c r="F56" s="33"/>
      <c r="G56" s="32"/>
      <c r="H56" s="32"/>
      <c r="I56" s="32"/>
      <c r="J56" s="33"/>
    </row>
    <row r="57" spans="1:10" x14ac:dyDescent="0.2">
      <c r="A57" s="1"/>
      <c r="B57" s="31"/>
      <c r="C57" s="32"/>
      <c r="D57" s="32"/>
      <c r="E57" s="32"/>
      <c r="F57" s="33"/>
      <c r="G57" s="32"/>
      <c r="H57" s="32"/>
      <c r="I57" s="32"/>
      <c r="J57" s="33"/>
    </row>
    <row r="58" spans="1:10" x14ac:dyDescent="0.2">
      <c r="A58" s="1"/>
      <c r="B58" s="31"/>
      <c r="C58" s="32"/>
      <c r="D58" s="32"/>
      <c r="E58" s="32"/>
      <c r="F58" s="33"/>
      <c r="G58" s="32"/>
      <c r="H58" s="32"/>
      <c r="I58" s="32"/>
      <c r="J58" s="33"/>
    </row>
    <row r="59" spans="1:10" x14ac:dyDescent="0.2">
      <c r="A59" s="1"/>
      <c r="B59" s="31"/>
      <c r="C59" s="32"/>
      <c r="D59" s="32"/>
      <c r="E59" s="32"/>
      <c r="F59" s="33"/>
      <c r="G59" s="32"/>
      <c r="H59" s="32"/>
      <c r="I59" s="32"/>
      <c r="J59" s="33"/>
    </row>
    <row r="60" spans="1:10" ht="21" x14ac:dyDescent="0.25">
      <c r="A60" s="61" t="s">
        <v>61</v>
      </c>
      <c r="B60" s="31"/>
      <c r="C60" s="21"/>
      <c r="D60" s="21"/>
      <c r="E60" s="21"/>
      <c r="F60" s="71"/>
      <c r="G60" s="21"/>
      <c r="H60" s="21"/>
      <c r="I60" s="21"/>
      <c r="J60" s="71"/>
    </row>
    <row r="61" spans="1:10" s="42" customFormat="1" x14ac:dyDescent="0.2">
      <c r="A61" s="43" t="s">
        <v>28</v>
      </c>
      <c r="B61" s="41"/>
      <c r="C61" s="40"/>
      <c r="D61" s="40"/>
      <c r="E61" s="40"/>
      <c r="F61" s="41"/>
      <c r="G61" s="40"/>
      <c r="H61" s="40"/>
      <c r="I61" s="40"/>
      <c r="J61" s="41"/>
    </row>
    <row r="62" spans="1:10" x14ac:dyDescent="0.2">
      <c r="A62" t="s">
        <v>10</v>
      </c>
      <c r="B62" s="5" t="s">
        <v>40</v>
      </c>
      <c r="C62" s="21">
        <f>'US Hardware costs'!$C$8/3</f>
        <v>433</v>
      </c>
      <c r="D62" s="21">
        <f>C62</f>
        <v>433</v>
      </c>
      <c r="E62" s="21">
        <f>C62</f>
        <v>433</v>
      </c>
      <c r="F62" s="10">
        <f>SUM(C62:E62)</f>
        <v>1299</v>
      </c>
      <c r="G62" s="21">
        <f>'US Hardware costs'!$N$8/3</f>
        <v>433</v>
      </c>
      <c r="H62" s="21">
        <f t="shared" ref="H62:I64" si="62">G62</f>
        <v>433</v>
      </c>
      <c r="I62" s="21">
        <f t="shared" si="62"/>
        <v>433</v>
      </c>
      <c r="J62" s="10">
        <f>SUM(G62:I62)</f>
        <v>1299</v>
      </c>
    </row>
    <row r="63" spans="1:10" x14ac:dyDescent="0.2">
      <c r="A63" t="s">
        <v>10</v>
      </c>
      <c r="B63" s="5" t="s">
        <v>30</v>
      </c>
      <c r="C63" s="21">
        <f>'US Hardware costs'!$D$8/3</f>
        <v>33.333333333333336</v>
      </c>
      <c r="D63" s="21">
        <f>C63</f>
        <v>33.333333333333336</v>
      </c>
      <c r="E63" s="21">
        <f>C63</f>
        <v>33.333333333333336</v>
      </c>
      <c r="F63" s="10">
        <f>SUM(C63:E63)</f>
        <v>100</v>
      </c>
      <c r="G63" s="21">
        <f>'US Hardware costs'!$O$8/3</f>
        <v>33.333333333333336</v>
      </c>
      <c r="H63" s="21">
        <f t="shared" si="62"/>
        <v>33.333333333333336</v>
      </c>
      <c r="I63" s="21">
        <f t="shared" si="62"/>
        <v>33.333333333333336</v>
      </c>
      <c r="J63" s="10">
        <f>SUM(G63:I63)</f>
        <v>100</v>
      </c>
    </row>
    <row r="64" spans="1:10" x14ac:dyDescent="0.2">
      <c r="A64" t="s">
        <v>10</v>
      </c>
      <c r="B64" s="5" t="s">
        <v>31</v>
      </c>
      <c r="C64" s="21">
        <f>'US Hardware costs'!$E$8/3</f>
        <v>33.333333333333336</v>
      </c>
      <c r="D64" s="21">
        <f>C64</f>
        <v>33.333333333333336</v>
      </c>
      <c r="E64" s="21">
        <f>C64</f>
        <v>33.333333333333336</v>
      </c>
      <c r="F64" s="10">
        <f>SUM(C64:E64)</f>
        <v>100</v>
      </c>
      <c r="G64" s="21">
        <f>'US Hardware costs'!$P$8/3</f>
        <v>33.333333333333336</v>
      </c>
      <c r="H64" s="21">
        <f t="shared" si="62"/>
        <v>33.333333333333336</v>
      </c>
      <c r="I64" s="21">
        <f t="shared" si="62"/>
        <v>33.333333333333336</v>
      </c>
      <c r="J64" s="10">
        <f>SUM(G64:I64)</f>
        <v>100</v>
      </c>
    </row>
    <row r="65" spans="1:10" x14ac:dyDescent="0.2">
      <c r="A65" s="44" t="s">
        <v>10</v>
      </c>
      <c r="B65" s="45" t="s">
        <v>24</v>
      </c>
      <c r="C65" s="70">
        <f t="shared" ref="C65:J65" si="63">SUM(C62:C64)</f>
        <v>499.66666666666663</v>
      </c>
      <c r="D65" s="70">
        <f t="shared" si="63"/>
        <v>499.66666666666663</v>
      </c>
      <c r="E65" s="70">
        <f t="shared" si="63"/>
        <v>499.66666666666663</v>
      </c>
      <c r="F65" s="47">
        <f t="shared" si="63"/>
        <v>1499</v>
      </c>
      <c r="G65" s="70">
        <f t="shared" si="63"/>
        <v>499.66666666666663</v>
      </c>
      <c r="H65" s="70">
        <f t="shared" si="63"/>
        <v>499.66666666666663</v>
      </c>
      <c r="I65" s="70">
        <f t="shared" si="63"/>
        <v>499.66666666666663</v>
      </c>
      <c r="J65" s="47">
        <f t="shared" si="63"/>
        <v>1499</v>
      </c>
    </row>
    <row r="66" spans="1:10" x14ac:dyDescent="0.2">
      <c r="A66" s="48" t="s">
        <v>10</v>
      </c>
      <c r="B66" s="49" t="s">
        <v>32</v>
      </c>
      <c r="C66" s="69">
        <f t="shared" ref="C66:J66" si="64">C$55+C65</f>
        <v>521.89001100630389</v>
      </c>
      <c r="D66" s="69">
        <f t="shared" si="64"/>
        <v>521.89001100630389</v>
      </c>
      <c r="E66" s="69">
        <f t="shared" si="64"/>
        <v>521.89001100630389</v>
      </c>
      <c r="F66" s="51">
        <f t="shared" si="64"/>
        <v>1565.6700330189117</v>
      </c>
      <c r="G66" s="69">
        <f t="shared" si="64"/>
        <v>522.97302718647984</v>
      </c>
      <c r="H66" s="69">
        <f t="shared" si="64"/>
        <v>522.97302718647984</v>
      </c>
      <c r="I66" s="69">
        <f t="shared" si="64"/>
        <v>522.97302718647984</v>
      </c>
      <c r="J66" s="51">
        <f t="shared" si="64"/>
        <v>1568.9190815594397</v>
      </c>
    </row>
    <row r="67" spans="1:10" x14ac:dyDescent="0.2">
      <c r="A67" s="34" t="s">
        <v>10</v>
      </c>
      <c r="B67" s="35" t="s">
        <v>33</v>
      </c>
      <c r="C67" s="36">
        <f>C66-G66</f>
        <v>-1.0830161801759459</v>
      </c>
      <c r="D67" s="36">
        <f>D66-H66</f>
        <v>-1.0830161801759459</v>
      </c>
      <c r="E67" s="36">
        <f>E66-I66</f>
        <v>-1.0830161801759459</v>
      </c>
      <c r="F67" s="37">
        <f>F66-J66</f>
        <v>-3.2490485405280651</v>
      </c>
      <c r="J67" s="31"/>
    </row>
    <row r="68" spans="1:10" x14ac:dyDescent="0.2">
      <c r="A68" s="34" t="s">
        <v>10</v>
      </c>
      <c r="B68" s="35" t="s">
        <v>34</v>
      </c>
      <c r="C68" s="68">
        <f>C67/C66</f>
        <v>-2.0751808950849305E-3</v>
      </c>
      <c r="D68" s="68">
        <f>D67/D66</f>
        <v>-2.0751808950849305E-3</v>
      </c>
      <c r="E68" s="68">
        <f>E67/E66</f>
        <v>-2.0751808950849305E-3</v>
      </c>
      <c r="F68" s="39">
        <f>F67/F66</f>
        <v>-2.0751808950850758E-3</v>
      </c>
      <c r="J68" s="31"/>
    </row>
    <row r="69" spans="1:10" x14ac:dyDescent="0.2">
      <c r="A69" s="1"/>
      <c r="B69" s="31"/>
      <c r="C69" s="73"/>
      <c r="D69" s="73"/>
      <c r="E69" s="73"/>
      <c r="F69" s="72"/>
      <c r="J69" s="31"/>
    </row>
    <row r="70" spans="1:10" x14ac:dyDescent="0.2">
      <c r="A70" s="1"/>
      <c r="B70" s="31"/>
      <c r="C70" s="73"/>
      <c r="D70" s="73"/>
      <c r="E70" s="73"/>
      <c r="F70" s="72"/>
      <c r="J70" s="31"/>
    </row>
    <row r="71" spans="1:10" x14ac:dyDescent="0.2">
      <c r="A71" s="1"/>
      <c r="B71" s="31"/>
      <c r="C71" s="73"/>
      <c r="D71" s="73"/>
      <c r="E71" s="73"/>
      <c r="F71" s="72"/>
      <c r="J71" s="31"/>
    </row>
    <row r="72" spans="1:10" s="42" customFormat="1" x14ac:dyDescent="0.2">
      <c r="A72" s="43" t="s">
        <v>35</v>
      </c>
      <c r="B72" s="41"/>
      <c r="C72" s="40"/>
      <c r="D72" s="40"/>
      <c r="E72" s="40"/>
      <c r="F72" s="41"/>
      <c r="G72" s="40"/>
      <c r="H72" s="40"/>
      <c r="I72" s="40"/>
      <c r="J72" s="41"/>
    </row>
    <row r="73" spans="1:10" x14ac:dyDescent="0.2">
      <c r="A73" t="s">
        <v>13</v>
      </c>
      <c r="B73" s="5" t="s">
        <v>40</v>
      </c>
      <c r="C73" s="21">
        <f>'US Hardware costs'!$I$8</f>
        <v>1299</v>
      </c>
      <c r="D73" s="21">
        <v>0</v>
      </c>
      <c r="E73" s="21">
        <v>0</v>
      </c>
      <c r="F73" s="10">
        <f>SUM(C73:E73)</f>
        <v>1299</v>
      </c>
      <c r="G73" s="21">
        <f>'US Hardware costs'!$T$8</f>
        <v>1299</v>
      </c>
      <c r="H73" s="21">
        <v>0</v>
      </c>
      <c r="I73" s="21">
        <v>0</v>
      </c>
      <c r="J73" s="10">
        <f>SUM(G73:I73)</f>
        <v>1299</v>
      </c>
    </row>
    <row r="74" spans="1:10" x14ac:dyDescent="0.2">
      <c r="A74" t="s">
        <v>13</v>
      </c>
      <c r="B74" s="5" t="s">
        <v>30</v>
      </c>
      <c r="C74" s="21">
        <f>'US Hardware costs'!$K$8</f>
        <v>100</v>
      </c>
      <c r="D74" s="21">
        <v>0</v>
      </c>
      <c r="E74" s="21">
        <v>0</v>
      </c>
      <c r="F74" s="10">
        <f>SUM(C74:E74)</f>
        <v>100</v>
      </c>
      <c r="G74" s="21">
        <f>'US Hardware costs'!$V$8</f>
        <v>100</v>
      </c>
      <c r="H74" s="21">
        <v>0</v>
      </c>
      <c r="I74" s="21">
        <v>0</v>
      </c>
      <c r="J74" s="10">
        <f>SUM(G74:I74)</f>
        <v>100</v>
      </c>
    </row>
    <row r="75" spans="1:10" x14ac:dyDescent="0.2">
      <c r="A75" t="s">
        <v>13</v>
      </c>
      <c r="B75" s="5" t="s">
        <v>31</v>
      </c>
      <c r="C75" s="21">
        <f>'US Hardware costs'!$J$8</f>
        <v>100</v>
      </c>
      <c r="D75" s="21">
        <v>0</v>
      </c>
      <c r="E75" s="21">
        <v>0</v>
      </c>
      <c r="F75" s="10">
        <f>SUM(C75:E75)</f>
        <v>100</v>
      </c>
      <c r="G75" s="21">
        <f>'US Hardware costs'!$U$8</f>
        <v>100</v>
      </c>
      <c r="H75" s="21">
        <v>0</v>
      </c>
      <c r="I75" s="21">
        <v>0</v>
      </c>
      <c r="J75" s="10">
        <f>SUM(G75:I75)</f>
        <v>100</v>
      </c>
    </row>
    <row r="76" spans="1:10" x14ac:dyDescent="0.2">
      <c r="A76" t="s">
        <v>13</v>
      </c>
      <c r="B76" s="5" t="s">
        <v>36</v>
      </c>
      <c r="C76" s="21">
        <v>0</v>
      </c>
      <c r="D76" s="21">
        <v>0</v>
      </c>
      <c r="E76" s="21">
        <f>'US Hardware costs'!$L$8*-1</f>
        <v>-519.6</v>
      </c>
      <c r="F76" s="10">
        <f>SUM(D76:E76)</f>
        <v>-519.6</v>
      </c>
      <c r="G76" s="21">
        <v>0</v>
      </c>
      <c r="H76" s="21">
        <v>0</v>
      </c>
      <c r="I76" s="21">
        <f>'US Hardware costs'!$W$8*-1</f>
        <v>-519.6</v>
      </c>
      <c r="J76" s="10">
        <f>SUM(G76:I76)</f>
        <v>-519.6</v>
      </c>
    </row>
    <row r="77" spans="1:10" x14ac:dyDescent="0.2">
      <c r="A77" s="44" t="s">
        <v>13</v>
      </c>
      <c r="B77" s="45" t="s">
        <v>24</v>
      </c>
      <c r="C77" s="70">
        <f t="shared" ref="C77:J77" si="65">SUM(C73:C76)</f>
        <v>1499</v>
      </c>
      <c r="D77" s="70">
        <f t="shared" si="65"/>
        <v>0</v>
      </c>
      <c r="E77" s="70">
        <f t="shared" si="65"/>
        <v>-519.6</v>
      </c>
      <c r="F77" s="47">
        <f t="shared" si="65"/>
        <v>979.4</v>
      </c>
      <c r="G77" s="70">
        <f t="shared" si="65"/>
        <v>1499</v>
      </c>
      <c r="H77" s="70">
        <f t="shared" si="65"/>
        <v>0</v>
      </c>
      <c r="I77" s="70">
        <f t="shared" si="65"/>
        <v>-519.6</v>
      </c>
      <c r="J77" s="47">
        <f t="shared" si="65"/>
        <v>979.4</v>
      </c>
    </row>
    <row r="78" spans="1:10" x14ac:dyDescent="0.2">
      <c r="A78" s="48" t="s">
        <v>13</v>
      </c>
      <c r="B78" s="49" t="s">
        <v>32</v>
      </c>
      <c r="C78" s="69">
        <f t="shared" ref="C78:J78" si="66">C$55+C77</f>
        <v>1521.2233443396372</v>
      </c>
      <c r="D78" s="69">
        <f t="shared" si="66"/>
        <v>22.223344339637251</v>
      </c>
      <c r="E78" s="69">
        <f t="shared" si="66"/>
        <v>-497.37665566036276</v>
      </c>
      <c r="F78" s="51">
        <f t="shared" si="66"/>
        <v>1046.0700330189118</v>
      </c>
      <c r="G78" s="69">
        <f t="shared" si="66"/>
        <v>1522.3063605198133</v>
      </c>
      <c r="H78" s="69">
        <f t="shared" si="66"/>
        <v>23.306360519813222</v>
      </c>
      <c r="I78" s="69">
        <f t="shared" si="66"/>
        <v>-496.29363948018681</v>
      </c>
      <c r="J78" s="51">
        <f t="shared" si="66"/>
        <v>1049.3190815594396</v>
      </c>
    </row>
    <row r="79" spans="1:10" x14ac:dyDescent="0.2">
      <c r="A79" s="34" t="s">
        <v>13</v>
      </c>
      <c r="B79" s="35" t="s">
        <v>33</v>
      </c>
      <c r="C79" s="36">
        <f>C78-G78</f>
        <v>-1.0830161801761733</v>
      </c>
      <c r="D79" s="36">
        <f>D78-H78</f>
        <v>-1.0830161801759708</v>
      </c>
      <c r="E79" s="36">
        <f>E78-I78</f>
        <v>-1.0830161801759459</v>
      </c>
      <c r="F79" s="37">
        <f>F78-J78</f>
        <v>-3.2490485405278378</v>
      </c>
      <c r="J79" s="31"/>
    </row>
    <row r="80" spans="1:10" x14ac:dyDescent="0.2">
      <c r="A80" s="34" t="s">
        <v>13</v>
      </c>
      <c r="B80" s="35" t="s">
        <v>34</v>
      </c>
      <c r="C80" s="68">
        <f>C79/C78</f>
        <v>-7.1193765478685218E-4</v>
      </c>
      <c r="D80" s="68">
        <f>D79/D78</f>
        <v>-4.8733267307761508E-2</v>
      </c>
      <c r="E80" s="68">
        <f>E79/E78</f>
        <v>2.1774567982850634E-3</v>
      </c>
      <c r="F80" s="39">
        <f>F79/F78</f>
        <v>-3.1059569990273287E-3</v>
      </c>
      <c r="J80" s="31"/>
    </row>
    <row r="81" spans="1:10" x14ac:dyDescent="0.2">
      <c r="A81" s="1"/>
      <c r="B81" s="31"/>
      <c r="C81" s="21"/>
      <c r="D81" s="21"/>
      <c r="E81" s="21"/>
      <c r="F81" s="71"/>
      <c r="G81" s="21"/>
      <c r="H81" s="21"/>
      <c r="I81" s="21"/>
      <c r="J81" s="71"/>
    </row>
    <row r="82" spans="1:10" x14ac:dyDescent="0.2">
      <c r="A82" s="1"/>
      <c r="B82" s="31"/>
      <c r="C82" s="21"/>
      <c r="D82" s="21"/>
      <c r="E82" s="21"/>
      <c r="F82" s="71"/>
      <c r="G82" s="21"/>
      <c r="H82" s="21"/>
      <c r="I82" s="21"/>
      <c r="J82" s="71"/>
    </row>
    <row r="86" spans="1:10" s="42" customFormat="1" x14ac:dyDescent="0.2">
      <c r="A86" s="43" t="s">
        <v>37</v>
      </c>
      <c r="B86" s="41"/>
      <c r="C86" s="40"/>
      <c r="D86" s="40"/>
      <c r="E86" s="40"/>
      <c r="F86" s="41"/>
      <c r="G86" s="40"/>
      <c r="H86" s="40"/>
      <c r="I86" s="40"/>
      <c r="J86" s="41"/>
    </row>
    <row r="87" spans="1:10" x14ac:dyDescent="0.2">
      <c r="A87" t="s">
        <v>10</v>
      </c>
      <c r="B87" s="5" t="s">
        <v>40</v>
      </c>
      <c r="C87" s="21">
        <f>'Global avg hw (excluding US)'!$C$9/3</f>
        <v>433</v>
      </c>
      <c r="D87" s="21">
        <f t="shared" ref="D87:E89" si="67">C87</f>
        <v>433</v>
      </c>
      <c r="E87" s="21">
        <f t="shared" si="67"/>
        <v>433</v>
      </c>
      <c r="F87" s="10">
        <f>SUM(C87:E87)</f>
        <v>1299</v>
      </c>
      <c r="G87" s="21">
        <f>'Global avg hw (excluding US)'!$N$9/3</f>
        <v>433</v>
      </c>
      <c r="H87" s="21">
        <f t="shared" ref="H87:I89" si="68">G87</f>
        <v>433</v>
      </c>
      <c r="I87" s="21">
        <f t="shared" si="68"/>
        <v>433</v>
      </c>
      <c r="J87" s="10">
        <f>SUM(G87:I87)</f>
        <v>1299</v>
      </c>
    </row>
    <row r="88" spans="1:10" x14ac:dyDescent="0.2">
      <c r="A88" t="s">
        <v>10</v>
      </c>
      <c r="B88" s="5" t="s">
        <v>30</v>
      </c>
      <c r="C88" s="21">
        <f>'Global avg hw (excluding US)'!$D$9/3</f>
        <v>33.333333333333336</v>
      </c>
      <c r="D88" s="21">
        <f t="shared" si="67"/>
        <v>33.333333333333336</v>
      </c>
      <c r="E88" s="21">
        <f t="shared" si="67"/>
        <v>33.333333333333336</v>
      </c>
      <c r="F88" s="10">
        <f>SUM(C88:E88)</f>
        <v>100</v>
      </c>
      <c r="G88" s="21">
        <f>'Global avg hw (excluding US)'!$O$9/3</f>
        <v>33.333333333333336</v>
      </c>
      <c r="H88" s="21">
        <f t="shared" si="68"/>
        <v>33.333333333333336</v>
      </c>
      <c r="I88" s="21">
        <f t="shared" si="68"/>
        <v>33.333333333333336</v>
      </c>
      <c r="J88" s="10">
        <f>SUM(G88:I88)</f>
        <v>100</v>
      </c>
    </row>
    <row r="89" spans="1:10" x14ac:dyDescent="0.2">
      <c r="A89" t="s">
        <v>10</v>
      </c>
      <c r="B89" s="5" t="s">
        <v>31</v>
      </c>
      <c r="C89" s="21">
        <f>'Global avg hw (excluding US)'!$E$9/3</f>
        <v>33.333333333333336</v>
      </c>
      <c r="D89" s="21">
        <f t="shared" si="67"/>
        <v>33.333333333333336</v>
      </c>
      <c r="E89" s="21">
        <f t="shared" si="67"/>
        <v>33.333333333333336</v>
      </c>
      <c r="F89" s="10">
        <f>SUM(C89:E89)</f>
        <v>100</v>
      </c>
      <c r="G89" s="21">
        <f>'Global avg hw (excluding US)'!$P$9/3</f>
        <v>33.333333333333336</v>
      </c>
      <c r="H89" s="21">
        <f t="shared" si="68"/>
        <v>33.333333333333336</v>
      </c>
      <c r="I89" s="21">
        <f t="shared" si="68"/>
        <v>33.333333333333336</v>
      </c>
      <c r="J89" s="10">
        <f>SUM(G89:I89)</f>
        <v>100</v>
      </c>
    </row>
    <row r="90" spans="1:10" x14ac:dyDescent="0.2">
      <c r="A90" s="44" t="s">
        <v>10</v>
      </c>
      <c r="B90" s="45" t="s">
        <v>24</v>
      </c>
      <c r="C90" s="70">
        <f t="shared" ref="C90:J90" si="69">SUM(C87:C89)</f>
        <v>499.66666666666663</v>
      </c>
      <c r="D90" s="70">
        <f t="shared" si="69"/>
        <v>499.66666666666663</v>
      </c>
      <c r="E90" s="70">
        <f t="shared" si="69"/>
        <v>499.66666666666663</v>
      </c>
      <c r="F90" s="47">
        <f t="shared" si="69"/>
        <v>1499</v>
      </c>
      <c r="G90" s="70">
        <f t="shared" si="69"/>
        <v>499.66666666666663</v>
      </c>
      <c r="H90" s="70">
        <f t="shared" si="69"/>
        <v>499.66666666666663</v>
      </c>
      <c r="I90" s="70">
        <f t="shared" si="69"/>
        <v>499.66666666666663</v>
      </c>
      <c r="J90" s="47">
        <f t="shared" si="69"/>
        <v>1499</v>
      </c>
    </row>
    <row r="91" spans="1:10" x14ac:dyDescent="0.2">
      <c r="A91" s="48" t="s">
        <v>10</v>
      </c>
      <c r="B91" s="49" t="s">
        <v>32</v>
      </c>
      <c r="C91" s="69">
        <f t="shared" ref="C91:J91" si="70">C$55+C90</f>
        <v>521.89001100630389</v>
      </c>
      <c r="D91" s="69">
        <f t="shared" si="70"/>
        <v>521.89001100630389</v>
      </c>
      <c r="E91" s="69">
        <f t="shared" si="70"/>
        <v>521.89001100630389</v>
      </c>
      <c r="F91" s="51">
        <f t="shared" si="70"/>
        <v>1565.6700330189117</v>
      </c>
      <c r="G91" s="69">
        <f t="shared" si="70"/>
        <v>522.97302718647984</v>
      </c>
      <c r="H91" s="69">
        <f t="shared" si="70"/>
        <v>522.97302718647984</v>
      </c>
      <c r="I91" s="69">
        <f t="shared" si="70"/>
        <v>522.97302718647984</v>
      </c>
      <c r="J91" s="51">
        <f t="shared" si="70"/>
        <v>1568.9190815594397</v>
      </c>
    </row>
    <row r="92" spans="1:10" x14ac:dyDescent="0.2">
      <c r="A92" s="34" t="s">
        <v>10</v>
      </c>
      <c r="B92" s="35" t="s">
        <v>33</v>
      </c>
      <c r="C92" s="36">
        <f>C91-G91</f>
        <v>-1.0830161801759459</v>
      </c>
      <c r="D92" s="36">
        <f>D91-H91</f>
        <v>-1.0830161801759459</v>
      </c>
      <c r="E92" s="36">
        <f>E91-I91</f>
        <v>-1.0830161801759459</v>
      </c>
      <c r="F92" s="37">
        <f>F91-J91</f>
        <v>-3.2490485405280651</v>
      </c>
      <c r="J92" s="31"/>
    </row>
    <row r="93" spans="1:10" x14ac:dyDescent="0.2">
      <c r="A93" s="34" t="s">
        <v>10</v>
      </c>
      <c r="B93" s="35" t="s">
        <v>34</v>
      </c>
      <c r="C93" s="68">
        <f>C92/C91</f>
        <v>-2.0751808950849305E-3</v>
      </c>
      <c r="D93" s="68">
        <f>D92/D91</f>
        <v>-2.0751808950849305E-3</v>
      </c>
      <c r="E93" s="68">
        <f>E92/E91</f>
        <v>-2.0751808950849305E-3</v>
      </c>
      <c r="F93" s="39">
        <f>F92/F91</f>
        <v>-2.0751808950850758E-3</v>
      </c>
      <c r="J93" s="31"/>
    </row>
    <row r="94" spans="1:10" x14ac:dyDescent="0.2">
      <c r="A94" s="1"/>
      <c r="B94" s="31"/>
      <c r="C94" s="21"/>
      <c r="D94" s="21"/>
      <c r="E94" s="21"/>
      <c r="F94" s="71"/>
      <c r="G94" s="21"/>
      <c r="H94" s="21"/>
      <c r="I94" s="21"/>
      <c r="J94" s="71"/>
    </row>
    <row r="95" spans="1:10" x14ac:dyDescent="0.2">
      <c r="A95" s="1"/>
      <c r="B95" s="31"/>
      <c r="C95" s="21"/>
      <c r="D95" s="21"/>
      <c r="E95" s="21"/>
      <c r="F95" s="71"/>
      <c r="G95" s="21"/>
      <c r="H95" s="21"/>
      <c r="I95" s="21"/>
      <c r="J95" s="71"/>
    </row>
    <row r="96" spans="1:10" s="42" customFormat="1" x14ac:dyDescent="0.2">
      <c r="A96" s="43" t="s">
        <v>38</v>
      </c>
      <c r="B96" s="41"/>
      <c r="C96" s="40"/>
      <c r="D96" s="40"/>
      <c r="E96" s="40"/>
      <c r="F96" s="41"/>
      <c r="G96" s="40"/>
      <c r="H96" s="40"/>
      <c r="I96" s="40"/>
      <c r="J96" s="41"/>
    </row>
    <row r="97" spans="1:10" x14ac:dyDescent="0.2">
      <c r="A97" t="s">
        <v>13</v>
      </c>
      <c r="B97" s="5" t="s">
        <v>40</v>
      </c>
      <c r="C97" s="21">
        <f>'Global avg hw (excluding US)'!$I$9</f>
        <v>1299</v>
      </c>
      <c r="D97" s="21">
        <v>0</v>
      </c>
      <c r="E97" s="21">
        <v>0</v>
      </c>
      <c r="F97" s="10">
        <f>SUM(C97:E97)</f>
        <v>1299</v>
      </c>
      <c r="G97" s="21">
        <f>'Global avg hw (excluding US)'!$T$9</f>
        <v>1299</v>
      </c>
      <c r="H97" s="21">
        <v>0</v>
      </c>
      <c r="I97" s="21">
        <v>0</v>
      </c>
      <c r="J97" s="10">
        <f>SUM(G97:I97)</f>
        <v>1299</v>
      </c>
    </row>
    <row r="98" spans="1:10" x14ac:dyDescent="0.2">
      <c r="A98" t="s">
        <v>13</v>
      </c>
      <c r="B98" s="5" t="s">
        <v>30</v>
      </c>
      <c r="C98" s="21">
        <f>'Global avg hw (excluding US)'!$K$9</f>
        <v>100</v>
      </c>
      <c r="D98" s="21">
        <v>0</v>
      </c>
      <c r="E98" s="21">
        <v>0</v>
      </c>
      <c r="F98" s="10">
        <f>SUM(C98:E98)</f>
        <v>100</v>
      </c>
      <c r="G98" s="21">
        <f>'Global avg hw (excluding US)'!$V$9</f>
        <v>100</v>
      </c>
      <c r="H98" s="21">
        <v>0</v>
      </c>
      <c r="I98" s="21">
        <v>0</v>
      </c>
      <c r="J98" s="10">
        <f>SUM(G98:I98)</f>
        <v>100</v>
      </c>
    </row>
    <row r="99" spans="1:10" x14ac:dyDescent="0.2">
      <c r="A99" t="s">
        <v>13</v>
      </c>
      <c r="B99" s="5" t="s">
        <v>31</v>
      </c>
      <c r="C99" s="21">
        <f>'Global avg hw (excluding US)'!$J$9</f>
        <v>100</v>
      </c>
      <c r="D99" s="21">
        <v>0</v>
      </c>
      <c r="E99" s="21">
        <v>0</v>
      </c>
      <c r="F99" s="10">
        <f>SUM(C99:E99)</f>
        <v>100</v>
      </c>
      <c r="G99" s="21">
        <f>'Global avg hw (excluding US)'!$U$9</f>
        <v>100</v>
      </c>
      <c r="H99" s="21">
        <v>0</v>
      </c>
      <c r="I99" s="21">
        <v>0</v>
      </c>
      <c r="J99" s="10">
        <f>SUM(G99:I99)</f>
        <v>100</v>
      </c>
    </row>
    <row r="100" spans="1:10" x14ac:dyDescent="0.2">
      <c r="A100" t="s">
        <v>13</v>
      </c>
      <c r="B100" s="5" t="s">
        <v>36</v>
      </c>
      <c r="C100" s="21">
        <v>0</v>
      </c>
      <c r="D100" s="21">
        <v>0</v>
      </c>
      <c r="E100" s="21">
        <f>'Global avg hw (excluding US)'!$L$9*-1</f>
        <v>-519.6</v>
      </c>
      <c r="F100" s="10">
        <f>SUM(C100:E100)</f>
        <v>-519.6</v>
      </c>
      <c r="G100" s="21">
        <v>0</v>
      </c>
      <c r="H100" s="21">
        <v>0</v>
      </c>
      <c r="I100" s="21">
        <f>'Global avg hw (excluding US)'!$W$9*-1</f>
        <v>-519.6</v>
      </c>
      <c r="J100" s="10">
        <f>SUM(G100:I100)</f>
        <v>-519.6</v>
      </c>
    </row>
    <row r="101" spans="1:10" x14ac:dyDescent="0.2">
      <c r="A101" s="44" t="s">
        <v>13</v>
      </c>
      <c r="B101" s="45" t="s">
        <v>24</v>
      </c>
      <c r="C101" s="70">
        <f t="shared" ref="C101:J101" si="71">SUM(C97:C100)</f>
        <v>1499</v>
      </c>
      <c r="D101" s="70">
        <f t="shared" si="71"/>
        <v>0</v>
      </c>
      <c r="E101" s="70">
        <f t="shared" si="71"/>
        <v>-519.6</v>
      </c>
      <c r="F101" s="47">
        <f t="shared" si="71"/>
        <v>979.4</v>
      </c>
      <c r="G101" s="70">
        <f t="shared" si="71"/>
        <v>1499</v>
      </c>
      <c r="H101" s="70">
        <f t="shared" si="71"/>
        <v>0</v>
      </c>
      <c r="I101" s="70">
        <f t="shared" si="71"/>
        <v>-519.6</v>
      </c>
      <c r="J101" s="47">
        <f t="shared" si="71"/>
        <v>979.4</v>
      </c>
    </row>
    <row r="102" spans="1:10" x14ac:dyDescent="0.2">
      <c r="A102" s="48" t="s">
        <v>13</v>
      </c>
      <c r="B102" s="49" t="s">
        <v>32</v>
      </c>
      <c r="C102" s="69">
        <f t="shared" ref="C102:J102" si="72">C$55+C101</f>
        <v>1521.2233443396372</v>
      </c>
      <c r="D102" s="69">
        <f t="shared" si="72"/>
        <v>22.223344339637251</v>
      </c>
      <c r="E102" s="69">
        <f t="shared" si="72"/>
        <v>-497.37665566036276</v>
      </c>
      <c r="F102" s="51">
        <f t="shared" si="72"/>
        <v>1046.0700330189118</v>
      </c>
      <c r="G102" s="69">
        <f t="shared" si="72"/>
        <v>1522.3063605198133</v>
      </c>
      <c r="H102" s="69">
        <f t="shared" si="72"/>
        <v>23.306360519813222</v>
      </c>
      <c r="I102" s="69">
        <f t="shared" si="72"/>
        <v>-496.29363948018681</v>
      </c>
      <c r="J102" s="51">
        <f t="shared" si="72"/>
        <v>1049.3190815594396</v>
      </c>
    </row>
    <row r="103" spans="1:10" x14ac:dyDescent="0.2">
      <c r="A103" s="34" t="s">
        <v>13</v>
      </c>
      <c r="B103" s="35" t="s">
        <v>33</v>
      </c>
      <c r="C103" s="36">
        <f>C102-G102</f>
        <v>-1.0830161801761733</v>
      </c>
      <c r="D103" s="36">
        <f>D102-H102</f>
        <v>-1.0830161801759708</v>
      </c>
      <c r="E103" s="36">
        <f>E102-I102</f>
        <v>-1.0830161801759459</v>
      </c>
      <c r="F103" s="37">
        <f>F102-J102</f>
        <v>-3.2490485405278378</v>
      </c>
      <c r="J103" s="31"/>
    </row>
    <row r="104" spans="1:10" x14ac:dyDescent="0.2">
      <c r="A104" s="34" t="s">
        <v>13</v>
      </c>
      <c r="B104" s="35" t="s">
        <v>34</v>
      </c>
      <c r="C104" s="68">
        <f>C103/C102</f>
        <v>-7.1193765478685218E-4</v>
      </c>
      <c r="D104" s="68">
        <f>D103/D102</f>
        <v>-4.8733267307761508E-2</v>
      </c>
      <c r="E104" s="68">
        <f>E103/E102</f>
        <v>2.1774567982850634E-3</v>
      </c>
      <c r="F104" s="39">
        <f>F103/F102</f>
        <v>-3.1059569990273287E-3</v>
      </c>
      <c r="J104" s="31"/>
    </row>
    <row r="108" spans="1:10" x14ac:dyDescent="0.2">
      <c r="A108" s="1"/>
      <c r="B108" s="31"/>
      <c r="C108" s="32"/>
      <c r="D108" s="32"/>
      <c r="E108" s="32"/>
      <c r="F108" s="33"/>
      <c r="G108" s="32"/>
      <c r="H108" s="32"/>
      <c r="I108" s="32"/>
      <c r="J108" s="33"/>
    </row>
    <row r="109" spans="1:10" ht="21" x14ac:dyDescent="0.25">
      <c r="A109" s="61" t="s">
        <v>62</v>
      </c>
      <c r="B109" s="31"/>
      <c r="C109" s="32"/>
      <c r="D109" s="32"/>
      <c r="E109" s="32"/>
      <c r="F109" s="33"/>
      <c r="G109" s="32"/>
      <c r="H109" s="32"/>
      <c r="I109" s="32"/>
      <c r="J109" s="33"/>
    </row>
    <row r="110" spans="1:10" s="42" customFormat="1" x14ac:dyDescent="0.2">
      <c r="A110" s="43" t="s">
        <v>28</v>
      </c>
      <c r="B110" s="41"/>
      <c r="C110" s="40"/>
      <c r="D110" s="40"/>
      <c r="E110" s="40"/>
      <c r="F110" s="41"/>
      <c r="G110" s="40"/>
      <c r="H110" s="40"/>
      <c r="I110" s="40"/>
      <c r="J110" s="41"/>
    </row>
    <row r="111" spans="1:10" x14ac:dyDescent="0.2">
      <c r="A111" t="s">
        <v>10</v>
      </c>
      <c r="B111" s="5" t="s">
        <v>29</v>
      </c>
      <c r="C111" s="13">
        <f>'US Hardware costs'!$C$9/3</f>
        <v>666.33333333333337</v>
      </c>
      <c r="D111" s="13">
        <f>C111</f>
        <v>666.33333333333337</v>
      </c>
      <c r="E111" s="13">
        <f>C111</f>
        <v>666.33333333333337</v>
      </c>
      <c r="F111" s="10">
        <f>SUM(C111:E111)</f>
        <v>1999</v>
      </c>
      <c r="G111" s="13">
        <f>'US Hardware costs'!$N$9/3</f>
        <v>666.33333333333337</v>
      </c>
      <c r="H111" s="13">
        <f t="shared" ref="H111:I113" si="73">G111</f>
        <v>666.33333333333337</v>
      </c>
      <c r="I111" s="13">
        <f t="shared" si="73"/>
        <v>666.33333333333337</v>
      </c>
      <c r="J111" s="10">
        <f>SUM(G111:I111)</f>
        <v>1999</v>
      </c>
    </row>
    <row r="112" spans="1:10" x14ac:dyDescent="0.2">
      <c r="A112" t="s">
        <v>10</v>
      </c>
      <c r="B112" s="5" t="s">
        <v>30</v>
      </c>
      <c r="C112" s="13">
        <f>'US Hardware costs'!$D$9/3</f>
        <v>33.333333333333336</v>
      </c>
      <c r="D112" s="13">
        <f t="shared" ref="D112:D113" si="74">C112</f>
        <v>33.333333333333336</v>
      </c>
      <c r="E112" s="13">
        <f t="shared" ref="E112:E113" si="75">C112</f>
        <v>33.333333333333336</v>
      </c>
      <c r="F112" s="10">
        <f t="shared" ref="F112:F113" si="76">SUM(C112:E112)</f>
        <v>100</v>
      </c>
      <c r="G112" s="13">
        <f>'US Hardware costs'!$O$9/3</f>
        <v>33.333333333333336</v>
      </c>
      <c r="H112" s="13">
        <f t="shared" si="73"/>
        <v>33.333333333333336</v>
      </c>
      <c r="I112" s="13">
        <f t="shared" si="73"/>
        <v>33.333333333333336</v>
      </c>
      <c r="J112" s="10">
        <f t="shared" ref="J112:J113" si="77">SUM(G112:I112)</f>
        <v>100</v>
      </c>
    </row>
    <row r="113" spans="1:10" x14ac:dyDescent="0.2">
      <c r="A113" t="s">
        <v>10</v>
      </c>
      <c r="B113" s="5" t="s">
        <v>31</v>
      </c>
      <c r="C113" s="13">
        <f>'US Hardware costs'!$E$9/3</f>
        <v>33.333333333333336</v>
      </c>
      <c r="D113" s="13">
        <f t="shared" si="74"/>
        <v>33.333333333333336</v>
      </c>
      <c r="E113" s="13">
        <f t="shared" si="75"/>
        <v>33.333333333333336</v>
      </c>
      <c r="F113" s="10">
        <f t="shared" si="76"/>
        <v>100</v>
      </c>
      <c r="G113" s="13">
        <f>'US Hardware costs'!$P$9/3</f>
        <v>33.333333333333336</v>
      </c>
      <c r="H113" s="13">
        <f t="shared" si="73"/>
        <v>33.333333333333336</v>
      </c>
      <c r="I113" s="13">
        <f t="shared" si="73"/>
        <v>33.333333333333336</v>
      </c>
      <c r="J113" s="10">
        <f t="shared" si="77"/>
        <v>100</v>
      </c>
    </row>
    <row r="114" spans="1:10" x14ac:dyDescent="0.2">
      <c r="A114" s="44" t="s">
        <v>10</v>
      </c>
      <c r="B114" s="45" t="s">
        <v>24</v>
      </c>
      <c r="C114" s="46">
        <f t="shared" ref="C114:J114" si="78">SUM(C111:C113)</f>
        <v>733.00000000000011</v>
      </c>
      <c r="D114" s="46">
        <f t="shared" si="78"/>
        <v>733.00000000000011</v>
      </c>
      <c r="E114" s="46">
        <f t="shared" si="78"/>
        <v>733.00000000000011</v>
      </c>
      <c r="F114" s="47">
        <f t="shared" si="78"/>
        <v>2199</v>
      </c>
      <c r="G114" s="46">
        <f t="shared" si="78"/>
        <v>733.00000000000011</v>
      </c>
      <c r="H114" s="46">
        <f t="shared" si="78"/>
        <v>733.00000000000011</v>
      </c>
      <c r="I114" s="46">
        <f t="shared" si="78"/>
        <v>733.00000000000011</v>
      </c>
      <c r="J114" s="47">
        <f t="shared" si="78"/>
        <v>2199</v>
      </c>
    </row>
    <row r="115" spans="1:10" x14ac:dyDescent="0.2">
      <c r="A115" s="48" t="s">
        <v>10</v>
      </c>
      <c r="B115" s="49" t="s">
        <v>32</v>
      </c>
      <c r="C115" s="50">
        <f>C$55+C114</f>
        <v>755.22334433963738</v>
      </c>
      <c r="D115" s="50">
        <f t="shared" ref="D115:J115" si="79">D$55+D114</f>
        <v>755.22334433963738</v>
      </c>
      <c r="E115" s="50">
        <f t="shared" si="79"/>
        <v>755.22334433963738</v>
      </c>
      <c r="F115" s="51">
        <f t="shared" si="79"/>
        <v>2265.6700330189119</v>
      </c>
      <c r="G115" s="50">
        <f t="shared" si="79"/>
        <v>756.30636051981332</v>
      </c>
      <c r="H115" s="50">
        <f t="shared" si="79"/>
        <v>756.30636051981332</v>
      </c>
      <c r="I115" s="50">
        <f t="shared" si="79"/>
        <v>756.30636051981332</v>
      </c>
      <c r="J115" s="51">
        <f t="shared" si="79"/>
        <v>2268.9190815594397</v>
      </c>
    </row>
    <row r="116" spans="1:10" x14ac:dyDescent="0.2">
      <c r="A116" s="34" t="s">
        <v>10</v>
      </c>
      <c r="B116" s="35" t="s">
        <v>33</v>
      </c>
      <c r="C116" s="36">
        <f>C115-G115</f>
        <v>-1.0830161801759459</v>
      </c>
      <c r="D116" s="36">
        <f>D115-H115</f>
        <v>-1.0830161801759459</v>
      </c>
      <c r="E116" s="36">
        <f>E115-I115</f>
        <v>-1.0830161801759459</v>
      </c>
      <c r="F116" s="37">
        <f>F115-J115</f>
        <v>-3.2490485405278378</v>
      </c>
      <c r="J116" s="31"/>
    </row>
    <row r="117" spans="1:10" x14ac:dyDescent="0.2">
      <c r="A117" s="34" t="s">
        <v>10</v>
      </c>
      <c r="B117" s="35" t="s">
        <v>34</v>
      </c>
      <c r="C117" s="38">
        <f>C116/C115</f>
        <v>-1.4340343003074521E-3</v>
      </c>
      <c r="D117" s="38">
        <f>D116/D115</f>
        <v>-1.4340343003074521E-3</v>
      </c>
      <c r="E117" s="38">
        <f>E116/E115</f>
        <v>-1.4340343003074521E-3</v>
      </c>
      <c r="F117" s="39">
        <f>F116/F115</f>
        <v>-1.4340343003074523E-3</v>
      </c>
      <c r="J117" s="31"/>
    </row>
    <row r="118" spans="1:10" x14ac:dyDescent="0.2">
      <c r="A118" s="1"/>
      <c r="B118" s="31"/>
      <c r="C118" s="29"/>
      <c r="D118" s="29"/>
      <c r="E118" s="29"/>
      <c r="F118" s="30"/>
      <c r="J118" s="31"/>
    </row>
    <row r="119" spans="1:10" x14ac:dyDescent="0.2">
      <c r="A119" s="1"/>
      <c r="B119" s="31"/>
      <c r="C119" s="29"/>
      <c r="D119" s="29"/>
      <c r="E119" s="29"/>
      <c r="F119" s="30"/>
      <c r="J119" s="31"/>
    </row>
    <row r="120" spans="1:10" x14ac:dyDescent="0.2">
      <c r="A120" s="1"/>
      <c r="B120" s="31"/>
      <c r="C120" s="29"/>
      <c r="D120" s="29"/>
      <c r="E120" s="29"/>
      <c r="F120" s="30"/>
      <c r="J120" s="31"/>
    </row>
    <row r="121" spans="1:10" s="42" customFormat="1" x14ac:dyDescent="0.2">
      <c r="A121" s="43" t="s">
        <v>35</v>
      </c>
      <c r="B121" s="41"/>
      <c r="C121" s="40"/>
      <c r="D121" s="40"/>
      <c r="E121" s="40"/>
      <c r="F121" s="41"/>
      <c r="G121" s="40"/>
      <c r="H121" s="40"/>
      <c r="I121" s="40"/>
      <c r="J121" s="41"/>
    </row>
    <row r="122" spans="1:10" x14ac:dyDescent="0.2">
      <c r="A122" t="s">
        <v>13</v>
      </c>
      <c r="B122" s="5" t="s">
        <v>29</v>
      </c>
      <c r="C122" s="13">
        <f>'US Hardware costs'!$I$9</f>
        <v>1999</v>
      </c>
      <c r="D122" s="13">
        <v>0</v>
      </c>
      <c r="E122" s="13">
        <v>0</v>
      </c>
      <c r="F122" s="10">
        <f>SUM(C122:E122)</f>
        <v>1999</v>
      </c>
      <c r="G122" s="13">
        <f>'US Hardware costs'!$T$9</f>
        <v>1999</v>
      </c>
      <c r="H122" s="13">
        <v>0</v>
      </c>
      <c r="I122" s="13">
        <v>0</v>
      </c>
      <c r="J122" s="10">
        <f>SUM(G122:I122)</f>
        <v>1999</v>
      </c>
    </row>
    <row r="123" spans="1:10" x14ac:dyDescent="0.2">
      <c r="A123" t="s">
        <v>13</v>
      </c>
      <c r="B123" s="5" t="s">
        <v>30</v>
      </c>
      <c r="C123" s="13">
        <f>'US Hardware costs'!$K$9</f>
        <v>100</v>
      </c>
      <c r="D123" s="13">
        <v>0</v>
      </c>
      <c r="E123" s="13">
        <v>0</v>
      </c>
      <c r="F123" s="10">
        <f t="shared" ref="F123:F124" si="80">SUM(C123:E123)</f>
        <v>100</v>
      </c>
      <c r="G123" s="13">
        <f>'US Hardware costs'!$V$9</f>
        <v>100</v>
      </c>
      <c r="H123" s="13">
        <v>0</v>
      </c>
      <c r="I123" s="13">
        <v>0</v>
      </c>
      <c r="J123" s="10">
        <f t="shared" ref="J123:J124" si="81">SUM(G123:I123)</f>
        <v>100</v>
      </c>
    </row>
    <row r="124" spans="1:10" x14ac:dyDescent="0.2">
      <c r="A124" t="s">
        <v>13</v>
      </c>
      <c r="B124" s="5" t="s">
        <v>31</v>
      </c>
      <c r="C124" s="13">
        <f>'US Hardware costs'!$J$9</f>
        <v>100</v>
      </c>
      <c r="D124" s="13">
        <v>0</v>
      </c>
      <c r="E124" s="13">
        <v>0</v>
      </c>
      <c r="F124" s="10">
        <f t="shared" si="80"/>
        <v>100</v>
      </c>
      <c r="G124" s="13">
        <f>'US Hardware costs'!$U$9</f>
        <v>100</v>
      </c>
      <c r="H124" s="13">
        <v>0</v>
      </c>
      <c r="I124" s="13">
        <v>0</v>
      </c>
      <c r="J124" s="10">
        <f t="shared" si="81"/>
        <v>100</v>
      </c>
    </row>
    <row r="125" spans="1:10" x14ac:dyDescent="0.2">
      <c r="A125" t="s">
        <v>13</v>
      </c>
      <c r="B125" s="5" t="s">
        <v>36</v>
      </c>
      <c r="C125" s="13">
        <v>0</v>
      </c>
      <c r="D125" s="13">
        <v>0</v>
      </c>
      <c r="E125" s="13">
        <f>'US Hardware costs'!$L$9*-1</f>
        <v>-799.6</v>
      </c>
      <c r="F125" s="10">
        <f>SUM(D125:E125)</f>
        <v>-799.6</v>
      </c>
      <c r="G125" s="13">
        <v>0</v>
      </c>
      <c r="H125" s="13">
        <v>0</v>
      </c>
      <c r="I125" s="13">
        <f>'US Hardware costs'!$W$9*-1</f>
        <v>-799.6</v>
      </c>
      <c r="J125" s="10">
        <f>SUM(G125:I125)</f>
        <v>-799.6</v>
      </c>
    </row>
    <row r="126" spans="1:10" x14ac:dyDescent="0.2">
      <c r="A126" s="44" t="s">
        <v>13</v>
      </c>
      <c r="B126" s="45" t="s">
        <v>24</v>
      </c>
      <c r="C126" s="46">
        <f t="shared" ref="C126:J126" si="82">SUM(C122:C125)</f>
        <v>2199</v>
      </c>
      <c r="D126" s="46">
        <f t="shared" si="82"/>
        <v>0</v>
      </c>
      <c r="E126" s="46">
        <f t="shared" si="82"/>
        <v>-799.6</v>
      </c>
      <c r="F126" s="47">
        <f t="shared" si="82"/>
        <v>1399.4</v>
      </c>
      <c r="G126" s="46">
        <f t="shared" si="82"/>
        <v>2199</v>
      </c>
      <c r="H126" s="46">
        <f t="shared" si="82"/>
        <v>0</v>
      </c>
      <c r="I126" s="46">
        <f t="shared" si="82"/>
        <v>-799.6</v>
      </c>
      <c r="J126" s="47">
        <f t="shared" si="82"/>
        <v>1399.4</v>
      </c>
    </row>
    <row r="127" spans="1:10" x14ac:dyDescent="0.2">
      <c r="A127" s="48" t="s">
        <v>13</v>
      </c>
      <c r="B127" s="49" t="s">
        <v>32</v>
      </c>
      <c r="C127" s="50">
        <f>C$55+C126</f>
        <v>2221.2233443396372</v>
      </c>
      <c r="D127" s="50">
        <f t="shared" ref="D127:J127" si="83">D$55+D126</f>
        <v>22.223344339637251</v>
      </c>
      <c r="E127" s="50">
        <f t="shared" si="83"/>
        <v>-777.37665566036276</v>
      </c>
      <c r="F127" s="51">
        <f t="shared" si="83"/>
        <v>1466.0700330189118</v>
      </c>
      <c r="G127" s="50">
        <f t="shared" si="83"/>
        <v>2222.3063605198131</v>
      </c>
      <c r="H127" s="50">
        <f t="shared" si="83"/>
        <v>23.306360519813222</v>
      </c>
      <c r="I127" s="50">
        <f t="shared" si="83"/>
        <v>-776.29363948018681</v>
      </c>
      <c r="J127" s="51">
        <f t="shared" si="83"/>
        <v>1469.3190815594398</v>
      </c>
    </row>
    <row r="128" spans="1:10" x14ac:dyDescent="0.2">
      <c r="A128" s="34" t="s">
        <v>13</v>
      </c>
      <c r="B128" s="35" t="s">
        <v>33</v>
      </c>
      <c r="C128" s="36">
        <f>C127-G127</f>
        <v>-1.0830161801759459</v>
      </c>
      <c r="D128" s="36">
        <f>D127-H127</f>
        <v>-1.0830161801759708</v>
      </c>
      <c r="E128" s="36">
        <f>E127-I127</f>
        <v>-1.0830161801759459</v>
      </c>
      <c r="F128" s="37">
        <f>F127-J127</f>
        <v>-3.2490485405280651</v>
      </c>
      <c r="J128" s="31"/>
    </row>
    <row r="129" spans="1:10" x14ac:dyDescent="0.2">
      <c r="A129" s="34" t="s">
        <v>13</v>
      </c>
      <c r="B129" s="35" t="s">
        <v>34</v>
      </c>
      <c r="C129" s="38">
        <f>C128/C127</f>
        <v>-4.8757644427599119E-4</v>
      </c>
      <c r="D129" s="38">
        <f>D128/D127</f>
        <v>-4.8733267307761508E-2</v>
      </c>
      <c r="E129" s="38">
        <f>E128/E127</f>
        <v>1.393167870799966E-3</v>
      </c>
      <c r="F129" s="39">
        <f>F128/F127</f>
        <v>-2.2161618936018136E-3</v>
      </c>
      <c r="J129" s="31"/>
    </row>
    <row r="130" spans="1:10" x14ac:dyDescent="0.2">
      <c r="A130" s="1"/>
      <c r="B130" s="31"/>
      <c r="C130" s="32"/>
      <c r="D130" s="32"/>
      <c r="E130" s="32"/>
      <c r="F130" s="33"/>
      <c r="G130" s="32"/>
      <c r="H130" s="32"/>
      <c r="I130" s="32"/>
      <c r="J130" s="33"/>
    </row>
    <row r="131" spans="1:10" x14ac:dyDescent="0.2">
      <c r="A131" s="1"/>
      <c r="B131" s="31"/>
      <c r="C131" s="32"/>
      <c r="D131" s="32"/>
      <c r="E131" s="32"/>
      <c r="F131" s="33"/>
      <c r="G131" s="32"/>
      <c r="H131" s="32"/>
      <c r="I131" s="32"/>
      <c r="J131" s="33"/>
    </row>
    <row r="132" spans="1:10" x14ac:dyDescent="0.2">
      <c r="A132" s="1"/>
      <c r="B132" s="31"/>
      <c r="C132" s="32"/>
      <c r="D132" s="32"/>
      <c r="E132" s="32"/>
      <c r="F132" s="33"/>
      <c r="G132" s="32"/>
      <c r="H132" s="32"/>
      <c r="I132" s="32"/>
      <c r="J132" s="33"/>
    </row>
    <row r="133" spans="1:10" x14ac:dyDescent="0.2">
      <c r="A133" s="1"/>
      <c r="B133" s="31"/>
      <c r="C133" s="32"/>
      <c r="D133" s="32"/>
      <c r="E133" s="32"/>
      <c r="F133" s="33"/>
      <c r="G133" s="32"/>
      <c r="H133" s="32"/>
      <c r="I133" s="32"/>
      <c r="J133" s="33"/>
    </row>
    <row r="134" spans="1:10" x14ac:dyDescent="0.2">
      <c r="A134" s="1"/>
      <c r="B134" s="31"/>
      <c r="C134" s="32"/>
      <c r="D134" s="32"/>
      <c r="E134" s="32"/>
      <c r="F134" s="33"/>
      <c r="G134" s="32"/>
      <c r="H134" s="32"/>
      <c r="I134" s="32"/>
      <c r="J134" s="33"/>
    </row>
    <row r="135" spans="1:10" s="42" customFormat="1" x14ac:dyDescent="0.2">
      <c r="A135" s="43" t="s">
        <v>37</v>
      </c>
      <c r="B135" s="41"/>
      <c r="C135" s="40"/>
      <c r="D135" s="40"/>
      <c r="E135" s="40"/>
      <c r="F135" s="41"/>
      <c r="G135" s="40"/>
      <c r="H135" s="40"/>
      <c r="I135" s="40"/>
      <c r="J135" s="41"/>
    </row>
    <row r="136" spans="1:10" x14ac:dyDescent="0.2">
      <c r="A136" t="s">
        <v>10</v>
      </c>
      <c r="B136" s="5" t="s">
        <v>29</v>
      </c>
      <c r="C136" s="13">
        <f>'Global avg hw (excluding US)'!$C$10/3</f>
        <v>666.33333333333337</v>
      </c>
      <c r="D136" s="13">
        <f>C136</f>
        <v>666.33333333333337</v>
      </c>
      <c r="E136" s="13">
        <f>D136</f>
        <v>666.33333333333337</v>
      </c>
      <c r="F136" s="10">
        <f>SUM(C136:E136)</f>
        <v>1999</v>
      </c>
      <c r="G136" s="13">
        <f>'Global avg hw (excluding US)'!$N$10/3</f>
        <v>666.33333333333337</v>
      </c>
      <c r="H136" s="13">
        <f>G136</f>
        <v>666.33333333333337</v>
      </c>
      <c r="I136" s="13">
        <f>H136</f>
        <v>666.33333333333337</v>
      </c>
      <c r="J136" s="10">
        <f>SUM(G136:I136)</f>
        <v>1999</v>
      </c>
    </row>
    <row r="137" spans="1:10" x14ac:dyDescent="0.2">
      <c r="A137" t="s">
        <v>10</v>
      </c>
      <c r="B137" s="5" t="s">
        <v>30</v>
      </c>
      <c r="C137" s="13">
        <f>'Global avg hw (excluding US)'!$D$10/3</f>
        <v>33.333333333333336</v>
      </c>
      <c r="D137" s="13">
        <f t="shared" ref="D137:E138" si="84">C137</f>
        <v>33.333333333333336</v>
      </c>
      <c r="E137" s="13">
        <f t="shared" si="84"/>
        <v>33.333333333333336</v>
      </c>
      <c r="F137" s="10">
        <f t="shared" ref="F137:F138" si="85">SUM(C137:E137)</f>
        <v>100</v>
      </c>
      <c r="G137" s="13">
        <f>'Global avg hw (excluding US)'!$O$10/3</f>
        <v>33.333333333333336</v>
      </c>
      <c r="H137" s="13">
        <f t="shared" ref="H137:I138" si="86">G137</f>
        <v>33.333333333333336</v>
      </c>
      <c r="I137" s="13">
        <f t="shared" si="86"/>
        <v>33.333333333333336</v>
      </c>
      <c r="J137" s="10">
        <f t="shared" ref="J137:J138" si="87">SUM(G137:I137)</f>
        <v>100</v>
      </c>
    </row>
    <row r="138" spans="1:10" x14ac:dyDescent="0.2">
      <c r="A138" t="s">
        <v>10</v>
      </c>
      <c r="B138" s="5" t="s">
        <v>31</v>
      </c>
      <c r="C138" s="13">
        <f>'Global avg hw (excluding US)'!$E$10/3</f>
        <v>33.333333333333336</v>
      </c>
      <c r="D138" s="13">
        <f t="shared" si="84"/>
        <v>33.333333333333336</v>
      </c>
      <c r="E138" s="13">
        <f t="shared" si="84"/>
        <v>33.333333333333336</v>
      </c>
      <c r="F138" s="10">
        <f t="shared" si="85"/>
        <v>100</v>
      </c>
      <c r="G138" s="13">
        <f>'Global avg hw (excluding US)'!$P$10/3</f>
        <v>33.333333333333336</v>
      </c>
      <c r="H138" s="13">
        <f t="shared" si="86"/>
        <v>33.333333333333336</v>
      </c>
      <c r="I138" s="13">
        <f t="shared" si="86"/>
        <v>33.333333333333336</v>
      </c>
      <c r="J138" s="10">
        <f t="shared" si="87"/>
        <v>100</v>
      </c>
    </row>
    <row r="139" spans="1:10" x14ac:dyDescent="0.2">
      <c r="A139" s="44" t="s">
        <v>10</v>
      </c>
      <c r="B139" s="45" t="s">
        <v>24</v>
      </c>
      <c r="C139" s="46">
        <f t="shared" ref="C139:J139" si="88">SUM(C136:C138)</f>
        <v>733.00000000000011</v>
      </c>
      <c r="D139" s="46">
        <f t="shared" si="88"/>
        <v>733.00000000000011</v>
      </c>
      <c r="E139" s="46">
        <f t="shared" si="88"/>
        <v>733.00000000000011</v>
      </c>
      <c r="F139" s="47">
        <f t="shared" si="88"/>
        <v>2199</v>
      </c>
      <c r="G139" s="46">
        <f t="shared" si="88"/>
        <v>733.00000000000011</v>
      </c>
      <c r="H139" s="46">
        <f t="shared" si="88"/>
        <v>733.00000000000011</v>
      </c>
      <c r="I139" s="46">
        <f t="shared" si="88"/>
        <v>733.00000000000011</v>
      </c>
      <c r="J139" s="47">
        <f t="shared" si="88"/>
        <v>2199</v>
      </c>
    </row>
    <row r="140" spans="1:10" x14ac:dyDescent="0.2">
      <c r="A140" s="48" t="s">
        <v>10</v>
      </c>
      <c r="B140" s="49" t="s">
        <v>32</v>
      </c>
      <c r="C140" s="50">
        <f>C$55+C139</f>
        <v>755.22334433963738</v>
      </c>
      <c r="D140" s="50">
        <f t="shared" ref="D140:J140" si="89">D$55+D139</f>
        <v>755.22334433963738</v>
      </c>
      <c r="E140" s="50">
        <f t="shared" si="89"/>
        <v>755.22334433963738</v>
      </c>
      <c r="F140" s="51">
        <f t="shared" si="89"/>
        <v>2265.6700330189119</v>
      </c>
      <c r="G140" s="50">
        <f t="shared" si="89"/>
        <v>756.30636051981332</v>
      </c>
      <c r="H140" s="50">
        <f t="shared" si="89"/>
        <v>756.30636051981332</v>
      </c>
      <c r="I140" s="50">
        <f t="shared" si="89"/>
        <v>756.30636051981332</v>
      </c>
      <c r="J140" s="51">
        <f t="shared" si="89"/>
        <v>2268.9190815594397</v>
      </c>
    </row>
    <row r="141" spans="1:10" x14ac:dyDescent="0.2">
      <c r="A141" s="34" t="s">
        <v>10</v>
      </c>
      <c r="B141" s="35" t="s">
        <v>33</v>
      </c>
      <c r="C141" s="36">
        <f>C140-G140</f>
        <v>-1.0830161801759459</v>
      </c>
      <c r="D141" s="36">
        <f>D140-H140</f>
        <v>-1.0830161801759459</v>
      </c>
      <c r="E141" s="36">
        <f>E140-I140</f>
        <v>-1.0830161801759459</v>
      </c>
      <c r="F141" s="37">
        <f>F140-J140</f>
        <v>-3.2490485405278378</v>
      </c>
      <c r="J141" s="31"/>
    </row>
    <row r="142" spans="1:10" x14ac:dyDescent="0.2">
      <c r="A142" s="34" t="s">
        <v>10</v>
      </c>
      <c r="B142" s="35" t="s">
        <v>34</v>
      </c>
      <c r="C142" s="38">
        <f>C141/C140</f>
        <v>-1.4340343003074521E-3</v>
      </c>
      <c r="D142" s="38">
        <f>D141/D140</f>
        <v>-1.4340343003074521E-3</v>
      </c>
      <c r="E142" s="38">
        <f>E141/E140</f>
        <v>-1.4340343003074521E-3</v>
      </c>
      <c r="F142" s="39">
        <f>F141/F140</f>
        <v>-1.4340343003074523E-3</v>
      </c>
      <c r="J142" s="31"/>
    </row>
    <row r="143" spans="1:10" x14ac:dyDescent="0.2">
      <c r="A143" s="1"/>
      <c r="B143" s="31"/>
      <c r="C143" s="32"/>
      <c r="D143" s="32"/>
      <c r="E143" s="32"/>
      <c r="F143" s="33"/>
      <c r="G143" s="32"/>
      <c r="H143" s="32"/>
      <c r="I143" s="32"/>
      <c r="J143" s="33"/>
    </row>
    <row r="144" spans="1:10" x14ac:dyDescent="0.2">
      <c r="A144" s="1"/>
      <c r="B144" s="31"/>
      <c r="C144" s="32"/>
      <c r="D144" s="32"/>
      <c r="E144" s="32"/>
      <c r="F144" s="33"/>
      <c r="G144" s="32"/>
      <c r="H144" s="32"/>
      <c r="I144" s="32"/>
      <c r="J144" s="33"/>
    </row>
    <row r="145" spans="1:10" s="42" customFormat="1" x14ac:dyDescent="0.2">
      <c r="A145" s="43" t="s">
        <v>38</v>
      </c>
      <c r="B145" s="41"/>
      <c r="C145" s="40"/>
      <c r="D145" s="40"/>
      <c r="E145" s="40"/>
      <c r="F145" s="41"/>
      <c r="G145" s="40"/>
      <c r="H145" s="40"/>
      <c r="I145" s="40"/>
      <c r="J145" s="41"/>
    </row>
    <row r="146" spans="1:10" x14ac:dyDescent="0.2">
      <c r="A146" t="s">
        <v>13</v>
      </c>
      <c r="B146" s="5" t="s">
        <v>29</v>
      </c>
      <c r="C146" s="13">
        <f>'Global avg hw (excluding US)'!$I$10</f>
        <v>1999</v>
      </c>
      <c r="D146" s="13">
        <v>0</v>
      </c>
      <c r="E146" s="13">
        <v>0</v>
      </c>
      <c r="F146" s="10">
        <f>SUM(C146:E146)</f>
        <v>1999</v>
      </c>
      <c r="G146" s="13">
        <f>'Global avg hw (excluding US)'!$T$10</f>
        <v>1999</v>
      </c>
      <c r="H146" s="13">
        <v>0</v>
      </c>
      <c r="I146" s="13">
        <v>0</v>
      </c>
      <c r="J146" s="10">
        <f>SUM(G146:I146)</f>
        <v>1999</v>
      </c>
    </row>
    <row r="147" spans="1:10" x14ac:dyDescent="0.2">
      <c r="A147" t="s">
        <v>13</v>
      </c>
      <c r="B147" s="5" t="s">
        <v>30</v>
      </c>
      <c r="C147" s="13">
        <f>'Global avg hw (excluding US)'!$K$10</f>
        <v>100</v>
      </c>
      <c r="D147" s="13">
        <v>0</v>
      </c>
      <c r="E147" s="13">
        <v>0</v>
      </c>
      <c r="F147" s="10">
        <f t="shared" ref="F147:F148" si="90">SUM(C147:E147)</f>
        <v>100</v>
      </c>
      <c r="G147" s="13">
        <f>'Global avg hw (excluding US)'!$V$10</f>
        <v>100</v>
      </c>
      <c r="H147" s="13">
        <v>0</v>
      </c>
      <c r="I147" s="13">
        <v>0</v>
      </c>
      <c r="J147" s="10">
        <f t="shared" ref="J147:J148" si="91">SUM(G147:I147)</f>
        <v>100</v>
      </c>
    </row>
    <row r="148" spans="1:10" x14ac:dyDescent="0.2">
      <c r="A148" t="s">
        <v>13</v>
      </c>
      <c r="B148" s="5" t="s">
        <v>31</v>
      </c>
      <c r="C148" s="13">
        <f>'Global avg hw (excluding US)'!$J$10</f>
        <v>100</v>
      </c>
      <c r="D148" s="13">
        <v>0</v>
      </c>
      <c r="E148" s="13">
        <v>0</v>
      </c>
      <c r="F148" s="10">
        <f t="shared" si="90"/>
        <v>100</v>
      </c>
      <c r="G148" s="13">
        <f>'Global avg hw (excluding US)'!$U$10</f>
        <v>100</v>
      </c>
      <c r="H148" s="13">
        <v>0</v>
      </c>
      <c r="I148" s="13">
        <v>0</v>
      </c>
      <c r="J148" s="10">
        <f t="shared" si="91"/>
        <v>100</v>
      </c>
    </row>
    <row r="149" spans="1:10" x14ac:dyDescent="0.2">
      <c r="A149" t="s">
        <v>13</v>
      </c>
      <c r="B149" s="5" t="s">
        <v>36</v>
      </c>
      <c r="C149" s="13">
        <v>0</v>
      </c>
      <c r="D149" s="13">
        <v>0</v>
      </c>
      <c r="E149" s="13">
        <f>'Global avg hw (excluding US)'!$L$10*-1</f>
        <v>-799.6</v>
      </c>
      <c r="F149" s="10">
        <f>SUM(C149:E149)</f>
        <v>-799.6</v>
      </c>
      <c r="G149" s="13">
        <v>0</v>
      </c>
      <c r="H149" s="13">
        <v>0</v>
      </c>
      <c r="I149" s="13">
        <f>'Global avg hw (excluding US)'!$W$10*-1</f>
        <v>-799.6</v>
      </c>
      <c r="J149" s="10">
        <f>SUM(G149:I149)</f>
        <v>-799.6</v>
      </c>
    </row>
    <row r="150" spans="1:10" x14ac:dyDescent="0.2">
      <c r="A150" s="44" t="s">
        <v>13</v>
      </c>
      <c r="B150" s="45" t="s">
        <v>24</v>
      </c>
      <c r="C150" s="46">
        <f>SUM(C146:C149)</f>
        <v>2199</v>
      </c>
      <c r="D150" s="46">
        <f t="shared" ref="D150:E150" si="92">SUM(D146:D149)</f>
        <v>0</v>
      </c>
      <c r="E150" s="46">
        <f t="shared" si="92"/>
        <v>-799.6</v>
      </c>
      <c r="F150" s="47">
        <f>SUM(F146:F149)</f>
        <v>1399.4</v>
      </c>
      <c r="G150" s="46">
        <f>SUM(G146:G149)</f>
        <v>2199</v>
      </c>
      <c r="H150" s="46">
        <f t="shared" ref="H150" si="93">SUM(H146:H149)</f>
        <v>0</v>
      </c>
      <c r="I150" s="46">
        <f t="shared" ref="I150" si="94">SUM(I146:I149)</f>
        <v>-799.6</v>
      </c>
      <c r="J150" s="47">
        <f>SUM(J146:J149)</f>
        <v>1399.4</v>
      </c>
    </row>
    <row r="151" spans="1:10" x14ac:dyDescent="0.2">
      <c r="A151" s="48" t="s">
        <v>13</v>
      </c>
      <c r="B151" s="49" t="s">
        <v>32</v>
      </c>
      <c r="C151" s="50">
        <f>C$55+C150</f>
        <v>2221.2233443396372</v>
      </c>
      <c r="D151" s="50">
        <f t="shared" ref="D151:J151" si="95">D$55+D150</f>
        <v>22.223344339637251</v>
      </c>
      <c r="E151" s="50">
        <f t="shared" si="95"/>
        <v>-777.37665566036276</v>
      </c>
      <c r="F151" s="51">
        <f t="shared" si="95"/>
        <v>1466.0700330189118</v>
      </c>
      <c r="G151" s="50">
        <f t="shared" si="95"/>
        <v>2222.3063605198131</v>
      </c>
      <c r="H151" s="50">
        <f t="shared" si="95"/>
        <v>23.306360519813222</v>
      </c>
      <c r="I151" s="50">
        <f t="shared" si="95"/>
        <v>-776.29363948018681</v>
      </c>
      <c r="J151" s="51">
        <f t="shared" si="95"/>
        <v>1469.3190815594398</v>
      </c>
    </row>
    <row r="152" spans="1:10" x14ac:dyDescent="0.2">
      <c r="A152" s="34" t="s">
        <v>13</v>
      </c>
      <c r="B152" s="35" t="s">
        <v>33</v>
      </c>
      <c r="C152" s="36">
        <f>C151-G151</f>
        <v>-1.0830161801759459</v>
      </c>
      <c r="D152" s="36">
        <f>D151-H151</f>
        <v>-1.0830161801759708</v>
      </c>
      <c r="E152" s="36">
        <f>E151-I151</f>
        <v>-1.0830161801759459</v>
      </c>
      <c r="F152" s="37">
        <f>F151-J151</f>
        <v>-3.2490485405280651</v>
      </c>
      <c r="J152" s="31"/>
    </row>
    <row r="153" spans="1:10" x14ac:dyDescent="0.2">
      <c r="A153" s="34" t="s">
        <v>13</v>
      </c>
      <c r="B153" s="35" t="s">
        <v>34</v>
      </c>
      <c r="C153" s="38">
        <f>C152/C151</f>
        <v>-4.8757644427599119E-4</v>
      </c>
      <c r="D153" s="38">
        <f>D152/D151</f>
        <v>-4.8733267307761508E-2</v>
      </c>
      <c r="E153" s="38">
        <f>E152/E151</f>
        <v>1.393167870799966E-3</v>
      </c>
      <c r="F153" s="39">
        <f>F152/F151</f>
        <v>-2.2161618936018136E-3</v>
      </c>
      <c r="J153" s="31"/>
    </row>
    <row r="154" spans="1:10" x14ac:dyDescent="0.2">
      <c r="A154" s="1"/>
      <c r="B154" s="31"/>
      <c r="C154" s="32"/>
      <c r="D154" s="32"/>
      <c r="E154" s="32"/>
      <c r="F154" s="33"/>
      <c r="G154" s="32"/>
      <c r="H154" s="32"/>
      <c r="I154" s="32"/>
      <c r="J154" s="33"/>
    </row>
    <row r="155" spans="1:10" x14ac:dyDescent="0.2">
      <c r="A155" s="1"/>
      <c r="B155" s="31"/>
      <c r="C155" s="32"/>
      <c r="D155" s="32"/>
      <c r="E155" s="32"/>
      <c r="F155" s="33"/>
      <c r="G155" s="32"/>
      <c r="H155" s="32"/>
      <c r="I155" s="32"/>
      <c r="J155" s="33"/>
    </row>
    <row r="156" spans="1:10" x14ac:dyDescent="0.2">
      <c r="A156" s="1"/>
      <c r="B156" s="31"/>
      <c r="C156" s="32"/>
      <c r="D156" s="32"/>
      <c r="E156" s="32"/>
      <c r="F156" s="33"/>
      <c r="G156" s="32"/>
      <c r="H156" s="32"/>
      <c r="I156" s="32"/>
      <c r="J156" s="33"/>
    </row>
    <row r="157" spans="1:10" x14ac:dyDescent="0.2">
      <c r="A157" s="1"/>
      <c r="B157" s="31"/>
      <c r="C157" s="32"/>
      <c r="D157" s="32"/>
      <c r="E157" s="32"/>
      <c r="F157" s="33"/>
      <c r="G157" s="32"/>
      <c r="H157" s="32"/>
      <c r="I157" s="32"/>
      <c r="J157" s="33"/>
    </row>
    <row r="158" spans="1:10" x14ac:dyDescent="0.2">
      <c r="A158" s="1"/>
      <c r="B158" s="31"/>
      <c r="C158" s="32"/>
      <c r="D158" s="32"/>
      <c r="E158" s="32"/>
      <c r="F158" s="33"/>
      <c r="G158" s="32"/>
      <c r="H158" s="32"/>
      <c r="I158" s="32"/>
      <c r="J158" s="33"/>
    </row>
    <row r="159" spans="1:10" x14ac:dyDescent="0.2">
      <c r="F159" s="31"/>
      <c r="J159" s="31"/>
    </row>
    <row r="160" spans="1:10" x14ac:dyDescent="0.2">
      <c r="F160" s="31"/>
      <c r="J160" s="31"/>
    </row>
    <row r="161" spans="1:10" x14ac:dyDescent="0.2">
      <c r="F161" s="31"/>
      <c r="J161" s="31"/>
    </row>
    <row r="162" spans="1:10" x14ac:dyDescent="0.2">
      <c r="F162" s="31"/>
      <c r="J162" s="31"/>
    </row>
    <row r="163" spans="1:10" ht="21" x14ac:dyDescent="0.25">
      <c r="A163" s="61" t="s">
        <v>63</v>
      </c>
      <c r="B163" s="31"/>
      <c r="C163" s="32"/>
      <c r="D163" s="32"/>
      <c r="E163" s="32"/>
      <c r="F163" s="33"/>
      <c r="G163" s="32"/>
      <c r="H163" s="32"/>
      <c r="I163" s="32"/>
      <c r="J163" s="33"/>
    </row>
    <row r="164" spans="1:10" s="42" customFormat="1" x14ac:dyDescent="0.2">
      <c r="A164" s="43" t="s">
        <v>28</v>
      </c>
      <c r="B164" s="41"/>
      <c r="C164" s="40"/>
      <c r="D164" s="40"/>
      <c r="E164" s="40"/>
      <c r="F164" s="41"/>
      <c r="G164" s="40"/>
      <c r="H164" s="40"/>
      <c r="I164" s="40"/>
      <c r="J164" s="41"/>
    </row>
    <row r="165" spans="1:10" x14ac:dyDescent="0.2">
      <c r="A165" t="s">
        <v>10</v>
      </c>
      <c r="B165" s="5" t="s">
        <v>39</v>
      </c>
      <c r="C165" s="13">
        <f>'US Hardware costs'!$C$10/3</f>
        <v>833</v>
      </c>
      <c r="D165" s="13">
        <f>C165</f>
        <v>833</v>
      </c>
      <c r="E165" s="13">
        <f>C165</f>
        <v>833</v>
      </c>
      <c r="F165" s="10">
        <f>SUM(C165:E165)</f>
        <v>2499</v>
      </c>
      <c r="G165" s="13">
        <f>'US Hardware costs'!$N$10/3</f>
        <v>833</v>
      </c>
      <c r="H165" s="13">
        <f t="shared" ref="H165:H167" si="96">G165</f>
        <v>833</v>
      </c>
      <c r="I165" s="13">
        <f t="shared" ref="I165:I167" si="97">H165</f>
        <v>833</v>
      </c>
      <c r="J165" s="10">
        <f>SUM(G165:I165)</f>
        <v>2499</v>
      </c>
    </row>
    <row r="166" spans="1:10" x14ac:dyDescent="0.2">
      <c r="A166" t="s">
        <v>10</v>
      </c>
      <c r="B166" s="5" t="s">
        <v>30</v>
      </c>
      <c r="C166" s="13">
        <f>'US Hardware costs'!$D$10/3</f>
        <v>33.333333333333336</v>
      </c>
      <c r="D166" s="13">
        <f t="shared" ref="D166:D167" si="98">C166</f>
        <v>33.333333333333336</v>
      </c>
      <c r="E166" s="13">
        <f t="shared" ref="E166:E167" si="99">C166</f>
        <v>33.333333333333336</v>
      </c>
      <c r="F166" s="10">
        <f t="shared" ref="F166:F167" si="100">SUM(C166:E166)</f>
        <v>100</v>
      </c>
      <c r="G166" s="13">
        <f>'US Hardware costs'!$O$10/3</f>
        <v>33.333333333333336</v>
      </c>
      <c r="H166" s="13">
        <f t="shared" si="96"/>
        <v>33.333333333333336</v>
      </c>
      <c r="I166" s="13">
        <f t="shared" si="97"/>
        <v>33.333333333333336</v>
      </c>
      <c r="J166" s="10">
        <f t="shared" ref="J166:J167" si="101">SUM(G166:I166)</f>
        <v>100</v>
      </c>
    </row>
    <row r="167" spans="1:10" x14ac:dyDescent="0.2">
      <c r="A167" t="s">
        <v>10</v>
      </c>
      <c r="B167" s="5" t="s">
        <v>31</v>
      </c>
      <c r="C167" s="13">
        <f>'US Hardware costs'!$E$10/3</f>
        <v>33.333333333333336</v>
      </c>
      <c r="D167" s="13">
        <f t="shared" si="98"/>
        <v>33.333333333333336</v>
      </c>
      <c r="E167" s="13">
        <f t="shared" si="99"/>
        <v>33.333333333333336</v>
      </c>
      <c r="F167" s="10">
        <f t="shared" si="100"/>
        <v>100</v>
      </c>
      <c r="G167" s="13">
        <f>'US Hardware costs'!$P$10/3</f>
        <v>33.333333333333336</v>
      </c>
      <c r="H167" s="13">
        <f t="shared" si="96"/>
        <v>33.333333333333336</v>
      </c>
      <c r="I167" s="13">
        <f t="shared" si="97"/>
        <v>33.333333333333336</v>
      </c>
      <c r="J167" s="10">
        <f t="shared" si="101"/>
        <v>100</v>
      </c>
    </row>
    <row r="168" spans="1:10" x14ac:dyDescent="0.2">
      <c r="A168" s="44" t="s">
        <v>10</v>
      </c>
      <c r="B168" s="45" t="s">
        <v>24</v>
      </c>
      <c r="C168" s="46">
        <f t="shared" ref="C168:J168" si="102">SUM(C165:C167)</f>
        <v>899.66666666666674</v>
      </c>
      <c r="D168" s="46">
        <f t="shared" si="102"/>
        <v>899.66666666666674</v>
      </c>
      <c r="E168" s="46">
        <f t="shared" si="102"/>
        <v>899.66666666666674</v>
      </c>
      <c r="F168" s="47">
        <f t="shared" si="102"/>
        <v>2699</v>
      </c>
      <c r="G168" s="46">
        <f t="shared" si="102"/>
        <v>899.66666666666674</v>
      </c>
      <c r="H168" s="46">
        <f t="shared" si="102"/>
        <v>899.66666666666674</v>
      </c>
      <c r="I168" s="46">
        <f t="shared" si="102"/>
        <v>899.66666666666674</v>
      </c>
      <c r="J168" s="47">
        <f t="shared" si="102"/>
        <v>2699</v>
      </c>
    </row>
    <row r="169" spans="1:10" x14ac:dyDescent="0.2">
      <c r="A169" s="48" t="s">
        <v>10</v>
      </c>
      <c r="B169" s="49" t="s">
        <v>32</v>
      </c>
      <c r="C169" s="50">
        <f>C$55+C168</f>
        <v>921.89001100630401</v>
      </c>
      <c r="D169" s="50">
        <f t="shared" ref="D169:J169" si="103">D$55+D168</f>
        <v>921.89001100630401</v>
      </c>
      <c r="E169" s="50">
        <f t="shared" si="103"/>
        <v>921.89001100630401</v>
      </c>
      <c r="F169" s="51">
        <f t="shared" si="103"/>
        <v>2765.6700330189119</v>
      </c>
      <c r="G169" s="50">
        <f t="shared" si="103"/>
        <v>922.97302718647995</v>
      </c>
      <c r="H169" s="50">
        <f t="shared" si="103"/>
        <v>922.97302718647995</v>
      </c>
      <c r="I169" s="50">
        <f t="shared" si="103"/>
        <v>922.97302718647995</v>
      </c>
      <c r="J169" s="51">
        <f t="shared" si="103"/>
        <v>2768.9190815594397</v>
      </c>
    </row>
    <row r="170" spans="1:10" x14ac:dyDescent="0.2">
      <c r="A170" s="34" t="s">
        <v>10</v>
      </c>
      <c r="B170" s="35" t="s">
        <v>33</v>
      </c>
      <c r="C170" s="36">
        <f>C169-G169</f>
        <v>-1.0830161801759459</v>
      </c>
      <c r="D170" s="36">
        <f>D169-H169</f>
        <v>-1.0830161801759459</v>
      </c>
      <c r="E170" s="36">
        <f>E169-I169</f>
        <v>-1.0830161801759459</v>
      </c>
      <c r="F170" s="37">
        <f>F169-J169</f>
        <v>-3.2490485405278378</v>
      </c>
      <c r="J170" s="31"/>
    </row>
    <row r="171" spans="1:10" x14ac:dyDescent="0.2">
      <c r="A171" s="34" t="s">
        <v>10</v>
      </c>
      <c r="B171" s="35" t="s">
        <v>34</v>
      </c>
      <c r="C171" s="38">
        <f>C170/C169</f>
        <v>-1.1747780833353016E-3</v>
      </c>
      <c r="D171" s="38">
        <f>D170/D169</f>
        <v>-1.1747780833353016E-3</v>
      </c>
      <c r="E171" s="38">
        <f>E170/E169</f>
        <v>-1.1747780833353016E-3</v>
      </c>
      <c r="F171" s="39">
        <f>F170/F169</f>
        <v>-1.1747780833353016E-3</v>
      </c>
      <c r="J171" s="31"/>
    </row>
    <row r="172" spans="1:10" x14ac:dyDescent="0.2">
      <c r="A172" s="1"/>
      <c r="B172" s="31"/>
      <c r="C172" s="29"/>
      <c r="D172" s="29"/>
      <c r="E172" s="29"/>
      <c r="F172" s="30"/>
      <c r="J172" s="31"/>
    </row>
    <row r="173" spans="1:10" x14ac:dyDescent="0.2">
      <c r="A173" s="1"/>
      <c r="B173" s="31"/>
      <c r="C173" s="29"/>
      <c r="D173" s="29"/>
      <c r="E173" s="29"/>
      <c r="F173" s="30"/>
      <c r="J173" s="31"/>
    </row>
    <row r="174" spans="1:10" x14ac:dyDescent="0.2">
      <c r="A174" s="1"/>
      <c r="B174" s="31"/>
      <c r="C174" s="29"/>
      <c r="D174" s="29"/>
      <c r="E174" s="29"/>
      <c r="F174" s="30"/>
      <c r="J174" s="31"/>
    </row>
    <row r="175" spans="1:10" s="42" customFormat="1" x14ac:dyDescent="0.2">
      <c r="A175" s="43" t="s">
        <v>35</v>
      </c>
      <c r="B175" s="41"/>
      <c r="C175" s="40"/>
      <c r="D175" s="40"/>
      <c r="E175" s="40"/>
      <c r="F175" s="41"/>
      <c r="G175" s="40"/>
      <c r="H175" s="40"/>
      <c r="I175" s="40"/>
      <c r="J175" s="41"/>
    </row>
    <row r="176" spans="1:10" x14ac:dyDescent="0.2">
      <c r="A176" t="s">
        <v>13</v>
      </c>
      <c r="B176" s="5" t="s">
        <v>39</v>
      </c>
      <c r="C176" s="13">
        <f>'US Hardware costs'!$I$10</f>
        <v>2499</v>
      </c>
      <c r="D176" s="13">
        <v>0</v>
      </c>
      <c r="E176" s="13">
        <v>0</v>
      </c>
      <c r="F176" s="10">
        <f>SUM(C176:E176)</f>
        <v>2499</v>
      </c>
      <c r="G176" s="13">
        <f>'US Hardware costs'!$T$10</f>
        <v>2499</v>
      </c>
      <c r="H176" s="13">
        <v>0</v>
      </c>
      <c r="I176" s="13">
        <v>0</v>
      </c>
      <c r="J176" s="10">
        <f>SUM(G176:I176)</f>
        <v>2499</v>
      </c>
    </row>
    <row r="177" spans="1:10" x14ac:dyDescent="0.2">
      <c r="A177" t="s">
        <v>13</v>
      </c>
      <c r="B177" s="5" t="s">
        <v>30</v>
      </c>
      <c r="C177" s="13">
        <f>'US Hardware costs'!$K$10</f>
        <v>100</v>
      </c>
      <c r="D177" s="13">
        <v>0</v>
      </c>
      <c r="E177" s="13">
        <v>0</v>
      </c>
      <c r="F177" s="10">
        <f t="shared" ref="F177:F178" si="104">SUM(C177:E177)</f>
        <v>100</v>
      </c>
      <c r="G177" s="13">
        <f>'US Hardware costs'!$V$10</f>
        <v>100</v>
      </c>
      <c r="H177" s="13">
        <v>0</v>
      </c>
      <c r="I177" s="13">
        <v>0</v>
      </c>
      <c r="J177" s="10">
        <f t="shared" ref="J177:J178" si="105">SUM(G177:I177)</f>
        <v>100</v>
      </c>
    </row>
    <row r="178" spans="1:10" x14ac:dyDescent="0.2">
      <c r="A178" t="s">
        <v>13</v>
      </c>
      <c r="B178" s="5" t="s">
        <v>31</v>
      </c>
      <c r="C178" s="13">
        <f>'US Hardware costs'!$J$10</f>
        <v>100</v>
      </c>
      <c r="D178" s="13">
        <v>0</v>
      </c>
      <c r="E178" s="13">
        <v>0</v>
      </c>
      <c r="F178" s="10">
        <f t="shared" si="104"/>
        <v>100</v>
      </c>
      <c r="G178" s="13">
        <f>'US Hardware costs'!$U$10</f>
        <v>100</v>
      </c>
      <c r="H178" s="13">
        <v>0</v>
      </c>
      <c r="I178" s="13">
        <v>0</v>
      </c>
      <c r="J178" s="10">
        <f t="shared" si="105"/>
        <v>100</v>
      </c>
    </row>
    <row r="179" spans="1:10" x14ac:dyDescent="0.2">
      <c r="A179" t="s">
        <v>13</v>
      </c>
      <c r="B179" s="5" t="s">
        <v>36</v>
      </c>
      <c r="C179" s="13">
        <v>0</v>
      </c>
      <c r="D179" s="13">
        <v>0</v>
      </c>
      <c r="E179" s="13">
        <f>'US Hardware costs'!$L$10*-1</f>
        <v>-999.6</v>
      </c>
      <c r="F179" s="10">
        <f>SUM(D179:E179)</f>
        <v>-999.6</v>
      </c>
      <c r="G179" s="13">
        <v>0</v>
      </c>
      <c r="H179" s="13">
        <v>0</v>
      </c>
      <c r="I179" s="13">
        <f>'US Hardware costs'!$W$10*-1</f>
        <v>-999.6</v>
      </c>
      <c r="J179" s="10">
        <f>SUM(G179:I179)</f>
        <v>-999.6</v>
      </c>
    </row>
    <row r="180" spans="1:10" x14ac:dyDescent="0.2">
      <c r="A180" s="44" t="s">
        <v>13</v>
      </c>
      <c r="B180" s="45" t="s">
        <v>24</v>
      </c>
      <c r="C180" s="46">
        <f t="shared" ref="C180:J180" si="106">SUM(C176:C179)</f>
        <v>2699</v>
      </c>
      <c r="D180" s="46">
        <f t="shared" si="106"/>
        <v>0</v>
      </c>
      <c r="E180" s="46">
        <f t="shared" si="106"/>
        <v>-999.6</v>
      </c>
      <c r="F180" s="47">
        <f t="shared" si="106"/>
        <v>1699.4</v>
      </c>
      <c r="G180" s="46">
        <f t="shared" si="106"/>
        <v>2699</v>
      </c>
      <c r="H180" s="46">
        <f t="shared" si="106"/>
        <v>0</v>
      </c>
      <c r="I180" s="46">
        <f t="shared" si="106"/>
        <v>-999.6</v>
      </c>
      <c r="J180" s="47">
        <f t="shared" si="106"/>
        <v>1699.4</v>
      </c>
    </row>
    <row r="181" spans="1:10" x14ac:dyDescent="0.2">
      <c r="A181" s="48" t="s">
        <v>13</v>
      </c>
      <c r="B181" s="49" t="s">
        <v>32</v>
      </c>
      <c r="C181" s="50">
        <f>C$55+C180</f>
        <v>2721.2233443396372</v>
      </c>
      <c r="D181" s="50">
        <f t="shared" ref="D181:J181" si="107">D$55+D180</f>
        <v>22.223344339637251</v>
      </c>
      <c r="E181" s="50">
        <f t="shared" si="107"/>
        <v>-977.37665566036276</v>
      </c>
      <c r="F181" s="51">
        <f t="shared" si="107"/>
        <v>1766.0700330189118</v>
      </c>
      <c r="G181" s="50">
        <f t="shared" si="107"/>
        <v>2722.3063605198131</v>
      </c>
      <c r="H181" s="50">
        <f t="shared" si="107"/>
        <v>23.306360519813222</v>
      </c>
      <c r="I181" s="50">
        <f t="shared" si="107"/>
        <v>-976.29363948018681</v>
      </c>
      <c r="J181" s="51">
        <f t="shared" si="107"/>
        <v>1769.3190815594398</v>
      </c>
    </row>
    <row r="182" spans="1:10" x14ac:dyDescent="0.2">
      <c r="A182" s="34" t="s">
        <v>13</v>
      </c>
      <c r="B182" s="35" t="s">
        <v>33</v>
      </c>
      <c r="C182" s="36">
        <f>C181-G181</f>
        <v>-1.0830161801759459</v>
      </c>
      <c r="D182" s="36">
        <f>D181-H181</f>
        <v>-1.0830161801759708</v>
      </c>
      <c r="E182" s="36">
        <f>E181-I181</f>
        <v>-1.0830161801759459</v>
      </c>
      <c r="F182" s="37">
        <f>F181-J181</f>
        <v>-3.2490485405280651</v>
      </c>
      <c r="J182" s="31"/>
    </row>
    <row r="183" spans="1:10" x14ac:dyDescent="0.2">
      <c r="A183" s="34" t="s">
        <v>13</v>
      </c>
      <c r="B183" s="35" t="s">
        <v>34</v>
      </c>
      <c r="C183" s="38">
        <f>C182/C181</f>
        <v>-3.9798871431435663E-4</v>
      </c>
      <c r="D183" s="38">
        <f>D182/D181</f>
        <v>-4.8733267307761508E-2</v>
      </c>
      <c r="E183" s="38">
        <f>E182/E181</f>
        <v>1.1080847633343647E-3</v>
      </c>
      <c r="F183" s="39">
        <f>F182/F181</f>
        <v>-1.8397053796185856E-3</v>
      </c>
      <c r="J183" s="31"/>
    </row>
    <row r="184" spans="1:10" x14ac:dyDescent="0.2">
      <c r="A184" s="1"/>
      <c r="B184" s="31"/>
      <c r="C184" s="32"/>
      <c r="D184" s="32"/>
      <c r="E184" s="32"/>
      <c r="F184" s="33"/>
      <c r="G184" s="32"/>
      <c r="H184" s="32"/>
      <c r="I184" s="32"/>
      <c r="J184" s="33"/>
    </row>
    <row r="185" spans="1:10" x14ac:dyDescent="0.2">
      <c r="A185" s="1"/>
      <c r="B185" s="31"/>
      <c r="C185" s="32"/>
      <c r="D185" s="32"/>
      <c r="E185" s="32"/>
      <c r="F185" s="33"/>
      <c r="G185" s="32"/>
      <c r="H185" s="32"/>
      <c r="I185" s="32"/>
      <c r="J185" s="33"/>
    </row>
    <row r="189" spans="1:10" s="42" customFormat="1" x14ac:dyDescent="0.2">
      <c r="A189" s="43" t="s">
        <v>37</v>
      </c>
      <c r="B189" s="41"/>
      <c r="C189" s="40"/>
      <c r="D189" s="40"/>
      <c r="E189" s="40"/>
      <c r="F189" s="41"/>
      <c r="G189" s="40"/>
      <c r="H189" s="40"/>
      <c r="I189" s="40"/>
      <c r="J189" s="41"/>
    </row>
    <row r="190" spans="1:10" x14ac:dyDescent="0.2">
      <c r="A190" t="s">
        <v>10</v>
      </c>
      <c r="B190" s="5" t="s">
        <v>39</v>
      </c>
      <c r="C190" s="13">
        <f>'Global avg hw (excluding US)'!$C$11/3</f>
        <v>833</v>
      </c>
      <c r="D190" s="13">
        <f>C190</f>
        <v>833</v>
      </c>
      <c r="E190" s="13">
        <f>D190</f>
        <v>833</v>
      </c>
      <c r="F190" s="10">
        <f>SUM(C190:E190)</f>
        <v>2499</v>
      </c>
      <c r="G190" s="13">
        <f>'Global avg hw (excluding US)'!$N$11/3</f>
        <v>833</v>
      </c>
      <c r="H190" s="13">
        <f>G190</f>
        <v>833</v>
      </c>
      <c r="I190" s="13">
        <f>H190</f>
        <v>833</v>
      </c>
      <c r="J190" s="10">
        <f>SUM(G190:I190)</f>
        <v>2499</v>
      </c>
    </row>
    <row r="191" spans="1:10" x14ac:dyDescent="0.2">
      <c r="A191" t="s">
        <v>10</v>
      </c>
      <c r="B191" s="5" t="s">
        <v>30</v>
      </c>
      <c r="C191" s="13">
        <f>'Global avg hw (excluding US)'!$D$11/3</f>
        <v>33.333333333333336</v>
      </c>
      <c r="D191" s="13">
        <f t="shared" ref="D191:D192" si="108">C191</f>
        <v>33.333333333333336</v>
      </c>
      <c r="E191" s="13">
        <f t="shared" ref="E191:E192" si="109">D191</f>
        <v>33.333333333333336</v>
      </c>
      <c r="F191" s="10">
        <f t="shared" ref="F191:F192" si="110">SUM(C191:E191)</f>
        <v>100</v>
      </c>
      <c r="G191" s="13">
        <f>'Global avg hw (excluding US)'!$O$11/3</f>
        <v>33.333333333333336</v>
      </c>
      <c r="H191" s="13">
        <f t="shared" ref="H191:H192" si="111">G191</f>
        <v>33.333333333333336</v>
      </c>
      <c r="I191" s="13">
        <f t="shared" ref="I191:I192" si="112">H191</f>
        <v>33.333333333333336</v>
      </c>
      <c r="J191" s="10">
        <f t="shared" ref="J191:J192" si="113">SUM(G191:I191)</f>
        <v>100</v>
      </c>
    </row>
    <row r="192" spans="1:10" x14ac:dyDescent="0.2">
      <c r="A192" t="s">
        <v>10</v>
      </c>
      <c r="B192" s="5" t="s">
        <v>31</v>
      </c>
      <c r="C192" s="13">
        <f>'Global avg hw (excluding US)'!$E$11/3</f>
        <v>33.333333333333336</v>
      </c>
      <c r="D192" s="13">
        <f t="shared" si="108"/>
        <v>33.333333333333336</v>
      </c>
      <c r="E192" s="13">
        <f t="shared" si="109"/>
        <v>33.333333333333336</v>
      </c>
      <c r="F192" s="10">
        <f t="shared" si="110"/>
        <v>100</v>
      </c>
      <c r="G192" s="13">
        <f>'Global avg hw (excluding US)'!$P$11/3</f>
        <v>33.333333333333336</v>
      </c>
      <c r="H192" s="13">
        <f t="shared" si="111"/>
        <v>33.333333333333336</v>
      </c>
      <c r="I192" s="13">
        <f t="shared" si="112"/>
        <v>33.333333333333336</v>
      </c>
      <c r="J192" s="10">
        <f t="shared" si="113"/>
        <v>100</v>
      </c>
    </row>
    <row r="193" spans="1:10" x14ac:dyDescent="0.2">
      <c r="A193" s="44" t="s">
        <v>10</v>
      </c>
      <c r="B193" s="45" t="s">
        <v>24</v>
      </c>
      <c r="C193" s="46">
        <f t="shared" ref="C193:J193" si="114">SUM(C190:C192)</f>
        <v>899.66666666666674</v>
      </c>
      <c r="D193" s="46">
        <f t="shared" si="114"/>
        <v>899.66666666666674</v>
      </c>
      <c r="E193" s="46">
        <f t="shared" si="114"/>
        <v>899.66666666666674</v>
      </c>
      <c r="F193" s="47">
        <f t="shared" si="114"/>
        <v>2699</v>
      </c>
      <c r="G193" s="46">
        <f t="shared" si="114"/>
        <v>899.66666666666674</v>
      </c>
      <c r="H193" s="46">
        <f t="shared" si="114"/>
        <v>899.66666666666674</v>
      </c>
      <c r="I193" s="46">
        <f t="shared" si="114"/>
        <v>899.66666666666674</v>
      </c>
      <c r="J193" s="47">
        <f t="shared" si="114"/>
        <v>2699</v>
      </c>
    </row>
    <row r="194" spans="1:10" x14ac:dyDescent="0.2">
      <c r="A194" s="48" t="s">
        <v>10</v>
      </c>
      <c r="B194" s="49" t="s">
        <v>32</v>
      </c>
      <c r="C194" s="50">
        <f>C$55+C193</f>
        <v>921.89001100630401</v>
      </c>
      <c r="D194" s="50">
        <f t="shared" ref="D194:J194" si="115">D$55+D193</f>
        <v>921.89001100630401</v>
      </c>
      <c r="E194" s="50">
        <f t="shared" si="115"/>
        <v>921.89001100630401</v>
      </c>
      <c r="F194" s="51">
        <f t="shared" si="115"/>
        <v>2765.6700330189119</v>
      </c>
      <c r="G194" s="50">
        <f t="shared" si="115"/>
        <v>922.97302718647995</v>
      </c>
      <c r="H194" s="50">
        <f t="shared" si="115"/>
        <v>922.97302718647995</v>
      </c>
      <c r="I194" s="50">
        <f t="shared" si="115"/>
        <v>922.97302718647995</v>
      </c>
      <c r="J194" s="51">
        <f t="shared" si="115"/>
        <v>2768.9190815594397</v>
      </c>
    </row>
    <row r="195" spans="1:10" x14ac:dyDescent="0.2">
      <c r="A195" s="34" t="s">
        <v>10</v>
      </c>
      <c r="B195" s="35" t="s">
        <v>33</v>
      </c>
      <c r="C195" s="36">
        <f>C194-G194</f>
        <v>-1.0830161801759459</v>
      </c>
      <c r="D195" s="36">
        <f>D194-H194</f>
        <v>-1.0830161801759459</v>
      </c>
      <c r="E195" s="36">
        <f>E194-I194</f>
        <v>-1.0830161801759459</v>
      </c>
      <c r="F195" s="37">
        <f>F194-J194</f>
        <v>-3.2490485405278378</v>
      </c>
      <c r="J195" s="31"/>
    </row>
    <row r="196" spans="1:10" x14ac:dyDescent="0.2">
      <c r="A196" s="34" t="s">
        <v>10</v>
      </c>
      <c r="B196" s="35" t="s">
        <v>34</v>
      </c>
      <c r="C196" s="38">
        <f>C195/C194</f>
        <v>-1.1747780833353016E-3</v>
      </c>
      <c r="D196" s="38">
        <f>D195/D194</f>
        <v>-1.1747780833353016E-3</v>
      </c>
      <c r="E196" s="38">
        <f>E195/E194</f>
        <v>-1.1747780833353016E-3</v>
      </c>
      <c r="F196" s="39">
        <f>F195/F194</f>
        <v>-1.1747780833353016E-3</v>
      </c>
      <c r="J196" s="31"/>
    </row>
    <row r="197" spans="1:10" x14ac:dyDescent="0.2">
      <c r="A197" s="1"/>
      <c r="B197" s="31"/>
      <c r="C197" s="32"/>
      <c r="D197" s="32"/>
      <c r="E197" s="32"/>
      <c r="F197" s="33"/>
      <c r="G197" s="32"/>
      <c r="H197" s="32"/>
      <c r="I197" s="32"/>
      <c r="J197" s="33"/>
    </row>
    <row r="198" spans="1:10" x14ac:dyDescent="0.2">
      <c r="A198" s="1"/>
      <c r="B198" s="31"/>
      <c r="C198" s="32"/>
      <c r="D198" s="32"/>
      <c r="E198" s="32"/>
      <c r="F198" s="33"/>
      <c r="G198" s="32"/>
      <c r="H198" s="32"/>
      <c r="I198" s="32"/>
      <c r="J198" s="33"/>
    </row>
    <row r="199" spans="1:10" s="42" customFormat="1" x14ac:dyDescent="0.2">
      <c r="A199" s="43" t="s">
        <v>38</v>
      </c>
      <c r="B199" s="41"/>
      <c r="C199" s="40"/>
      <c r="D199" s="40"/>
      <c r="E199" s="40"/>
      <c r="F199" s="41"/>
      <c r="G199" s="40"/>
      <c r="H199" s="40"/>
      <c r="I199" s="40"/>
      <c r="J199" s="41"/>
    </row>
    <row r="200" spans="1:10" x14ac:dyDescent="0.2">
      <c r="A200" t="s">
        <v>13</v>
      </c>
      <c r="B200" s="5" t="s">
        <v>39</v>
      </c>
      <c r="C200" s="13">
        <f>'Global avg hw (excluding US)'!$I$11</f>
        <v>2499</v>
      </c>
      <c r="D200" s="13">
        <v>0</v>
      </c>
      <c r="E200" s="13">
        <v>0</v>
      </c>
      <c r="F200" s="10">
        <f>SUM(C200:E200)</f>
        <v>2499</v>
      </c>
      <c r="G200" s="13">
        <f>'Global avg hw (excluding US)'!$T$11</f>
        <v>2499</v>
      </c>
      <c r="H200" s="13">
        <v>0</v>
      </c>
      <c r="I200" s="13">
        <v>0</v>
      </c>
      <c r="J200" s="10">
        <f>SUM(G200:I200)</f>
        <v>2499</v>
      </c>
    </row>
    <row r="201" spans="1:10" x14ac:dyDescent="0.2">
      <c r="A201" t="s">
        <v>13</v>
      </c>
      <c r="B201" s="5" t="s">
        <v>30</v>
      </c>
      <c r="C201" s="13">
        <f>'Global avg hw (excluding US)'!$K$11</f>
        <v>100</v>
      </c>
      <c r="D201" s="13">
        <v>0</v>
      </c>
      <c r="E201" s="13">
        <v>0</v>
      </c>
      <c r="F201" s="10">
        <f t="shared" ref="F201:F202" si="116">SUM(C201:E201)</f>
        <v>100</v>
      </c>
      <c r="G201" s="13">
        <f>'Global avg hw (excluding US)'!$V$11</f>
        <v>100</v>
      </c>
      <c r="H201" s="13">
        <v>0</v>
      </c>
      <c r="I201" s="13">
        <v>0</v>
      </c>
      <c r="J201" s="10">
        <f t="shared" ref="J201:J202" si="117">SUM(G201:I201)</f>
        <v>100</v>
      </c>
    </row>
    <row r="202" spans="1:10" x14ac:dyDescent="0.2">
      <c r="A202" t="s">
        <v>13</v>
      </c>
      <c r="B202" s="5" t="s">
        <v>31</v>
      </c>
      <c r="C202" s="13">
        <f>'Global avg hw (excluding US)'!$J$11</f>
        <v>100</v>
      </c>
      <c r="D202" s="13">
        <v>0</v>
      </c>
      <c r="E202" s="13">
        <v>0</v>
      </c>
      <c r="F202" s="10">
        <f t="shared" si="116"/>
        <v>100</v>
      </c>
      <c r="G202" s="13">
        <f>'Global avg hw (excluding US)'!$U$11</f>
        <v>100</v>
      </c>
      <c r="H202" s="13">
        <v>0</v>
      </c>
      <c r="I202" s="13">
        <v>0</v>
      </c>
      <c r="J202" s="10">
        <f t="shared" si="117"/>
        <v>100</v>
      </c>
    </row>
    <row r="203" spans="1:10" x14ac:dyDescent="0.2">
      <c r="A203" t="s">
        <v>13</v>
      </c>
      <c r="B203" s="5" t="s">
        <v>36</v>
      </c>
      <c r="C203" s="13">
        <v>0</v>
      </c>
      <c r="D203" s="13">
        <v>0</v>
      </c>
      <c r="E203" s="13">
        <f>'Global avg hw (excluding US)'!$L$11*-1</f>
        <v>-999.6</v>
      </c>
      <c r="F203" s="10">
        <f>SUM(C203:E203)</f>
        <v>-999.6</v>
      </c>
      <c r="G203" s="13">
        <v>0</v>
      </c>
      <c r="H203" s="13">
        <v>0</v>
      </c>
      <c r="I203" s="13">
        <f>'Global avg hw (excluding US)'!$W$11*-1</f>
        <v>-999.6</v>
      </c>
      <c r="J203" s="10">
        <f>SUM(G203:I203)</f>
        <v>-999.6</v>
      </c>
    </row>
    <row r="204" spans="1:10" x14ac:dyDescent="0.2">
      <c r="A204" s="44" t="s">
        <v>13</v>
      </c>
      <c r="B204" s="45" t="s">
        <v>24</v>
      </c>
      <c r="C204" s="46">
        <f>SUM(C200:C203)</f>
        <v>2699</v>
      </c>
      <c r="D204" s="46">
        <f t="shared" ref="D204:E204" si="118">SUM(D200:D203)</f>
        <v>0</v>
      </c>
      <c r="E204" s="46">
        <f t="shared" si="118"/>
        <v>-999.6</v>
      </c>
      <c r="F204" s="47">
        <f>SUM(F200:F203)</f>
        <v>1699.4</v>
      </c>
      <c r="G204" s="46">
        <f>SUM(G200:G203)</f>
        <v>2699</v>
      </c>
      <c r="H204" s="46">
        <f t="shared" ref="H204:I204" si="119">SUM(H200:H203)</f>
        <v>0</v>
      </c>
      <c r="I204" s="46">
        <f t="shared" si="119"/>
        <v>-999.6</v>
      </c>
      <c r="J204" s="47">
        <f>SUM(J200:J203)</f>
        <v>1699.4</v>
      </c>
    </row>
    <row r="205" spans="1:10" x14ac:dyDescent="0.2">
      <c r="A205" s="48" t="s">
        <v>13</v>
      </c>
      <c r="B205" s="49" t="s">
        <v>32</v>
      </c>
      <c r="C205" s="50">
        <f>C$55+C204</f>
        <v>2721.2233443396372</v>
      </c>
      <c r="D205" s="50">
        <f t="shared" ref="D205:J205" si="120">D$55+D204</f>
        <v>22.223344339637251</v>
      </c>
      <c r="E205" s="50">
        <f t="shared" si="120"/>
        <v>-977.37665566036276</v>
      </c>
      <c r="F205" s="51">
        <f t="shared" si="120"/>
        <v>1766.0700330189118</v>
      </c>
      <c r="G205" s="50">
        <f t="shared" si="120"/>
        <v>2722.3063605198131</v>
      </c>
      <c r="H205" s="50">
        <f t="shared" si="120"/>
        <v>23.306360519813222</v>
      </c>
      <c r="I205" s="50">
        <f t="shared" si="120"/>
        <v>-976.29363948018681</v>
      </c>
      <c r="J205" s="51">
        <f t="shared" si="120"/>
        <v>1769.3190815594398</v>
      </c>
    </row>
    <row r="206" spans="1:10" x14ac:dyDescent="0.2">
      <c r="A206" s="34" t="s">
        <v>13</v>
      </c>
      <c r="B206" s="35" t="s">
        <v>33</v>
      </c>
      <c r="C206" s="36">
        <f>C205-G205</f>
        <v>-1.0830161801759459</v>
      </c>
      <c r="D206" s="36">
        <f>D205-H205</f>
        <v>-1.0830161801759708</v>
      </c>
      <c r="E206" s="36">
        <f>E205-I205</f>
        <v>-1.0830161801759459</v>
      </c>
      <c r="F206" s="37">
        <f>F205-J205</f>
        <v>-3.2490485405280651</v>
      </c>
      <c r="J206" s="31"/>
    </row>
    <row r="207" spans="1:10" x14ac:dyDescent="0.2">
      <c r="A207" s="34" t="s">
        <v>13</v>
      </c>
      <c r="B207" s="35" t="s">
        <v>34</v>
      </c>
      <c r="C207" s="38">
        <f>C206/C205</f>
        <v>-3.9798871431435663E-4</v>
      </c>
      <c r="D207" s="38">
        <f>D206/D205</f>
        <v>-4.8733267307761508E-2</v>
      </c>
      <c r="E207" s="38">
        <f>E206/E205</f>
        <v>1.1080847633343647E-3</v>
      </c>
      <c r="F207" s="39">
        <f>F206/F205</f>
        <v>-1.8397053796185856E-3</v>
      </c>
      <c r="J207" s="31"/>
    </row>
    <row r="208" spans="1:10" x14ac:dyDescent="0.2">
      <c r="F208" s="31"/>
      <c r="J208" s="31"/>
    </row>
    <row r="209" spans="6:10" x14ac:dyDescent="0.2">
      <c r="F209" s="31"/>
      <c r="J209" s="31"/>
    </row>
    <row r="210" spans="6:10" x14ac:dyDescent="0.2">
      <c r="F210" s="31"/>
      <c r="J210" s="31"/>
    </row>
    <row r="211" spans="6:10" x14ac:dyDescent="0.2">
      <c r="F211" s="31"/>
      <c r="J211" s="31"/>
    </row>
    <row r="212" spans="6:10" x14ac:dyDescent="0.2">
      <c r="F212" s="31"/>
      <c r="J212" s="31"/>
    </row>
    <row r="213" spans="6:10" x14ac:dyDescent="0.2">
      <c r="F213" s="31"/>
      <c r="J213" s="31"/>
    </row>
  </sheetData>
  <mergeCells count="6">
    <mergeCell ref="A5:A6"/>
    <mergeCell ref="B5:B6"/>
    <mergeCell ref="C5:F5"/>
    <mergeCell ref="G5:J5"/>
    <mergeCell ref="A1:D1"/>
    <mergeCell ref="A2:D2"/>
  </mergeCells>
  <pageMargins left="0.7" right="0.7" top="0.75" bottom="0.75" header="0.3" footer="0.3"/>
  <pageSetup orientation="portrait" horizontalDpi="0" verticalDpi="0"/>
  <ignoredErrors>
    <ignoredError sqref="D38:F38 H38:I38 D45:F45 H45:J45"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90f3399-704c-4dbb-b214-ad71fcbacc58">
      <UserInfo>
        <DisplayName>Shanawaz Hossen -X (shossen - ZENSAR TECHNOLOGY (UK) LIMITED at Cisco)</DisplayName>
        <AccountId>45</AccountId>
        <AccountType/>
      </UserInfo>
    </SharedWithUsers>
    <TaxCatchAll xmlns="490f3399-704c-4dbb-b214-ad71fcbacc58" xsi:nil="true"/>
    <lcf76f155ced4ddcb4097134ff3c332f xmlns="0b813fba-a1e3-4fc6-98e3-27e7a981fb6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F126CB3F8660C4EB0F019323307B29B" ma:contentTypeVersion="13" ma:contentTypeDescription="Create a new document." ma:contentTypeScope="" ma:versionID="1f6d9cc981334f61e68f749baec2b762">
  <xsd:schema xmlns:xsd="http://www.w3.org/2001/XMLSchema" xmlns:xs="http://www.w3.org/2001/XMLSchema" xmlns:p="http://schemas.microsoft.com/office/2006/metadata/properties" xmlns:ns2="490f3399-704c-4dbb-b214-ad71fcbacc58" xmlns:ns3="0b813fba-a1e3-4fc6-98e3-27e7a981fb6d" targetNamespace="http://schemas.microsoft.com/office/2006/metadata/properties" ma:root="true" ma:fieldsID="9bc3a741914740f63370bbbd9a0ace22" ns2:_="" ns3:_="">
    <xsd:import namespace="490f3399-704c-4dbb-b214-ad71fcbacc58"/>
    <xsd:import namespace="0b813fba-a1e3-4fc6-98e3-27e7a981fb6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0f3399-704c-4dbb-b214-ad71fcbacc5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7166e5-b902-4fa5-aa7a-fa743d5be8c7}" ma:internalName="TaxCatchAll" ma:showField="CatchAllData" ma:web="490f3399-704c-4dbb-b214-ad71fcbacc5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813fba-a1e3-4fc6-98e3-27e7a981fb6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10261dd-85c0-4e16-8580-30375acfae1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D2F3C8-E858-4A4B-8F82-F3BEB91258DA}">
  <ds:schemaRefs>
    <ds:schemaRef ds:uri="http://schemas.microsoft.com/office/infopath/2007/PartnerControls"/>
    <ds:schemaRef ds:uri="http://schemas.microsoft.com/office/2006/documentManagement/types"/>
    <ds:schemaRef ds:uri="http://schemas.openxmlformats.org/package/2006/metadata/core-properties"/>
    <ds:schemaRef ds:uri="http://purl.org/dc/elements/1.1/"/>
    <ds:schemaRef ds:uri="490f3399-704c-4dbb-b214-ad71fcbacc58"/>
    <ds:schemaRef ds:uri="http://schemas.microsoft.com/office/2006/metadata/properties"/>
    <ds:schemaRef ds:uri="http://purl.org/dc/dcmitype/"/>
    <ds:schemaRef ds:uri="0b813fba-a1e3-4fc6-98e3-27e7a981fb6d"/>
    <ds:schemaRef ds:uri="http://www.w3.org/XML/1998/namespace"/>
    <ds:schemaRef ds:uri="http://purl.org/dc/terms/"/>
  </ds:schemaRefs>
</ds:datastoreItem>
</file>

<file path=customXml/itemProps2.xml><?xml version="1.0" encoding="utf-8"?>
<ds:datastoreItem xmlns:ds="http://schemas.openxmlformats.org/officeDocument/2006/customXml" ds:itemID="{0B306AAF-F3DC-407E-800D-479DF240A216}">
  <ds:schemaRefs>
    <ds:schemaRef ds:uri="http://schemas.microsoft.com/sharepoint/v3/contenttype/forms"/>
  </ds:schemaRefs>
</ds:datastoreItem>
</file>

<file path=customXml/itemProps3.xml><?xml version="1.0" encoding="utf-8"?>
<ds:datastoreItem xmlns:ds="http://schemas.openxmlformats.org/officeDocument/2006/customXml" ds:itemID="{B0A1439E-A1FA-4009-B7C1-DDABDE0DC7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0f3399-704c-4dbb-b214-ad71fcbacc58"/>
    <ds:schemaRef ds:uri="0b813fba-a1e3-4fc6-98e3-27e7a981fb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Assumptions</vt:lpstr>
      <vt:lpstr>US Hardware costs</vt:lpstr>
      <vt:lpstr>Global avg hw (excluding US)</vt:lpstr>
      <vt:lpstr>Software costs</vt:lpstr>
      <vt:lpstr>Internal employees</vt:lpstr>
      <vt:lpstr>External resources</vt:lpstr>
      <vt:lpstr>3-Year TCO Summary</vt:lpstr>
      <vt:lpstr>3-year TCO Details</vt:lpstr>
      <vt:lpstr>3-year TCO Charts</vt:lpstr>
      <vt:lpstr>4-Year TCO Summary</vt:lpstr>
      <vt:lpstr>4-year TCO Details</vt:lpstr>
      <vt:lpstr>4-year TCO Charts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Rosalie Cook (rosalie)</cp:lastModifiedBy>
  <cp:revision/>
  <dcterms:created xsi:type="dcterms:W3CDTF">2022-06-07T10:59:19Z</dcterms:created>
  <dcterms:modified xsi:type="dcterms:W3CDTF">2023-09-13T16:17:11Z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0x0101009F126CB3F8660C4EB0F019323307B29B</vt:lpwstr>
  </property>
  <property fmtid="{D5CDD505-2E9C-101B-9397-08002B2CF9AE}" pid="3" name="MediaServiceImageTags">
    <vt:lpwstr/>
  </property>
</Properties>
</file>