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"/>
    </mc:Choice>
  </mc:AlternateContent>
  <xr:revisionPtr revIDLastSave="0" documentId="13_ncr:1_{BCE67AA8-F952-4F47-ACF6-3957E779A65C}" xr6:coauthVersionLast="47" xr6:coauthVersionMax="47" xr10:uidLastSave="{00000000-0000-0000-0000-000000000000}"/>
  <bookViews>
    <workbookView xWindow="735" yWindow="735" windowWidth="21600" windowHeight="11295" tabRatio="899" activeTab="1" xr2:uid="{15E0972F-3937-46D2-8F4E-B4F2C9E0D56D}"/>
  </bookViews>
  <sheets>
    <sheet name="BD" sheetId="40" r:id="rId1"/>
    <sheet name="DRE POR CLIENTE " sheetId="47" r:id="rId2"/>
    <sheet name="DRE CONSOLIDADO" sheetId="45" r:id="rId3"/>
    <sheet name="DASH" sheetId="46" r:id="rId4"/>
    <sheet name="BD FT" sheetId="48" r:id="rId5"/>
    <sheet name="BD FREE" sheetId="49" r:id="rId6"/>
    <sheet name="BD CONTRATOS" sheetId="50" r:id="rId7"/>
  </sheets>
  <definedNames>
    <definedName name="_xlnm._FilterDatabase" localSheetId="0" hidden="1">BD!$A$1:$AC$308</definedName>
    <definedName name="_xlnm._FilterDatabase" localSheetId="5" hidden="1">'BD FREE'!$A$1:$D$1431</definedName>
    <definedName name="_xlnm._FilterDatabase" localSheetId="4" hidden="1">'BD FT'!$B$1:$Q$580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7" l="1"/>
  <c r="C24" i="47"/>
  <c r="C20" i="47"/>
  <c r="C19" i="47"/>
  <c r="C18" i="47"/>
  <c r="C17" i="47"/>
  <c r="C16" i="47"/>
  <c r="C12" i="47"/>
  <c r="C11" i="47"/>
  <c r="C13" i="47" s="1"/>
  <c r="AB347" i="40"/>
  <c r="C15" i="47" l="1"/>
  <c r="AB309" i="40"/>
  <c r="AC309" i="40"/>
  <c r="AB310" i="40"/>
  <c r="AC310" i="40"/>
  <c r="AB311" i="40"/>
  <c r="AC311" i="40"/>
  <c r="AB312" i="40"/>
  <c r="AC312" i="40"/>
  <c r="AB313" i="40"/>
  <c r="AC313" i="40"/>
  <c r="AB314" i="40"/>
  <c r="AC314" i="40"/>
  <c r="AB315" i="40"/>
  <c r="AC315" i="40"/>
  <c r="AB316" i="40"/>
  <c r="AC316" i="40"/>
  <c r="AB317" i="40"/>
  <c r="AC317" i="40"/>
  <c r="AB318" i="40"/>
  <c r="AC318" i="40"/>
  <c r="AB319" i="40"/>
  <c r="AC319" i="40"/>
  <c r="AB320" i="40"/>
  <c r="AC320" i="40"/>
  <c r="AB321" i="40"/>
  <c r="AC321" i="40"/>
  <c r="AB322" i="40"/>
  <c r="AC322" i="40"/>
  <c r="AB323" i="40"/>
  <c r="AC323" i="40"/>
  <c r="AB324" i="40"/>
  <c r="AC324" i="40"/>
  <c r="AB325" i="40"/>
  <c r="AC325" i="40"/>
  <c r="AB326" i="40"/>
  <c r="AC326" i="40"/>
  <c r="AB327" i="40"/>
  <c r="AC327" i="40"/>
  <c r="AB328" i="40"/>
  <c r="AC328" i="40"/>
  <c r="AB329" i="40"/>
  <c r="AC329" i="40"/>
  <c r="AB330" i="40"/>
  <c r="AC330" i="40"/>
  <c r="AB331" i="40"/>
  <c r="AC331" i="40"/>
  <c r="AB332" i="40"/>
  <c r="AC332" i="40"/>
  <c r="AB333" i="40"/>
  <c r="AC333" i="40"/>
  <c r="AB334" i="40"/>
  <c r="AC334" i="40"/>
  <c r="AB335" i="40"/>
  <c r="AC335" i="40"/>
  <c r="AB336" i="40"/>
  <c r="AC336" i="40"/>
  <c r="AB337" i="40"/>
  <c r="AC337" i="40"/>
  <c r="AB338" i="40"/>
  <c r="AC338" i="40"/>
  <c r="AB339" i="40"/>
  <c r="AC339" i="40"/>
  <c r="AB340" i="40"/>
  <c r="AC340" i="40"/>
  <c r="AB341" i="40"/>
  <c r="AC341" i="40"/>
  <c r="AB342" i="40"/>
  <c r="AC342" i="40"/>
  <c r="AB343" i="40"/>
  <c r="AC343" i="40"/>
  <c r="AB344" i="40"/>
  <c r="AC344" i="40"/>
  <c r="AB345" i="40"/>
  <c r="AC345" i="40"/>
  <c r="AB346" i="40"/>
  <c r="AC346" i="40"/>
  <c r="AC347" i="40"/>
  <c r="AB348" i="40"/>
  <c r="AC348" i="40"/>
  <c r="AB349" i="40"/>
  <c r="AC349" i="40"/>
  <c r="AB350" i="40"/>
  <c r="AC350" i="40"/>
  <c r="AB351" i="40"/>
  <c r="AC351" i="40"/>
  <c r="AB352" i="40"/>
  <c r="AC352" i="40"/>
  <c r="AB353" i="40"/>
  <c r="AC353" i="40"/>
  <c r="AB354" i="40"/>
  <c r="AC354" i="40"/>
  <c r="AB355" i="40"/>
  <c r="AC355" i="40"/>
  <c r="AB356" i="40"/>
  <c r="AC356" i="40"/>
  <c r="AB357" i="40"/>
  <c r="AC357" i="40"/>
  <c r="AB358" i="40"/>
  <c r="AC358" i="40"/>
  <c r="AB359" i="40"/>
  <c r="AC359" i="40"/>
  <c r="AB360" i="40"/>
  <c r="AC360" i="40"/>
  <c r="AB361" i="40"/>
  <c r="AC361" i="40"/>
  <c r="AB362" i="40"/>
  <c r="AC362" i="40"/>
  <c r="AB363" i="40"/>
  <c r="AC363" i="40"/>
  <c r="AB364" i="40"/>
  <c r="AC364" i="40"/>
  <c r="AB365" i="40"/>
  <c r="AC365" i="40"/>
  <c r="AB366" i="40"/>
  <c r="AC366" i="40"/>
  <c r="AB367" i="40"/>
  <c r="AC367" i="40"/>
  <c r="AB368" i="40"/>
  <c r="AC368" i="40"/>
  <c r="AB369" i="40"/>
  <c r="AC369" i="40"/>
  <c r="AB370" i="40"/>
  <c r="AC370" i="40"/>
  <c r="AB371" i="40"/>
  <c r="AC371" i="40"/>
  <c r="AB372" i="40"/>
  <c r="AC372" i="40"/>
  <c r="AB373" i="40"/>
  <c r="AC373" i="40"/>
  <c r="AB374" i="40"/>
  <c r="AC374" i="40"/>
  <c r="AB375" i="40"/>
  <c r="AC375" i="40"/>
  <c r="AB376" i="40"/>
  <c r="AC376" i="40"/>
  <c r="AB377" i="40"/>
  <c r="AC377" i="40"/>
  <c r="AB378" i="40"/>
  <c r="AC378" i="40"/>
  <c r="AB379" i="40"/>
  <c r="AC379" i="40"/>
  <c r="AB380" i="40"/>
  <c r="AC380" i="40"/>
  <c r="AB381" i="40"/>
  <c r="AC381" i="40"/>
  <c r="AB382" i="40"/>
  <c r="AC382" i="40"/>
  <c r="AB383" i="40"/>
  <c r="AC383" i="40"/>
  <c r="C25" i="47" l="1"/>
  <c r="U309" i="40"/>
  <c r="U310" i="40"/>
  <c r="U311" i="40"/>
  <c r="U312" i="40"/>
  <c r="U313" i="40"/>
  <c r="U314" i="40"/>
  <c r="U315" i="40"/>
  <c r="U316" i="40"/>
  <c r="U317" i="40"/>
  <c r="U318" i="40"/>
  <c r="U319" i="40"/>
  <c r="U320" i="40"/>
  <c r="U321" i="40"/>
  <c r="U322" i="40"/>
  <c r="U323" i="40"/>
  <c r="U324" i="40"/>
  <c r="U325" i="40"/>
  <c r="U326" i="40"/>
  <c r="U327" i="40"/>
  <c r="U328" i="40"/>
  <c r="U329" i="40"/>
  <c r="U330" i="40"/>
  <c r="U331" i="40"/>
  <c r="U332" i="40"/>
  <c r="U333" i="40"/>
  <c r="U334" i="40"/>
  <c r="U335" i="40"/>
  <c r="U336" i="40"/>
  <c r="U337" i="40"/>
  <c r="U338" i="40"/>
  <c r="U339" i="40"/>
  <c r="U340" i="40"/>
  <c r="U341" i="40"/>
  <c r="U342" i="40"/>
  <c r="U343" i="40"/>
  <c r="U344" i="40"/>
  <c r="U345" i="40"/>
  <c r="U346" i="40"/>
  <c r="U347" i="40"/>
  <c r="U348" i="40"/>
  <c r="U349" i="40"/>
  <c r="U350" i="40"/>
  <c r="U351" i="40"/>
  <c r="U352" i="40"/>
  <c r="U353" i="40"/>
  <c r="U354" i="40"/>
  <c r="U355" i="40"/>
  <c r="U356" i="40"/>
  <c r="U357" i="40"/>
  <c r="U358" i="40"/>
  <c r="U359" i="40"/>
  <c r="U360" i="40"/>
  <c r="U361" i="40"/>
  <c r="U362" i="40"/>
  <c r="U363" i="40"/>
  <c r="U364" i="40"/>
  <c r="U365" i="40"/>
  <c r="U366" i="40"/>
  <c r="U367" i="40"/>
  <c r="U368" i="40"/>
  <c r="U369" i="40"/>
  <c r="U370" i="40"/>
  <c r="U371" i="40"/>
  <c r="U372" i="40"/>
  <c r="U373" i="40"/>
  <c r="U374" i="40"/>
  <c r="U375" i="40"/>
  <c r="U376" i="40"/>
  <c r="U377" i="40"/>
  <c r="U378" i="40"/>
  <c r="U379" i="40"/>
  <c r="U380" i="40"/>
  <c r="U381" i="40"/>
  <c r="U382" i="40"/>
  <c r="U383" i="40"/>
  <c r="U308" i="40"/>
  <c r="U307" i="40"/>
  <c r="Y383" i="40" l="1"/>
  <c r="Y382" i="40"/>
  <c r="Y381" i="40"/>
  <c r="Y380" i="40"/>
  <c r="Y379" i="40"/>
  <c r="Y378" i="40"/>
  <c r="Y377" i="40"/>
  <c r="Y376" i="40"/>
  <c r="Y375" i="40"/>
  <c r="Y374" i="40"/>
  <c r="Y373" i="40"/>
  <c r="Y372" i="40"/>
  <c r="Y371" i="40"/>
  <c r="Y370" i="40"/>
  <c r="Y369" i="40"/>
  <c r="Y368" i="40"/>
  <c r="Y367" i="40"/>
  <c r="Y366" i="40"/>
  <c r="Y365" i="40"/>
  <c r="Y364" i="40"/>
  <c r="Y363" i="40"/>
  <c r="Y362" i="40"/>
  <c r="Y361" i="40"/>
  <c r="Y360" i="40"/>
  <c r="Y359" i="40"/>
  <c r="Y358" i="40"/>
  <c r="Y357" i="40"/>
  <c r="Y356" i="40"/>
  <c r="Y355" i="40"/>
  <c r="Y354" i="40"/>
  <c r="Y353" i="40"/>
  <c r="Y352" i="40"/>
  <c r="Y351" i="40"/>
  <c r="Y350" i="40"/>
  <c r="Y349" i="40"/>
  <c r="Y348" i="40"/>
  <c r="Y347" i="40"/>
  <c r="Y346" i="40"/>
  <c r="Y345" i="40"/>
  <c r="Y344" i="40"/>
  <c r="Y343" i="40"/>
  <c r="Y342" i="40"/>
  <c r="Y341" i="40"/>
  <c r="Y340" i="40"/>
  <c r="Y339" i="40"/>
  <c r="Y338" i="40"/>
  <c r="Y337" i="40"/>
  <c r="Y336" i="40"/>
  <c r="Y335" i="40"/>
  <c r="Y334" i="40"/>
  <c r="Y333" i="40"/>
  <c r="Y332" i="40"/>
  <c r="Y331" i="40"/>
  <c r="Y330" i="40"/>
  <c r="Y329" i="40"/>
  <c r="Y328" i="40"/>
  <c r="Y327" i="40"/>
  <c r="Y326" i="40"/>
  <c r="Y325" i="40"/>
  <c r="Y324" i="40"/>
  <c r="Y323" i="40"/>
  <c r="Y322" i="40"/>
  <c r="Y321" i="40"/>
  <c r="Y320" i="40"/>
  <c r="Y319" i="40"/>
  <c r="Y318" i="40"/>
  <c r="Y317" i="40"/>
  <c r="Y316" i="40"/>
  <c r="Y315" i="40"/>
  <c r="Y314" i="40"/>
  <c r="Y313" i="40"/>
  <c r="Y312" i="40"/>
  <c r="Y311" i="40"/>
  <c r="Y310" i="40"/>
  <c r="Y309" i="40"/>
  <c r="Y308" i="40"/>
  <c r="AB308" i="40" l="1"/>
  <c r="V332" i="40"/>
  <c r="W332" i="40" s="1"/>
  <c r="V341" i="40"/>
  <c r="W341" i="40" s="1"/>
  <c r="S308" i="40"/>
  <c r="T308" i="40" s="1"/>
  <c r="S309" i="40"/>
  <c r="T309" i="40"/>
  <c r="S310" i="40"/>
  <c r="G310" i="40" s="1"/>
  <c r="S311" i="40"/>
  <c r="S312" i="40"/>
  <c r="S313" i="40"/>
  <c r="S314" i="40"/>
  <c r="S315" i="40"/>
  <c r="S316" i="40"/>
  <c r="S317" i="40"/>
  <c r="T317" i="40" s="1"/>
  <c r="S318" i="40"/>
  <c r="T318" i="40"/>
  <c r="S319" i="40"/>
  <c r="T319" i="40"/>
  <c r="S320" i="40"/>
  <c r="T320" i="40" s="1"/>
  <c r="S321" i="40"/>
  <c r="G321" i="40" s="1"/>
  <c r="T321" i="40"/>
  <c r="S322" i="40"/>
  <c r="T322" i="40" s="1"/>
  <c r="S323" i="40"/>
  <c r="S324" i="40"/>
  <c r="S325" i="40"/>
  <c r="S326" i="40"/>
  <c r="S327" i="40"/>
  <c r="T327" i="40"/>
  <c r="S328" i="40"/>
  <c r="T328" i="40"/>
  <c r="S329" i="40"/>
  <c r="S330" i="40"/>
  <c r="S331" i="40"/>
  <c r="T331" i="40" s="1"/>
  <c r="S332" i="40"/>
  <c r="T332" i="40" s="1"/>
  <c r="S333" i="40"/>
  <c r="T333" i="40" s="1"/>
  <c r="S334" i="40"/>
  <c r="T334" i="40"/>
  <c r="S335" i="40"/>
  <c r="T335" i="40"/>
  <c r="S336" i="40"/>
  <c r="S337" i="40"/>
  <c r="S338" i="40"/>
  <c r="S339" i="40"/>
  <c r="S340" i="40"/>
  <c r="T340" i="40" s="1"/>
  <c r="S341" i="40"/>
  <c r="T341" i="40" s="1"/>
  <c r="S342" i="40"/>
  <c r="S343" i="40"/>
  <c r="S344" i="40"/>
  <c r="S345" i="40"/>
  <c r="S346" i="40"/>
  <c r="T346" i="40"/>
  <c r="S347" i="40"/>
  <c r="T347" i="40"/>
  <c r="S348" i="40"/>
  <c r="G348" i="40" s="1"/>
  <c r="S349" i="40"/>
  <c r="S350" i="40"/>
  <c r="S351" i="40"/>
  <c r="S352" i="40"/>
  <c r="T352" i="40"/>
  <c r="S353" i="40"/>
  <c r="T353" i="40"/>
  <c r="S354" i="40"/>
  <c r="T354" i="40"/>
  <c r="S355" i="40"/>
  <c r="G355" i="40" s="1"/>
  <c r="S356" i="40"/>
  <c r="S357" i="40"/>
  <c r="S358" i="40"/>
  <c r="S359" i="40"/>
  <c r="T359" i="40"/>
  <c r="S360" i="40"/>
  <c r="G360" i="40" s="1"/>
  <c r="V360" i="40" s="1"/>
  <c r="W360" i="40" s="1"/>
  <c r="T360" i="40"/>
  <c r="S361" i="40"/>
  <c r="S362" i="40"/>
  <c r="S363" i="40"/>
  <c r="S364" i="40"/>
  <c r="G364" i="40" s="1"/>
  <c r="H364" i="40" s="1"/>
  <c r="T364" i="40"/>
  <c r="S365" i="40"/>
  <c r="T365" i="40" s="1"/>
  <c r="S366" i="40"/>
  <c r="T366" i="40"/>
  <c r="S367" i="40"/>
  <c r="T367" i="40"/>
  <c r="S368" i="40"/>
  <c r="T368" i="40" s="1"/>
  <c r="S369" i="40"/>
  <c r="S370" i="40"/>
  <c r="S371" i="40"/>
  <c r="S372" i="40"/>
  <c r="T372" i="40"/>
  <c r="S373" i="40"/>
  <c r="G373" i="40" s="1"/>
  <c r="V373" i="40" s="1"/>
  <c r="W373" i="40" s="1"/>
  <c r="S374" i="40"/>
  <c r="T374" i="40" s="1"/>
  <c r="S375" i="40"/>
  <c r="S376" i="40"/>
  <c r="T376" i="40"/>
  <c r="S377" i="40"/>
  <c r="T377" i="40"/>
  <c r="S378" i="40"/>
  <c r="G378" i="40" s="1"/>
  <c r="H378" i="40" s="1"/>
  <c r="T378" i="40"/>
  <c r="S379" i="40"/>
  <c r="T379" i="40"/>
  <c r="S380" i="40"/>
  <c r="T380" i="40" s="1"/>
  <c r="S381" i="40"/>
  <c r="T381" i="40"/>
  <c r="S382" i="40"/>
  <c r="S383" i="40"/>
  <c r="P308" i="40"/>
  <c r="G308" i="40" s="1"/>
  <c r="V308" i="40" s="1"/>
  <c r="W308" i="40" s="1"/>
  <c r="P309" i="40"/>
  <c r="P310" i="40"/>
  <c r="T310" i="40" s="1"/>
  <c r="P311" i="40"/>
  <c r="P312" i="40"/>
  <c r="T312" i="40" s="1"/>
  <c r="P313" i="40"/>
  <c r="P314" i="40"/>
  <c r="G314" i="40" s="1"/>
  <c r="P315" i="40"/>
  <c r="G315" i="40" s="1"/>
  <c r="V315" i="40" s="1"/>
  <c r="W315" i="40" s="1"/>
  <c r="P316" i="40"/>
  <c r="T316" i="40" s="1"/>
  <c r="P317" i="40"/>
  <c r="P318" i="40"/>
  <c r="P319" i="40"/>
  <c r="P320" i="40"/>
  <c r="P321" i="40"/>
  <c r="P322" i="40"/>
  <c r="P323" i="40"/>
  <c r="T323" i="40" s="1"/>
  <c r="P324" i="40"/>
  <c r="T324" i="40" s="1"/>
  <c r="P325" i="40"/>
  <c r="T325" i="40" s="1"/>
  <c r="P326" i="40"/>
  <c r="G326" i="40" s="1"/>
  <c r="I326" i="40" s="1"/>
  <c r="J326" i="40" s="1"/>
  <c r="P327" i="40"/>
  <c r="G327" i="40" s="1"/>
  <c r="P328" i="40"/>
  <c r="P329" i="40"/>
  <c r="P330" i="40"/>
  <c r="P331" i="40"/>
  <c r="P332" i="40"/>
  <c r="G332" i="40" s="1"/>
  <c r="P333" i="40"/>
  <c r="P334" i="40"/>
  <c r="P335" i="40"/>
  <c r="G335" i="40" s="1"/>
  <c r="V335" i="40" s="1"/>
  <c r="W335" i="40" s="1"/>
  <c r="P336" i="40"/>
  <c r="T336" i="40" s="1"/>
  <c r="P337" i="40"/>
  <c r="T337" i="40" s="1"/>
  <c r="P338" i="40"/>
  <c r="G338" i="40" s="1"/>
  <c r="V338" i="40" s="1"/>
  <c r="W338" i="40" s="1"/>
  <c r="P339" i="40"/>
  <c r="P340" i="40"/>
  <c r="P341" i="40"/>
  <c r="G341" i="40" s="1"/>
  <c r="P342" i="40"/>
  <c r="P343" i="40"/>
  <c r="P344" i="40"/>
  <c r="P345" i="40"/>
  <c r="P346" i="40"/>
  <c r="P347" i="40"/>
  <c r="P348" i="40"/>
  <c r="P349" i="40"/>
  <c r="T349" i="40" s="1"/>
  <c r="P350" i="40"/>
  <c r="G350" i="40" s="1"/>
  <c r="H350" i="40" s="1"/>
  <c r="P351" i="40"/>
  <c r="T351" i="40" s="1"/>
  <c r="P352" i="40"/>
  <c r="P353" i="40"/>
  <c r="P354" i="40"/>
  <c r="P355" i="40"/>
  <c r="P356" i="40"/>
  <c r="P357" i="40"/>
  <c r="G357" i="40" s="1"/>
  <c r="P358" i="40"/>
  <c r="G358" i="40" s="1"/>
  <c r="P359" i="40"/>
  <c r="G359" i="40" s="1"/>
  <c r="P360" i="40"/>
  <c r="P361" i="40"/>
  <c r="T361" i="40" s="1"/>
  <c r="P362" i="40"/>
  <c r="G362" i="40" s="1"/>
  <c r="P363" i="40"/>
  <c r="P364" i="40"/>
  <c r="P365" i="40"/>
  <c r="P366" i="40"/>
  <c r="P367" i="40"/>
  <c r="P368" i="40"/>
  <c r="P369" i="40"/>
  <c r="P370" i="40"/>
  <c r="P371" i="40"/>
  <c r="P372" i="40"/>
  <c r="P373" i="40"/>
  <c r="P374" i="40"/>
  <c r="P375" i="40"/>
  <c r="P376" i="40"/>
  <c r="P377" i="40"/>
  <c r="P378" i="40"/>
  <c r="P379" i="40"/>
  <c r="P380" i="40"/>
  <c r="P381" i="40"/>
  <c r="G381" i="40" s="1"/>
  <c r="P382" i="40"/>
  <c r="G382" i="40" s="1"/>
  <c r="P383" i="40"/>
  <c r="G309" i="40"/>
  <c r="I309" i="40"/>
  <c r="J309" i="40"/>
  <c r="G316" i="40"/>
  <c r="V316" i="40" s="1"/>
  <c r="W316" i="40" s="1"/>
  <c r="G317" i="40"/>
  <c r="G333" i="40"/>
  <c r="V333" i="40" s="1"/>
  <c r="W333" i="40" s="1"/>
  <c r="H333" i="40"/>
  <c r="I333" i="40"/>
  <c r="J333" i="40" s="1"/>
  <c r="G334" i="40"/>
  <c r="H334" i="40" s="1"/>
  <c r="G351" i="40"/>
  <c r="V351" i="40" s="1"/>
  <c r="W351" i="40" s="1"/>
  <c r="H351" i="40"/>
  <c r="G374" i="40"/>
  <c r="I374" i="40" s="1"/>
  <c r="J374" i="40" s="1"/>
  <c r="H374" i="40"/>
  <c r="G377" i="40"/>
  <c r="I377" i="40" s="1"/>
  <c r="J377" i="40" s="1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D308" i="40"/>
  <c r="D309" i="40"/>
  <c r="D310" i="40"/>
  <c r="D311" i="40"/>
  <c r="D312" i="40"/>
  <c r="D313" i="40"/>
  <c r="D314" i="40"/>
  <c r="D315" i="40"/>
  <c r="D316" i="40"/>
  <c r="D317" i="40"/>
  <c r="D318" i="40"/>
  <c r="D319" i="40"/>
  <c r="D320" i="40"/>
  <c r="D321" i="40"/>
  <c r="D322" i="40"/>
  <c r="D323" i="40"/>
  <c r="D324" i="40"/>
  <c r="D325" i="40"/>
  <c r="D326" i="40"/>
  <c r="D327" i="40"/>
  <c r="D328" i="40"/>
  <c r="D329" i="40"/>
  <c r="D330" i="40"/>
  <c r="D331" i="40"/>
  <c r="D332" i="40"/>
  <c r="D333" i="40"/>
  <c r="D334" i="40"/>
  <c r="D335" i="40"/>
  <c r="D336" i="40"/>
  <c r="D337" i="40"/>
  <c r="D338" i="40"/>
  <c r="D339" i="40"/>
  <c r="D340" i="40"/>
  <c r="D341" i="40"/>
  <c r="D342" i="40"/>
  <c r="D343" i="40"/>
  <c r="D344" i="40"/>
  <c r="D345" i="40"/>
  <c r="D346" i="40"/>
  <c r="D347" i="40"/>
  <c r="D348" i="40"/>
  <c r="D349" i="40"/>
  <c r="D350" i="40"/>
  <c r="D351" i="40"/>
  <c r="D352" i="40"/>
  <c r="D353" i="40"/>
  <c r="D354" i="40"/>
  <c r="D355" i="40"/>
  <c r="D356" i="40"/>
  <c r="D357" i="40"/>
  <c r="D358" i="40"/>
  <c r="D359" i="40"/>
  <c r="D360" i="40"/>
  <c r="D361" i="40"/>
  <c r="D362" i="40"/>
  <c r="D363" i="40"/>
  <c r="D364" i="40"/>
  <c r="D365" i="40"/>
  <c r="D366" i="40"/>
  <c r="D367" i="40"/>
  <c r="D368" i="40"/>
  <c r="D369" i="40"/>
  <c r="D370" i="40"/>
  <c r="D371" i="40"/>
  <c r="D372" i="40"/>
  <c r="D373" i="40"/>
  <c r="D374" i="40"/>
  <c r="D375" i="40"/>
  <c r="D376" i="40"/>
  <c r="D377" i="40"/>
  <c r="D378" i="40"/>
  <c r="D379" i="40"/>
  <c r="D380" i="40"/>
  <c r="D381" i="40"/>
  <c r="D382" i="40"/>
  <c r="D383" i="40"/>
  <c r="F206" i="40"/>
  <c r="F207" i="40"/>
  <c r="H355" i="40" l="1"/>
  <c r="V355" i="40"/>
  <c r="W355" i="40" s="1"/>
  <c r="V350" i="40"/>
  <c r="W350" i="40" s="1"/>
  <c r="T370" i="40"/>
  <c r="G369" i="40"/>
  <c r="H369" i="40" s="1"/>
  <c r="G368" i="40"/>
  <c r="V368" i="40" s="1"/>
  <c r="W368" i="40" s="1"/>
  <c r="G344" i="40"/>
  <c r="V344" i="40" s="1"/>
  <c r="W344" i="40" s="1"/>
  <c r="G320" i="40"/>
  <c r="V320" i="40" s="1"/>
  <c r="W320" i="40" s="1"/>
  <c r="I350" i="40"/>
  <c r="J350" i="40" s="1"/>
  <c r="I316" i="40"/>
  <c r="J316" i="40" s="1"/>
  <c r="T342" i="40"/>
  <c r="T330" i="40"/>
  <c r="G346" i="40"/>
  <c r="T345" i="40"/>
  <c r="G380" i="40"/>
  <c r="V380" i="40" s="1"/>
  <c r="W380" i="40" s="1"/>
  <c r="G356" i="40"/>
  <c r="V356" i="40" s="1"/>
  <c r="W356" i="40" s="1"/>
  <c r="T343" i="40"/>
  <c r="H316" i="40"/>
  <c r="G365" i="40"/>
  <c r="V365" i="40" s="1"/>
  <c r="W365" i="40" s="1"/>
  <c r="G353" i="40"/>
  <c r="V353" i="40" s="1"/>
  <c r="W353" i="40" s="1"/>
  <c r="G329" i="40"/>
  <c r="V329" i="40" s="1"/>
  <c r="W329" i="40" s="1"/>
  <c r="T355" i="40"/>
  <c r="G340" i="40"/>
  <c r="H340" i="40" s="1"/>
  <c r="G376" i="40"/>
  <c r="V376" i="40" s="1"/>
  <c r="W376" i="40" s="1"/>
  <c r="G352" i="40"/>
  <c r="V352" i="40" s="1"/>
  <c r="W352" i="40" s="1"/>
  <c r="G328" i="40"/>
  <c r="V328" i="40" s="1"/>
  <c r="W328" i="40" s="1"/>
  <c r="T373" i="40"/>
  <c r="T348" i="40"/>
  <c r="G347" i="40"/>
  <c r="H347" i="40" s="1"/>
  <c r="G322" i="40"/>
  <c r="I362" i="40"/>
  <c r="J362" i="40" s="1"/>
  <c r="H362" i="40"/>
  <c r="V362" i="40"/>
  <c r="W362" i="40" s="1"/>
  <c r="V357" i="40"/>
  <c r="W357" i="40" s="1"/>
  <c r="I357" i="40"/>
  <c r="J357" i="40" s="1"/>
  <c r="H357" i="40"/>
  <c r="H377" i="40"/>
  <c r="V377" i="40"/>
  <c r="W377" i="40" s="1"/>
  <c r="H317" i="40"/>
  <c r="V317" i="40"/>
  <c r="W317" i="40" s="1"/>
  <c r="I321" i="40"/>
  <c r="J321" i="40" s="1"/>
  <c r="V321" i="40"/>
  <c r="W321" i="40" s="1"/>
  <c r="I381" i="40"/>
  <c r="J381" i="40" s="1"/>
  <c r="H381" i="40"/>
  <c r="V374" i="40"/>
  <c r="W374" i="40" s="1"/>
  <c r="V340" i="40"/>
  <c r="W340" i="40" s="1"/>
  <c r="V369" i="40"/>
  <c r="W369" i="40" s="1"/>
  <c r="I364" i="40"/>
  <c r="J364" i="40" s="1"/>
  <c r="V364" i="40"/>
  <c r="W364" i="40" s="1"/>
  <c r="I334" i="40"/>
  <c r="J334" i="40" s="1"/>
  <c r="V334" i="40"/>
  <c r="W334" i="40" s="1"/>
  <c r="H310" i="40"/>
  <c r="I310" i="40"/>
  <c r="J310" i="40" s="1"/>
  <c r="V310" i="40"/>
  <c r="W310" i="40" s="1"/>
  <c r="G375" i="40"/>
  <c r="V375" i="40" s="1"/>
  <c r="W375" i="40" s="1"/>
  <c r="T375" i="40"/>
  <c r="G363" i="40"/>
  <c r="V363" i="40" s="1"/>
  <c r="W363" i="40" s="1"/>
  <c r="T363" i="40"/>
  <c r="G339" i="40"/>
  <c r="V339" i="40" s="1"/>
  <c r="W339" i="40" s="1"/>
  <c r="T339" i="40"/>
  <c r="H327" i="40"/>
  <c r="V327" i="40"/>
  <c r="W327" i="40" s="1"/>
  <c r="H314" i="40"/>
  <c r="V314" i="40"/>
  <c r="W314" i="40" s="1"/>
  <c r="H348" i="40"/>
  <c r="V348" i="40"/>
  <c r="W348" i="40" s="1"/>
  <c r="T315" i="40"/>
  <c r="T313" i="40"/>
  <c r="G313" i="40"/>
  <c r="I313" i="40" s="1"/>
  <c r="J313" i="40" s="1"/>
  <c r="G361" i="40"/>
  <c r="H309" i="40"/>
  <c r="V309" i="40"/>
  <c r="W309" i="40" s="1"/>
  <c r="T314" i="40"/>
  <c r="V381" i="40"/>
  <c r="W381" i="40" s="1"/>
  <c r="H322" i="40"/>
  <c r="I322" i="40"/>
  <c r="J322" i="40" s="1"/>
  <c r="V322" i="40"/>
  <c r="W322" i="40" s="1"/>
  <c r="T383" i="40"/>
  <c r="G383" i="40"/>
  <c r="T371" i="40"/>
  <c r="G371" i="40"/>
  <c r="H359" i="40"/>
  <c r="V359" i="40"/>
  <c r="W359" i="40" s="1"/>
  <c r="G311" i="40"/>
  <c r="V311" i="40" s="1"/>
  <c r="W311" i="40" s="1"/>
  <c r="T311" i="40"/>
  <c r="I351" i="40"/>
  <c r="J351" i="40" s="1"/>
  <c r="H321" i="40"/>
  <c r="H382" i="40"/>
  <c r="V382" i="40"/>
  <c r="W382" i="40" s="1"/>
  <c r="I358" i="40"/>
  <c r="J358" i="40" s="1"/>
  <c r="H358" i="40"/>
  <c r="V358" i="40"/>
  <c r="W358" i="40" s="1"/>
  <c r="H346" i="40"/>
  <c r="V346" i="40"/>
  <c r="W346" i="40" s="1"/>
  <c r="G372" i="40"/>
  <c r="V372" i="40" s="1"/>
  <c r="W372" i="40" s="1"/>
  <c r="V378" i="40"/>
  <c r="W378" i="40" s="1"/>
  <c r="G370" i="40"/>
  <c r="G325" i="40"/>
  <c r="V325" i="40" s="1"/>
  <c r="W325" i="40" s="1"/>
  <c r="G312" i="40"/>
  <c r="V312" i="40" s="1"/>
  <c r="W312" i="40" s="1"/>
  <c r="T344" i="40"/>
  <c r="G345" i="40"/>
  <c r="G324" i="40"/>
  <c r="V324" i="40" s="1"/>
  <c r="W324" i="40" s="1"/>
  <c r="T382" i="40"/>
  <c r="T369" i="40"/>
  <c r="T356" i="40"/>
  <c r="G330" i="40"/>
  <c r="V330" i="40" s="1"/>
  <c r="W330" i="40" s="1"/>
  <c r="T326" i="40"/>
  <c r="T358" i="40"/>
  <c r="T338" i="40"/>
  <c r="T357" i="40"/>
  <c r="T350" i="40"/>
  <c r="G337" i="40"/>
  <c r="I337" i="40" s="1"/>
  <c r="J337" i="40" s="1"/>
  <c r="V326" i="40"/>
  <c r="W326" i="40" s="1"/>
  <c r="T362" i="40"/>
  <c r="G336" i="40"/>
  <c r="V336" i="40" s="1"/>
  <c r="W336" i="40" s="1"/>
  <c r="T329" i="40"/>
  <c r="G323" i="40"/>
  <c r="V323" i="40" s="1"/>
  <c r="W323" i="40" s="1"/>
  <c r="H326" i="40"/>
  <c r="I372" i="40"/>
  <c r="J372" i="40" s="1"/>
  <c r="H372" i="40"/>
  <c r="H330" i="40"/>
  <c r="H373" i="40"/>
  <c r="I373" i="40"/>
  <c r="J373" i="40" s="1"/>
  <c r="H336" i="40"/>
  <c r="H360" i="40"/>
  <c r="I360" i="40"/>
  <c r="J360" i="40" s="1"/>
  <c r="G354" i="40"/>
  <c r="G318" i="40"/>
  <c r="V318" i="40" s="1"/>
  <c r="W318" i="40" s="1"/>
  <c r="G367" i="40"/>
  <c r="G331" i="40"/>
  <c r="H331" i="40" s="1"/>
  <c r="I347" i="40"/>
  <c r="J347" i="40" s="1"/>
  <c r="I314" i="40"/>
  <c r="J314" i="40" s="1"/>
  <c r="G319" i="40"/>
  <c r="V319" i="40" s="1"/>
  <c r="W319" i="40" s="1"/>
  <c r="G342" i="40"/>
  <c r="V342" i="40" s="1"/>
  <c r="W342" i="40" s="1"/>
  <c r="G379" i="40"/>
  <c r="V379" i="40" s="1"/>
  <c r="W379" i="40" s="1"/>
  <c r="I346" i="40"/>
  <c r="J346" i="40" s="1"/>
  <c r="G349" i="40"/>
  <c r="V349" i="40" s="1"/>
  <c r="W349" i="40" s="1"/>
  <c r="G343" i="40"/>
  <c r="H343" i="40" s="1"/>
  <c r="G366" i="40"/>
  <c r="H308" i="40"/>
  <c r="I308" i="40"/>
  <c r="J308" i="40" s="1"/>
  <c r="H367" i="40"/>
  <c r="H365" i="40"/>
  <c r="I365" i="40"/>
  <c r="J365" i="40" s="1"/>
  <c r="H353" i="40"/>
  <c r="H352" i="40"/>
  <c r="I352" i="40"/>
  <c r="J352" i="40" s="1"/>
  <c r="H315" i="40"/>
  <c r="I315" i="40"/>
  <c r="J315" i="40" s="1"/>
  <c r="H349" i="40"/>
  <c r="H356" i="40"/>
  <c r="I356" i="40"/>
  <c r="J356" i="40" s="1"/>
  <c r="I320" i="40"/>
  <c r="J320" i="40" s="1"/>
  <c r="H320" i="40"/>
  <c r="H338" i="40"/>
  <c r="I338" i="40"/>
  <c r="J338" i="40" s="1"/>
  <c r="H335" i="40"/>
  <c r="I335" i="40"/>
  <c r="J335" i="40" s="1"/>
  <c r="H380" i="40"/>
  <c r="I380" i="40"/>
  <c r="J380" i="40" s="1"/>
  <c r="I332" i="40"/>
  <c r="J332" i="40" s="1"/>
  <c r="H332" i="40"/>
  <c r="H341" i="40"/>
  <c r="I341" i="40"/>
  <c r="J341" i="40" s="1"/>
  <c r="H328" i="40"/>
  <c r="I328" i="40"/>
  <c r="J328" i="40" s="1"/>
  <c r="I311" i="40"/>
  <c r="J311" i="40" s="1"/>
  <c r="I382" i="40"/>
  <c r="J382" i="40" s="1"/>
  <c r="I369" i="40"/>
  <c r="J369" i="40" s="1"/>
  <c r="I359" i="40"/>
  <c r="J359" i="40" s="1"/>
  <c r="I378" i="40"/>
  <c r="J378" i="40" s="1"/>
  <c r="I368" i="40"/>
  <c r="J368" i="40" s="1"/>
  <c r="I355" i="40"/>
  <c r="J355" i="40" s="1"/>
  <c r="I348" i="40"/>
  <c r="J348" i="40" s="1"/>
  <c r="I327" i="40"/>
  <c r="J327" i="40" s="1"/>
  <c r="I317" i="40"/>
  <c r="J317" i="40" s="1"/>
  <c r="I344" i="40"/>
  <c r="J344" i="40" s="1"/>
  <c r="A776" i="49"/>
  <c r="A777" i="49"/>
  <c r="A778" i="49"/>
  <c r="A779" i="49"/>
  <c r="A780" i="49"/>
  <c r="A781" i="49"/>
  <c r="A782" i="49"/>
  <c r="A783" i="49"/>
  <c r="A784" i="49"/>
  <c r="A785" i="49"/>
  <c r="A786" i="49"/>
  <c r="A787" i="49"/>
  <c r="A788" i="49"/>
  <c r="A789" i="49"/>
  <c r="A790" i="49"/>
  <c r="A791" i="49"/>
  <c r="A792" i="49"/>
  <c r="A793" i="49"/>
  <c r="A794" i="49"/>
  <c r="A795" i="49"/>
  <c r="A796" i="49"/>
  <c r="A797" i="49"/>
  <c r="A798" i="49"/>
  <c r="A799" i="49"/>
  <c r="A800" i="49"/>
  <c r="A801" i="49"/>
  <c r="A802" i="49"/>
  <c r="A803" i="49"/>
  <c r="A804" i="49"/>
  <c r="A805" i="49"/>
  <c r="A806" i="49"/>
  <c r="A807" i="49"/>
  <c r="A808" i="49"/>
  <c r="A809" i="49"/>
  <c r="A810" i="49"/>
  <c r="A811" i="49"/>
  <c r="A812" i="49"/>
  <c r="A813" i="49"/>
  <c r="A814" i="49"/>
  <c r="A815" i="49"/>
  <c r="A816" i="49"/>
  <c r="A817" i="49"/>
  <c r="A818" i="49"/>
  <c r="A819" i="49"/>
  <c r="A820" i="49"/>
  <c r="A821" i="49"/>
  <c r="A822" i="49"/>
  <c r="A823" i="49"/>
  <c r="A824" i="49"/>
  <c r="A825" i="49"/>
  <c r="A826" i="49"/>
  <c r="A827" i="49"/>
  <c r="A828" i="49"/>
  <c r="A829" i="49"/>
  <c r="A830" i="49"/>
  <c r="A831" i="49"/>
  <c r="A832" i="49"/>
  <c r="A833" i="49"/>
  <c r="A834" i="49"/>
  <c r="A835" i="49"/>
  <c r="A836" i="49"/>
  <c r="A837" i="49"/>
  <c r="A838" i="49"/>
  <c r="A839" i="49"/>
  <c r="A840" i="49"/>
  <c r="A841" i="49"/>
  <c r="A842" i="49"/>
  <c r="A843" i="49"/>
  <c r="A844" i="49"/>
  <c r="A845" i="49"/>
  <c r="A846" i="49"/>
  <c r="A847" i="49"/>
  <c r="A848" i="49"/>
  <c r="A849" i="49"/>
  <c r="A850" i="49"/>
  <c r="A851" i="49"/>
  <c r="A852" i="49"/>
  <c r="A853" i="49"/>
  <c r="A854" i="49"/>
  <c r="A855" i="49"/>
  <c r="A856" i="49"/>
  <c r="A857" i="49"/>
  <c r="A858" i="49"/>
  <c r="A859" i="49"/>
  <c r="A860" i="49"/>
  <c r="A861" i="49"/>
  <c r="A862" i="49"/>
  <c r="A863" i="49"/>
  <c r="A864" i="49"/>
  <c r="A865" i="49"/>
  <c r="A866" i="49"/>
  <c r="A867" i="49"/>
  <c r="A868" i="49"/>
  <c r="A869" i="49"/>
  <c r="A870" i="49"/>
  <c r="A871" i="49"/>
  <c r="A872" i="49"/>
  <c r="A873" i="49"/>
  <c r="A874" i="49"/>
  <c r="A875" i="49"/>
  <c r="A876" i="49"/>
  <c r="A877" i="49"/>
  <c r="A878" i="49"/>
  <c r="A879" i="49"/>
  <c r="A880" i="49"/>
  <c r="A881" i="49"/>
  <c r="A882" i="49"/>
  <c r="A883" i="49"/>
  <c r="A884" i="49"/>
  <c r="A885" i="49"/>
  <c r="A886" i="49"/>
  <c r="A887" i="49"/>
  <c r="A888" i="49"/>
  <c r="A889" i="49"/>
  <c r="A890" i="49"/>
  <c r="A891" i="49"/>
  <c r="A892" i="49"/>
  <c r="A893" i="49"/>
  <c r="A894" i="49"/>
  <c r="A895" i="49"/>
  <c r="A896" i="49"/>
  <c r="A897" i="49"/>
  <c r="A898" i="49"/>
  <c r="A899" i="49"/>
  <c r="A900" i="49"/>
  <c r="A901" i="49"/>
  <c r="A902" i="49"/>
  <c r="A903" i="49"/>
  <c r="A904" i="49"/>
  <c r="A905" i="49"/>
  <c r="A906" i="49"/>
  <c r="A907" i="49"/>
  <c r="A908" i="49"/>
  <c r="A909" i="49"/>
  <c r="A910" i="49"/>
  <c r="A911" i="49"/>
  <c r="A912" i="49"/>
  <c r="A913" i="49"/>
  <c r="A914" i="49"/>
  <c r="A915" i="49"/>
  <c r="A916" i="49"/>
  <c r="A917" i="49"/>
  <c r="A918" i="49"/>
  <c r="A919" i="49"/>
  <c r="A920" i="49"/>
  <c r="A921" i="49"/>
  <c r="A922" i="49"/>
  <c r="A923" i="49"/>
  <c r="A924" i="49"/>
  <c r="A925" i="49"/>
  <c r="A926" i="49"/>
  <c r="A927" i="49"/>
  <c r="A928" i="49"/>
  <c r="A929" i="49"/>
  <c r="A930" i="49"/>
  <c r="A931" i="49"/>
  <c r="A932" i="49"/>
  <c r="A933" i="49"/>
  <c r="A934" i="49"/>
  <c r="A935" i="49"/>
  <c r="A936" i="49"/>
  <c r="A937" i="49"/>
  <c r="A938" i="49"/>
  <c r="A939" i="49"/>
  <c r="A940" i="49"/>
  <c r="A941" i="49"/>
  <c r="A942" i="49"/>
  <c r="A943" i="49"/>
  <c r="A944" i="49"/>
  <c r="A945" i="49"/>
  <c r="A946" i="49"/>
  <c r="A947" i="49"/>
  <c r="A948" i="49"/>
  <c r="A949" i="49"/>
  <c r="A950" i="49"/>
  <c r="A951" i="49"/>
  <c r="A952" i="49"/>
  <c r="A953" i="49"/>
  <c r="A954" i="49"/>
  <c r="A955" i="49"/>
  <c r="A956" i="49"/>
  <c r="A957" i="49"/>
  <c r="A958" i="49"/>
  <c r="A959" i="49"/>
  <c r="A960" i="49"/>
  <c r="A961" i="49"/>
  <c r="A962" i="49"/>
  <c r="A963" i="49"/>
  <c r="A964" i="49"/>
  <c r="A965" i="49"/>
  <c r="A966" i="49"/>
  <c r="A967" i="49"/>
  <c r="A968" i="49"/>
  <c r="A969" i="49"/>
  <c r="A970" i="49"/>
  <c r="A971" i="49"/>
  <c r="A972" i="49"/>
  <c r="A973" i="49"/>
  <c r="A974" i="49"/>
  <c r="A975" i="49"/>
  <c r="A976" i="49"/>
  <c r="A977" i="49"/>
  <c r="A978" i="49"/>
  <c r="A979" i="49"/>
  <c r="A980" i="49"/>
  <c r="A981" i="49"/>
  <c r="A982" i="49"/>
  <c r="A983" i="49"/>
  <c r="A984" i="49"/>
  <c r="A985" i="49"/>
  <c r="A986" i="49"/>
  <c r="A987" i="49"/>
  <c r="A988" i="49"/>
  <c r="A989" i="49"/>
  <c r="A990" i="49"/>
  <c r="A991" i="49"/>
  <c r="A992" i="49"/>
  <c r="A993" i="49"/>
  <c r="A994" i="49"/>
  <c r="A995" i="49"/>
  <c r="A996" i="49"/>
  <c r="A997" i="49"/>
  <c r="A998" i="49"/>
  <c r="A999" i="49"/>
  <c r="A1000" i="49"/>
  <c r="A1001" i="49"/>
  <c r="A1002" i="49"/>
  <c r="A1003" i="49"/>
  <c r="A1004" i="49"/>
  <c r="A1005" i="49"/>
  <c r="A1006" i="49"/>
  <c r="A1007" i="49"/>
  <c r="A1008" i="49"/>
  <c r="A1009" i="49"/>
  <c r="A1010" i="49"/>
  <c r="A1011" i="49"/>
  <c r="A1012" i="49"/>
  <c r="A1013" i="49"/>
  <c r="A1014" i="49"/>
  <c r="A1015" i="49"/>
  <c r="A1016" i="49"/>
  <c r="A1017" i="49"/>
  <c r="A1018" i="49"/>
  <c r="A1019" i="49"/>
  <c r="A1020" i="49"/>
  <c r="A1021" i="49"/>
  <c r="A1022" i="49"/>
  <c r="A1023" i="49"/>
  <c r="A1024" i="49"/>
  <c r="A1025" i="49"/>
  <c r="A1026" i="49"/>
  <c r="A1027" i="49"/>
  <c r="A1028" i="49"/>
  <c r="A1029" i="49"/>
  <c r="A1030" i="49"/>
  <c r="A1031" i="49"/>
  <c r="A1032" i="49"/>
  <c r="A1033" i="49"/>
  <c r="A1034" i="49"/>
  <c r="A1035" i="49"/>
  <c r="A1036" i="49"/>
  <c r="A1037" i="49"/>
  <c r="A1038" i="49"/>
  <c r="A1039" i="49"/>
  <c r="A1040" i="49"/>
  <c r="A1041" i="49"/>
  <c r="A1042" i="49"/>
  <c r="A1043" i="49"/>
  <c r="A1044" i="49"/>
  <c r="A1045" i="49"/>
  <c r="A1046" i="49"/>
  <c r="A1047" i="49"/>
  <c r="A1048" i="49"/>
  <c r="A1049" i="49"/>
  <c r="A1050" i="49"/>
  <c r="A1051" i="49"/>
  <c r="A1052" i="49"/>
  <c r="A1053" i="49"/>
  <c r="A1054" i="49"/>
  <c r="A1055" i="49"/>
  <c r="A1056" i="49"/>
  <c r="A1057" i="49"/>
  <c r="A1058" i="49"/>
  <c r="A1059" i="49"/>
  <c r="A1060" i="49"/>
  <c r="A1061" i="49"/>
  <c r="A1062" i="49"/>
  <c r="A1063" i="49"/>
  <c r="A1064" i="49"/>
  <c r="A1065" i="49"/>
  <c r="A1066" i="49"/>
  <c r="A1067" i="49"/>
  <c r="A1068" i="49"/>
  <c r="A1069" i="49"/>
  <c r="A1070" i="49"/>
  <c r="A1071" i="49"/>
  <c r="A1072" i="49"/>
  <c r="A1073" i="49"/>
  <c r="A1074" i="49"/>
  <c r="A1075" i="49"/>
  <c r="A1076" i="49"/>
  <c r="A1077" i="49"/>
  <c r="A1078" i="49"/>
  <c r="A1079" i="49"/>
  <c r="A1080" i="49"/>
  <c r="A1081" i="49"/>
  <c r="A1082" i="49"/>
  <c r="A1083" i="49"/>
  <c r="A1084" i="49"/>
  <c r="A1085" i="49"/>
  <c r="A1086" i="49"/>
  <c r="A1087" i="49"/>
  <c r="A1088" i="49"/>
  <c r="A1089" i="49"/>
  <c r="A1090" i="49"/>
  <c r="A1091" i="49"/>
  <c r="A1092" i="49"/>
  <c r="A1093" i="49"/>
  <c r="A1094" i="49"/>
  <c r="A1095" i="49"/>
  <c r="A1096" i="49"/>
  <c r="A1097" i="49"/>
  <c r="A1098" i="49"/>
  <c r="A1099" i="49"/>
  <c r="A1100" i="49"/>
  <c r="A1101" i="49"/>
  <c r="A1102" i="49"/>
  <c r="A1103" i="49"/>
  <c r="A1104" i="49"/>
  <c r="A1105" i="49"/>
  <c r="A1106" i="49"/>
  <c r="A1107" i="49"/>
  <c r="A1108" i="49"/>
  <c r="A1109" i="49"/>
  <c r="A1110" i="49"/>
  <c r="A1111" i="49"/>
  <c r="A1112" i="49"/>
  <c r="A1113" i="49"/>
  <c r="A1114" i="49"/>
  <c r="A1115" i="49"/>
  <c r="A1116" i="49"/>
  <c r="A1117" i="49"/>
  <c r="A1118" i="49"/>
  <c r="A1119" i="49"/>
  <c r="A1120" i="49"/>
  <c r="A1121" i="49"/>
  <c r="A1122" i="49"/>
  <c r="A1123" i="49"/>
  <c r="A1124" i="49"/>
  <c r="A1125" i="49"/>
  <c r="A1126" i="49"/>
  <c r="A1127" i="49"/>
  <c r="A1128" i="49"/>
  <c r="A1129" i="49"/>
  <c r="A1130" i="49"/>
  <c r="A1131" i="49"/>
  <c r="A1132" i="49"/>
  <c r="A1133" i="49"/>
  <c r="A1134" i="49"/>
  <c r="A1135" i="49"/>
  <c r="A1136" i="49"/>
  <c r="A1137" i="49"/>
  <c r="A1138" i="49"/>
  <c r="A1139" i="49"/>
  <c r="A1140" i="49"/>
  <c r="A1141" i="49"/>
  <c r="A1142" i="49"/>
  <c r="A1143" i="49"/>
  <c r="A1144" i="49"/>
  <c r="A1145" i="49"/>
  <c r="A1146" i="49"/>
  <c r="A1147" i="49"/>
  <c r="A1148" i="49"/>
  <c r="A1149" i="49"/>
  <c r="A1150" i="49"/>
  <c r="A1151" i="49"/>
  <c r="A1152" i="49"/>
  <c r="A1153" i="49"/>
  <c r="A1154" i="49"/>
  <c r="A1155" i="49"/>
  <c r="A1156" i="49"/>
  <c r="A1157" i="49"/>
  <c r="A1158" i="49"/>
  <c r="A1159" i="49"/>
  <c r="A1160" i="49"/>
  <c r="A1161" i="49"/>
  <c r="A1162" i="49"/>
  <c r="A1163" i="49"/>
  <c r="A1164" i="49"/>
  <c r="A1165" i="49"/>
  <c r="A1166" i="49"/>
  <c r="A1167" i="49"/>
  <c r="A1168" i="49"/>
  <c r="A1169" i="49"/>
  <c r="A1170" i="49"/>
  <c r="A1171" i="49"/>
  <c r="A1172" i="49"/>
  <c r="A1173" i="49"/>
  <c r="A1174" i="49"/>
  <c r="A1175" i="49"/>
  <c r="A1176" i="49"/>
  <c r="A1177" i="49"/>
  <c r="A1178" i="49"/>
  <c r="A1179" i="49"/>
  <c r="A1180" i="49"/>
  <c r="A1181" i="49"/>
  <c r="A1182" i="49"/>
  <c r="A1183" i="49"/>
  <c r="A1184" i="49"/>
  <c r="A1185" i="49"/>
  <c r="A1186" i="49"/>
  <c r="A1187" i="49"/>
  <c r="A1188" i="49"/>
  <c r="A1189" i="49"/>
  <c r="A1190" i="49"/>
  <c r="A1191" i="49"/>
  <c r="A1192" i="49"/>
  <c r="A1193" i="49"/>
  <c r="A1194" i="49"/>
  <c r="A1195" i="49"/>
  <c r="A1196" i="49"/>
  <c r="A1197" i="49"/>
  <c r="A1198" i="49"/>
  <c r="A1199" i="49"/>
  <c r="A1200" i="49"/>
  <c r="A1201" i="49"/>
  <c r="A1202" i="49"/>
  <c r="A1203" i="49"/>
  <c r="A1204" i="49"/>
  <c r="A1205" i="49"/>
  <c r="A1206" i="49"/>
  <c r="A1207" i="49"/>
  <c r="A1208" i="49"/>
  <c r="A1209" i="49"/>
  <c r="A1210" i="49"/>
  <c r="A1211" i="49"/>
  <c r="A1212" i="49"/>
  <c r="A1213" i="49"/>
  <c r="A1214" i="49"/>
  <c r="A1215" i="49"/>
  <c r="A1216" i="49"/>
  <c r="A1217" i="49"/>
  <c r="A1218" i="49"/>
  <c r="A1219" i="49"/>
  <c r="A1220" i="49"/>
  <c r="A1221" i="49"/>
  <c r="A1222" i="49"/>
  <c r="A1223" i="49"/>
  <c r="A1224" i="49"/>
  <c r="A1225" i="49"/>
  <c r="A1226" i="49"/>
  <c r="A1227" i="49"/>
  <c r="A1228" i="49"/>
  <c r="A1229" i="49"/>
  <c r="A1230" i="49"/>
  <c r="A1231" i="49"/>
  <c r="A1232" i="49"/>
  <c r="A1233" i="49"/>
  <c r="A1234" i="49"/>
  <c r="A1235" i="49"/>
  <c r="A1236" i="49"/>
  <c r="A1237" i="49"/>
  <c r="A1238" i="49"/>
  <c r="A1239" i="49"/>
  <c r="A1240" i="49"/>
  <c r="A1241" i="49"/>
  <c r="A1242" i="49"/>
  <c r="A1243" i="49"/>
  <c r="A1244" i="49"/>
  <c r="A1245" i="49"/>
  <c r="A1246" i="49"/>
  <c r="A1247" i="49"/>
  <c r="A1248" i="49"/>
  <c r="A1249" i="49"/>
  <c r="A1250" i="49"/>
  <c r="A1251" i="49"/>
  <c r="A1252" i="49"/>
  <c r="A1253" i="49"/>
  <c r="A1254" i="49"/>
  <c r="A1255" i="49"/>
  <c r="A1256" i="49"/>
  <c r="A1257" i="49"/>
  <c r="A1258" i="49"/>
  <c r="A1259" i="49"/>
  <c r="A1260" i="49"/>
  <c r="A1261" i="49"/>
  <c r="A1262" i="49"/>
  <c r="A1263" i="49"/>
  <c r="A1264" i="49"/>
  <c r="A1265" i="49"/>
  <c r="A1266" i="49"/>
  <c r="A1267" i="49"/>
  <c r="A1268" i="49"/>
  <c r="A1269" i="49"/>
  <c r="A1270" i="49"/>
  <c r="A1271" i="49"/>
  <c r="A1272" i="49"/>
  <c r="A1273" i="49"/>
  <c r="A1274" i="49"/>
  <c r="A1275" i="49"/>
  <c r="A1276" i="49"/>
  <c r="A1277" i="49"/>
  <c r="A1278" i="49"/>
  <c r="A1279" i="49"/>
  <c r="A1280" i="49"/>
  <c r="A1281" i="49"/>
  <c r="A1282" i="49"/>
  <c r="A1283" i="49"/>
  <c r="A1284" i="49"/>
  <c r="A1285" i="49"/>
  <c r="A1286" i="49"/>
  <c r="A1287" i="49"/>
  <c r="A1288" i="49"/>
  <c r="A1289" i="49"/>
  <c r="A1290" i="49"/>
  <c r="A1291" i="49"/>
  <c r="A1292" i="49"/>
  <c r="A1293" i="49"/>
  <c r="A1294" i="49"/>
  <c r="A1295" i="49"/>
  <c r="A1296" i="49"/>
  <c r="A1297" i="49"/>
  <c r="A1298" i="49"/>
  <c r="A1299" i="49"/>
  <c r="A1300" i="49"/>
  <c r="A1301" i="49"/>
  <c r="A1302" i="49"/>
  <c r="A1303" i="49"/>
  <c r="A1304" i="49"/>
  <c r="A1305" i="49"/>
  <c r="A1306" i="49"/>
  <c r="A1307" i="49"/>
  <c r="A1308" i="49"/>
  <c r="A1309" i="49"/>
  <c r="A1310" i="49"/>
  <c r="A1311" i="49"/>
  <c r="A1312" i="49"/>
  <c r="A1313" i="49"/>
  <c r="A1314" i="49"/>
  <c r="A1315" i="49"/>
  <c r="A1316" i="49"/>
  <c r="A1317" i="49"/>
  <c r="A1318" i="49"/>
  <c r="A1319" i="49"/>
  <c r="A1320" i="49"/>
  <c r="A1321" i="49"/>
  <c r="A1322" i="49"/>
  <c r="A1323" i="49"/>
  <c r="A1324" i="49"/>
  <c r="A1325" i="49"/>
  <c r="A1326" i="49"/>
  <c r="A1327" i="49"/>
  <c r="A1328" i="49"/>
  <c r="A1329" i="49"/>
  <c r="A1330" i="49"/>
  <c r="A1331" i="49"/>
  <c r="A1332" i="49"/>
  <c r="A1333" i="49"/>
  <c r="A1334" i="49"/>
  <c r="A1335" i="49"/>
  <c r="A1336" i="49"/>
  <c r="A1337" i="49"/>
  <c r="A1338" i="49"/>
  <c r="A1339" i="49"/>
  <c r="A1340" i="49"/>
  <c r="A1341" i="49"/>
  <c r="A1342" i="49"/>
  <c r="A1343" i="49"/>
  <c r="A1344" i="49"/>
  <c r="A1345" i="49"/>
  <c r="A1346" i="49"/>
  <c r="A1347" i="49"/>
  <c r="A1348" i="49"/>
  <c r="A1349" i="49"/>
  <c r="A1350" i="49"/>
  <c r="A1351" i="49"/>
  <c r="A1352" i="49"/>
  <c r="A1353" i="49"/>
  <c r="A1354" i="49"/>
  <c r="A1355" i="49"/>
  <c r="A1356" i="49"/>
  <c r="A1357" i="49"/>
  <c r="A1358" i="49"/>
  <c r="A1359" i="49"/>
  <c r="A1360" i="49"/>
  <c r="A1361" i="49"/>
  <c r="A1362" i="49"/>
  <c r="A1363" i="49"/>
  <c r="A1364" i="49"/>
  <c r="A1365" i="49"/>
  <c r="A1366" i="49"/>
  <c r="A1367" i="49"/>
  <c r="A1368" i="49"/>
  <c r="A1369" i="49"/>
  <c r="A1370" i="49"/>
  <c r="A1371" i="49"/>
  <c r="A1372" i="49"/>
  <c r="A1373" i="49"/>
  <c r="A1374" i="49"/>
  <c r="A1375" i="49"/>
  <c r="A1376" i="49"/>
  <c r="A1377" i="49"/>
  <c r="A1378" i="49"/>
  <c r="A1379" i="49"/>
  <c r="A1380" i="49"/>
  <c r="A1381" i="49"/>
  <c r="A1382" i="49"/>
  <c r="A1383" i="49"/>
  <c r="A1384" i="49"/>
  <c r="A1385" i="49"/>
  <c r="A1386" i="49"/>
  <c r="A1387" i="49"/>
  <c r="A1388" i="49"/>
  <c r="A1389" i="49"/>
  <c r="A1390" i="49"/>
  <c r="A1391" i="49"/>
  <c r="A1392" i="49"/>
  <c r="A1393" i="49"/>
  <c r="A1394" i="49"/>
  <c r="A1395" i="49"/>
  <c r="A1396" i="49"/>
  <c r="A1397" i="49"/>
  <c r="A1398" i="49"/>
  <c r="A1399" i="49"/>
  <c r="A1400" i="49"/>
  <c r="A1401" i="49"/>
  <c r="A1402" i="49"/>
  <c r="A1403" i="49"/>
  <c r="A1404" i="49"/>
  <c r="A1405" i="49"/>
  <c r="A1406" i="49"/>
  <c r="A1407" i="49"/>
  <c r="A1408" i="49"/>
  <c r="A1409" i="49"/>
  <c r="A1410" i="49"/>
  <c r="A1411" i="49"/>
  <c r="A1412" i="49"/>
  <c r="A1413" i="49"/>
  <c r="A1414" i="49"/>
  <c r="A1415" i="49"/>
  <c r="A1416" i="49"/>
  <c r="A1417" i="49"/>
  <c r="A1418" i="49"/>
  <c r="A1419" i="49"/>
  <c r="A1420" i="49"/>
  <c r="A1421" i="49"/>
  <c r="A1422" i="49"/>
  <c r="A1423" i="49"/>
  <c r="A1424" i="49"/>
  <c r="A1425" i="49"/>
  <c r="A1426" i="49"/>
  <c r="A1427" i="49"/>
  <c r="A1428" i="49"/>
  <c r="A1429" i="49"/>
  <c r="A1430" i="49"/>
  <c r="A1431" i="49"/>
  <c r="I340" i="40" l="1"/>
  <c r="J340" i="40" s="1"/>
  <c r="I324" i="40"/>
  <c r="J324" i="40" s="1"/>
  <c r="H324" i="40"/>
  <c r="H325" i="40"/>
  <c r="I376" i="40"/>
  <c r="J376" i="40" s="1"/>
  <c r="I329" i="40"/>
  <c r="J329" i="40" s="1"/>
  <c r="H339" i="40"/>
  <c r="H342" i="40"/>
  <c r="I339" i="40"/>
  <c r="J339" i="40" s="1"/>
  <c r="I319" i="40"/>
  <c r="J319" i="40" s="1"/>
  <c r="I375" i="40"/>
  <c r="J375" i="40" s="1"/>
  <c r="H375" i="40"/>
  <c r="H318" i="40"/>
  <c r="H329" i="40"/>
  <c r="H344" i="40"/>
  <c r="V347" i="40"/>
  <c r="W347" i="40" s="1"/>
  <c r="H376" i="40"/>
  <c r="I353" i="40"/>
  <c r="J353" i="40" s="1"/>
  <c r="I336" i="40"/>
  <c r="J336" i="40" s="1"/>
  <c r="H368" i="40"/>
  <c r="H319" i="40"/>
  <c r="H311" i="40"/>
  <c r="H354" i="40"/>
  <c r="V354" i="40"/>
  <c r="W354" i="40" s="1"/>
  <c r="I323" i="40"/>
  <c r="J323" i="40" s="1"/>
  <c r="I363" i="40"/>
  <c r="J363" i="40" s="1"/>
  <c r="H323" i="40"/>
  <c r="I345" i="40"/>
  <c r="J345" i="40" s="1"/>
  <c r="V345" i="40"/>
  <c r="W345" i="40" s="1"/>
  <c r="H345" i="40"/>
  <c r="H383" i="40"/>
  <c r="I383" i="40"/>
  <c r="J383" i="40" s="1"/>
  <c r="V383" i="40"/>
  <c r="W383" i="40" s="1"/>
  <c r="I370" i="40"/>
  <c r="J370" i="40" s="1"/>
  <c r="V370" i="40"/>
  <c r="W370" i="40" s="1"/>
  <c r="H370" i="40"/>
  <c r="I379" i="40"/>
  <c r="J379" i="40" s="1"/>
  <c r="I331" i="40"/>
  <c r="J331" i="40" s="1"/>
  <c r="V331" i="40"/>
  <c r="W331" i="40" s="1"/>
  <c r="H379" i="40"/>
  <c r="I366" i="40"/>
  <c r="J366" i="40" s="1"/>
  <c r="V366" i="40"/>
  <c r="W366" i="40" s="1"/>
  <c r="I367" i="40"/>
  <c r="J367" i="40" s="1"/>
  <c r="V367" i="40"/>
  <c r="W367" i="40" s="1"/>
  <c r="I330" i="40"/>
  <c r="J330" i="40" s="1"/>
  <c r="I343" i="40"/>
  <c r="J343" i="40" s="1"/>
  <c r="V343" i="40"/>
  <c r="W343" i="40" s="1"/>
  <c r="H361" i="40"/>
  <c r="V361" i="40"/>
  <c r="W361" i="40" s="1"/>
  <c r="I371" i="40"/>
  <c r="J371" i="40" s="1"/>
  <c r="V371" i="40"/>
  <c r="W371" i="40" s="1"/>
  <c r="H371" i="40"/>
  <c r="H313" i="40"/>
  <c r="V313" i="40"/>
  <c r="W313" i="40" s="1"/>
  <c r="I312" i="40"/>
  <c r="J312" i="40" s="1"/>
  <c r="H312" i="40"/>
  <c r="I318" i="40"/>
  <c r="J318" i="40" s="1"/>
  <c r="H363" i="40"/>
  <c r="I349" i="40"/>
  <c r="J349" i="40" s="1"/>
  <c r="I342" i="40"/>
  <c r="J342" i="40" s="1"/>
  <c r="I361" i="40"/>
  <c r="J361" i="40" s="1"/>
  <c r="I325" i="40"/>
  <c r="J325" i="40" s="1"/>
  <c r="H337" i="40"/>
  <c r="V337" i="40"/>
  <c r="W337" i="40" s="1"/>
  <c r="H366" i="40"/>
  <c r="I354" i="40"/>
  <c r="J354" i="40" s="1"/>
  <c r="A735" i="49"/>
  <c r="A736" i="49"/>
  <c r="A737" i="49"/>
  <c r="A738" i="49"/>
  <c r="A739" i="49"/>
  <c r="A740" i="49"/>
  <c r="A741" i="49"/>
  <c r="A742" i="49"/>
  <c r="A743" i="49"/>
  <c r="A744" i="49"/>
  <c r="A745" i="49"/>
  <c r="A746" i="49"/>
  <c r="A747" i="49"/>
  <c r="A748" i="49"/>
  <c r="A749" i="49"/>
  <c r="A750" i="49"/>
  <c r="A751" i="49"/>
  <c r="A752" i="49"/>
  <c r="A753" i="49"/>
  <c r="A754" i="49"/>
  <c r="A755" i="49"/>
  <c r="A756" i="49"/>
  <c r="A757" i="49"/>
  <c r="A758" i="49"/>
  <c r="A759" i="49"/>
  <c r="A760" i="49"/>
  <c r="A761" i="49"/>
  <c r="A762" i="49"/>
  <c r="A763" i="49"/>
  <c r="A764" i="49"/>
  <c r="A765" i="49"/>
  <c r="A766" i="49"/>
  <c r="A767" i="49"/>
  <c r="A768" i="49"/>
  <c r="A769" i="49"/>
  <c r="A770" i="49"/>
  <c r="A771" i="49"/>
  <c r="A772" i="49"/>
  <c r="A773" i="49"/>
  <c r="A774" i="49"/>
  <c r="A775" i="49"/>
  <c r="A732" i="49"/>
  <c r="A733" i="49"/>
  <c r="A734" i="49"/>
  <c r="A689" i="49"/>
  <c r="A690" i="49"/>
  <c r="A691" i="49"/>
  <c r="A692" i="49"/>
  <c r="A693" i="49"/>
  <c r="A694" i="49"/>
  <c r="A695" i="49"/>
  <c r="A696" i="49"/>
  <c r="A697" i="49"/>
  <c r="A698" i="49"/>
  <c r="A699" i="49"/>
  <c r="A700" i="49"/>
  <c r="A701" i="49"/>
  <c r="A702" i="49"/>
  <c r="A703" i="49"/>
  <c r="A704" i="49"/>
  <c r="A705" i="49"/>
  <c r="A706" i="49"/>
  <c r="A707" i="49"/>
  <c r="A708" i="49"/>
  <c r="A709" i="49"/>
  <c r="A710" i="49"/>
  <c r="A711" i="49"/>
  <c r="A712" i="49"/>
  <c r="A713" i="49"/>
  <c r="A714" i="49"/>
  <c r="A715" i="49"/>
  <c r="A716" i="49"/>
  <c r="A717" i="49"/>
  <c r="A718" i="49"/>
  <c r="A719" i="49"/>
  <c r="A720" i="49"/>
  <c r="A721" i="49"/>
  <c r="A722" i="49"/>
  <c r="A723" i="49"/>
  <c r="A724" i="49"/>
  <c r="A725" i="49"/>
  <c r="A726" i="49"/>
  <c r="A727" i="49"/>
  <c r="A728" i="49"/>
  <c r="A729" i="49"/>
  <c r="A730" i="49"/>
  <c r="A731" i="49"/>
  <c r="A688" i="49"/>
  <c r="A684" i="49"/>
  <c r="A685" i="49"/>
  <c r="A686" i="49"/>
  <c r="A687" i="49"/>
  <c r="A664" i="49"/>
  <c r="A665" i="49"/>
  <c r="A666" i="49"/>
  <c r="A667" i="49"/>
  <c r="A668" i="49"/>
  <c r="A669" i="49"/>
  <c r="A670" i="49"/>
  <c r="A671" i="49"/>
  <c r="A672" i="49"/>
  <c r="A673" i="49"/>
  <c r="A674" i="49"/>
  <c r="A675" i="49"/>
  <c r="A676" i="49"/>
  <c r="A677" i="49"/>
  <c r="A678" i="49"/>
  <c r="A679" i="49"/>
  <c r="A680" i="49"/>
  <c r="A681" i="49"/>
  <c r="A682" i="49"/>
  <c r="A683" i="49"/>
  <c r="A656" i="49" l="1"/>
  <c r="A657" i="49"/>
  <c r="A658" i="49"/>
  <c r="A659" i="49"/>
  <c r="A660" i="49"/>
  <c r="A661" i="49"/>
  <c r="A662" i="49"/>
  <c r="A663" i="49"/>
  <c r="A651" i="49"/>
  <c r="A652" i="49"/>
  <c r="A653" i="49"/>
  <c r="A654" i="49"/>
  <c r="A655" i="49"/>
  <c r="A621" i="49"/>
  <c r="A622" i="49"/>
  <c r="A623" i="49"/>
  <c r="A624" i="49"/>
  <c r="A625" i="49"/>
  <c r="A626" i="49"/>
  <c r="A627" i="49"/>
  <c r="A628" i="49"/>
  <c r="A629" i="49"/>
  <c r="A630" i="49"/>
  <c r="A631" i="49"/>
  <c r="A632" i="49"/>
  <c r="A633" i="49"/>
  <c r="A634" i="49"/>
  <c r="A635" i="49"/>
  <c r="A636" i="49"/>
  <c r="A637" i="49"/>
  <c r="A638" i="49"/>
  <c r="A639" i="49"/>
  <c r="A640" i="49"/>
  <c r="A641" i="49"/>
  <c r="A642" i="49"/>
  <c r="A643" i="49"/>
  <c r="A644" i="49"/>
  <c r="A645" i="49"/>
  <c r="A646" i="49"/>
  <c r="A647" i="49"/>
  <c r="A648" i="49"/>
  <c r="A649" i="49"/>
  <c r="A650" i="49"/>
  <c r="A620" i="49"/>
  <c r="A619" i="49"/>
  <c r="A618" i="49"/>
  <c r="A617" i="49"/>
  <c r="A577" i="49"/>
  <c r="A578" i="49"/>
  <c r="A579" i="49"/>
  <c r="A580" i="49"/>
  <c r="A581" i="49"/>
  <c r="A582" i="49"/>
  <c r="A583" i="49"/>
  <c r="A584" i="49"/>
  <c r="A585" i="49"/>
  <c r="A586" i="49"/>
  <c r="A587" i="49"/>
  <c r="A588" i="49"/>
  <c r="A589" i="49"/>
  <c r="A590" i="49"/>
  <c r="A591" i="49"/>
  <c r="A592" i="49"/>
  <c r="A593" i="49"/>
  <c r="A594" i="49"/>
  <c r="A595" i="49"/>
  <c r="A596" i="49"/>
  <c r="A597" i="49"/>
  <c r="A598" i="49"/>
  <c r="A599" i="49"/>
  <c r="A600" i="49"/>
  <c r="A601" i="49"/>
  <c r="A602" i="49"/>
  <c r="A603" i="49"/>
  <c r="A604" i="49"/>
  <c r="A605" i="49"/>
  <c r="A606" i="49"/>
  <c r="A607" i="49"/>
  <c r="A608" i="49"/>
  <c r="A609" i="49"/>
  <c r="A610" i="49"/>
  <c r="A611" i="49"/>
  <c r="A612" i="49"/>
  <c r="A613" i="49"/>
  <c r="A614" i="49"/>
  <c r="A615" i="49"/>
  <c r="A616" i="49"/>
  <c r="A545" i="49"/>
  <c r="A546" i="49"/>
  <c r="A547" i="49"/>
  <c r="A548" i="49"/>
  <c r="A549" i="49"/>
  <c r="A550" i="49"/>
  <c r="A551" i="49"/>
  <c r="A552" i="49"/>
  <c r="A553" i="49"/>
  <c r="A554" i="49"/>
  <c r="A555" i="49"/>
  <c r="A556" i="49"/>
  <c r="A557" i="49"/>
  <c r="A558" i="49"/>
  <c r="A559" i="49"/>
  <c r="A560" i="49"/>
  <c r="A561" i="49"/>
  <c r="A562" i="49"/>
  <c r="A563" i="49"/>
  <c r="A564" i="49"/>
  <c r="A565" i="49"/>
  <c r="A566" i="49"/>
  <c r="A567" i="49"/>
  <c r="A568" i="49"/>
  <c r="A569" i="49"/>
  <c r="A570" i="49"/>
  <c r="A571" i="49"/>
  <c r="A572" i="49"/>
  <c r="A573" i="49"/>
  <c r="A574" i="49"/>
  <c r="A575" i="49"/>
  <c r="A576" i="49"/>
  <c r="A544" i="49" l="1"/>
  <c r="A541" i="49" l="1"/>
  <c r="A542" i="49"/>
  <c r="A543" i="49"/>
  <c r="A517" i="49"/>
  <c r="A518" i="49"/>
  <c r="A519" i="49"/>
  <c r="A520" i="49"/>
  <c r="A521" i="49"/>
  <c r="A522" i="49"/>
  <c r="A523" i="49"/>
  <c r="A524" i="49"/>
  <c r="A525" i="49"/>
  <c r="A526" i="49"/>
  <c r="A527" i="49"/>
  <c r="A528" i="49"/>
  <c r="A529" i="49"/>
  <c r="A530" i="49"/>
  <c r="A531" i="49"/>
  <c r="A532" i="49"/>
  <c r="A533" i="49"/>
  <c r="A534" i="49"/>
  <c r="A535" i="49"/>
  <c r="A536" i="49"/>
  <c r="A537" i="49"/>
  <c r="A538" i="49"/>
  <c r="A539" i="49"/>
  <c r="A540" i="49"/>
  <c r="A510" i="49"/>
  <c r="A511" i="49"/>
  <c r="A512" i="49"/>
  <c r="A513" i="49"/>
  <c r="A514" i="49"/>
  <c r="A515" i="49"/>
  <c r="A516" i="49"/>
  <c r="A504" i="49"/>
  <c r="A505" i="49"/>
  <c r="A506" i="49"/>
  <c r="A507" i="49"/>
  <c r="A508" i="49"/>
  <c r="A509" i="49"/>
  <c r="A465" i="49"/>
  <c r="A466" i="49"/>
  <c r="A467" i="49"/>
  <c r="A468" i="49"/>
  <c r="A469" i="49"/>
  <c r="A470" i="49"/>
  <c r="A471" i="49"/>
  <c r="A472" i="49"/>
  <c r="A473" i="49"/>
  <c r="A474" i="49"/>
  <c r="A475" i="49"/>
  <c r="A476" i="49"/>
  <c r="A477" i="49"/>
  <c r="A478" i="49"/>
  <c r="A479" i="49"/>
  <c r="A480" i="49"/>
  <c r="A481" i="49"/>
  <c r="A482" i="49"/>
  <c r="A483" i="49"/>
  <c r="A484" i="49"/>
  <c r="A485" i="49"/>
  <c r="A486" i="49"/>
  <c r="A487" i="49"/>
  <c r="A488" i="49"/>
  <c r="A489" i="49"/>
  <c r="A490" i="49"/>
  <c r="A491" i="49"/>
  <c r="A492" i="49"/>
  <c r="A493" i="49"/>
  <c r="A494" i="49"/>
  <c r="A495" i="49"/>
  <c r="A496" i="49"/>
  <c r="A497" i="49"/>
  <c r="A498" i="49"/>
  <c r="A499" i="49"/>
  <c r="A500" i="49"/>
  <c r="A501" i="49"/>
  <c r="A502" i="49"/>
  <c r="A503" i="49"/>
  <c r="A462" i="49"/>
  <c r="A463" i="49"/>
  <c r="A464" i="49"/>
  <c r="A458" i="49"/>
  <c r="A459" i="49"/>
  <c r="A460" i="49"/>
  <c r="A461" i="49"/>
  <c r="A433" i="49"/>
  <c r="A434" i="49"/>
  <c r="A435" i="49"/>
  <c r="A436" i="49"/>
  <c r="A437" i="49"/>
  <c r="A438" i="49"/>
  <c r="A439" i="49"/>
  <c r="A440" i="49"/>
  <c r="A441" i="49"/>
  <c r="A442" i="49"/>
  <c r="A443" i="49"/>
  <c r="A444" i="49"/>
  <c r="A445" i="49"/>
  <c r="A446" i="49"/>
  <c r="A447" i="49"/>
  <c r="A448" i="49"/>
  <c r="A449" i="49"/>
  <c r="A450" i="49"/>
  <c r="A451" i="49"/>
  <c r="A452" i="49"/>
  <c r="A453" i="49"/>
  <c r="A454" i="49"/>
  <c r="A455" i="49"/>
  <c r="A456" i="49"/>
  <c r="A457" i="49"/>
  <c r="A428" i="49"/>
  <c r="A429" i="49"/>
  <c r="A430" i="49"/>
  <c r="A431" i="49"/>
  <c r="A432" i="49"/>
  <c r="A393" i="49"/>
  <c r="A394" i="49"/>
  <c r="A395" i="49"/>
  <c r="A396" i="49"/>
  <c r="A397" i="49"/>
  <c r="A398" i="49"/>
  <c r="A399" i="49"/>
  <c r="A400" i="49"/>
  <c r="A401" i="49"/>
  <c r="A402" i="49"/>
  <c r="A403" i="49"/>
  <c r="A404" i="49"/>
  <c r="A405" i="49"/>
  <c r="A406" i="49"/>
  <c r="A407" i="49"/>
  <c r="A408" i="49"/>
  <c r="A409" i="49"/>
  <c r="A410" i="49"/>
  <c r="A411" i="49"/>
  <c r="A412" i="49"/>
  <c r="A413" i="49"/>
  <c r="A414" i="49"/>
  <c r="A415" i="49"/>
  <c r="A416" i="49"/>
  <c r="A417" i="49"/>
  <c r="A418" i="49"/>
  <c r="A419" i="49"/>
  <c r="A420" i="49"/>
  <c r="A421" i="49"/>
  <c r="A422" i="49"/>
  <c r="A423" i="49"/>
  <c r="A424" i="49"/>
  <c r="A425" i="49"/>
  <c r="A426" i="49"/>
  <c r="A427" i="49"/>
  <c r="A392" i="49"/>
  <c r="A387" i="49"/>
  <c r="A388" i="49"/>
  <c r="A389" i="49"/>
  <c r="A390" i="49"/>
  <c r="A391" i="49"/>
  <c r="A381" i="49"/>
  <c r="A382" i="49"/>
  <c r="A383" i="49"/>
  <c r="A384" i="49"/>
  <c r="A385" i="49"/>
  <c r="A386" i="49"/>
  <c r="A340" i="49"/>
  <c r="A341" i="49"/>
  <c r="A342" i="49"/>
  <c r="A343" i="49"/>
  <c r="A344" i="49"/>
  <c r="A345" i="49"/>
  <c r="A346" i="49"/>
  <c r="A347" i="49"/>
  <c r="A348" i="49"/>
  <c r="A349" i="49"/>
  <c r="A350" i="49"/>
  <c r="A351" i="49"/>
  <c r="A352" i="49"/>
  <c r="A353" i="49"/>
  <c r="A354" i="49"/>
  <c r="A355" i="49"/>
  <c r="A356" i="49"/>
  <c r="A357" i="49"/>
  <c r="A358" i="49"/>
  <c r="A359" i="49"/>
  <c r="A360" i="49"/>
  <c r="A361" i="49"/>
  <c r="A362" i="49"/>
  <c r="A363" i="49"/>
  <c r="A364" i="49"/>
  <c r="A365" i="49"/>
  <c r="A366" i="49"/>
  <c r="A367" i="49"/>
  <c r="A368" i="49"/>
  <c r="A369" i="49"/>
  <c r="A370" i="49"/>
  <c r="A371" i="49"/>
  <c r="A372" i="49"/>
  <c r="A373" i="49"/>
  <c r="A374" i="49"/>
  <c r="A375" i="49"/>
  <c r="A376" i="49"/>
  <c r="A377" i="49"/>
  <c r="A378" i="49"/>
  <c r="A379" i="49"/>
  <c r="A380" i="49"/>
  <c r="A303" i="49"/>
  <c r="A304" i="49"/>
  <c r="A305" i="49"/>
  <c r="A306" i="49"/>
  <c r="A307" i="49"/>
  <c r="A308" i="49"/>
  <c r="A309" i="49"/>
  <c r="A310" i="49"/>
  <c r="A311" i="49"/>
  <c r="A312" i="49"/>
  <c r="A313" i="49"/>
  <c r="A314" i="49"/>
  <c r="A315" i="49"/>
  <c r="A316" i="49"/>
  <c r="A317" i="49"/>
  <c r="A318" i="49"/>
  <c r="A319" i="49"/>
  <c r="A320" i="49"/>
  <c r="A321" i="49"/>
  <c r="A322" i="49"/>
  <c r="A323" i="49"/>
  <c r="A324" i="49"/>
  <c r="A325" i="49"/>
  <c r="A326" i="49"/>
  <c r="A327" i="49"/>
  <c r="A328" i="49"/>
  <c r="A329" i="49"/>
  <c r="A330" i="49"/>
  <c r="A331" i="49"/>
  <c r="A332" i="49"/>
  <c r="A333" i="49"/>
  <c r="A334" i="49"/>
  <c r="A335" i="49"/>
  <c r="A336" i="49"/>
  <c r="A337" i="49"/>
  <c r="A338" i="49"/>
  <c r="A339" i="49"/>
  <c r="A302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206" i="49"/>
  <c r="A207" i="49"/>
  <c r="A208" i="49"/>
  <c r="A209" i="49"/>
  <c r="A210" i="49"/>
  <c r="A211" i="49"/>
  <c r="A212" i="49"/>
  <c r="A213" i="49"/>
  <c r="A214" i="49"/>
  <c r="A215" i="49"/>
  <c r="A216" i="49"/>
  <c r="A217" i="49"/>
  <c r="A218" i="49"/>
  <c r="A219" i="49"/>
  <c r="A220" i="49"/>
  <c r="A221" i="49"/>
  <c r="A222" i="49"/>
  <c r="A223" i="49"/>
  <c r="A224" i="49"/>
  <c r="A225" i="49"/>
  <c r="A226" i="49"/>
  <c r="A227" i="49"/>
  <c r="A228" i="49"/>
  <c r="A229" i="49"/>
  <c r="A230" i="49"/>
  <c r="A231" i="49"/>
  <c r="A232" i="49"/>
  <c r="A233" i="49"/>
  <c r="A234" i="49"/>
  <c r="A235" i="49"/>
  <c r="A236" i="49"/>
  <c r="A237" i="49"/>
  <c r="A238" i="49"/>
  <c r="A239" i="49"/>
  <c r="A240" i="49"/>
  <c r="A241" i="49"/>
  <c r="A242" i="49"/>
  <c r="A243" i="49"/>
  <c r="A244" i="49"/>
  <c r="A245" i="49"/>
  <c r="A246" i="49"/>
  <c r="A247" i="49"/>
  <c r="A248" i="49"/>
  <c r="A249" i="49"/>
  <c r="A250" i="49"/>
  <c r="A251" i="49"/>
  <c r="A252" i="49"/>
  <c r="A253" i="49"/>
  <c r="A254" i="49"/>
  <c r="A255" i="49"/>
  <c r="A256" i="49"/>
  <c r="A257" i="49"/>
  <c r="A258" i="49"/>
  <c r="A259" i="49"/>
  <c r="A260" i="49"/>
  <c r="A261" i="49"/>
  <c r="A262" i="49"/>
  <c r="A263" i="49"/>
  <c r="A264" i="49"/>
  <c r="A265" i="49"/>
  <c r="A266" i="49"/>
  <c r="A267" i="49"/>
  <c r="A268" i="49"/>
  <c r="A269" i="49"/>
  <c r="A270" i="49"/>
  <c r="A271" i="49"/>
  <c r="A272" i="49"/>
  <c r="A273" i="49"/>
  <c r="A274" i="49"/>
  <c r="A275" i="49"/>
  <c r="A276" i="49"/>
  <c r="A277" i="49"/>
  <c r="A278" i="49"/>
  <c r="A279" i="49"/>
  <c r="A280" i="49"/>
  <c r="A281" i="49"/>
  <c r="A282" i="49"/>
  <c r="A283" i="49"/>
  <c r="A284" i="49"/>
  <c r="A285" i="49"/>
  <c r="A286" i="49"/>
  <c r="A287" i="49"/>
  <c r="A288" i="49"/>
  <c r="A289" i="49"/>
  <c r="A290" i="49"/>
  <c r="A291" i="49"/>
  <c r="A292" i="49"/>
  <c r="A293" i="49"/>
  <c r="A294" i="49"/>
  <c r="A295" i="49"/>
  <c r="A296" i="49"/>
  <c r="A297" i="49"/>
  <c r="A298" i="49"/>
  <c r="A299" i="49"/>
  <c r="A300" i="49"/>
  <c r="A301" i="49"/>
  <c r="A2" i="49"/>
  <c r="AC304" i="40" l="1"/>
  <c r="AC308" i="40"/>
  <c r="U154" i="40"/>
  <c r="U90" i="40"/>
  <c r="U78" i="40"/>
  <c r="U2" i="40"/>
  <c r="U234" i="40" l="1"/>
  <c r="U235" i="40"/>
  <c r="U236" i="40"/>
  <c r="U237" i="40"/>
  <c r="U238" i="40"/>
  <c r="U239" i="40"/>
  <c r="U240" i="40"/>
  <c r="U241" i="40"/>
  <c r="U242" i="40"/>
  <c r="U243" i="40"/>
  <c r="U244" i="40"/>
  <c r="U245" i="40"/>
  <c r="U246" i="40"/>
  <c r="U247" i="40"/>
  <c r="U248" i="40"/>
  <c r="U249" i="40"/>
  <c r="U250" i="40"/>
  <c r="U251" i="40"/>
  <c r="U252" i="40"/>
  <c r="U253" i="40"/>
  <c r="U254" i="40"/>
  <c r="U255" i="40"/>
  <c r="U256" i="40"/>
  <c r="U257" i="40"/>
  <c r="U258" i="40"/>
  <c r="U259" i="40"/>
  <c r="U260" i="40"/>
  <c r="U261" i="40"/>
  <c r="U262" i="40"/>
  <c r="U263" i="40"/>
  <c r="U264" i="40"/>
  <c r="U265" i="40"/>
  <c r="U266" i="40"/>
  <c r="U267" i="40"/>
  <c r="U268" i="40"/>
  <c r="U269" i="40"/>
  <c r="U270" i="40"/>
  <c r="U271" i="40"/>
  <c r="U272" i="40"/>
  <c r="U273" i="40"/>
  <c r="U274" i="40"/>
  <c r="U275" i="40"/>
  <c r="U276" i="40"/>
  <c r="U277" i="40"/>
  <c r="U278" i="40"/>
  <c r="U279" i="40"/>
  <c r="U280" i="40"/>
  <c r="U281" i="40"/>
  <c r="U282" i="40"/>
  <c r="U283" i="40"/>
  <c r="U284" i="40"/>
  <c r="U285" i="40"/>
  <c r="U286" i="40"/>
  <c r="U287" i="40"/>
  <c r="U288" i="40"/>
  <c r="U289" i="40"/>
  <c r="U290" i="40"/>
  <c r="U291" i="40"/>
  <c r="U292" i="40"/>
  <c r="U293" i="40"/>
  <c r="U294" i="40"/>
  <c r="U295" i="40"/>
  <c r="U296" i="40"/>
  <c r="U297" i="40"/>
  <c r="U298" i="40"/>
  <c r="U299" i="40"/>
  <c r="U300" i="40"/>
  <c r="U301" i="40"/>
  <c r="U302" i="40"/>
  <c r="U303" i="40"/>
  <c r="U304" i="40"/>
  <c r="U305" i="40"/>
  <c r="U306" i="40"/>
  <c r="U233" i="40"/>
  <c r="U232" i="40"/>
  <c r="Y234" i="40"/>
  <c r="AC234" i="40" s="1"/>
  <c r="Y235" i="40"/>
  <c r="AC235" i="40" s="1"/>
  <c r="Y236" i="40"/>
  <c r="AC236" i="40" s="1"/>
  <c r="Y237" i="40"/>
  <c r="AC237" i="40" s="1"/>
  <c r="Y238" i="40"/>
  <c r="AC238" i="40" s="1"/>
  <c r="Y239" i="40"/>
  <c r="AC239" i="40" s="1"/>
  <c r="Y240" i="40"/>
  <c r="AC240" i="40" s="1"/>
  <c r="Y241" i="40"/>
  <c r="AC241" i="40" s="1"/>
  <c r="Y242" i="40"/>
  <c r="AC242" i="40" s="1"/>
  <c r="Y243" i="40"/>
  <c r="AC243" i="40" s="1"/>
  <c r="Y244" i="40"/>
  <c r="AC244" i="40" s="1"/>
  <c r="Y245" i="40"/>
  <c r="AC245" i="40" s="1"/>
  <c r="Y246" i="40"/>
  <c r="AC246" i="40" s="1"/>
  <c r="Y247" i="40"/>
  <c r="AC247" i="40" s="1"/>
  <c r="Y248" i="40"/>
  <c r="AC248" i="40" s="1"/>
  <c r="Y249" i="40"/>
  <c r="AC249" i="40" s="1"/>
  <c r="Y250" i="40"/>
  <c r="AC250" i="40" s="1"/>
  <c r="Y251" i="40"/>
  <c r="AC251" i="40" s="1"/>
  <c r="Y252" i="40"/>
  <c r="AC252" i="40" s="1"/>
  <c r="Y253" i="40"/>
  <c r="AC253" i="40" s="1"/>
  <c r="Y254" i="40"/>
  <c r="AC254" i="40" s="1"/>
  <c r="Y255" i="40"/>
  <c r="AC255" i="40" s="1"/>
  <c r="Y256" i="40"/>
  <c r="AC256" i="40" s="1"/>
  <c r="Y257" i="40"/>
  <c r="AC257" i="40" s="1"/>
  <c r="Y258" i="40"/>
  <c r="AC258" i="40" s="1"/>
  <c r="Y259" i="40"/>
  <c r="AC259" i="40" s="1"/>
  <c r="Y260" i="40"/>
  <c r="AC260" i="40" s="1"/>
  <c r="Y261" i="40"/>
  <c r="AC261" i="40" s="1"/>
  <c r="Y262" i="40"/>
  <c r="AC262" i="40" s="1"/>
  <c r="Y263" i="40"/>
  <c r="AC263" i="40" s="1"/>
  <c r="Y264" i="40"/>
  <c r="AC264" i="40" s="1"/>
  <c r="Y265" i="40"/>
  <c r="AC265" i="40" s="1"/>
  <c r="Y266" i="40"/>
  <c r="AC266" i="40" s="1"/>
  <c r="Y267" i="40"/>
  <c r="AC267" i="40" s="1"/>
  <c r="Y268" i="40"/>
  <c r="AC268" i="40" s="1"/>
  <c r="Y269" i="40"/>
  <c r="AC269" i="40" s="1"/>
  <c r="Y270" i="40"/>
  <c r="AC270" i="40" s="1"/>
  <c r="Y271" i="40"/>
  <c r="AC271" i="40" s="1"/>
  <c r="Y272" i="40"/>
  <c r="AC272" i="40" s="1"/>
  <c r="Y273" i="40"/>
  <c r="AC273" i="40" s="1"/>
  <c r="Y274" i="40"/>
  <c r="AC274" i="40" s="1"/>
  <c r="Y275" i="40"/>
  <c r="AC275" i="40" s="1"/>
  <c r="Y276" i="40"/>
  <c r="AC276" i="40" s="1"/>
  <c r="Y277" i="40"/>
  <c r="AC277" i="40" s="1"/>
  <c r="Y278" i="40"/>
  <c r="AC278" i="40" s="1"/>
  <c r="Y279" i="40"/>
  <c r="AC279" i="40" s="1"/>
  <c r="Y280" i="40"/>
  <c r="AC280" i="40" s="1"/>
  <c r="Y281" i="40"/>
  <c r="AC281" i="40" s="1"/>
  <c r="Y282" i="40"/>
  <c r="AC282" i="40" s="1"/>
  <c r="Y283" i="40"/>
  <c r="AC283" i="40" s="1"/>
  <c r="Y284" i="40"/>
  <c r="AC284" i="40" s="1"/>
  <c r="Y285" i="40"/>
  <c r="AC285" i="40" s="1"/>
  <c r="Y286" i="40"/>
  <c r="AC286" i="40" s="1"/>
  <c r="Y287" i="40"/>
  <c r="AC287" i="40" s="1"/>
  <c r="Y288" i="40"/>
  <c r="AC288" i="40" s="1"/>
  <c r="Y289" i="40"/>
  <c r="AC289" i="40" s="1"/>
  <c r="Y290" i="40"/>
  <c r="AC290" i="40" s="1"/>
  <c r="Y291" i="40"/>
  <c r="AC291" i="40" s="1"/>
  <c r="Y292" i="40"/>
  <c r="AC292" i="40" s="1"/>
  <c r="Y293" i="40"/>
  <c r="AC293" i="40" s="1"/>
  <c r="Y294" i="40"/>
  <c r="AC294" i="40" s="1"/>
  <c r="Y295" i="40"/>
  <c r="AC295" i="40" s="1"/>
  <c r="Y296" i="40"/>
  <c r="AC296" i="40" s="1"/>
  <c r="Y297" i="40"/>
  <c r="AC297" i="40" s="1"/>
  <c r="Y298" i="40"/>
  <c r="AC298" i="40" s="1"/>
  <c r="Y299" i="40"/>
  <c r="AC299" i="40" s="1"/>
  <c r="Y300" i="40"/>
  <c r="AC300" i="40" s="1"/>
  <c r="Y301" i="40"/>
  <c r="AC301" i="40" s="1"/>
  <c r="Y302" i="40"/>
  <c r="AC302" i="40" s="1"/>
  <c r="Y303" i="40"/>
  <c r="AC303" i="40" s="1"/>
  <c r="Y305" i="40"/>
  <c r="AC305" i="40" s="1"/>
  <c r="Y306" i="40"/>
  <c r="AC306" i="40" s="1"/>
  <c r="Y307" i="40"/>
  <c r="AC307" i="40" s="1"/>
  <c r="Y233" i="40"/>
  <c r="AC233" i="40" s="1"/>
  <c r="Y232" i="40"/>
  <c r="AC232" i="40" s="1"/>
  <c r="S232" i="40"/>
  <c r="S233" i="40"/>
  <c r="S234" i="40"/>
  <c r="S235" i="40"/>
  <c r="S236" i="40"/>
  <c r="S237" i="40"/>
  <c r="S238" i="40"/>
  <c r="S239" i="40"/>
  <c r="S240" i="40"/>
  <c r="S241" i="40"/>
  <c r="S242" i="40"/>
  <c r="S243" i="40"/>
  <c r="S244" i="40"/>
  <c r="S245" i="40"/>
  <c r="S246" i="40"/>
  <c r="S247" i="40"/>
  <c r="S248" i="40"/>
  <c r="S249" i="40"/>
  <c r="S250" i="40"/>
  <c r="S251" i="40"/>
  <c r="S252" i="40"/>
  <c r="S253" i="40"/>
  <c r="S254" i="40"/>
  <c r="S255" i="40"/>
  <c r="S256" i="40"/>
  <c r="S257" i="40"/>
  <c r="S258" i="40"/>
  <c r="S259" i="40"/>
  <c r="S260" i="40"/>
  <c r="S261" i="40"/>
  <c r="S262" i="40"/>
  <c r="S263" i="40"/>
  <c r="S264" i="40"/>
  <c r="S265" i="40"/>
  <c r="S266" i="40"/>
  <c r="S267" i="40"/>
  <c r="S268" i="40"/>
  <c r="S269" i="40"/>
  <c r="S270" i="40"/>
  <c r="S271" i="40"/>
  <c r="S272" i="40"/>
  <c r="S273" i="40"/>
  <c r="S274" i="40"/>
  <c r="S275" i="40"/>
  <c r="S276" i="40"/>
  <c r="S277" i="40"/>
  <c r="S278" i="40"/>
  <c r="S279" i="40"/>
  <c r="S280" i="40"/>
  <c r="S281" i="40"/>
  <c r="S282" i="40"/>
  <c r="S283" i="40"/>
  <c r="S284" i="40"/>
  <c r="S285" i="40"/>
  <c r="S286" i="40"/>
  <c r="S287" i="40"/>
  <c r="S288" i="40"/>
  <c r="S289" i="40"/>
  <c r="S290" i="40"/>
  <c r="S291" i="40"/>
  <c r="S292" i="40"/>
  <c r="S293" i="40"/>
  <c r="S294" i="40"/>
  <c r="S295" i="40"/>
  <c r="S296" i="40"/>
  <c r="S297" i="40"/>
  <c r="S298" i="40"/>
  <c r="S299" i="40"/>
  <c r="S300" i="40"/>
  <c r="S301" i="40"/>
  <c r="S302" i="40"/>
  <c r="S303" i="40"/>
  <c r="S304" i="40"/>
  <c r="S305" i="40"/>
  <c r="S306" i="40"/>
  <c r="S307" i="40"/>
  <c r="P232" i="40"/>
  <c r="P233" i="40"/>
  <c r="P234" i="40"/>
  <c r="P235" i="40"/>
  <c r="P236" i="40"/>
  <c r="P237" i="40"/>
  <c r="P238" i="40"/>
  <c r="P239" i="40"/>
  <c r="P240" i="40"/>
  <c r="P241" i="40"/>
  <c r="P242" i="40"/>
  <c r="P243" i="40"/>
  <c r="P244" i="40"/>
  <c r="P245" i="40"/>
  <c r="P246" i="40"/>
  <c r="P247" i="40"/>
  <c r="P248" i="40"/>
  <c r="P249" i="40"/>
  <c r="P250" i="40"/>
  <c r="P251" i="40"/>
  <c r="P252" i="40"/>
  <c r="P253" i="40"/>
  <c r="P254" i="40"/>
  <c r="P255" i="40"/>
  <c r="P256" i="40"/>
  <c r="P257" i="40"/>
  <c r="P258" i="40"/>
  <c r="P259" i="40"/>
  <c r="P260" i="40"/>
  <c r="P261" i="40"/>
  <c r="P262" i="40"/>
  <c r="P263" i="40"/>
  <c r="P264" i="40"/>
  <c r="P265" i="40"/>
  <c r="P266" i="40"/>
  <c r="P267" i="40"/>
  <c r="P268" i="40"/>
  <c r="P269" i="40"/>
  <c r="P270" i="40"/>
  <c r="P271" i="40"/>
  <c r="P272" i="40"/>
  <c r="P273" i="40"/>
  <c r="P274" i="40"/>
  <c r="P275" i="40"/>
  <c r="P276" i="40"/>
  <c r="P277" i="40"/>
  <c r="P278" i="40"/>
  <c r="P279" i="40"/>
  <c r="P280" i="40"/>
  <c r="P281" i="40"/>
  <c r="P282" i="40"/>
  <c r="P283" i="40"/>
  <c r="P284" i="40"/>
  <c r="P285" i="40"/>
  <c r="P286" i="40"/>
  <c r="P287" i="40"/>
  <c r="P288" i="40"/>
  <c r="P289" i="40"/>
  <c r="P290" i="40"/>
  <c r="P291" i="40"/>
  <c r="P292" i="40"/>
  <c r="P293" i="40"/>
  <c r="P294" i="40"/>
  <c r="P295" i="40"/>
  <c r="P296" i="40"/>
  <c r="P297" i="40"/>
  <c r="P298" i="40"/>
  <c r="P299" i="40"/>
  <c r="P300" i="40"/>
  <c r="P301" i="40"/>
  <c r="P302" i="40"/>
  <c r="P303" i="40"/>
  <c r="P304" i="40"/>
  <c r="P305" i="40"/>
  <c r="P306" i="40"/>
  <c r="P307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D232" i="40"/>
  <c r="D233" i="40"/>
  <c r="D234" i="40"/>
  <c r="D235" i="40"/>
  <c r="D236" i="40"/>
  <c r="D237" i="40"/>
  <c r="D238" i="40"/>
  <c r="D239" i="40"/>
  <c r="D240" i="40"/>
  <c r="D241" i="40"/>
  <c r="D242" i="40"/>
  <c r="D243" i="40"/>
  <c r="D244" i="40"/>
  <c r="D245" i="40"/>
  <c r="D246" i="40"/>
  <c r="D247" i="40"/>
  <c r="D248" i="40"/>
  <c r="D249" i="40"/>
  <c r="D250" i="40"/>
  <c r="D251" i="40"/>
  <c r="D252" i="40"/>
  <c r="D253" i="40"/>
  <c r="D254" i="40"/>
  <c r="D255" i="40"/>
  <c r="D256" i="40"/>
  <c r="D257" i="40"/>
  <c r="D258" i="40"/>
  <c r="D259" i="40"/>
  <c r="D260" i="40"/>
  <c r="D261" i="40"/>
  <c r="D262" i="40"/>
  <c r="D263" i="40"/>
  <c r="D264" i="40"/>
  <c r="D265" i="40"/>
  <c r="D266" i="40"/>
  <c r="D267" i="40"/>
  <c r="D268" i="40"/>
  <c r="D269" i="40"/>
  <c r="D270" i="40"/>
  <c r="D271" i="40"/>
  <c r="D272" i="40"/>
  <c r="D273" i="40"/>
  <c r="D274" i="40"/>
  <c r="D275" i="40"/>
  <c r="D276" i="40"/>
  <c r="D277" i="40"/>
  <c r="D278" i="40"/>
  <c r="D279" i="40"/>
  <c r="D280" i="40"/>
  <c r="D281" i="40"/>
  <c r="D282" i="40"/>
  <c r="D283" i="40"/>
  <c r="D284" i="40"/>
  <c r="D285" i="40"/>
  <c r="D286" i="40"/>
  <c r="D287" i="40"/>
  <c r="D288" i="40"/>
  <c r="D289" i="40"/>
  <c r="D290" i="40"/>
  <c r="D291" i="40"/>
  <c r="D292" i="40"/>
  <c r="D293" i="40"/>
  <c r="D294" i="40"/>
  <c r="D295" i="40"/>
  <c r="D296" i="40"/>
  <c r="D297" i="40"/>
  <c r="D298" i="40"/>
  <c r="D299" i="40"/>
  <c r="D300" i="40"/>
  <c r="D301" i="40"/>
  <c r="D302" i="40"/>
  <c r="D303" i="40"/>
  <c r="D304" i="40"/>
  <c r="D305" i="40"/>
  <c r="D306" i="40"/>
  <c r="D307" i="40"/>
  <c r="AB237" i="40" l="1"/>
  <c r="AB300" i="40"/>
  <c r="AB284" i="40"/>
  <c r="AB268" i="40"/>
  <c r="AB252" i="40"/>
  <c r="AB236" i="40"/>
  <c r="AB267" i="40"/>
  <c r="AB266" i="40"/>
  <c r="AB250" i="40"/>
  <c r="AB234" i="40"/>
  <c r="AB235" i="40"/>
  <c r="AB249" i="40"/>
  <c r="AB296" i="40"/>
  <c r="AB280" i="40"/>
  <c r="AB264" i="40"/>
  <c r="AB248" i="40"/>
  <c r="AB301" i="40"/>
  <c r="AB279" i="40"/>
  <c r="AB294" i="40"/>
  <c r="AB278" i="40"/>
  <c r="AB262" i="40"/>
  <c r="AB246" i="40"/>
  <c r="AB253" i="40"/>
  <c r="AB297" i="40"/>
  <c r="AB247" i="40"/>
  <c r="AB232" i="40"/>
  <c r="AB293" i="40"/>
  <c r="AB277" i="40"/>
  <c r="AB261" i="40"/>
  <c r="AB245" i="40"/>
  <c r="AB269" i="40"/>
  <c r="AB251" i="40"/>
  <c r="AB233" i="40"/>
  <c r="AB292" i="40"/>
  <c r="AB276" i="40"/>
  <c r="AB260" i="40"/>
  <c r="AB244" i="40"/>
  <c r="AB281" i="40"/>
  <c r="AB307" i="40"/>
  <c r="AB291" i="40"/>
  <c r="AB275" i="40"/>
  <c r="AB259" i="40"/>
  <c r="AB243" i="40"/>
  <c r="AB306" i="40"/>
  <c r="AB290" i="40"/>
  <c r="AB274" i="40"/>
  <c r="AB258" i="40"/>
  <c r="AB242" i="40"/>
  <c r="AB285" i="40"/>
  <c r="AB283" i="40"/>
  <c r="AB298" i="40"/>
  <c r="AB263" i="40"/>
  <c r="AB305" i="40"/>
  <c r="AB289" i="40"/>
  <c r="AB273" i="40"/>
  <c r="AB257" i="40"/>
  <c r="AB241" i="40"/>
  <c r="AB265" i="40"/>
  <c r="AB304" i="40"/>
  <c r="AB288" i="40"/>
  <c r="AB272" i="40"/>
  <c r="AB256" i="40"/>
  <c r="AB240" i="40"/>
  <c r="AB299" i="40"/>
  <c r="AB282" i="40"/>
  <c r="AB295" i="40"/>
  <c r="AB303" i="40"/>
  <c r="AB287" i="40"/>
  <c r="AB271" i="40"/>
  <c r="AB255" i="40"/>
  <c r="AB239" i="40"/>
  <c r="AB302" i="40"/>
  <c r="AB286" i="40"/>
  <c r="AB270" i="40"/>
  <c r="AB254" i="40"/>
  <c r="AB238" i="40"/>
  <c r="T289" i="40"/>
  <c r="T288" i="40"/>
  <c r="G240" i="40"/>
  <c r="H240" i="40" s="1"/>
  <c r="G275" i="40"/>
  <c r="V275" i="40" s="1"/>
  <c r="W275" i="40" s="1"/>
  <c r="T264" i="40"/>
  <c r="G299" i="40"/>
  <c r="I299" i="40" s="1"/>
  <c r="J299" i="40" s="1"/>
  <c r="T251" i="40"/>
  <c r="T253" i="40"/>
  <c r="T263" i="40"/>
  <c r="T301" i="40"/>
  <c r="T241" i="40"/>
  <c r="T287" i="40"/>
  <c r="T239" i="40"/>
  <c r="T302" i="40"/>
  <c r="T254" i="40"/>
  <c r="T300" i="40"/>
  <c r="T252" i="40"/>
  <c r="G277" i="40"/>
  <c r="I277" i="40" s="1"/>
  <c r="J277" i="40" s="1"/>
  <c r="G276" i="40"/>
  <c r="I276" i="40" s="1"/>
  <c r="J276" i="40" s="1"/>
  <c r="T290" i="40"/>
  <c r="T242" i="40"/>
  <c r="T240" i="40"/>
  <c r="T297" i="40"/>
  <c r="T285" i="40"/>
  <c r="T273" i="40"/>
  <c r="G239" i="40"/>
  <c r="I239" i="40" s="1"/>
  <c r="J239" i="40" s="1"/>
  <c r="T303" i="40"/>
  <c r="T291" i="40"/>
  <c r="T279" i="40"/>
  <c r="T267" i="40"/>
  <c r="T255" i="40"/>
  <c r="T243" i="40"/>
  <c r="G235" i="40"/>
  <c r="H235" i="40" s="1"/>
  <c r="G241" i="40"/>
  <c r="I241" i="40" s="1"/>
  <c r="J241" i="40" s="1"/>
  <c r="T298" i="40"/>
  <c r="T286" i="40"/>
  <c r="T274" i="40"/>
  <c r="T262" i="40"/>
  <c r="T250" i="40"/>
  <c r="T238" i="40"/>
  <c r="T278" i="40"/>
  <c r="T266" i="40"/>
  <c r="T261" i="40"/>
  <c r="T249" i="40"/>
  <c r="T237" i="40"/>
  <c r="T277" i="40"/>
  <c r="T265" i="40"/>
  <c r="T272" i="40"/>
  <c r="G236" i="40"/>
  <c r="H236" i="40" s="1"/>
  <c r="T276" i="40"/>
  <c r="T284" i="40"/>
  <c r="T248" i="40"/>
  <c r="G296" i="40"/>
  <c r="H296" i="40" s="1"/>
  <c r="G260" i="40"/>
  <c r="H260" i="40" s="1"/>
  <c r="V240" i="40"/>
  <c r="W240" i="40" s="1"/>
  <c r="T307" i="40"/>
  <c r="T295" i="40"/>
  <c r="G283" i="40"/>
  <c r="I283" i="40" s="1"/>
  <c r="J283" i="40" s="1"/>
  <c r="T271" i="40"/>
  <c r="T259" i="40"/>
  <c r="T247" i="40"/>
  <c r="T235" i="40"/>
  <c r="T306" i="40"/>
  <c r="T294" i="40"/>
  <c r="T282" i="40"/>
  <c r="G270" i="40"/>
  <c r="V270" i="40" s="1"/>
  <c r="W270" i="40" s="1"/>
  <c r="G258" i="40"/>
  <c r="V258" i="40" s="1"/>
  <c r="W258" i="40" s="1"/>
  <c r="T246" i="40"/>
  <c r="G234" i="40"/>
  <c r="V234" i="40" s="1"/>
  <c r="W234" i="40" s="1"/>
  <c r="G305" i="40"/>
  <c r="I305" i="40" s="1"/>
  <c r="J305" i="40" s="1"/>
  <c r="G293" i="40"/>
  <c r="I293" i="40" s="1"/>
  <c r="J293" i="40" s="1"/>
  <c r="G281" i="40"/>
  <c r="I281" i="40" s="1"/>
  <c r="J281" i="40" s="1"/>
  <c r="G269" i="40"/>
  <c r="I269" i="40" s="1"/>
  <c r="J269" i="40" s="1"/>
  <c r="G257" i="40"/>
  <c r="V257" i="40" s="1"/>
  <c r="W257" i="40" s="1"/>
  <c r="G245" i="40"/>
  <c r="V245" i="40" s="1"/>
  <c r="W245" i="40" s="1"/>
  <c r="G233" i="40"/>
  <c r="I233" i="40" s="1"/>
  <c r="J233" i="40" s="1"/>
  <c r="T304" i="40"/>
  <c r="T292" i="40"/>
  <c r="T280" i="40"/>
  <c r="T268" i="40"/>
  <c r="T256" i="40"/>
  <c r="T244" i="40"/>
  <c r="T232" i="40"/>
  <c r="T299" i="40"/>
  <c r="G307" i="40"/>
  <c r="H307" i="40" s="1"/>
  <c r="T275" i="40"/>
  <c r="G263" i="40"/>
  <c r="I263" i="40" s="1"/>
  <c r="J263" i="40" s="1"/>
  <c r="G262" i="40"/>
  <c r="V262" i="40" s="1"/>
  <c r="W262" i="40" s="1"/>
  <c r="G261" i="40"/>
  <c r="H261" i="40" s="1"/>
  <c r="T283" i="40"/>
  <c r="G295" i="40"/>
  <c r="I295" i="40" s="1"/>
  <c r="J295" i="40" s="1"/>
  <c r="G247" i="40"/>
  <c r="H247" i="40" s="1"/>
  <c r="G285" i="40"/>
  <c r="H285" i="40" s="1"/>
  <c r="G249" i="40"/>
  <c r="V249" i="40" s="1"/>
  <c r="W249" i="40" s="1"/>
  <c r="G284" i="40"/>
  <c r="I284" i="40" s="1"/>
  <c r="J284" i="40" s="1"/>
  <c r="G248" i="40"/>
  <c r="V248" i="40" s="1"/>
  <c r="W248" i="40" s="1"/>
  <c r="T296" i="40"/>
  <c r="T260" i="40"/>
  <c r="G274" i="40"/>
  <c r="I274" i="40" s="1"/>
  <c r="J274" i="40" s="1"/>
  <c r="G238" i="40"/>
  <c r="V238" i="40" s="1"/>
  <c r="W238" i="40" s="1"/>
  <c r="G272" i="40"/>
  <c r="H272" i="40" s="1"/>
  <c r="G237" i="40"/>
  <c r="H237" i="40" s="1"/>
  <c r="T236" i="40"/>
  <c r="G298" i="40"/>
  <c r="I298" i="40" s="1"/>
  <c r="J298" i="40" s="1"/>
  <c r="G297" i="40"/>
  <c r="H297" i="40" s="1"/>
  <c r="G259" i="40"/>
  <c r="G286" i="40"/>
  <c r="V286" i="40" s="1"/>
  <c r="W286" i="40" s="1"/>
  <c r="G250" i="40"/>
  <c r="I250" i="40" s="1"/>
  <c r="J250" i="40" s="1"/>
  <c r="G273" i="40"/>
  <c r="H273" i="40" s="1"/>
  <c r="G271" i="40"/>
  <c r="H271" i="40" s="1"/>
  <c r="G294" i="40"/>
  <c r="I294" i="40" s="1"/>
  <c r="J294" i="40" s="1"/>
  <c r="T258" i="40"/>
  <c r="T234" i="40"/>
  <c r="G282" i="40"/>
  <c r="G301" i="40"/>
  <c r="V301" i="40" s="1"/>
  <c r="W301" i="40" s="1"/>
  <c r="G289" i="40"/>
  <c r="H289" i="40" s="1"/>
  <c r="G265" i="40"/>
  <c r="V265" i="40" s="1"/>
  <c r="W265" i="40" s="1"/>
  <c r="G253" i="40"/>
  <c r="I253" i="40" s="1"/>
  <c r="J253" i="40" s="1"/>
  <c r="T305" i="40"/>
  <c r="T293" i="40"/>
  <c r="T281" i="40"/>
  <c r="T269" i="40"/>
  <c r="T257" i="40"/>
  <c r="T245" i="40"/>
  <c r="T233" i="40"/>
  <c r="G306" i="40"/>
  <c r="G246" i="40"/>
  <c r="T270" i="40"/>
  <c r="G300" i="40"/>
  <c r="V300" i="40" s="1"/>
  <c r="W300" i="40" s="1"/>
  <c r="G288" i="40"/>
  <c r="V288" i="40" s="1"/>
  <c r="W288" i="40" s="1"/>
  <c r="G264" i="40"/>
  <c r="V264" i="40" s="1"/>
  <c r="W264" i="40" s="1"/>
  <c r="G252" i="40"/>
  <c r="V252" i="40" s="1"/>
  <c r="W252" i="40" s="1"/>
  <c r="G287" i="40"/>
  <c r="V287" i="40" s="1"/>
  <c r="W287" i="40" s="1"/>
  <c r="G251" i="40"/>
  <c r="I251" i="40" s="1"/>
  <c r="J251" i="40" s="1"/>
  <c r="G292" i="40"/>
  <c r="I292" i="40" s="1"/>
  <c r="J292" i="40" s="1"/>
  <c r="G268" i="40"/>
  <c r="I268" i="40" s="1"/>
  <c r="J268" i="40" s="1"/>
  <c r="G244" i="40"/>
  <c r="V244" i="40" s="1"/>
  <c r="W244" i="40" s="1"/>
  <c r="G303" i="40"/>
  <c r="I303" i="40" s="1"/>
  <c r="J303" i="40" s="1"/>
  <c r="G291" i="40"/>
  <c r="I291" i="40" s="1"/>
  <c r="J291" i="40" s="1"/>
  <c r="G267" i="40"/>
  <c r="I267" i="40" s="1"/>
  <c r="J267" i="40" s="1"/>
  <c r="G243" i="40"/>
  <c r="I243" i="40" s="1"/>
  <c r="J243" i="40" s="1"/>
  <c r="G302" i="40"/>
  <c r="I302" i="40" s="1"/>
  <c r="J302" i="40" s="1"/>
  <c r="G290" i="40"/>
  <c r="I290" i="40" s="1"/>
  <c r="J290" i="40" s="1"/>
  <c r="G278" i="40"/>
  <c r="I278" i="40" s="1"/>
  <c r="J278" i="40" s="1"/>
  <c r="G266" i="40"/>
  <c r="I266" i="40" s="1"/>
  <c r="J266" i="40" s="1"/>
  <c r="G254" i="40"/>
  <c r="I254" i="40" s="1"/>
  <c r="J254" i="40" s="1"/>
  <c r="G242" i="40"/>
  <c r="I242" i="40" s="1"/>
  <c r="J242" i="40" s="1"/>
  <c r="G304" i="40"/>
  <c r="I304" i="40" s="1"/>
  <c r="J304" i="40" s="1"/>
  <c r="G280" i="40"/>
  <c r="V280" i="40" s="1"/>
  <c r="W280" i="40" s="1"/>
  <c r="G256" i="40"/>
  <c r="I256" i="40" s="1"/>
  <c r="J256" i="40" s="1"/>
  <c r="G232" i="40"/>
  <c r="I232" i="40" s="1"/>
  <c r="J232" i="40" s="1"/>
  <c r="G279" i="40"/>
  <c r="I279" i="40" s="1"/>
  <c r="J279" i="40" s="1"/>
  <c r="G255" i="40"/>
  <c r="I255" i="40" s="1"/>
  <c r="J255" i="40" s="1"/>
  <c r="V305" i="40" l="1"/>
  <c r="W305" i="40" s="1"/>
  <c r="H299" i="40"/>
  <c r="I240" i="40"/>
  <c r="J240" i="40" s="1"/>
  <c r="I275" i="40"/>
  <c r="J275" i="40" s="1"/>
  <c r="V299" i="40"/>
  <c r="W299" i="40" s="1"/>
  <c r="H275" i="40"/>
  <c r="H269" i="40"/>
  <c r="V239" i="40"/>
  <c r="W239" i="40" s="1"/>
  <c r="V241" i="40"/>
  <c r="W241" i="40" s="1"/>
  <c r="V277" i="40"/>
  <c r="W277" i="40" s="1"/>
  <c r="H277" i="40"/>
  <c r="H283" i="40"/>
  <c r="I236" i="40"/>
  <c r="J236" i="40" s="1"/>
  <c r="H241" i="40"/>
  <c r="V276" i="40"/>
  <c r="W276" i="40" s="1"/>
  <c r="V283" i="40"/>
  <c r="W283" i="40" s="1"/>
  <c r="H305" i="40"/>
  <c r="H270" i="40"/>
  <c r="H281" i="40"/>
  <c r="I235" i="40"/>
  <c r="J235" i="40" s="1"/>
  <c r="V263" i="40"/>
  <c r="W263" i="40" s="1"/>
  <c r="H276" i="40"/>
  <c r="I234" i="40"/>
  <c r="J234" i="40" s="1"/>
  <c r="H234" i="40"/>
  <c r="V293" i="40"/>
  <c r="W293" i="40" s="1"/>
  <c r="V281" i="40"/>
  <c r="W281" i="40" s="1"/>
  <c r="V235" i="40"/>
  <c r="W235" i="40" s="1"/>
  <c r="H254" i="40"/>
  <c r="V307" i="40"/>
  <c r="W307" i="40" s="1"/>
  <c r="H239" i="40"/>
  <c r="V296" i="40"/>
  <c r="W296" i="40" s="1"/>
  <c r="V255" i="40"/>
  <c r="W255" i="40" s="1"/>
  <c r="V269" i="40"/>
  <c r="W269" i="40" s="1"/>
  <c r="V260" i="40"/>
  <c r="W260" i="40" s="1"/>
  <c r="I260" i="40"/>
  <c r="J260" i="40" s="1"/>
  <c r="I296" i="40"/>
  <c r="J296" i="40" s="1"/>
  <c r="I289" i="40"/>
  <c r="J289" i="40" s="1"/>
  <c r="H301" i="40"/>
  <c r="V233" i="40"/>
  <c r="W233" i="40" s="1"/>
  <c r="V236" i="40"/>
  <c r="W236" i="40" s="1"/>
  <c r="H284" i="40"/>
  <c r="V284" i="40"/>
  <c r="W284" i="40" s="1"/>
  <c r="I258" i="40"/>
  <c r="J258" i="40" s="1"/>
  <c r="I245" i="40"/>
  <c r="J245" i="40" s="1"/>
  <c r="H245" i="40"/>
  <c r="H243" i="40"/>
  <c r="H263" i="40"/>
  <c r="I273" i="40"/>
  <c r="J273" i="40" s="1"/>
  <c r="I238" i="40"/>
  <c r="J238" i="40" s="1"/>
  <c r="H252" i="40"/>
  <c r="V274" i="40"/>
  <c r="W274" i="40" s="1"/>
  <c r="H274" i="40"/>
  <c r="V273" i="40"/>
  <c r="W273" i="40" s="1"/>
  <c r="H233" i="40"/>
  <c r="V251" i="40"/>
  <c r="W251" i="40" s="1"/>
  <c r="H258" i="40"/>
  <c r="H293" i="40"/>
  <c r="I261" i="40"/>
  <c r="J261" i="40" s="1"/>
  <c r="I257" i="40"/>
  <c r="J257" i="40" s="1"/>
  <c r="H257" i="40"/>
  <c r="V272" i="40"/>
  <c r="W272" i="40" s="1"/>
  <c r="H238" i="40"/>
  <c r="I270" i="40"/>
  <c r="J270" i="40" s="1"/>
  <c r="I301" i="40"/>
  <c r="J301" i="40" s="1"/>
  <c r="V254" i="40"/>
  <c r="W254" i="40" s="1"/>
  <c r="I297" i="40"/>
  <c r="J297" i="40" s="1"/>
  <c r="V237" i="40"/>
  <c r="W237" i="40" s="1"/>
  <c r="H288" i="40"/>
  <c r="I272" i="40"/>
  <c r="J272" i="40" s="1"/>
  <c r="I288" i="40"/>
  <c r="J288" i="40" s="1"/>
  <c r="H262" i="40"/>
  <c r="V253" i="40"/>
  <c r="W253" i="40" s="1"/>
  <c r="I237" i="40"/>
  <c r="J237" i="40" s="1"/>
  <c r="I262" i="40"/>
  <c r="J262" i="40" s="1"/>
  <c r="V289" i="40"/>
  <c r="W289" i="40" s="1"/>
  <c r="V247" i="40"/>
  <c r="W247" i="40" s="1"/>
  <c r="I264" i="40"/>
  <c r="J264" i="40" s="1"/>
  <c r="I265" i="40"/>
  <c r="J265" i="40" s="1"/>
  <c r="H242" i="40"/>
  <c r="H265" i="40"/>
  <c r="I307" i="40"/>
  <c r="J307" i="40" s="1"/>
  <c r="H248" i="40"/>
  <c r="H259" i="40"/>
  <c r="V259" i="40"/>
  <c r="W259" i="40" s="1"/>
  <c r="I249" i="40"/>
  <c r="J249" i="40" s="1"/>
  <c r="H256" i="40"/>
  <c r="I248" i="40"/>
  <c r="J248" i="40" s="1"/>
  <c r="I300" i="40"/>
  <c r="J300" i="40" s="1"/>
  <c r="H300" i="40"/>
  <c r="H287" i="40"/>
  <c r="I259" i="40"/>
  <c r="J259" i="40" s="1"/>
  <c r="V250" i="40"/>
  <c r="W250" i="40" s="1"/>
  <c r="I287" i="40"/>
  <c r="J287" i="40" s="1"/>
  <c r="H249" i="40"/>
  <c r="I285" i="40"/>
  <c r="J285" i="40" s="1"/>
  <c r="V285" i="40"/>
  <c r="W285" i="40" s="1"/>
  <c r="V242" i="40"/>
  <c r="W242" i="40" s="1"/>
  <c r="H295" i="40"/>
  <c r="V295" i="40"/>
  <c r="W295" i="40" s="1"/>
  <c r="V303" i="40"/>
  <c r="W303" i="40" s="1"/>
  <c r="V297" i="40"/>
  <c r="W297" i="40" s="1"/>
  <c r="H303" i="40"/>
  <c r="H250" i="40"/>
  <c r="V298" i="40"/>
  <c r="W298" i="40" s="1"/>
  <c r="H298" i="40"/>
  <c r="V271" i="40"/>
  <c r="W271" i="40" s="1"/>
  <c r="I271" i="40"/>
  <c r="J271" i="40" s="1"/>
  <c r="H255" i="40"/>
  <c r="H286" i="40"/>
  <c r="V261" i="40"/>
  <c r="W261" i="40" s="1"/>
  <c r="H291" i="40"/>
  <c r="I286" i="40"/>
  <c r="J286" i="40" s="1"/>
  <c r="H232" i="40"/>
  <c r="I247" i="40"/>
  <c r="J247" i="40" s="1"/>
  <c r="H292" i="40"/>
  <c r="V256" i="40"/>
  <c r="W256" i="40" s="1"/>
  <c r="V232" i="40"/>
  <c r="W232" i="40" s="1"/>
  <c r="V279" i="40"/>
  <c r="W279" i="40" s="1"/>
  <c r="H282" i="40"/>
  <c r="V282" i="40"/>
  <c r="W282" i="40" s="1"/>
  <c r="V292" i="40"/>
  <c r="W292" i="40" s="1"/>
  <c r="V304" i="40"/>
  <c r="W304" i="40" s="1"/>
  <c r="I252" i="40"/>
  <c r="J252" i="40" s="1"/>
  <c r="I282" i="40"/>
  <c r="J282" i="40" s="1"/>
  <c r="H246" i="40"/>
  <c r="V246" i="40"/>
  <c r="W246" i="40" s="1"/>
  <c r="H253" i="40"/>
  <c r="H306" i="40"/>
  <c r="I306" i="40"/>
  <c r="J306" i="40" s="1"/>
  <c r="V306" i="40"/>
  <c r="W306" i="40" s="1"/>
  <c r="V290" i="40"/>
  <c r="W290" i="40" s="1"/>
  <c r="H251" i="40"/>
  <c r="V268" i="40"/>
  <c r="W268" i="40" s="1"/>
  <c r="V243" i="40"/>
  <c r="W243" i="40" s="1"/>
  <c r="V266" i="40"/>
  <c r="W266" i="40" s="1"/>
  <c r="V267" i="40"/>
  <c r="W267" i="40" s="1"/>
  <c r="I246" i="40"/>
  <c r="J246" i="40" s="1"/>
  <c r="V278" i="40"/>
  <c r="W278" i="40" s="1"/>
  <c r="H294" i="40"/>
  <c r="V294" i="40"/>
  <c r="W294" i="40" s="1"/>
  <c r="H264" i="40"/>
  <c r="V302" i="40"/>
  <c r="W302" i="40" s="1"/>
  <c r="V291" i="40"/>
  <c r="W291" i="40" s="1"/>
  <c r="H266" i="40"/>
  <c r="I280" i="40"/>
  <c r="J280" i="40" s="1"/>
  <c r="H280" i="40"/>
  <c r="H304" i="40"/>
  <c r="H279" i="40"/>
  <c r="H268" i="40"/>
  <c r="H302" i="40"/>
  <c r="H267" i="40"/>
  <c r="H278" i="40"/>
  <c r="H290" i="40"/>
  <c r="I244" i="40"/>
  <c r="J244" i="40" s="1"/>
  <c r="H244" i="40"/>
  <c r="Y3" i="40" l="1"/>
  <c r="AC3" i="40" s="1"/>
  <c r="Y4" i="40"/>
  <c r="AC4" i="40" s="1"/>
  <c r="Y5" i="40"/>
  <c r="AC5" i="40" s="1"/>
  <c r="Y6" i="40"/>
  <c r="AC6" i="40" s="1"/>
  <c r="Y7" i="40"/>
  <c r="AC7" i="40" s="1"/>
  <c r="Y8" i="40"/>
  <c r="AC8" i="40" s="1"/>
  <c r="Y9" i="40"/>
  <c r="AC9" i="40" s="1"/>
  <c r="Y10" i="40"/>
  <c r="AC10" i="40" s="1"/>
  <c r="Y11" i="40"/>
  <c r="AC11" i="40" s="1"/>
  <c r="Y12" i="40"/>
  <c r="AC12" i="40" s="1"/>
  <c r="Y13" i="40"/>
  <c r="AC13" i="40" s="1"/>
  <c r="Y14" i="40"/>
  <c r="AC14" i="40" s="1"/>
  <c r="Y15" i="40"/>
  <c r="AC15" i="40" s="1"/>
  <c r="Y16" i="40"/>
  <c r="AC16" i="40" s="1"/>
  <c r="Y17" i="40"/>
  <c r="AC17" i="40" s="1"/>
  <c r="Y18" i="40"/>
  <c r="AC18" i="40" s="1"/>
  <c r="Y19" i="40"/>
  <c r="AC19" i="40" s="1"/>
  <c r="Y20" i="40"/>
  <c r="AC20" i="40" s="1"/>
  <c r="Y21" i="40"/>
  <c r="AC21" i="40" s="1"/>
  <c r="Y22" i="40"/>
  <c r="AC22" i="40" s="1"/>
  <c r="Y23" i="40"/>
  <c r="AC23" i="40" s="1"/>
  <c r="Y24" i="40"/>
  <c r="AC24" i="40" s="1"/>
  <c r="Y25" i="40"/>
  <c r="AC25" i="40" s="1"/>
  <c r="Y26" i="40"/>
  <c r="AC26" i="40" s="1"/>
  <c r="Y27" i="40"/>
  <c r="AC27" i="40" s="1"/>
  <c r="Y28" i="40"/>
  <c r="AC28" i="40" s="1"/>
  <c r="Y29" i="40"/>
  <c r="AC29" i="40" s="1"/>
  <c r="Y30" i="40"/>
  <c r="AC30" i="40" s="1"/>
  <c r="Y31" i="40"/>
  <c r="AC31" i="40" s="1"/>
  <c r="Y32" i="40"/>
  <c r="AC32" i="40" s="1"/>
  <c r="Y33" i="40"/>
  <c r="AC33" i="40" s="1"/>
  <c r="Y34" i="40"/>
  <c r="AC34" i="40" s="1"/>
  <c r="Y35" i="40"/>
  <c r="AC35" i="40" s="1"/>
  <c r="Y36" i="40"/>
  <c r="AC36" i="40" s="1"/>
  <c r="Y37" i="40"/>
  <c r="AC37" i="40" s="1"/>
  <c r="Y38" i="40"/>
  <c r="AC38" i="40" s="1"/>
  <c r="Y39" i="40"/>
  <c r="AC39" i="40" s="1"/>
  <c r="Y40" i="40"/>
  <c r="AC40" i="40" s="1"/>
  <c r="Y41" i="40"/>
  <c r="AC41" i="40" s="1"/>
  <c r="Y42" i="40"/>
  <c r="AC42" i="40" s="1"/>
  <c r="Y43" i="40"/>
  <c r="AC43" i="40" s="1"/>
  <c r="Y44" i="40"/>
  <c r="AC44" i="40" s="1"/>
  <c r="Y45" i="40"/>
  <c r="AC45" i="40" s="1"/>
  <c r="Y46" i="40"/>
  <c r="AC46" i="40" s="1"/>
  <c r="Y47" i="40"/>
  <c r="AC47" i="40" s="1"/>
  <c r="Y48" i="40"/>
  <c r="AC48" i="40" s="1"/>
  <c r="Y49" i="40"/>
  <c r="AC49" i="40" s="1"/>
  <c r="Y50" i="40"/>
  <c r="AC50" i="40" s="1"/>
  <c r="Y51" i="40"/>
  <c r="AC51" i="40" s="1"/>
  <c r="Y52" i="40"/>
  <c r="AC52" i="40" s="1"/>
  <c r="Y53" i="40"/>
  <c r="AC53" i="40" s="1"/>
  <c r="Y54" i="40"/>
  <c r="AC54" i="40" s="1"/>
  <c r="Y55" i="40"/>
  <c r="AC55" i="40" s="1"/>
  <c r="Y56" i="40"/>
  <c r="AC56" i="40" s="1"/>
  <c r="Y57" i="40"/>
  <c r="AC57" i="40" s="1"/>
  <c r="Y58" i="40"/>
  <c r="AC58" i="40" s="1"/>
  <c r="Y59" i="40"/>
  <c r="AC59" i="40" s="1"/>
  <c r="Y60" i="40"/>
  <c r="AC60" i="40" s="1"/>
  <c r="Y61" i="40"/>
  <c r="AC61" i="40" s="1"/>
  <c r="Y62" i="40"/>
  <c r="AC62" i="40" s="1"/>
  <c r="Y63" i="40"/>
  <c r="AC63" i="40" s="1"/>
  <c r="Y64" i="40"/>
  <c r="AC64" i="40" s="1"/>
  <c r="Y65" i="40"/>
  <c r="AC65" i="40" s="1"/>
  <c r="Y66" i="40"/>
  <c r="AC66" i="40" s="1"/>
  <c r="Y67" i="40"/>
  <c r="AC67" i="40" s="1"/>
  <c r="Y68" i="40"/>
  <c r="AC68" i="40" s="1"/>
  <c r="Y69" i="40"/>
  <c r="AC69" i="40" s="1"/>
  <c r="Y70" i="40"/>
  <c r="AC70" i="40" s="1"/>
  <c r="Y71" i="40"/>
  <c r="AC71" i="40" s="1"/>
  <c r="Y72" i="40"/>
  <c r="AC72" i="40" s="1"/>
  <c r="Y73" i="40"/>
  <c r="AC73" i="40" s="1"/>
  <c r="Y74" i="40"/>
  <c r="AC74" i="40" s="1"/>
  <c r="Y75" i="40"/>
  <c r="AC75" i="40" s="1"/>
  <c r="Y76" i="40"/>
  <c r="AC76" i="40" s="1"/>
  <c r="Y77" i="40"/>
  <c r="AC77" i="40" s="1"/>
  <c r="Y78" i="40"/>
  <c r="AC78" i="40" s="1"/>
  <c r="Y79" i="40"/>
  <c r="AC79" i="40" s="1"/>
  <c r="Y80" i="40"/>
  <c r="AC80" i="40" s="1"/>
  <c r="Y81" i="40"/>
  <c r="AC81" i="40" s="1"/>
  <c r="Y82" i="40"/>
  <c r="AC82" i="40" s="1"/>
  <c r="Y83" i="40"/>
  <c r="AC83" i="40" s="1"/>
  <c r="Y84" i="40"/>
  <c r="AC84" i="40" s="1"/>
  <c r="Y85" i="40"/>
  <c r="AC85" i="40" s="1"/>
  <c r="Y86" i="40"/>
  <c r="AC86" i="40" s="1"/>
  <c r="Y87" i="40"/>
  <c r="AC87" i="40" s="1"/>
  <c r="Y88" i="40"/>
  <c r="AC88" i="40" s="1"/>
  <c r="Y89" i="40"/>
  <c r="AC89" i="40" s="1"/>
  <c r="Y90" i="40"/>
  <c r="AC90" i="40" s="1"/>
  <c r="Y91" i="40"/>
  <c r="AC91" i="40" s="1"/>
  <c r="Y92" i="40"/>
  <c r="AC92" i="40" s="1"/>
  <c r="Y93" i="40"/>
  <c r="AC93" i="40" s="1"/>
  <c r="Y94" i="40"/>
  <c r="AC94" i="40" s="1"/>
  <c r="Y95" i="40"/>
  <c r="AC95" i="40" s="1"/>
  <c r="Y96" i="40"/>
  <c r="AC96" i="40" s="1"/>
  <c r="Y97" i="40"/>
  <c r="AC97" i="40" s="1"/>
  <c r="Y98" i="40"/>
  <c r="AC98" i="40" s="1"/>
  <c r="Y99" i="40"/>
  <c r="AC99" i="40" s="1"/>
  <c r="Y100" i="40"/>
  <c r="AC100" i="40" s="1"/>
  <c r="Y101" i="40"/>
  <c r="AC101" i="40" s="1"/>
  <c r="Y102" i="40"/>
  <c r="AC102" i="40" s="1"/>
  <c r="Y103" i="40"/>
  <c r="AC103" i="40" s="1"/>
  <c r="Y104" i="40"/>
  <c r="AC104" i="40" s="1"/>
  <c r="Y105" i="40"/>
  <c r="AC105" i="40" s="1"/>
  <c r="Y106" i="40"/>
  <c r="AC106" i="40" s="1"/>
  <c r="Y107" i="40"/>
  <c r="AC107" i="40" s="1"/>
  <c r="Y108" i="40"/>
  <c r="AC108" i="40" s="1"/>
  <c r="Y109" i="40"/>
  <c r="AC109" i="40" s="1"/>
  <c r="Y110" i="40"/>
  <c r="AC110" i="40" s="1"/>
  <c r="Y111" i="40"/>
  <c r="AC111" i="40" s="1"/>
  <c r="Y112" i="40"/>
  <c r="AC112" i="40" s="1"/>
  <c r="Y113" i="40"/>
  <c r="AC113" i="40" s="1"/>
  <c r="Y114" i="40"/>
  <c r="AC114" i="40" s="1"/>
  <c r="Y115" i="40"/>
  <c r="AC115" i="40" s="1"/>
  <c r="Y116" i="40"/>
  <c r="AC116" i="40" s="1"/>
  <c r="Y117" i="40"/>
  <c r="AC117" i="40" s="1"/>
  <c r="Y118" i="40"/>
  <c r="AC118" i="40" s="1"/>
  <c r="Y119" i="40"/>
  <c r="AC119" i="40" s="1"/>
  <c r="Y120" i="40"/>
  <c r="AC120" i="40" s="1"/>
  <c r="Y121" i="40"/>
  <c r="AC121" i="40" s="1"/>
  <c r="Y122" i="40"/>
  <c r="AC122" i="40" s="1"/>
  <c r="Y123" i="40"/>
  <c r="AC123" i="40" s="1"/>
  <c r="Y124" i="40"/>
  <c r="AC124" i="40" s="1"/>
  <c r="Y125" i="40"/>
  <c r="AC125" i="40" s="1"/>
  <c r="Y126" i="40"/>
  <c r="AC126" i="40" s="1"/>
  <c r="Y127" i="40"/>
  <c r="AC127" i="40" s="1"/>
  <c r="Y128" i="40"/>
  <c r="AC128" i="40" s="1"/>
  <c r="Y129" i="40"/>
  <c r="AC129" i="40" s="1"/>
  <c r="Y130" i="40"/>
  <c r="AC130" i="40" s="1"/>
  <c r="Y131" i="40"/>
  <c r="AC131" i="40" s="1"/>
  <c r="Y132" i="40"/>
  <c r="AC132" i="40" s="1"/>
  <c r="Y133" i="40"/>
  <c r="AC133" i="40" s="1"/>
  <c r="Y134" i="40"/>
  <c r="AC134" i="40" s="1"/>
  <c r="Y135" i="40"/>
  <c r="AC135" i="40" s="1"/>
  <c r="Y136" i="40"/>
  <c r="AC136" i="40" s="1"/>
  <c r="Y137" i="40"/>
  <c r="AC137" i="40" s="1"/>
  <c r="Y138" i="40"/>
  <c r="AC138" i="40" s="1"/>
  <c r="Y139" i="40"/>
  <c r="AC139" i="40" s="1"/>
  <c r="Y140" i="40"/>
  <c r="AC140" i="40" s="1"/>
  <c r="Y141" i="40"/>
  <c r="AC141" i="40" s="1"/>
  <c r="Y142" i="40"/>
  <c r="AC142" i="40" s="1"/>
  <c r="Y143" i="40"/>
  <c r="AC143" i="40" s="1"/>
  <c r="Y144" i="40"/>
  <c r="AC144" i="40" s="1"/>
  <c r="Y145" i="40"/>
  <c r="AC145" i="40" s="1"/>
  <c r="Y146" i="40"/>
  <c r="AC146" i="40" s="1"/>
  <c r="Y147" i="40"/>
  <c r="AC147" i="40" s="1"/>
  <c r="Y148" i="40"/>
  <c r="AC148" i="40" s="1"/>
  <c r="Y149" i="40"/>
  <c r="AC149" i="40" s="1"/>
  <c r="Y150" i="40"/>
  <c r="AC150" i="40" s="1"/>
  <c r="Y151" i="40"/>
  <c r="AC151" i="40" s="1"/>
  <c r="Y152" i="40"/>
  <c r="AC152" i="40" s="1"/>
  <c r="Y153" i="40"/>
  <c r="AC153" i="40" s="1"/>
  <c r="Y154" i="40"/>
  <c r="AC154" i="40" s="1"/>
  <c r="Y155" i="40"/>
  <c r="AC155" i="40" s="1"/>
  <c r="Y156" i="40"/>
  <c r="AC156" i="40" s="1"/>
  <c r="Y157" i="40"/>
  <c r="AC157" i="40" s="1"/>
  <c r="Y158" i="40"/>
  <c r="AC158" i="40" s="1"/>
  <c r="Y159" i="40"/>
  <c r="AC159" i="40" s="1"/>
  <c r="Y160" i="40"/>
  <c r="AC160" i="40" s="1"/>
  <c r="Y161" i="40"/>
  <c r="AC161" i="40" s="1"/>
  <c r="Y162" i="40"/>
  <c r="AC162" i="40" s="1"/>
  <c r="Y163" i="40"/>
  <c r="AC163" i="40" s="1"/>
  <c r="Y164" i="40"/>
  <c r="AC164" i="40" s="1"/>
  <c r="Y165" i="40"/>
  <c r="AC165" i="40" s="1"/>
  <c r="Y166" i="40"/>
  <c r="AC166" i="40" s="1"/>
  <c r="Y167" i="40"/>
  <c r="AC167" i="40" s="1"/>
  <c r="Y168" i="40"/>
  <c r="AC168" i="40" s="1"/>
  <c r="Y169" i="40"/>
  <c r="AC169" i="40" s="1"/>
  <c r="Y170" i="40"/>
  <c r="AC170" i="40" s="1"/>
  <c r="Y171" i="40"/>
  <c r="AC171" i="40" s="1"/>
  <c r="Y172" i="40"/>
  <c r="AC172" i="40" s="1"/>
  <c r="Y173" i="40"/>
  <c r="AC173" i="40" s="1"/>
  <c r="Y174" i="40"/>
  <c r="AC174" i="40" s="1"/>
  <c r="Y175" i="40"/>
  <c r="AC175" i="40" s="1"/>
  <c r="Y176" i="40"/>
  <c r="AC176" i="40" s="1"/>
  <c r="Y177" i="40"/>
  <c r="AC177" i="40" s="1"/>
  <c r="Y178" i="40"/>
  <c r="AC178" i="40" s="1"/>
  <c r="Y179" i="40"/>
  <c r="AC179" i="40" s="1"/>
  <c r="Y180" i="40"/>
  <c r="AC180" i="40" s="1"/>
  <c r="Y181" i="40"/>
  <c r="AC181" i="40" s="1"/>
  <c r="Y182" i="40"/>
  <c r="AC182" i="40" s="1"/>
  <c r="Y183" i="40"/>
  <c r="AC183" i="40" s="1"/>
  <c r="Y184" i="40"/>
  <c r="AC184" i="40" s="1"/>
  <c r="Y185" i="40"/>
  <c r="AC185" i="40" s="1"/>
  <c r="Y186" i="40"/>
  <c r="AC186" i="40" s="1"/>
  <c r="Y187" i="40"/>
  <c r="AC187" i="40" s="1"/>
  <c r="Y188" i="40"/>
  <c r="AC188" i="40" s="1"/>
  <c r="Y189" i="40"/>
  <c r="AC189" i="40" s="1"/>
  <c r="Y190" i="40"/>
  <c r="AC190" i="40" s="1"/>
  <c r="Y191" i="40"/>
  <c r="AC191" i="40" s="1"/>
  <c r="Y192" i="40"/>
  <c r="AC192" i="40" s="1"/>
  <c r="Y193" i="40"/>
  <c r="AC193" i="40" s="1"/>
  <c r="Y194" i="40"/>
  <c r="AC194" i="40" s="1"/>
  <c r="Y195" i="40"/>
  <c r="AC195" i="40" s="1"/>
  <c r="Y196" i="40"/>
  <c r="AC196" i="40" s="1"/>
  <c r="Y197" i="40"/>
  <c r="AC197" i="40" s="1"/>
  <c r="Y198" i="40"/>
  <c r="AC198" i="40" s="1"/>
  <c r="Y199" i="40"/>
  <c r="AC199" i="40" s="1"/>
  <c r="Y200" i="40"/>
  <c r="AC200" i="40" s="1"/>
  <c r="Y201" i="40"/>
  <c r="AC201" i="40" s="1"/>
  <c r="Y202" i="40"/>
  <c r="AC202" i="40" s="1"/>
  <c r="Y203" i="40"/>
  <c r="AC203" i="40" s="1"/>
  <c r="Y204" i="40"/>
  <c r="AC204" i="40" s="1"/>
  <c r="Y205" i="40"/>
  <c r="AC205" i="40" s="1"/>
  <c r="Y206" i="40"/>
  <c r="AC206" i="40" s="1"/>
  <c r="Y207" i="40"/>
  <c r="AC207" i="40" s="1"/>
  <c r="Y208" i="40"/>
  <c r="AC208" i="40" s="1"/>
  <c r="Y209" i="40"/>
  <c r="AC209" i="40" s="1"/>
  <c r="Y210" i="40"/>
  <c r="AC210" i="40" s="1"/>
  <c r="Y211" i="40"/>
  <c r="AC211" i="40" s="1"/>
  <c r="Y212" i="40"/>
  <c r="AC212" i="40" s="1"/>
  <c r="Y213" i="40"/>
  <c r="AC213" i="40" s="1"/>
  <c r="Y214" i="40"/>
  <c r="AC214" i="40" s="1"/>
  <c r="Y215" i="40"/>
  <c r="AC215" i="40" s="1"/>
  <c r="Y216" i="40"/>
  <c r="AC216" i="40" s="1"/>
  <c r="Y217" i="40"/>
  <c r="AC217" i="40" s="1"/>
  <c r="Y218" i="40"/>
  <c r="AC218" i="40" s="1"/>
  <c r="Y219" i="40"/>
  <c r="AC219" i="40" s="1"/>
  <c r="Y220" i="40"/>
  <c r="AC220" i="40" s="1"/>
  <c r="Y221" i="40"/>
  <c r="AC221" i="40" s="1"/>
  <c r="Y222" i="40"/>
  <c r="AC222" i="40" s="1"/>
  <c r="Y223" i="40"/>
  <c r="AC223" i="40" s="1"/>
  <c r="Y224" i="40"/>
  <c r="AC224" i="40" s="1"/>
  <c r="Y225" i="40"/>
  <c r="AC225" i="40" s="1"/>
  <c r="Y226" i="40"/>
  <c r="AC226" i="40" s="1"/>
  <c r="Y227" i="40"/>
  <c r="AC227" i="40" s="1"/>
  <c r="Y228" i="40"/>
  <c r="AC228" i="40" s="1"/>
  <c r="Y229" i="40"/>
  <c r="AC229" i="40" s="1"/>
  <c r="Y230" i="40"/>
  <c r="AC230" i="40" s="1"/>
  <c r="Y231" i="40"/>
  <c r="AC231" i="40" s="1"/>
  <c r="Y2" i="40"/>
  <c r="AC2" i="40" s="1"/>
  <c r="U155" i="40"/>
  <c r="U156" i="40"/>
  <c r="U157" i="40"/>
  <c r="U158" i="40"/>
  <c r="U159" i="40"/>
  <c r="U160" i="40"/>
  <c r="U161" i="40"/>
  <c r="U162" i="40"/>
  <c r="U163" i="40"/>
  <c r="U164" i="40"/>
  <c r="U165" i="40"/>
  <c r="U166" i="40"/>
  <c r="U167" i="40"/>
  <c r="U168" i="40"/>
  <c r="U169" i="40"/>
  <c r="U170" i="40"/>
  <c r="U171" i="40"/>
  <c r="U172" i="40"/>
  <c r="U173" i="40"/>
  <c r="U174" i="40"/>
  <c r="U175" i="40"/>
  <c r="U176" i="40"/>
  <c r="U177" i="40"/>
  <c r="U178" i="40"/>
  <c r="U179" i="40"/>
  <c r="U180" i="40"/>
  <c r="U181" i="40"/>
  <c r="U182" i="40"/>
  <c r="U183" i="40"/>
  <c r="U184" i="40"/>
  <c r="U185" i="40"/>
  <c r="U186" i="40"/>
  <c r="U187" i="40"/>
  <c r="U188" i="40"/>
  <c r="U189" i="40"/>
  <c r="U190" i="40"/>
  <c r="U191" i="40"/>
  <c r="U192" i="40"/>
  <c r="U193" i="40"/>
  <c r="U194" i="40"/>
  <c r="U195" i="40"/>
  <c r="U196" i="40"/>
  <c r="U197" i="40"/>
  <c r="U198" i="40"/>
  <c r="U199" i="40"/>
  <c r="U200" i="40"/>
  <c r="U201" i="40"/>
  <c r="U202" i="40"/>
  <c r="U203" i="40"/>
  <c r="U204" i="40"/>
  <c r="U205" i="40"/>
  <c r="U206" i="40"/>
  <c r="U207" i="40"/>
  <c r="U208" i="40"/>
  <c r="U209" i="40"/>
  <c r="U210" i="40"/>
  <c r="U211" i="40"/>
  <c r="U212" i="40"/>
  <c r="U213" i="40"/>
  <c r="U214" i="40"/>
  <c r="U215" i="40"/>
  <c r="U216" i="40"/>
  <c r="U217" i="40"/>
  <c r="U218" i="40"/>
  <c r="U219" i="40"/>
  <c r="U220" i="40"/>
  <c r="U221" i="40"/>
  <c r="U222" i="40"/>
  <c r="U223" i="40"/>
  <c r="U224" i="40"/>
  <c r="U225" i="40"/>
  <c r="U226" i="40"/>
  <c r="U227" i="40"/>
  <c r="U228" i="40"/>
  <c r="U229" i="40"/>
  <c r="U230" i="40"/>
  <c r="U231" i="40"/>
  <c r="U80" i="40"/>
  <c r="U81" i="40"/>
  <c r="U82" i="40"/>
  <c r="U83" i="40"/>
  <c r="U84" i="40"/>
  <c r="U85" i="40"/>
  <c r="U86" i="40"/>
  <c r="U87" i="40"/>
  <c r="U88" i="40"/>
  <c r="U89" i="40"/>
  <c r="U91" i="40"/>
  <c r="U92" i="40"/>
  <c r="U93" i="40"/>
  <c r="U94" i="40"/>
  <c r="U95" i="40"/>
  <c r="U96" i="40"/>
  <c r="U97" i="40"/>
  <c r="U98" i="40"/>
  <c r="U99" i="40"/>
  <c r="U100" i="40"/>
  <c r="U101" i="40"/>
  <c r="U102" i="40"/>
  <c r="U103" i="40"/>
  <c r="U104" i="40"/>
  <c r="U105" i="40"/>
  <c r="U106" i="40"/>
  <c r="U107" i="40"/>
  <c r="U108" i="40"/>
  <c r="U109" i="40"/>
  <c r="U110" i="40"/>
  <c r="U111" i="40"/>
  <c r="U112" i="40"/>
  <c r="U113" i="40"/>
  <c r="U114" i="40"/>
  <c r="U115" i="40"/>
  <c r="U116" i="40"/>
  <c r="U117" i="40"/>
  <c r="U118" i="40"/>
  <c r="U119" i="40"/>
  <c r="U120" i="40"/>
  <c r="U121" i="40"/>
  <c r="U122" i="40"/>
  <c r="U123" i="40"/>
  <c r="U124" i="40"/>
  <c r="U125" i="40"/>
  <c r="U126" i="40"/>
  <c r="U127" i="40"/>
  <c r="U128" i="40"/>
  <c r="U129" i="40"/>
  <c r="U130" i="40"/>
  <c r="U131" i="40"/>
  <c r="U132" i="40"/>
  <c r="U133" i="40"/>
  <c r="U134" i="40"/>
  <c r="U135" i="40"/>
  <c r="U136" i="40"/>
  <c r="U137" i="40"/>
  <c r="U138" i="40"/>
  <c r="U139" i="40"/>
  <c r="U140" i="40"/>
  <c r="U141" i="40"/>
  <c r="U142" i="40"/>
  <c r="U143" i="40"/>
  <c r="U144" i="40"/>
  <c r="U145" i="40"/>
  <c r="U146" i="40"/>
  <c r="U147" i="40"/>
  <c r="U148" i="40"/>
  <c r="U149" i="40"/>
  <c r="U150" i="40"/>
  <c r="U151" i="40"/>
  <c r="U152" i="40"/>
  <c r="U153" i="40"/>
  <c r="U79" i="40"/>
  <c r="U3" i="40"/>
  <c r="U4" i="40"/>
  <c r="U5" i="40"/>
  <c r="U6" i="40"/>
  <c r="U7" i="40"/>
  <c r="U8" i="40"/>
  <c r="U9" i="40"/>
  <c r="U10" i="40"/>
  <c r="U11" i="40"/>
  <c r="U12" i="40"/>
  <c r="U13" i="40"/>
  <c r="U14" i="40"/>
  <c r="U15" i="40"/>
  <c r="U16" i="40"/>
  <c r="U17" i="40"/>
  <c r="U18" i="40"/>
  <c r="U19" i="40"/>
  <c r="U20" i="40"/>
  <c r="U21" i="40"/>
  <c r="U22" i="40"/>
  <c r="U23" i="40"/>
  <c r="U24" i="40"/>
  <c r="U25" i="40"/>
  <c r="U26" i="40"/>
  <c r="U27" i="40"/>
  <c r="U28" i="40"/>
  <c r="U29" i="40"/>
  <c r="U30" i="40"/>
  <c r="U31" i="40"/>
  <c r="U32" i="40"/>
  <c r="U33" i="40"/>
  <c r="U34" i="40"/>
  <c r="U35" i="40"/>
  <c r="U36" i="40"/>
  <c r="U37" i="40"/>
  <c r="U38" i="40"/>
  <c r="U39" i="40"/>
  <c r="U40" i="40"/>
  <c r="U41" i="40"/>
  <c r="U42" i="40"/>
  <c r="U43" i="40"/>
  <c r="U44" i="40"/>
  <c r="U45" i="40"/>
  <c r="U46" i="40"/>
  <c r="U47" i="40"/>
  <c r="U48" i="40"/>
  <c r="U49" i="40"/>
  <c r="U50" i="40"/>
  <c r="U51" i="40"/>
  <c r="U52" i="40"/>
  <c r="U53" i="40"/>
  <c r="U54" i="40"/>
  <c r="U55" i="40"/>
  <c r="U56" i="40"/>
  <c r="U57" i="40"/>
  <c r="U58" i="40"/>
  <c r="U59" i="40"/>
  <c r="U60" i="40"/>
  <c r="U61" i="40"/>
  <c r="U62" i="40"/>
  <c r="U63" i="40"/>
  <c r="U64" i="40"/>
  <c r="U65" i="40"/>
  <c r="U66" i="40"/>
  <c r="U67" i="40"/>
  <c r="U68" i="40"/>
  <c r="U69" i="40"/>
  <c r="U70" i="40"/>
  <c r="U71" i="40"/>
  <c r="U72" i="40"/>
  <c r="U73" i="40"/>
  <c r="U74" i="40"/>
  <c r="U75" i="40"/>
  <c r="U76" i="40"/>
  <c r="U77" i="40"/>
  <c r="S3" i="40"/>
  <c r="S4" i="40"/>
  <c r="S5" i="40"/>
  <c r="S6" i="40"/>
  <c r="S7" i="40"/>
  <c r="S8" i="40"/>
  <c r="S9" i="40"/>
  <c r="S10" i="40"/>
  <c r="S11" i="40"/>
  <c r="S12" i="40"/>
  <c r="S13" i="40"/>
  <c r="S14" i="40"/>
  <c r="S15" i="40"/>
  <c r="S16" i="40"/>
  <c r="S17" i="40"/>
  <c r="S18" i="40"/>
  <c r="S19" i="40"/>
  <c r="S20" i="40"/>
  <c r="S21" i="40"/>
  <c r="S22" i="40"/>
  <c r="S23" i="40"/>
  <c r="S24" i="40"/>
  <c r="S25" i="40"/>
  <c r="S26" i="40"/>
  <c r="S27" i="40"/>
  <c r="S28" i="40"/>
  <c r="S29" i="40"/>
  <c r="S30" i="40"/>
  <c r="S31" i="40"/>
  <c r="S32" i="40"/>
  <c r="S33" i="40"/>
  <c r="S34" i="40"/>
  <c r="S35" i="40"/>
  <c r="S36" i="40"/>
  <c r="S37" i="40"/>
  <c r="S38" i="40"/>
  <c r="S39" i="40"/>
  <c r="S40" i="40"/>
  <c r="S41" i="40"/>
  <c r="S42" i="40"/>
  <c r="S43" i="40"/>
  <c r="S44" i="40"/>
  <c r="S45" i="40"/>
  <c r="S46" i="40"/>
  <c r="S47" i="40"/>
  <c r="S48" i="40"/>
  <c r="S49" i="40"/>
  <c r="S50" i="40"/>
  <c r="S51" i="40"/>
  <c r="S52" i="40"/>
  <c r="S53" i="40"/>
  <c r="S54" i="40"/>
  <c r="S55" i="40"/>
  <c r="S56" i="40"/>
  <c r="S57" i="40"/>
  <c r="S58" i="40"/>
  <c r="S59" i="40"/>
  <c r="S60" i="40"/>
  <c r="S61" i="40"/>
  <c r="S62" i="40"/>
  <c r="S63" i="40"/>
  <c r="S64" i="40"/>
  <c r="S65" i="40"/>
  <c r="S66" i="40"/>
  <c r="S67" i="40"/>
  <c r="S68" i="40"/>
  <c r="S69" i="40"/>
  <c r="S70" i="40"/>
  <c r="S71" i="40"/>
  <c r="S72" i="40"/>
  <c r="S73" i="40"/>
  <c r="S74" i="40"/>
  <c r="S75" i="40"/>
  <c r="S76" i="40"/>
  <c r="S77" i="40"/>
  <c r="S78" i="40"/>
  <c r="S79" i="40"/>
  <c r="S80" i="40"/>
  <c r="S81" i="40"/>
  <c r="S82" i="40"/>
  <c r="S83" i="40"/>
  <c r="S84" i="40"/>
  <c r="S85" i="40"/>
  <c r="S86" i="40"/>
  <c r="S87" i="40"/>
  <c r="S88" i="40"/>
  <c r="S89" i="40"/>
  <c r="S90" i="40"/>
  <c r="S91" i="40"/>
  <c r="S92" i="40"/>
  <c r="S93" i="40"/>
  <c r="S94" i="40"/>
  <c r="S95" i="40"/>
  <c r="S96" i="40"/>
  <c r="S97" i="40"/>
  <c r="S98" i="40"/>
  <c r="S99" i="40"/>
  <c r="S100" i="40"/>
  <c r="S101" i="40"/>
  <c r="S102" i="40"/>
  <c r="S103" i="40"/>
  <c r="S104" i="40"/>
  <c r="S105" i="40"/>
  <c r="S106" i="40"/>
  <c r="S107" i="40"/>
  <c r="S108" i="40"/>
  <c r="S109" i="40"/>
  <c r="S110" i="40"/>
  <c r="S111" i="40"/>
  <c r="S112" i="40"/>
  <c r="S113" i="40"/>
  <c r="S114" i="40"/>
  <c r="S115" i="40"/>
  <c r="S116" i="40"/>
  <c r="S117" i="40"/>
  <c r="S118" i="40"/>
  <c r="S119" i="40"/>
  <c r="S120" i="40"/>
  <c r="S121" i="40"/>
  <c r="S122" i="40"/>
  <c r="S123" i="40"/>
  <c r="S124" i="40"/>
  <c r="S125" i="40"/>
  <c r="S126" i="40"/>
  <c r="S127" i="40"/>
  <c r="S128" i="40"/>
  <c r="S129" i="40"/>
  <c r="S130" i="40"/>
  <c r="S131" i="40"/>
  <c r="S132" i="40"/>
  <c r="S133" i="40"/>
  <c r="S134" i="40"/>
  <c r="S135" i="40"/>
  <c r="S136" i="40"/>
  <c r="S137" i="40"/>
  <c r="S138" i="40"/>
  <c r="S139" i="40"/>
  <c r="S140" i="40"/>
  <c r="S141" i="40"/>
  <c r="S142" i="40"/>
  <c r="S143" i="40"/>
  <c r="S144" i="40"/>
  <c r="S145" i="40"/>
  <c r="S146" i="40"/>
  <c r="S147" i="40"/>
  <c r="S148" i="40"/>
  <c r="S149" i="40"/>
  <c r="S150" i="40"/>
  <c r="S151" i="40"/>
  <c r="S152" i="40"/>
  <c r="S153" i="40"/>
  <c r="S154" i="40"/>
  <c r="S155" i="40"/>
  <c r="S156" i="40"/>
  <c r="S157" i="40"/>
  <c r="S158" i="40"/>
  <c r="S159" i="40"/>
  <c r="S160" i="40"/>
  <c r="S161" i="40"/>
  <c r="S162" i="40"/>
  <c r="S163" i="40"/>
  <c r="S164" i="40"/>
  <c r="S165" i="40"/>
  <c r="S166" i="40"/>
  <c r="S167" i="40"/>
  <c r="S168" i="40"/>
  <c r="S169" i="40"/>
  <c r="S170" i="40"/>
  <c r="S171" i="40"/>
  <c r="S172" i="40"/>
  <c r="S173" i="40"/>
  <c r="S174" i="40"/>
  <c r="S175" i="40"/>
  <c r="S176" i="40"/>
  <c r="S177" i="40"/>
  <c r="S178" i="40"/>
  <c r="S179" i="40"/>
  <c r="S180" i="40"/>
  <c r="S181" i="40"/>
  <c r="S182" i="40"/>
  <c r="S183" i="40"/>
  <c r="S184" i="40"/>
  <c r="S185" i="40"/>
  <c r="S186" i="40"/>
  <c r="S187" i="40"/>
  <c r="S188" i="40"/>
  <c r="S189" i="40"/>
  <c r="S190" i="40"/>
  <c r="S191" i="40"/>
  <c r="S192" i="40"/>
  <c r="S193" i="40"/>
  <c r="S194" i="40"/>
  <c r="S195" i="40"/>
  <c r="S196" i="40"/>
  <c r="S197" i="40"/>
  <c r="S198" i="40"/>
  <c r="S199" i="40"/>
  <c r="S200" i="40"/>
  <c r="S201" i="40"/>
  <c r="S202" i="40"/>
  <c r="S203" i="40"/>
  <c r="S204" i="40"/>
  <c r="S205" i="40"/>
  <c r="S206" i="40"/>
  <c r="S207" i="40"/>
  <c r="S208" i="40"/>
  <c r="S209" i="40"/>
  <c r="S210" i="40"/>
  <c r="S211" i="40"/>
  <c r="S212" i="40"/>
  <c r="S213" i="40"/>
  <c r="S214" i="40"/>
  <c r="S215" i="40"/>
  <c r="S216" i="40"/>
  <c r="S217" i="40"/>
  <c r="S218" i="40"/>
  <c r="S219" i="40"/>
  <c r="S220" i="40"/>
  <c r="S221" i="40"/>
  <c r="S222" i="40"/>
  <c r="S223" i="40"/>
  <c r="S224" i="40"/>
  <c r="S225" i="40"/>
  <c r="S226" i="40"/>
  <c r="S227" i="40"/>
  <c r="S228" i="40"/>
  <c r="S229" i="40"/>
  <c r="S230" i="40"/>
  <c r="S231" i="40"/>
  <c r="S2" i="40"/>
  <c r="P3" i="40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P101" i="40"/>
  <c r="P102" i="40"/>
  <c r="P103" i="40"/>
  <c r="P104" i="40"/>
  <c r="P105" i="40"/>
  <c r="P106" i="40"/>
  <c r="P107" i="40"/>
  <c r="P108" i="40"/>
  <c r="P109" i="40"/>
  <c r="P110" i="40"/>
  <c r="P111" i="40"/>
  <c r="P112" i="40"/>
  <c r="P113" i="40"/>
  <c r="P114" i="40"/>
  <c r="P115" i="40"/>
  <c r="P116" i="40"/>
  <c r="P117" i="40"/>
  <c r="P118" i="40"/>
  <c r="P119" i="40"/>
  <c r="P120" i="40"/>
  <c r="P121" i="40"/>
  <c r="P122" i="40"/>
  <c r="P123" i="40"/>
  <c r="P124" i="40"/>
  <c r="P125" i="40"/>
  <c r="P126" i="40"/>
  <c r="P127" i="40"/>
  <c r="P128" i="40"/>
  <c r="P129" i="40"/>
  <c r="P130" i="40"/>
  <c r="P131" i="40"/>
  <c r="P132" i="40"/>
  <c r="P133" i="40"/>
  <c r="P134" i="40"/>
  <c r="P135" i="40"/>
  <c r="P136" i="40"/>
  <c r="P137" i="40"/>
  <c r="P138" i="40"/>
  <c r="P139" i="40"/>
  <c r="P140" i="40"/>
  <c r="P141" i="40"/>
  <c r="P142" i="40"/>
  <c r="P143" i="40"/>
  <c r="P144" i="40"/>
  <c r="P145" i="40"/>
  <c r="P146" i="40"/>
  <c r="P147" i="40"/>
  <c r="P148" i="40"/>
  <c r="P149" i="40"/>
  <c r="P150" i="40"/>
  <c r="P151" i="40"/>
  <c r="P152" i="40"/>
  <c r="P153" i="40"/>
  <c r="P154" i="40"/>
  <c r="P155" i="40"/>
  <c r="P156" i="40"/>
  <c r="P157" i="40"/>
  <c r="P158" i="40"/>
  <c r="P159" i="40"/>
  <c r="P160" i="40"/>
  <c r="P161" i="40"/>
  <c r="P162" i="40"/>
  <c r="P163" i="40"/>
  <c r="P164" i="40"/>
  <c r="P165" i="40"/>
  <c r="P166" i="40"/>
  <c r="P167" i="40"/>
  <c r="P168" i="40"/>
  <c r="P169" i="40"/>
  <c r="P170" i="40"/>
  <c r="P171" i="40"/>
  <c r="P172" i="40"/>
  <c r="P173" i="40"/>
  <c r="P174" i="40"/>
  <c r="P175" i="40"/>
  <c r="P176" i="40"/>
  <c r="P177" i="40"/>
  <c r="P178" i="40"/>
  <c r="P179" i="40"/>
  <c r="P180" i="40"/>
  <c r="P181" i="40"/>
  <c r="P182" i="40"/>
  <c r="P183" i="40"/>
  <c r="P184" i="40"/>
  <c r="P185" i="40"/>
  <c r="P186" i="40"/>
  <c r="P187" i="40"/>
  <c r="P188" i="40"/>
  <c r="P189" i="40"/>
  <c r="P190" i="40"/>
  <c r="P191" i="40"/>
  <c r="P192" i="40"/>
  <c r="P193" i="40"/>
  <c r="P194" i="40"/>
  <c r="P195" i="40"/>
  <c r="P196" i="40"/>
  <c r="P197" i="40"/>
  <c r="P198" i="40"/>
  <c r="P199" i="40"/>
  <c r="P200" i="40"/>
  <c r="P201" i="40"/>
  <c r="P202" i="40"/>
  <c r="P203" i="40"/>
  <c r="P204" i="40"/>
  <c r="P205" i="40"/>
  <c r="P206" i="40"/>
  <c r="P207" i="40"/>
  <c r="P208" i="40"/>
  <c r="P209" i="40"/>
  <c r="P210" i="40"/>
  <c r="P211" i="40"/>
  <c r="P212" i="40"/>
  <c r="P213" i="40"/>
  <c r="P214" i="40"/>
  <c r="P215" i="40"/>
  <c r="P216" i="40"/>
  <c r="P217" i="40"/>
  <c r="P218" i="40"/>
  <c r="P219" i="40"/>
  <c r="P220" i="40"/>
  <c r="P221" i="40"/>
  <c r="P222" i="40"/>
  <c r="P223" i="40"/>
  <c r="P224" i="40"/>
  <c r="P225" i="40"/>
  <c r="P226" i="40"/>
  <c r="P227" i="40"/>
  <c r="P228" i="40"/>
  <c r="P229" i="40"/>
  <c r="P230" i="40"/>
  <c r="P231" i="40"/>
  <c r="P2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216" i="40"/>
  <c r="D217" i="40"/>
  <c r="D218" i="40"/>
  <c r="D219" i="40"/>
  <c r="D220" i="40"/>
  <c r="D221" i="40"/>
  <c r="D222" i="40"/>
  <c r="D223" i="40"/>
  <c r="D224" i="40"/>
  <c r="D225" i="40"/>
  <c r="D226" i="40"/>
  <c r="D227" i="40"/>
  <c r="D228" i="40"/>
  <c r="D229" i="40"/>
  <c r="D230" i="40"/>
  <c r="D231" i="40"/>
  <c r="F154" i="40"/>
  <c r="H154" i="40" s="1"/>
  <c r="F155" i="40"/>
  <c r="H155" i="40" s="1"/>
  <c r="F156" i="40"/>
  <c r="I156" i="40" s="1"/>
  <c r="J156" i="40" s="1"/>
  <c r="F157" i="40"/>
  <c r="I157" i="40" s="1"/>
  <c r="J157" i="40" s="1"/>
  <c r="F158" i="40"/>
  <c r="I158" i="40" s="1"/>
  <c r="J158" i="40" s="1"/>
  <c r="F159" i="40"/>
  <c r="I159" i="40" s="1"/>
  <c r="J159" i="40" s="1"/>
  <c r="F160" i="40"/>
  <c r="F161" i="40"/>
  <c r="F162" i="40"/>
  <c r="F163" i="40"/>
  <c r="F164" i="40"/>
  <c r="I164" i="40" s="1"/>
  <c r="J164" i="40" s="1"/>
  <c r="F165" i="40"/>
  <c r="H165" i="40" s="1"/>
  <c r="F166" i="40"/>
  <c r="H166" i="40" s="1"/>
  <c r="F167" i="40"/>
  <c r="F168" i="40"/>
  <c r="F169" i="40"/>
  <c r="I169" i="40" s="1"/>
  <c r="J169" i="40" s="1"/>
  <c r="F170" i="40"/>
  <c r="I170" i="40" s="1"/>
  <c r="J170" i="40" s="1"/>
  <c r="F171" i="40"/>
  <c r="I171" i="40" s="1"/>
  <c r="J171" i="40" s="1"/>
  <c r="F172" i="40"/>
  <c r="F173" i="40"/>
  <c r="F174" i="40"/>
  <c r="F175" i="40"/>
  <c r="F176" i="40"/>
  <c r="H176" i="40" s="1"/>
  <c r="F177" i="40"/>
  <c r="H177" i="40" s="1"/>
  <c r="F178" i="40"/>
  <c r="F179" i="40"/>
  <c r="F180" i="40"/>
  <c r="I180" i="40" s="1"/>
  <c r="J180" i="40" s="1"/>
  <c r="F181" i="40"/>
  <c r="I181" i="40" s="1"/>
  <c r="J181" i="40" s="1"/>
  <c r="F182" i="40"/>
  <c r="I182" i="40" s="1"/>
  <c r="J182" i="40" s="1"/>
  <c r="F183" i="40"/>
  <c r="I183" i="40" s="1"/>
  <c r="J183" i="40" s="1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AB225" i="40" l="1"/>
  <c r="AB145" i="40"/>
  <c r="AB81" i="40"/>
  <c r="AB65" i="40"/>
  <c r="AB49" i="40"/>
  <c r="AB33" i="40"/>
  <c r="AB17" i="40"/>
  <c r="AB224" i="40"/>
  <c r="AB160" i="40"/>
  <c r="AB64" i="40"/>
  <c r="AB48" i="40"/>
  <c r="AB32" i="40"/>
  <c r="AB16" i="40"/>
  <c r="AB223" i="40"/>
  <c r="AB207" i="40"/>
  <c r="AB191" i="40"/>
  <c r="AB175" i="40"/>
  <c r="AB159" i="40"/>
  <c r="AB143" i="40"/>
  <c r="AB127" i="40"/>
  <c r="AB111" i="40"/>
  <c r="AB95" i="40"/>
  <c r="AB79" i="40"/>
  <c r="AB63" i="40"/>
  <c r="AB47" i="40"/>
  <c r="AB31" i="40"/>
  <c r="AB15" i="40"/>
  <c r="AB178" i="40"/>
  <c r="AB34" i="40"/>
  <c r="AB209" i="40"/>
  <c r="AB192" i="40"/>
  <c r="AB222" i="40"/>
  <c r="AB206" i="40"/>
  <c r="AB190" i="40"/>
  <c r="AB174" i="40"/>
  <c r="AB158" i="40"/>
  <c r="AB142" i="40"/>
  <c r="AB126" i="40"/>
  <c r="AB110" i="40"/>
  <c r="AB94" i="40"/>
  <c r="AB78" i="40"/>
  <c r="AB62" i="40"/>
  <c r="AB46" i="40"/>
  <c r="AB30" i="40"/>
  <c r="AB14" i="40"/>
  <c r="AB210" i="40"/>
  <c r="AB50" i="40"/>
  <c r="AB177" i="40"/>
  <c r="AB208" i="40"/>
  <c r="AB221" i="40"/>
  <c r="AB205" i="40"/>
  <c r="AB189" i="40"/>
  <c r="AB173" i="40"/>
  <c r="AB157" i="40"/>
  <c r="AB141" i="40"/>
  <c r="AB125" i="40"/>
  <c r="AB109" i="40"/>
  <c r="AB93" i="40"/>
  <c r="AB77" i="40"/>
  <c r="AB61" i="40"/>
  <c r="AB45" i="40"/>
  <c r="AB29" i="40"/>
  <c r="AB13" i="40"/>
  <c r="AB162" i="40"/>
  <c r="AB113" i="40"/>
  <c r="AB128" i="40"/>
  <c r="AB220" i="40"/>
  <c r="AB204" i="40"/>
  <c r="AB188" i="40"/>
  <c r="AB172" i="40"/>
  <c r="AB156" i="40"/>
  <c r="AB140" i="40"/>
  <c r="AB124" i="40"/>
  <c r="AB108" i="40"/>
  <c r="AB92" i="40"/>
  <c r="AB76" i="40"/>
  <c r="AB60" i="40"/>
  <c r="AB44" i="40"/>
  <c r="AB28" i="40"/>
  <c r="AB12" i="40"/>
  <c r="AB114" i="40"/>
  <c r="AB193" i="40"/>
  <c r="AB96" i="40"/>
  <c r="AB219" i="40"/>
  <c r="AB203" i="40"/>
  <c r="AB187" i="40"/>
  <c r="AB171" i="40"/>
  <c r="AB155" i="40"/>
  <c r="AB139" i="40"/>
  <c r="AB123" i="40"/>
  <c r="AB107" i="40"/>
  <c r="AB91" i="40"/>
  <c r="AB75" i="40"/>
  <c r="AB59" i="40"/>
  <c r="AB43" i="40"/>
  <c r="AB27" i="40"/>
  <c r="AB11" i="40"/>
  <c r="AB194" i="40"/>
  <c r="AB82" i="40"/>
  <c r="AB97" i="40"/>
  <c r="AB112" i="40"/>
  <c r="AB218" i="40"/>
  <c r="AB202" i="40"/>
  <c r="AB186" i="40"/>
  <c r="AB170" i="40"/>
  <c r="AB154" i="40"/>
  <c r="AB138" i="40"/>
  <c r="AB122" i="40"/>
  <c r="AB106" i="40"/>
  <c r="AB90" i="40"/>
  <c r="AB74" i="40"/>
  <c r="AB58" i="40"/>
  <c r="AB42" i="40"/>
  <c r="AB26" i="40"/>
  <c r="AB10" i="40"/>
  <c r="AB130" i="40"/>
  <c r="AB161" i="40"/>
  <c r="AB176" i="40"/>
  <c r="AB217" i="40"/>
  <c r="AB201" i="40"/>
  <c r="AB185" i="40"/>
  <c r="AB169" i="40"/>
  <c r="AB153" i="40"/>
  <c r="AB137" i="40"/>
  <c r="AB121" i="40"/>
  <c r="AB105" i="40"/>
  <c r="AB89" i="40"/>
  <c r="AB73" i="40"/>
  <c r="AB57" i="40"/>
  <c r="AB41" i="40"/>
  <c r="AB25" i="40"/>
  <c r="AB9" i="40"/>
  <c r="AB226" i="40"/>
  <c r="AB146" i="40"/>
  <c r="AB144" i="40"/>
  <c r="AB2" i="40"/>
  <c r="AB216" i="40"/>
  <c r="AB200" i="40"/>
  <c r="AB184" i="40"/>
  <c r="AB168" i="40"/>
  <c r="AB152" i="40"/>
  <c r="AB136" i="40"/>
  <c r="AB120" i="40"/>
  <c r="AB104" i="40"/>
  <c r="AB88" i="40"/>
  <c r="AB72" i="40"/>
  <c r="AB56" i="40"/>
  <c r="AB40" i="40"/>
  <c r="AB24" i="40"/>
  <c r="AB8" i="40"/>
  <c r="AB98" i="40"/>
  <c r="AB129" i="40"/>
  <c r="AB80" i="40"/>
  <c r="AB231" i="40"/>
  <c r="AB215" i="40"/>
  <c r="AB199" i="40"/>
  <c r="AB183" i="40"/>
  <c r="AB167" i="40"/>
  <c r="AB151" i="40"/>
  <c r="AB135" i="40"/>
  <c r="AB119" i="40"/>
  <c r="AB103" i="40"/>
  <c r="AB87" i="40"/>
  <c r="AB71" i="40"/>
  <c r="AB55" i="40"/>
  <c r="AB39" i="40"/>
  <c r="AB23" i="40"/>
  <c r="AB7" i="40"/>
  <c r="AB230" i="40"/>
  <c r="AB214" i="40"/>
  <c r="AB198" i="40"/>
  <c r="AB182" i="40"/>
  <c r="AB166" i="40"/>
  <c r="D23" i="47"/>
  <c r="F23" i="47" s="1"/>
  <c r="AB150" i="40"/>
  <c r="AB134" i="40"/>
  <c r="AB118" i="40"/>
  <c r="AB102" i="40"/>
  <c r="AB86" i="40"/>
  <c r="AB70" i="40"/>
  <c r="AB54" i="40"/>
  <c r="AB38" i="40"/>
  <c r="AB22" i="40"/>
  <c r="AB6" i="40"/>
  <c r="AB66" i="40"/>
  <c r="AB229" i="40"/>
  <c r="AB213" i="40"/>
  <c r="AB197" i="40"/>
  <c r="AB181" i="40"/>
  <c r="AB165" i="40"/>
  <c r="AB149" i="40"/>
  <c r="AB133" i="40"/>
  <c r="AB117" i="40"/>
  <c r="AB101" i="40"/>
  <c r="AB85" i="40"/>
  <c r="AB69" i="40"/>
  <c r="AB53" i="40"/>
  <c r="AB37" i="40"/>
  <c r="AB21" i="40"/>
  <c r="AB5" i="40"/>
  <c r="AB228" i="40"/>
  <c r="AB212" i="40"/>
  <c r="AB196" i="40"/>
  <c r="AB180" i="40"/>
  <c r="AB164" i="40"/>
  <c r="AB148" i="40"/>
  <c r="AB132" i="40"/>
  <c r="AB116" i="40"/>
  <c r="AB100" i="40"/>
  <c r="AB84" i="40"/>
  <c r="AB68" i="40"/>
  <c r="AB52" i="40"/>
  <c r="AB36" i="40"/>
  <c r="AB20" i="40"/>
  <c r="AB4" i="40"/>
  <c r="AB18" i="40"/>
  <c r="AB227" i="40"/>
  <c r="AB211" i="40"/>
  <c r="AB195" i="40"/>
  <c r="AB179" i="40"/>
  <c r="AB163" i="40"/>
  <c r="AB147" i="40"/>
  <c r="AB131" i="40"/>
  <c r="AB115" i="40"/>
  <c r="AB99" i="40"/>
  <c r="AB83" i="40"/>
  <c r="AB67" i="40"/>
  <c r="AB51" i="40"/>
  <c r="AB35" i="40"/>
  <c r="AB19" i="40"/>
  <c r="AB3" i="40"/>
  <c r="T206" i="40"/>
  <c r="T14" i="40"/>
  <c r="T158" i="40"/>
  <c r="T110" i="40"/>
  <c r="T62" i="40"/>
  <c r="T205" i="40"/>
  <c r="T61" i="40"/>
  <c r="T157" i="40"/>
  <c r="T109" i="40"/>
  <c r="V174" i="40"/>
  <c r="W174" i="40" s="1"/>
  <c r="C19" i="45"/>
  <c r="C20" i="45"/>
  <c r="C16" i="45"/>
  <c r="C21" i="45"/>
  <c r="C18" i="45"/>
  <c r="C17" i="45"/>
  <c r="C15" i="45"/>
  <c r="C14" i="45"/>
  <c r="T13" i="40"/>
  <c r="D24" i="47"/>
  <c r="F24" i="47" s="1"/>
  <c r="I13" i="46"/>
  <c r="J13" i="46"/>
  <c r="K13" i="46"/>
  <c r="L13" i="46"/>
  <c r="I12" i="46"/>
  <c r="J12" i="46"/>
  <c r="K12" i="46"/>
  <c r="L12" i="46"/>
  <c r="D22" i="47"/>
  <c r="F22" i="47" s="1"/>
  <c r="D17" i="47"/>
  <c r="F17" i="47" s="1"/>
  <c r="D18" i="47"/>
  <c r="F18" i="47" s="1"/>
  <c r="D11" i="47"/>
  <c r="F11" i="47" s="1"/>
  <c r="D19" i="47"/>
  <c r="F19" i="47" s="1"/>
  <c r="D16" i="47"/>
  <c r="F16" i="47" s="1"/>
  <c r="D21" i="47"/>
  <c r="F21" i="47" s="1"/>
  <c r="D20" i="47"/>
  <c r="F20" i="47" s="1"/>
  <c r="T221" i="40"/>
  <c r="T173" i="40"/>
  <c r="T125" i="40"/>
  <c r="T77" i="40"/>
  <c r="T29" i="40"/>
  <c r="J5" i="46"/>
  <c r="K5" i="46"/>
  <c r="L5" i="46"/>
  <c r="B11" i="46"/>
  <c r="C11" i="46"/>
  <c r="D11" i="46"/>
  <c r="E11" i="46"/>
  <c r="I5" i="46"/>
  <c r="C2" i="46"/>
  <c r="D2" i="46"/>
  <c r="L4" i="46"/>
  <c r="E2" i="46"/>
  <c r="I4" i="46"/>
  <c r="B2" i="46"/>
  <c r="J4" i="46"/>
  <c r="K4" i="46"/>
  <c r="C3" i="46"/>
  <c r="D3" i="46"/>
  <c r="E3" i="46"/>
  <c r="B3" i="46"/>
  <c r="C10" i="46"/>
  <c r="D10" i="46"/>
  <c r="E10" i="46"/>
  <c r="B10" i="46"/>
  <c r="B5" i="46"/>
  <c r="I3" i="46"/>
  <c r="J3" i="46"/>
  <c r="C5" i="46"/>
  <c r="L3" i="46"/>
  <c r="E5" i="46"/>
  <c r="K3" i="46"/>
  <c r="D5" i="46"/>
  <c r="I9" i="46"/>
  <c r="J9" i="46"/>
  <c r="L9" i="46"/>
  <c r="K9" i="46"/>
  <c r="E8" i="46"/>
  <c r="B8" i="46"/>
  <c r="C8" i="46"/>
  <c r="D8" i="46"/>
  <c r="J2" i="46"/>
  <c r="C7" i="46"/>
  <c r="K2" i="46"/>
  <c r="D7" i="46"/>
  <c r="L2" i="46"/>
  <c r="E7" i="46"/>
  <c r="B7" i="46"/>
  <c r="J8" i="46"/>
  <c r="K8" i="46"/>
  <c r="I8" i="46"/>
  <c r="L8" i="46"/>
  <c r="B4" i="46"/>
  <c r="C4" i="46"/>
  <c r="D4" i="46"/>
  <c r="E4" i="46"/>
  <c r="I6" i="46"/>
  <c r="J6" i="46"/>
  <c r="K6" i="46"/>
  <c r="L6" i="46"/>
  <c r="J11" i="46"/>
  <c r="B9" i="46"/>
  <c r="I11" i="46"/>
  <c r="K11" i="46"/>
  <c r="L11" i="46"/>
  <c r="C9" i="46"/>
  <c r="E9" i="46"/>
  <c r="D9" i="46"/>
  <c r="V173" i="40"/>
  <c r="W173" i="40" s="1"/>
  <c r="T222" i="40"/>
  <c r="T174" i="40"/>
  <c r="T126" i="40"/>
  <c r="T78" i="40"/>
  <c r="T30" i="40"/>
  <c r="C6" i="46"/>
  <c r="K10" i="46"/>
  <c r="D6" i="46"/>
  <c r="J10" i="46"/>
  <c r="L10" i="46"/>
  <c r="E6" i="46"/>
  <c r="I10" i="46"/>
  <c r="B6" i="46"/>
  <c r="L7" i="46"/>
  <c r="K7" i="46"/>
  <c r="I7" i="46"/>
  <c r="J7" i="46"/>
  <c r="C22" i="45"/>
  <c r="C9" i="45"/>
  <c r="C10" i="45"/>
  <c r="V161" i="40"/>
  <c r="W161" i="40" s="1"/>
  <c r="V172" i="40"/>
  <c r="W172" i="40" s="1"/>
  <c r="V168" i="40"/>
  <c r="W168" i="40" s="1"/>
  <c r="T230" i="40"/>
  <c r="T198" i="40"/>
  <c r="T182" i="40"/>
  <c r="T150" i="40"/>
  <c r="T134" i="40"/>
  <c r="T102" i="40"/>
  <c r="T86" i="40"/>
  <c r="T54" i="40"/>
  <c r="T38" i="40"/>
  <c r="T6" i="40"/>
  <c r="V167" i="40"/>
  <c r="W167" i="40" s="1"/>
  <c r="T218" i="40"/>
  <c r="T186" i="40"/>
  <c r="T170" i="40"/>
  <c r="T138" i="40"/>
  <c r="T122" i="40"/>
  <c r="T90" i="40"/>
  <c r="T74" i="40"/>
  <c r="T42" i="40"/>
  <c r="T26" i="40"/>
  <c r="V176" i="40"/>
  <c r="W176" i="40" s="1"/>
  <c r="T217" i="40"/>
  <c r="T185" i="40"/>
  <c r="T169" i="40"/>
  <c r="T137" i="40"/>
  <c r="T121" i="40"/>
  <c r="T89" i="40"/>
  <c r="T73" i="40"/>
  <c r="T41" i="40"/>
  <c r="T25" i="40"/>
  <c r="V177" i="40"/>
  <c r="W177" i="40" s="1"/>
  <c r="T229" i="40"/>
  <c r="T197" i="40"/>
  <c r="T181" i="40"/>
  <c r="T149" i="40"/>
  <c r="T133" i="40"/>
  <c r="T101" i="40"/>
  <c r="T85" i="40"/>
  <c r="T53" i="40"/>
  <c r="T37" i="40"/>
  <c r="T5" i="40"/>
  <c r="T210" i="40"/>
  <c r="T194" i="40"/>
  <c r="T162" i="40"/>
  <c r="T146" i="40"/>
  <c r="T114" i="40"/>
  <c r="T98" i="40"/>
  <c r="T66" i="40"/>
  <c r="T50" i="40"/>
  <c r="T18" i="40"/>
  <c r="T209" i="40"/>
  <c r="T193" i="40"/>
  <c r="T161" i="40"/>
  <c r="T145" i="40"/>
  <c r="T113" i="40"/>
  <c r="T97" i="40"/>
  <c r="T65" i="40"/>
  <c r="T49" i="40"/>
  <c r="T17" i="40"/>
  <c r="V166" i="40"/>
  <c r="W166" i="40" s="1"/>
  <c r="V165" i="40"/>
  <c r="W165" i="40" s="1"/>
  <c r="T2" i="40"/>
  <c r="T220" i="40"/>
  <c r="T208" i="40"/>
  <c r="T196" i="40"/>
  <c r="T184" i="40"/>
  <c r="T172" i="40"/>
  <c r="T160" i="40"/>
  <c r="T148" i="40"/>
  <c r="T136" i="40"/>
  <c r="T124" i="40"/>
  <c r="T112" i="40"/>
  <c r="T100" i="40"/>
  <c r="T88" i="40"/>
  <c r="T76" i="40"/>
  <c r="T64" i="40"/>
  <c r="T52" i="40"/>
  <c r="T40" i="40"/>
  <c r="T28" i="40"/>
  <c r="T16" i="40"/>
  <c r="T4" i="40"/>
  <c r="V179" i="40"/>
  <c r="W179" i="40" s="1"/>
  <c r="V155" i="40"/>
  <c r="W155" i="40" s="1"/>
  <c r="V154" i="40"/>
  <c r="W154" i="40" s="1"/>
  <c r="V164" i="40"/>
  <c r="W164" i="40" s="1"/>
  <c r="T231" i="40"/>
  <c r="T219" i="40"/>
  <c r="T207" i="40"/>
  <c r="T195" i="40"/>
  <c r="T183" i="40"/>
  <c r="T171" i="40"/>
  <c r="T159" i="40"/>
  <c r="T147" i="40"/>
  <c r="T135" i="40"/>
  <c r="T123" i="40"/>
  <c r="T111" i="40"/>
  <c r="T99" i="40"/>
  <c r="T87" i="40"/>
  <c r="T75" i="40"/>
  <c r="T63" i="40"/>
  <c r="T51" i="40"/>
  <c r="T39" i="40"/>
  <c r="T27" i="40"/>
  <c r="T15" i="40"/>
  <c r="T3" i="40"/>
  <c r="V178" i="40"/>
  <c r="W178" i="40" s="1"/>
  <c r="I163" i="40"/>
  <c r="J163" i="40" s="1"/>
  <c r="V163" i="40"/>
  <c r="W163" i="40" s="1"/>
  <c r="I174" i="40"/>
  <c r="J174" i="40" s="1"/>
  <c r="H162" i="40"/>
  <c r="V162" i="40"/>
  <c r="W162" i="40" s="1"/>
  <c r="T223" i="40"/>
  <c r="T211" i="40"/>
  <c r="T199" i="40"/>
  <c r="T187" i="40"/>
  <c r="T175" i="40"/>
  <c r="T163" i="40"/>
  <c r="T151" i="40"/>
  <c r="T139" i="40"/>
  <c r="T127" i="40"/>
  <c r="T115" i="40"/>
  <c r="T103" i="40"/>
  <c r="T91" i="40"/>
  <c r="T79" i="40"/>
  <c r="T67" i="40"/>
  <c r="T55" i="40"/>
  <c r="T43" i="40"/>
  <c r="T31" i="40"/>
  <c r="T19" i="40"/>
  <c r="T7" i="40"/>
  <c r="I175" i="40"/>
  <c r="J175" i="40" s="1"/>
  <c r="V175" i="40"/>
  <c r="W175" i="40" s="1"/>
  <c r="I160" i="40"/>
  <c r="J160" i="40" s="1"/>
  <c r="V160" i="40"/>
  <c r="W160" i="40" s="1"/>
  <c r="I184" i="40"/>
  <c r="J184" i="40" s="1"/>
  <c r="V184" i="40"/>
  <c r="W184" i="40" s="1"/>
  <c r="V183" i="40"/>
  <c r="W183" i="40" s="1"/>
  <c r="V171" i="40"/>
  <c r="W171" i="40" s="1"/>
  <c r="V159" i="40"/>
  <c r="W159" i="40" s="1"/>
  <c r="V182" i="40"/>
  <c r="W182" i="40" s="1"/>
  <c r="V170" i="40"/>
  <c r="W170" i="40" s="1"/>
  <c r="V158" i="40"/>
  <c r="W158" i="40" s="1"/>
  <c r="T226" i="40"/>
  <c r="T202" i="40"/>
  <c r="T178" i="40"/>
  <c r="T166" i="40"/>
  <c r="T154" i="40"/>
  <c r="T130" i="40"/>
  <c r="T118" i="40"/>
  <c r="T106" i="40"/>
  <c r="T94" i="40"/>
  <c r="T82" i="40"/>
  <c r="T70" i="40"/>
  <c r="T58" i="40"/>
  <c r="T46" i="40"/>
  <c r="T34" i="40"/>
  <c r="T22" i="40"/>
  <c r="T10" i="40"/>
  <c r="V181" i="40"/>
  <c r="W181" i="40" s="1"/>
  <c r="V169" i="40"/>
  <c r="W169" i="40" s="1"/>
  <c r="V157" i="40"/>
  <c r="W157" i="40" s="1"/>
  <c r="T214" i="40"/>
  <c r="T190" i="40"/>
  <c r="T142" i="40"/>
  <c r="V180" i="40"/>
  <c r="W180" i="40" s="1"/>
  <c r="V156" i="40"/>
  <c r="W156" i="40" s="1"/>
  <c r="T228" i="40"/>
  <c r="T216" i="40"/>
  <c r="T204" i="40"/>
  <c r="T192" i="40"/>
  <c r="T180" i="40"/>
  <c r="T168" i="40"/>
  <c r="T156" i="40"/>
  <c r="T144" i="40"/>
  <c r="T132" i="40"/>
  <c r="T120" i="40"/>
  <c r="T108" i="40"/>
  <c r="T96" i="40"/>
  <c r="T84" i="40"/>
  <c r="T72" i="40"/>
  <c r="T60" i="40"/>
  <c r="T24" i="40"/>
  <c r="T48" i="40"/>
  <c r="T36" i="40"/>
  <c r="T12" i="40"/>
  <c r="T225" i="40"/>
  <c r="T213" i="40"/>
  <c r="T201" i="40"/>
  <c r="T189" i="40"/>
  <c r="T177" i="40"/>
  <c r="T165" i="40"/>
  <c r="T153" i="40"/>
  <c r="T141" i="40"/>
  <c r="T129" i="40"/>
  <c r="T117" i="40"/>
  <c r="T105" i="40"/>
  <c r="T93" i="40"/>
  <c r="T81" i="40"/>
  <c r="T69" i="40"/>
  <c r="T57" i="40"/>
  <c r="T45" i="40"/>
  <c r="T33" i="40"/>
  <c r="T21" i="40"/>
  <c r="T9" i="40"/>
  <c r="T227" i="40"/>
  <c r="T215" i="40"/>
  <c r="T203" i="40"/>
  <c r="T191" i="40"/>
  <c r="T179" i="40"/>
  <c r="T167" i="40"/>
  <c r="T155" i="40"/>
  <c r="T143" i="40"/>
  <c r="T131" i="40"/>
  <c r="T119" i="40"/>
  <c r="T107" i="40"/>
  <c r="T95" i="40"/>
  <c r="T83" i="40"/>
  <c r="T71" i="40"/>
  <c r="T59" i="40"/>
  <c r="T47" i="40"/>
  <c r="T35" i="40"/>
  <c r="T23" i="40"/>
  <c r="T11" i="40"/>
  <c r="T224" i="40"/>
  <c r="T212" i="40"/>
  <c r="T200" i="40"/>
  <c r="T188" i="40"/>
  <c r="T176" i="40"/>
  <c r="T164" i="40"/>
  <c r="T152" i="40"/>
  <c r="T140" i="40"/>
  <c r="T128" i="40"/>
  <c r="T116" i="40"/>
  <c r="T104" i="40"/>
  <c r="T92" i="40"/>
  <c r="T80" i="40"/>
  <c r="T68" i="40"/>
  <c r="T56" i="40"/>
  <c r="T44" i="40"/>
  <c r="T32" i="40"/>
  <c r="T20" i="40"/>
  <c r="T8" i="40"/>
  <c r="G224" i="40"/>
  <c r="G188" i="40"/>
  <c r="G212" i="40"/>
  <c r="G200" i="40"/>
  <c r="V200" i="40" s="1"/>
  <c r="W200" i="40" s="1"/>
  <c r="G199" i="40"/>
  <c r="I199" i="40" s="1"/>
  <c r="J199" i="40" s="1"/>
  <c r="G187" i="40"/>
  <c r="H187" i="40" s="1"/>
  <c r="G223" i="40"/>
  <c r="I223" i="40" s="1"/>
  <c r="J223" i="40" s="1"/>
  <c r="G211" i="40"/>
  <c r="I211" i="40" s="1"/>
  <c r="J211" i="40" s="1"/>
  <c r="G210" i="40"/>
  <c r="I210" i="40" s="1"/>
  <c r="J210" i="40" s="1"/>
  <c r="G222" i="40"/>
  <c r="H222" i="40" s="1"/>
  <c r="G198" i="40"/>
  <c r="H198" i="40" s="1"/>
  <c r="G208" i="40"/>
  <c r="I208" i="40" s="1"/>
  <c r="J208" i="40" s="1"/>
  <c r="G196" i="40"/>
  <c r="I196" i="40" s="1"/>
  <c r="J196" i="40" s="1"/>
  <c r="G220" i="40"/>
  <c r="I220" i="40" s="1"/>
  <c r="J220" i="40" s="1"/>
  <c r="G219" i="40"/>
  <c r="H219" i="40" s="1"/>
  <c r="G207" i="40"/>
  <c r="I207" i="40" s="1"/>
  <c r="J207" i="40" s="1"/>
  <c r="G205" i="40"/>
  <c r="I205" i="40" s="1"/>
  <c r="J205" i="40" s="1"/>
  <c r="G217" i="40"/>
  <c r="H217" i="40" s="1"/>
  <c r="G186" i="40"/>
  <c r="H186" i="40" s="1"/>
  <c r="G229" i="40"/>
  <c r="H229" i="40" s="1"/>
  <c r="G221" i="40"/>
  <c r="I221" i="40" s="1"/>
  <c r="J221" i="40" s="1"/>
  <c r="G209" i="40"/>
  <c r="I209" i="40" s="1"/>
  <c r="J209" i="40" s="1"/>
  <c r="G197" i="40"/>
  <c r="I197" i="40" s="1"/>
  <c r="J197" i="40" s="1"/>
  <c r="G185" i="40"/>
  <c r="I185" i="40" s="1"/>
  <c r="J185" i="40" s="1"/>
  <c r="G206" i="40"/>
  <c r="I206" i="40" s="1"/>
  <c r="J206" i="40" s="1"/>
  <c r="G193" i="40"/>
  <c r="I193" i="40" s="1"/>
  <c r="J193" i="40" s="1"/>
  <c r="G218" i="40"/>
  <c r="H218" i="40" s="1"/>
  <c r="G231" i="40"/>
  <c r="H231" i="40" s="1"/>
  <c r="G195" i="40"/>
  <c r="H195" i="40" s="1"/>
  <c r="G230" i="40"/>
  <c r="H230" i="40" s="1"/>
  <c r="G194" i="40"/>
  <c r="I194" i="40" s="1"/>
  <c r="J194" i="40" s="1"/>
  <c r="G228" i="40"/>
  <c r="H228" i="40" s="1"/>
  <c r="G216" i="40"/>
  <c r="I216" i="40" s="1"/>
  <c r="J216" i="40" s="1"/>
  <c r="G204" i="40"/>
  <c r="I204" i="40" s="1"/>
  <c r="J204" i="40" s="1"/>
  <c r="G192" i="40"/>
  <c r="I192" i="40" s="1"/>
  <c r="J192" i="40" s="1"/>
  <c r="G227" i="40"/>
  <c r="G215" i="40"/>
  <c r="G203" i="40"/>
  <c r="G191" i="40"/>
  <c r="G226" i="40"/>
  <c r="G214" i="40"/>
  <c r="G202" i="40"/>
  <c r="G190" i="40"/>
  <c r="G225" i="40"/>
  <c r="G213" i="40"/>
  <c r="G201" i="40"/>
  <c r="G189" i="40"/>
  <c r="H164" i="40"/>
  <c r="H184" i="40"/>
  <c r="H163" i="40"/>
  <c r="I177" i="40"/>
  <c r="J177" i="40" s="1"/>
  <c r="H156" i="40"/>
  <c r="H179" i="40"/>
  <c r="I179" i="40"/>
  <c r="J179" i="40" s="1"/>
  <c r="H168" i="40"/>
  <c r="I168" i="40"/>
  <c r="J168" i="40" s="1"/>
  <c r="I178" i="40"/>
  <c r="J178" i="40" s="1"/>
  <c r="H178" i="40"/>
  <c r="I167" i="40"/>
  <c r="J167" i="40" s="1"/>
  <c r="H167" i="40"/>
  <c r="H170" i="40"/>
  <c r="H169" i="40"/>
  <c r="I154" i="40"/>
  <c r="J154" i="40" s="1"/>
  <c r="H183" i="40"/>
  <c r="H182" i="40"/>
  <c r="H161" i="40"/>
  <c r="I161" i="40"/>
  <c r="J161" i="40" s="1"/>
  <c r="I166" i="40"/>
  <c r="J166" i="40" s="1"/>
  <c r="H158" i="40"/>
  <c r="H180" i="40"/>
  <c r="H157" i="40"/>
  <c r="I162" i="40"/>
  <c r="J162" i="40" s="1"/>
  <c r="H171" i="40"/>
  <c r="I155" i="40"/>
  <c r="J155" i="40" s="1"/>
  <c r="I176" i="40"/>
  <c r="J176" i="40" s="1"/>
  <c r="H175" i="40"/>
  <c r="H174" i="40"/>
  <c r="H160" i="40"/>
  <c r="H173" i="40"/>
  <c r="I173" i="40"/>
  <c r="J173" i="40" s="1"/>
  <c r="H159" i="40"/>
  <c r="H172" i="40"/>
  <c r="I172" i="40"/>
  <c r="J172" i="40" s="1"/>
  <c r="H181" i="40"/>
  <c r="I165" i="40"/>
  <c r="J165" i="40" s="1"/>
  <c r="D14" i="45" l="1"/>
  <c r="D15" i="45"/>
  <c r="D17" i="45"/>
  <c r="D18" i="45"/>
  <c r="D16" i="45"/>
  <c r="C13" i="45"/>
  <c r="D13" i="45" s="1"/>
  <c r="D20" i="45"/>
  <c r="D19" i="45"/>
  <c r="E18" i="47"/>
  <c r="E22" i="47"/>
  <c r="E17" i="47"/>
  <c r="E20" i="47"/>
  <c r="E21" i="47"/>
  <c r="E16" i="47"/>
  <c r="E19" i="47"/>
  <c r="E23" i="47"/>
  <c r="E24" i="47"/>
  <c r="D15" i="47"/>
  <c r="F15" i="47" s="1"/>
  <c r="C11" i="45"/>
  <c r="D11" i="45" s="1"/>
  <c r="D10" i="45"/>
  <c r="D21" i="45"/>
  <c r="D22" i="45"/>
  <c r="V228" i="40"/>
  <c r="W228" i="40" s="1"/>
  <c r="V216" i="40"/>
  <c r="W216" i="40" s="1"/>
  <c r="V205" i="40"/>
  <c r="W205" i="40" s="1"/>
  <c r="V194" i="40"/>
  <c r="W194" i="40" s="1"/>
  <c r="V195" i="40"/>
  <c r="W195" i="40" s="1"/>
  <c r="V211" i="40"/>
  <c r="W211" i="40" s="1"/>
  <c r="V199" i="40"/>
  <c r="W199" i="40" s="1"/>
  <c r="V220" i="40"/>
  <c r="W220" i="40" s="1"/>
  <c r="V229" i="40"/>
  <c r="W229" i="40" s="1"/>
  <c r="V221" i="40"/>
  <c r="W221" i="40" s="1"/>
  <c r="V219" i="40"/>
  <c r="W219" i="40" s="1"/>
  <c r="V193" i="40"/>
  <c r="W193" i="40" s="1"/>
  <c r="I200" i="40"/>
  <c r="J200" i="40" s="1"/>
  <c r="V218" i="40"/>
  <c r="W218" i="40" s="1"/>
  <c r="V223" i="40"/>
  <c r="W223" i="40" s="1"/>
  <c r="V186" i="40"/>
  <c r="W186" i="40" s="1"/>
  <c r="H200" i="40"/>
  <c r="V231" i="40"/>
  <c r="W231" i="40" s="1"/>
  <c r="H227" i="40"/>
  <c r="V227" i="40"/>
  <c r="W227" i="40" s="1"/>
  <c r="H213" i="40"/>
  <c r="V213" i="40"/>
  <c r="W213" i="40" s="1"/>
  <c r="H190" i="40"/>
  <c r="V190" i="40"/>
  <c r="W190" i="40" s="1"/>
  <c r="V230" i="40"/>
  <c r="W230" i="40" s="1"/>
  <c r="V198" i="40"/>
  <c r="W198" i="40" s="1"/>
  <c r="H189" i="40"/>
  <c r="V189" i="40"/>
  <c r="W189" i="40" s="1"/>
  <c r="H201" i="40"/>
  <c r="V201" i="40"/>
  <c r="W201" i="40" s="1"/>
  <c r="H225" i="40"/>
  <c r="V225" i="40"/>
  <c r="W225" i="40" s="1"/>
  <c r="I202" i="40"/>
  <c r="J202" i="40" s="1"/>
  <c r="V202" i="40"/>
  <c r="W202" i="40" s="1"/>
  <c r="V222" i="40"/>
  <c r="W222" i="40" s="1"/>
  <c r="H226" i="40"/>
  <c r="V226" i="40"/>
  <c r="W226" i="40" s="1"/>
  <c r="V217" i="40"/>
  <c r="W217" i="40" s="1"/>
  <c r="V196" i="40"/>
  <c r="W196" i="40" s="1"/>
  <c r="H191" i="40"/>
  <c r="V191" i="40"/>
  <c r="W191" i="40" s="1"/>
  <c r="H212" i="40"/>
  <c r="V212" i="40"/>
  <c r="W212" i="40" s="1"/>
  <c r="V206" i="40"/>
  <c r="W206" i="40" s="1"/>
  <c r="V185" i="40"/>
  <c r="W185" i="40" s="1"/>
  <c r="V210" i="40"/>
  <c r="W210" i="40" s="1"/>
  <c r="I214" i="40"/>
  <c r="J214" i="40" s="1"/>
  <c r="V214" i="40"/>
  <c r="W214" i="40" s="1"/>
  <c r="H203" i="40"/>
  <c r="V203" i="40"/>
  <c r="W203" i="40" s="1"/>
  <c r="H188" i="40"/>
  <c r="V188" i="40"/>
  <c r="W188" i="40" s="1"/>
  <c r="V192" i="40"/>
  <c r="W192" i="40" s="1"/>
  <c r="V207" i="40"/>
  <c r="W207" i="40" s="1"/>
  <c r="V197" i="40"/>
  <c r="W197" i="40" s="1"/>
  <c r="V187" i="40"/>
  <c r="W187" i="40" s="1"/>
  <c r="I215" i="40"/>
  <c r="J215" i="40" s="1"/>
  <c r="V215" i="40"/>
  <c r="W215" i="40" s="1"/>
  <c r="H224" i="40"/>
  <c r="V224" i="40"/>
  <c r="W224" i="40" s="1"/>
  <c r="V204" i="40"/>
  <c r="W204" i="40" s="1"/>
  <c r="V208" i="40"/>
  <c r="W208" i="40" s="1"/>
  <c r="V209" i="40"/>
  <c r="W209" i="40" s="1"/>
  <c r="I187" i="40"/>
  <c r="J187" i="40" s="1"/>
  <c r="I188" i="40"/>
  <c r="J188" i="40" s="1"/>
  <c r="I224" i="40"/>
  <c r="J224" i="40" s="1"/>
  <c r="I229" i="40"/>
  <c r="J229" i="40" s="1"/>
  <c r="I212" i="40"/>
  <c r="J212" i="40" s="1"/>
  <c r="H210" i="40"/>
  <c r="I186" i="40"/>
  <c r="J186" i="40" s="1"/>
  <c r="H211" i="40"/>
  <c r="H223" i="40"/>
  <c r="H207" i="40"/>
  <c r="I222" i="40"/>
  <c r="J222" i="40" s="1"/>
  <c r="I198" i="40"/>
  <c r="J198" i="40" s="1"/>
  <c r="H221" i="40"/>
  <c r="H199" i="40"/>
  <c r="H196" i="40"/>
  <c r="I218" i="40"/>
  <c r="J218" i="40" s="1"/>
  <c r="H220" i="40"/>
  <c r="I230" i="40"/>
  <c r="J230" i="40" s="1"/>
  <c r="I228" i="40"/>
  <c r="J228" i="40" s="1"/>
  <c r="I217" i="40"/>
  <c r="J217" i="40" s="1"/>
  <c r="I219" i="40"/>
  <c r="J219" i="40" s="1"/>
  <c r="H208" i="40"/>
  <c r="I195" i="40"/>
  <c r="J195" i="40" s="1"/>
  <c r="I201" i="40"/>
  <c r="J201" i="40" s="1"/>
  <c r="H216" i="40"/>
  <c r="H204" i="40"/>
  <c r="H185" i="40"/>
  <c r="H194" i="40"/>
  <c r="H193" i="40"/>
  <c r="H202" i="40"/>
  <c r="H206" i="40"/>
  <c r="I190" i="40"/>
  <c r="J190" i="40" s="1"/>
  <c r="I231" i="40"/>
  <c r="J231" i="40" s="1"/>
  <c r="H209" i="40"/>
  <c r="H205" i="40"/>
  <c r="H197" i="40"/>
  <c r="I225" i="40"/>
  <c r="J225" i="40" s="1"/>
  <c r="I213" i="40"/>
  <c r="J213" i="40" s="1"/>
  <c r="H192" i="40"/>
  <c r="I191" i="40"/>
  <c r="J191" i="40" s="1"/>
  <c r="I203" i="40"/>
  <c r="J203" i="40" s="1"/>
  <c r="H215" i="40"/>
  <c r="H214" i="40"/>
  <c r="I227" i="40"/>
  <c r="J227" i="40" s="1"/>
  <c r="I189" i="40"/>
  <c r="J189" i="40" s="1"/>
  <c r="I226" i="40"/>
  <c r="J226" i="40" s="1"/>
  <c r="G153" i="40"/>
  <c r="F153" i="40"/>
  <c r="D153" i="40"/>
  <c r="G152" i="40"/>
  <c r="F152" i="40"/>
  <c r="D152" i="40"/>
  <c r="G151" i="40"/>
  <c r="F151" i="40"/>
  <c r="D151" i="40"/>
  <c r="G150" i="40"/>
  <c r="F150" i="40"/>
  <c r="D150" i="40"/>
  <c r="G149" i="40"/>
  <c r="F149" i="40"/>
  <c r="D149" i="40"/>
  <c r="G148" i="40"/>
  <c r="F148" i="40"/>
  <c r="D148" i="40"/>
  <c r="G147" i="40"/>
  <c r="F147" i="40"/>
  <c r="D147" i="40"/>
  <c r="G146" i="40"/>
  <c r="F146" i="40"/>
  <c r="D146" i="40"/>
  <c r="G145" i="40"/>
  <c r="F145" i="40"/>
  <c r="D145" i="40"/>
  <c r="G144" i="40"/>
  <c r="F144" i="40"/>
  <c r="D144" i="40"/>
  <c r="G143" i="40"/>
  <c r="F143" i="40"/>
  <c r="D143" i="40"/>
  <c r="G142" i="40"/>
  <c r="F142" i="40"/>
  <c r="D142" i="40"/>
  <c r="G141" i="40"/>
  <c r="F141" i="40"/>
  <c r="D141" i="40"/>
  <c r="G140" i="40"/>
  <c r="F140" i="40"/>
  <c r="D140" i="40"/>
  <c r="G139" i="40"/>
  <c r="F139" i="40"/>
  <c r="D139" i="40"/>
  <c r="G138" i="40"/>
  <c r="F138" i="40"/>
  <c r="D138" i="40"/>
  <c r="G137" i="40"/>
  <c r="F137" i="40"/>
  <c r="D137" i="40"/>
  <c r="G136" i="40"/>
  <c r="F136" i="40"/>
  <c r="D136" i="40"/>
  <c r="G135" i="40"/>
  <c r="F135" i="40"/>
  <c r="D135" i="40"/>
  <c r="G134" i="40"/>
  <c r="F134" i="40"/>
  <c r="D134" i="40"/>
  <c r="G133" i="40"/>
  <c r="F133" i="40"/>
  <c r="D133" i="40"/>
  <c r="G132" i="40"/>
  <c r="F132" i="40"/>
  <c r="D132" i="40"/>
  <c r="G131" i="40"/>
  <c r="F131" i="40"/>
  <c r="D131" i="40"/>
  <c r="G130" i="40"/>
  <c r="F130" i="40"/>
  <c r="D130" i="40"/>
  <c r="G129" i="40"/>
  <c r="F129" i="40"/>
  <c r="D129" i="40"/>
  <c r="G128" i="40"/>
  <c r="F128" i="40"/>
  <c r="D128" i="40"/>
  <c r="G127" i="40"/>
  <c r="F127" i="40"/>
  <c r="D127" i="40"/>
  <c r="G126" i="40"/>
  <c r="F126" i="40"/>
  <c r="D126" i="40"/>
  <c r="G125" i="40"/>
  <c r="F125" i="40"/>
  <c r="D125" i="40"/>
  <c r="G124" i="40"/>
  <c r="F124" i="40"/>
  <c r="D124" i="40"/>
  <c r="G123" i="40"/>
  <c r="F123" i="40"/>
  <c r="D123" i="40"/>
  <c r="G122" i="40"/>
  <c r="F122" i="40"/>
  <c r="D122" i="40"/>
  <c r="G121" i="40"/>
  <c r="F121" i="40"/>
  <c r="D121" i="40"/>
  <c r="G120" i="40"/>
  <c r="F120" i="40"/>
  <c r="D120" i="40"/>
  <c r="G119" i="40"/>
  <c r="F119" i="40"/>
  <c r="D119" i="40"/>
  <c r="G118" i="40"/>
  <c r="F118" i="40"/>
  <c r="D118" i="40"/>
  <c r="G117" i="40"/>
  <c r="F117" i="40"/>
  <c r="D117" i="40"/>
  <c r="G116" i="40"/>
  <c r="F116" i="40"/>
  <c r="D116" i="40"/>
  <c r="G115" i="40"/>
  <c r="F115" i="40"/>
  <c r="D115" i="40"/>
  <c r="G114" i="40"/>
  <c r="F114" i="40"/>
  <c r="D114" i="40"/>
  <c r="G113" i="40"/>
  <c r="F113" i="40"/>
  <c r="D113" i="40"/>
  <c r="G112" i="40"/>
  <c r="F112" i="40"/>
  <c r="D112" i="40"/>
  <c r="G111" i="40"/>
  <c r="F111" i="40"/>
  <c r="D111" i="40"/>
  <c r="G110" i="40"/>
  <c r="F110" i="40"/>
  <c r="D110" i="40"/>
  <c r="G109" i="40"/>
  <c r="F109" i="40"/>
  <c r="D109" i="40"/>
  <c r="G108" i="40"/>
  <c r="F108" i="40"/>
  <c r="D108" i="40"/>
  <c r="G107" i="40"/>
  <c r="F107" i="40"/>
  <c r="D107" i="40"/>
  <c r="G106" i="40"/>
  <c r="D106" i="40"/>
  <c r="G105" i="40"/>
  <c r="F105" i="40"/>
  <c r="D105" i="40"/>
  <c r="G104" i="40"/>
  <c r="F104" i="40"/>
  <c r="D104" i="40"/>
  <c r="G103" i="40"/>
  <c r="F103" i="40"/>
  <c r="D103" i="40"/>
  <c r="G102" i="40"/>
  <c r="F102" i="40"/>
  <c r="D102" i="40"/>
  <c r="G101" i="40"/>
  <c r="F101" i="40"/>
  <c r="D101" i="40"/>
  <c r="G100" i="40"/>
  <c r="F100" i="40"/>
  <c r="D100" i="40"/>
  <c r="G99" i="40"/>
  <c r="F99" i="40"/>
  <c r="D99" i="40"/>
  <c r="G98" i="40"/>
  <c r="F98" i="40"/>
  <c r="D98" i="40"/>
  <c r="G97" i="40"/>
  <c r="F97" i="40"/>
  <c r="D97" i="40"/>
  <c r="G96" i="40"/>
  <c r="F96" i="40"/>
  <c r="D96" i="40"/>
  <c r="G95" i="40"/>
  <c r="F95" i="40"/>
  <c r="D95" i="40"/>
  <c r="G94" i="40"/>
  <c r="F94" i="40"/>
  <c r="D94" i="40"/>
  <c r="G93" i="40"/>
  <c r="F93" i="40"/>
  <c r="D93" i="40"/>
  <c r="G92" i="40"/>
  <c r="F92" i="40"/>
  <c r="D92" i="40"/>
  <c r="G91" i="40"/>
  <c r="F91" i="40"/>
  <c r="D91" i="40"/>
  <c r="G90" i="40"/>
  <c r="F90" i="40"/>
  <c r="D90" i="40"/>
  <c r="G89" i="40"/>
  <c r="F89" i="40"/>
  <c r="D89" i="40"/>
  <c r="G88" i="40"/>
  <c r="F88" i="40"/>
  <c r="D88" i="40"/>
  <c r="G87" i="40"/>
  <c r="F87" i="40"/>
  <c r="D87" i="40"/>
  <c r="G86" i="40"/>
  <c r="F86" i="40"/>
  <c r="D86" i="40"/>
  <c r="G85" i="40"/>
  <c r="F85" i="40"/>
  <c r="D85" i="40"/>
  <c r="G84" i="40"/>
  <c r="F84" i="40"/>
  <c r="D84" i="40"/>
  <c r="G83" i="40"/>
  <c r="F83" i="40"/>
  <c r="D83" i="40"/>
  <c r="G82" i="40"/>
  <c r="F82" i="40"/>
  <c r="D82" i="40"/>
  <c r="G81" i="40"/>
  <c r="F81" i="40"/>
  <c r="D81" i="40"/>
  <c r="G80" i="40"/>
  <c r="F80" i="40"/>
  <c r="D80" i="40"/>
  <c r="G79" i="40"/>
  <c r="F79" i="40"/>
  <c r="D79" i="40"/>
  <c r="G78" i="40"/>
  <c r="F78" i="40"/>
  <c r="D78" i="40"/>
  <c r="G77" i="40"/>
  <c r="F77" i="40"/>
  <c r="D77" i="40"/>
  <c r="G76" i="40"/>
  <c r="F76" i="40"/>
  <c r="D76" i="40"/>
  <c r="G75" i="40"/>
  <c r="F75" i="40"/>
  <c r="D75" i="40"/>
  <c r="G74" i="40"/>
  <c r="F74" i="40"/>
  <c r="D74" i="40"/>
  <c r="G73" i="40"/>
  <c r="F73" i="40"/>
  <c r="D73" i="40"/>
  <c r="G72" i="40"/>
  <c r="F72" i="40"/>
  <c r="D72" i="40"/>
  <c r="G71" i="40"/>
  <c r="F71" i="40"/>
  <c r="D71" i="40"/>
  <c r="G70" i="40"/>
  <c r="F70" i="40"/>
  <c r="D70" i="40"/>
  <c r="G69" i="40"/>
  <c r="F69" i="40"/>
  <c r="D69" i="40"/>
  <c r="G68" i="40"/>
  <c r="F68" i="40"/>
  <c r="D68" i="40"/>
  <c r="G67" i="40"/>
  <c r="F67" i="40"/>
  <c r="D67" i="40"/>
  <c r="G66" i="40"/>
  <c r="F66" i="40"/>
  <c r="D66" i="40"/>
  <c r="G65" i="40"/>
  <c r="F65" i="40"/>
  <c r="D65" i="40"/>
  <c r="G64" i="40"/>
  <c r="F64" i="40"/>
  <c r="D64" i="40"/>
  <c r="G63" i="40"/>
  <c r="F63" i="40"/>
  <c r="D63" i="40"/>
  <c r="G62" i="40"/>
  <c r="F62" i="40"/>
  <c r="D62" i="40"/>
  <c r="G61" i="40"/>
  <c r="F61" i="40"/>
  <c r="D61" i="40"/>
  <c r="G60" i="40"/>
  <c r="F60" i="40"/>
  <c r="D60" i="40"/>
  <c r="G59" i="40"/>
  <c r="F59" i="40"/>
  <c r="D59" i="40"/>
  <c r="G58" i="40"/>
  <c r="F58" i="40"/>
  <c r="D58" i="40"/>
  <c r="G57" i="40"/>
  <c r="F57" i="40"/>
  <c r="D57" i="40"/>
  <c r="G56" i="40"/>
  <c r="F56" i="40"/>
  <c r="D56" i="40"/>
  <c r="G55" i="40"/>
  <c r="F55" i="40"/>
  <c r="D55" i="40"/>
  <c r="G54" i="40"/>
  <c r="F54" i="40"/>
  <c r="D54" i="40"/>
  <c r="G53" i="40"/>
  <c r="F53" i="40"/>
  <c r="D53" i="40"/>
  <c r="G52" i="40"/>
  <c r="F52" i="40"/>
  <c r="D52" i="40"/>
  <c r="G51" i="40"/>
  <c r="F51" i="40"/>
  <c r="D51" i="40"/>
  <c r="G50" i="40"/>
  <c r="F50" i="40"/>
  <c r="D50" i="40"/>
  <c r="G49" i="40"/>
  <c r="F49" i="40"/>
  <c r="D49" i="40"/>
  <c r="G48" i="40"/>
  <c r="F48" i="40"/>
  <c r="D48" i="40"/>
  <c r="G47" i="40"/>
  <c r="F47" i="40"/>
  <c r="D47" i="40"/>
  <c r="G46" i="40"/>
  <c r="F46" i="40"/>
  <c r="D46" i="40"/>
  <c r="G45" i="40"/>
  <c r="F45" i="40"/>
  <c r="D45" i="40"/>
  <c r="G44" i="40"/>
  <c r="F44" i="40"/>
  <c r="D44" i="40"/>
  <c r="G43" i="40"/>
  <c r="F43" i="40"/>
  <c r="D43" i="40"/>
  <c r="G42" i="40"/>
  <c r="F42" i="40"/>
  <c r="D42" i="40"/>
  <c r="G41" i="40"/>
  <c r="F41" i="40"/>
  <c r="D41" i="40"/>
  <c r="G40" i="40"/>
  <c r="F40" i="40"/>
  <c r="D40" i="40"/>
  <c r="G39" i="40"/>
  <c r="F39" i="40"/>
  <c r="D39" i="40"/>
  <c r="G38" i="40"/>
  <c r="F38" i="40"/>
  <c r="D38" i="40"/>
  <c r="G37" i="40"/>
  <c r="F37" i="40"/>
  <c r="D37" i="40"/>
  <c r="G36" i="40"/>
  <c r="F36" i="40"/>
  <c r="D36" i="40"/>
  <c r="G35" i="40"/>
  <c r="F35" i="40"/>
  <c r="D35" i="40"/>
  <c r="G34" i="40"/>
  <c r="F34" i="40"/>
  <c r="D34" i="40"/>
  <c r="G33" i="40"/>
  <c r="F33" i="40"/>
  <c r="D33" i="40"/>
  <c r="G32" i="40"/>
  <c r="F32" i="40"/>
  <c r="D32" i="40"/>
  <c r="G31" i="40"/>
  <c r="F31" i="40"/>
  <c r="D31" i="40"/>
  <c r="G30" i="40"/>
  <c r="F30" i="40"/>
  <c r="D30" i="40"/>
  <c r="G29" i="40"/>
  <c r="F29" i="40"/>
  <c r="D29" i="40"/>
  <c r="G28" i="40"/>
  <c r="F28" i="40"/>
  <c r="D28" i="40"/>
  <c r="G27" i="40"/>
  <c r="F27" i="40"/>
  <c r="D27" i="40"/>
  <c r="G26" i="40"/>
  <c r="F26" i="40"/>
  <c r="D26" i="40"/>
  <c r="G25" i="40"/>
  <c r="F25" i="40"/>
  <c r="D25" i="40"/>
  <c r="G24" i="40"/>
  <c r="F24" i="40"/>
  <c r="D24" i="40"/>
  <c r="G23" i="40"/>
  <c r="F23" i="40"/>
  <c r="D23" i="40"/>
  <c r="G22" i="40"/>
  <c r="F22" i="40"/>
  <c r="D22" i="40"/>
  <c r="G21" i="40"/>
  <c r="F21" i="40"/>
  <c r="D21" i="40"/>
  <c r="G20" i="40"/>
  <c r="F20" i="40"/>
  <c r="D20" i="40"/>
  <c r="G19" i="40"/>
  <c r="F19" i="40"/>
  <c r="D19" i="40"/>
  <c r="G18" i="40"/>
  <c r="F18" i="40"/>
  <c r="D18" i="40"/>
  <c r="G17" i="40"/>
  <c r="F17" i="40"/>
  <c r="D17" i="40"/>
  <c r="G16" i="40"/>
  <c r="F16" i="40"/>
  <c r="D16" i="40"/>
  <c r="G15" i="40"/>
  <c r="F15" i="40"/>
  <c r="D15" i="40"/>
  <c r="G14" i="40"/>
  <c r="F14" i="40"/>
  <c r="D14" i="40"/>
  <c r="G13" i="40"/>
  <c r="F13" i="40"/>
  <c r="D13" i="40"/>
  <c r="G12" i="40"/>
  <c r="F12" i="40"/>
  <c r="D12" i="40"/>
  <c r="G11" i="40"/>
  <c r="F11" i="40"/>
  <c r="D11" i="40"/>
  <c r="G10" i="40"/>
  <c r="F10" i="40"/>
  <c r="D10" i="40"/>
  <c r="G9" i="40"/>
  <c r="F9" i="40"/>
  <c r="D9" i="40"/>
  <c r="G8" i="40"/>
  <c r="F8" i="40"/>
  <c r="D8" i="40"/>
  <c r="G7" i="40"/>
  <c r="F7" i="40"/>
  <c r="D7" i="40"/>
  <c r="G6" i="40"/>
  <c r="F6" i="40"/>
  <c r="D6" i="40"/>
  <c r="G5" i="40"/>
  <c r="F5" i="40"/>
  <c r="D5" i="40"/>
  <c r="G4" i="40"/>
  <c r="F4" i="40"/>
  <c r="D4" i="40"/>
  <c r="G3" i="40"/>
  <c r="F3" i="40"/>
  <c r="D3" i="40"/>
  <c r="G2" i="40"/>
  <c r="F2" i="40"/>
  <c r="D2" i="40"/>
  <c r="E15" i="47" l="1"/>
  <c r="V4" i="40"/>
  <c r="W4" i="40" s="1"/>
  <c r="V20" i="40"/>
  <c r="W20" i="40" s="1"/>
  <c r="V36" i="40"/>
  <c r="W36" i="40" s="1"/>
  <c r="V52" i="40"/>
  <c r="W52" i="40" s="1"/>
  <c r="V68" i="40"/>
  <c r="W68" i="40" s="1"/>
  <c r="V84" i="40"/>
  <c r="W84" i="40" s="1"/>
  <c r="V100" i="40"/>
  <c r="W100" i="40" s="1"/>
  <c r="V116" i="40"/>
  <c r="W116" i="40" s="1"/>
  <c r="V132" i="40"/>
  <c r="W132" i="40" s="1"/>
  <c r="F106" i="40"/>
  <c r="V106" i="40" s="1"/>
  <c r="W106" i="40" s="1"/>
  <c r="D12" i="47"/>
  <c r="F12" i="47" s="1"/>
  <c r="V151" i="40"/>
  <c r="W151" i="40" s="1"/>
  <c r="V26" i="40"/>
  <c r="W26" i="40" s="1"/>
  <c r="V42" i="40"/>
  <c r="W42" i="40" s="1"/>
  <c r="V58" i="40"/>
  <c r="W58" i="40" s="1"/>
  <c r="V74" i="40"/>
  <c r="W74" i="40" s="1"/>
  <c r="V90" i="40"/>
  <c r="W90" i="40" s="1"/>
  <c r="V122" i="40"/>
  <c r="W122" i="40" s="1"/>
  <c r="V138" i="40"/>
  <c r="W138" i="40" s="1"/>
  <c r="V2" i="40"/>
  <c r="W2" i="40" s="1"/>
  <c r="V18" i="40"/>
  <c r="W18" i="40" s="1"/>
  <c r="V34" i="40"/>
  <c r="W34" i="40" s="1"/>
  <c r="V50" i="40"/>
  <c r="W50" i="40" s="1"/>
  <c r="V66" i="40"/>
  <c r="W66" i="40" s="1"/>
  <c r="V82" i="40"/>
  <c r="W82" i="40" s="1"/>
  <c r="V98" i="40"/>
  <c r="W98" i="40" s="1"/>
  <c r="V114" i="40"/>
  <c r="W114" i="40" s="1"/>
  <c r="V130" i="40"/>
  <c r="W130" i="40" s="1"/>
  <c r="V146" i="40"/>
  <c r="W146" i="40" s="1"/>
  <c r="V16" i="40"/>
  <c r="W16" i="40" s="1"/>
  <c r="V32" i="40"/>
  <c r="W32" i="40" s="1"/>
  <c r="V48" i="40"/>
  <c r="W48" i="40" s="1"/>
  <c r="V64" i="40"/>
  <c r="W64" i="40" s="1"/>
  <c r="V80" i="40"/>
  <c r="W80" i="40" s="1"/>
  <c r="V96" i="40"/>
  <c r="W96" i="40" s="1"/>
  <c r="V112" i="40"/>
  <c r="W112" i="40" s="1"/>
  <c r="V128" i="40"/>
  <c r="W128" i="40" s="1"/>
  <c r="V144" i="40"/>
  <c r="W144" i="40" s="1"/>
  <c r="V12" i="40"/>
  <c r="W12" i="40" s="1"/>
  <c r="V28" i="40"/>
  <c r="W28" i="40" s="1"/>
  <c r="V44" i="40"/>
  <c r="W44" i="40" s="1"/>
  <c r="V60" i="40"/>
  <c r="W60" i="40" s="1"/>
  <c r="V148" i="40"/>
  <c r="W148" i="40" s="1"/>
  <c r="C23" i="45"/>
  <c r="D23" i="45" s="1"/>
  <c r="V76" i="40"/>
  <c r="W76" i="40" s="1"/>
  <c r="V92" i="40"/>
  <c r="W92" i="40" s="1"/>
  <c r="V108" i="40"/>
  <c r="W108" i="40" s="1"/>
  <c r="V124" i="40"/>
  <c r="W124" i="40" s="1"/>
  <c r="V140" i="40"/>
  <c r="W140" i="40" s="1"/>
  <c r="V9" i="40"/>
  <c r="W9" i="40" s="1"/>
  <c r="V25" i="40"/>
  <c r="W25" i="40" s="1"/>
  <c r="V41" i="40"/>
  <c r="W41" i="40" s="1"/>
  <c r="V57" i="40"/>
  <c r="W57" i="40" s="1"/>
  <c r="V73" i="40"/>
  <c r="W73" i="40" s="1"/>
  <c r="V89" i="40"/>
  <c r="W89" i="40" s="1"/>
  <c r="V105" i="40"/>
  <c r="W105" i="40" s="1"/>
  <c r="V121" i="40"/>
  <c r="W121" i="40" s="1"/>
  <c r="V137" i="40"/>
  <c r="W137" i="40" s="1"/>
  <c r="V153" i="40"/>
  <c r="W153" i="40" s="1"/>
  <c r="V17" i="40"/>
  <c r="W17" i="40" s="1"/>
  <c r="V33" i="40"/>
  <c r="W33" i="40" s="1"/>
  <c r="V49" i="40"/>
  <c r="W49" i="40" s="1"/>
  <c r="V65" i="40"/>
  <c r="W65" i="40" s="1"/>
  <c r="V81" i="40"/>
  <c r="W81" i="40" s="1"/>
  <c r="V97" i="40"/>
  <c r="W97" i="40" s="1"/>
  <c r="V113" i="40"/>
  <c r="W113" i="40" s="1"/>
  <c r="V129" i="40"/>
  <c r="W129" i="40" s="1"/>
  <c r="V145" i="40"/>
  <c r="W145" i="40" s="1"/>
  <c r="V150" i="40"/>
  <c r="W150" i="40" s="1"/>
  <c r="V30" i="40"/>
  <c r="W30" i="40" s="1"/>
  <c r="V46" i="40"/>
  <c r="W46" i="40" s="1"/>
  <c r="V62" i="40"/>
  <c r="W62" i="40" s="1"/>
  <c r="V78" i="40"/>
  <c r="W78" i="40" s="1"/>
  <c r="V94" i="40"/>
  <c r="W94" i="40" s="1"/>
  <c r="V110" i="40"/>
  <c r="W110" i="40" s="1"/>
  <c r="V126" i="40"/>
  <c r="W126" i="40" s="1"/>
  <c r="V142" i="40"/>
  <c r="W142" i="40" s="1"/>
  <c r="V11" i="40"/>
  <c r="W11" i="40" s="1"/>
  <c r="V27" i="40"/>
  <c r="W27" i="40" s="1"/>
  <c r="V43" i="40"/>
  <c r="W43" i="40" s="1"/>
  <c r="V59" i="40"/>
  <c r="W59" i="40" s="1"/>
  <c r="V75" i="40"/>
  <c r="W75" i="40" s="1"/>
  <c r="V91" i="40"/>
  <c r="W91" i="40" s="1"/>
  <c r="V107" i="40"/>
  <c r="W107" i="40" s="1"/>
  <c r="V123" i="40"/>
  <c r="W123" i="40" s="1"/>
  <c r="V139" i="40"/>
  <c r="W139" i="40" s="1"/>
  <c r="V7" i="40"/>
  <c r="W7" i="40" s="1"/>
  <c r="V23" i="40"/>
  <c r="W23" i="40" s="1"/>
  <c r="V39" i="40"/>
  <c r="W39" i="40" s="1"/>
  <c r="V55" i="40"/>
  <c r="W55" i="40" s="1"/>
  <c r="V71" i="40"/>
  <c r="W71" i="40" s="1"/>
  <c r="V87" i="40"/>
  <c r="W87" i="40" s="1"/>
  <c r="V103" i="40"/>
  <c r="W103" i="40" s="1"/>
  <c r="V119" i="40"/>
  <c r="W119" i="40" s="1"/>
  <c r="V135" i="40"/>
  <c r="W135" i="40" s="1"/>
  <c r="V3" i="40"/>
  <c r="W3" i="40" s="1"/>
  <c r="V19" i="40"/>
  <c r="W19" i="40" s="1"/>
  <c r="V35" i="40"/>
  <c r="W35" i="40" s="1"/>
  <c r="V51" i="40"/>
  <c r="W51" i="40" s="1"/>
  <c r="V67" i="40"/>
  <c r="W67" i="40" s="1"/>
  <c r="V83" i="40"/>
  <c r="W83" i="40" s="1"/>
  <c r="V99" i="40"/>
  <c r="W99" i="40" s="1"/>
  <c r="V115" i="40"/>
  <c r="W115" i="40" s="1"/>
  <c r="V131" i="40"/>
  <c r="W131" i="40" s="1"/>
  <c r="V147" i="40"/>
  <c r="W147" i="40" s="1"/>
  <c r="V8" i="40"/>
  <c r="W8" i="40" s="1"/>
  <c r="V24" i="40"/>
  <c r="W24" i="40" s="1"/>
  <c r="V40" i="40"/>
  <c r="W40" i="40" s="1"/>
  <c r="V56" i="40"/>
  <c r="W56" i="40" s="1"/>
  <c r="V72" i="40"/>
  <c r="W72" i="40" s="1"/>
  <c r="V88" i="40"/>
  <c r="W88" i="40" s="1"/>
  <c r="V104" i="40"/>
  <c r="W104" i="40" s="1"/>
  <c r="V120" i="40"/>
  <c r="W120" i="40" s="1"/>
  <c r="V136" i="40"/>
  <c r="W136" i="40" s="1"/>
  <c r="V152" i="40"/>
  <c r="W152" i="40" s="1"/>
  <c r="V15" i="40"/>
  <c r="W15" i="40" s="1"/>
  <c r="V31" i="40"/>
  <c r="W31" i="40" s="1"/>
  <c r="V47" i="40"/>
  <c r="W47" i="40" s="1"/>
  <c r="V63" i="40"/>
  <c r="W63" i="40" s="1"/>
  <c r="V79" i="40"/>
  <c r="W79" i="40" s="1"/>
  <c r="V95" i="40"/>
  <c r="W95" i="40" s="1"/>
  <c r="V111" i="40"/>
  <c r="W111" i="40" s="1"/>
  <c r="V127" i="40"/>
  <c r="W127" i="40" s="1"/>
  <c r="V143" i="40"/>
  <c r="W143" i="40" s="1"/>
  <c r="V5" i="40"/>
  <c r="W5" i="40" s="1"/>
  <c r="V21" i="40"/>
  <c r="W21" i="40" s="1"/>
  <c r="V37" i="40"/>
  <c r="W37" i="40" s="1"/>
  <c r="V53" i="40"/>
  <c r="W53" i="40" s="1"/>
  <c r="V69" i="40"/>
  <c r="W69" i="40" s="1"/>
  <c r="V85" i="40"/>
  <c r="W85" i="40" s="1"/>
  <c r="V101" i="40"/>
  <c r="W101" i="40" s="1"/>
  <c r="V117" i="40"/>
  <c r="W117" i="40" s="1"/>
  <c r="V133" i="40"/>
  <c r="W133" i="40" s="1"/>
  <c r="V149" i="40"/>
  <c r="W149" i="40" s="1"/>
  <c r="V22" i="40"/>
  <c r="W22" i="40" s="1"/>
  <c r="V38" i="40"/>
  <c r="W38" i="40" s="1"/>
  <c r="V54" i="40"/>
  <c r="W54" i="40" s="1"/>
  <c r="V70" i="40"/>
  <c r="W70" i="40" s="1"/>
  <c r="V86" i="40"/>
  <c r="W86" i="40" s="1"/>
  <c r="V102" i="40"/>
  <c r="W102" i="40" s="1"/>
  <c r="V118" i="40"/>
  <c r="W118" i="40" s="1"/>
  <c r="V134" i="40"/>
  <c r="W134" i="40" s="1"/>
  <c r="V13" i="40"/>
  <c r="W13" i="40" s="1"/>
  <c r="V29" i="40"/>
  <c r="W29" i="40" s="1"/>
  <c r="V45" i="40"/>
  <c r="W45" i="40" s="1"/>
  <c r="V61" i="40"/>
  <c r="W61" i="40" s="1"/>
  <c r="V77" i="40"/>
  <c r="W77" i="40" s="1"/>
  <c r="V93" i="40"/>
  <c r="W93" i="40" s="1"/>
  <c r="V109" i="40"/>
  <c r="W109" i="40" s="1"/>
  <c r="V125" i="40"/>
  <c r="W125" i="40" s="1"/>
  <c r="V141" i="40"/>
  <c r="W141" i="40" s="1"/>
  <c r="I14" i="40"/>
  <c r="J14" i="40" s="1"/>
  <c r="V14" i="40"/>
  <c r="W14" i="40" s="1"/>
  <c r="I10" i="40"/>
  <c r="J10" i="40" s="1"/>
  <c r="V10" i="40"/>
  <c r="W10" i="40" s="1"/>
  <c r="I6" i="40"/>
  <c r="J6" i="40" s="1"/>
  <c r="V6" i="40"/>
  <c r="W6" i="40" s="1"/>
  <c r="I2" i="40"/>
  <c r="J2" i="40" s="1"/>
  <c r="I26" i="40"/>
  <c r="J26" i="40" s="1"/>
  <c r="I30" i="40"/>
  <c r="J30" i="40" s="1"/>
  <c r="I34" i="40"/>
  <c r="J34" i="40" s="1"/>
  <c r="I38" i="40"/>
  <c r="J38" i="40" s="1"/>
  <c r="I42" i="40"/>
  <c r="J42" i="40" s="1"/>
  <c r="I46" i="40"/>
  <c r="J46" i="40" s="1"/>
  <c r="I50" i="40"/>
  <c r="J50" i="40" s="1"/>
  <c r="I54" i="40"/>
  <c r="J54" i="40" s="1"/>
  <c r="I58" i="40"/>
  <c r="J58" i="40" s="1"/>
  <c r="I62" i="40"/>
  <c r="J62" i="40" s="1"/>
  <c r="I66" i="40"/>
  <c r="J66" i="40" s="1"/>
  <c r="I74" i="40"/>
  <c r="J74" i="40" s="1"/>
  <c r="I78" i="40"/>
  <c r="J78" i="40" s="1"/>
  <c r="I82" i="40"/>
  <c r="J82" i="40" s="1"/>
  <c r="I90" i="40"/>
  <c r="J90" i="40" s="1"/>
  <c r="I94" i="40"/>
  <c r="J94" i="40" s="1"/>
  <c r="I98" i="40"/>
  <c r="J98" i="40" s="1"/>
  <c r="I4" i="40"/>
  <c r="J4" i="40" s="1"/>
  <c r="I8" i="40"/>
  <c r="J8" i="40" s="1"/>
  <c r="I12" i="40"/>
  <c r="J12" i="40" s="1"/>
  <c r="I16" i="40"/>
  <c r="J16" i="40" s="1"/>
  <c r="I20" i="40"/>
  <c r="J20" i="40" s="1"/>
  <c r="I24" i="40"/>
  <c r="J24" i="40" s="1"/>
  <c r="I28" i="40"/>
  <c r="J28" i="40" s="1"/>
  <c r="I32" i="40"/>
  <c r="J32" i="40" s="1"/>
  <c r="I36" i="40"/>
  <c r="J36" i="40" s="1"/>
  <c r="I40" i="40"/>
  <c r="J40" i="40" s="1"/>
  <c r="I56" i="40"/>
  <c r="J56" i="40" s="1"/>
  <c r="I64" i="40"/>
  <c r="J64" i="40" s="1"/>
  <c r="I72" i="40"/>
  <c r="J72" i="40" s="1"/>
  <c r="I80" i="40"/>
  <c r="J80" i="40" s="1"/>
  <c r="I88" i="40"/>
  <c r="J88" i="40" s="1"/>
  <c r="I96" i="40"/>
  <c r="J96" i="40" s="1"/>
  <c r="I104" i="40"/>
  <c r="J104" i="40" s="1"/>
  <c r="I112" i="40"/>
  <c r="J112" i="40" s="1"/>
  <c r="I39" i="40"/>
  <c r="J39" i="40" s="1"/>
  <c r="I43" i="40"/>
  <c r="J43" i="40" s="1"/>
  <c r="I47" i="40"/>
  <c r="J47" i="40" s="1"/>
  <c r="I51" i="40"/>
  <c r="J51" i="40" s="1"/>
  <c r="H55" i="40"/>
  <c r="I59" i="40"/>
  <c r="J59" i="40" s="1"/>
  <c r="H63" i="40"/>
  <c r="I67" i="40"/>
  <c r="J67" i="40" s="1"/>
  <c r="I71" i="40"/>
  <c r="J71" i="40" s="1"/>
  <c r="I75" i="40"/>
  <c r="J75" i="40" s="1"/>
  <c r="I83" i="40"/>
  <c r="J83" i="40" s="1"/>
  <c r="I87" i="40"/>
  <c r="J87" i="40" s="1"/>
  <c r="I91" i="40"/>
  <c r="J91" i="40" s="1"/>
  <c r="I95" i="40"/>
  <c r="J95" i="40" s="1"/>
  <c r="I99" i="40"/>
  <c r="J99" i="40" s="1"/>
  <c r="I103" i="40"/>
  <c r="J103" i="40" s="1"/>
  <c r="I107" i="40"/>
  <c r="J107" i="40" s="1"/>
  <c r="I111" i="40"/>
  <c r="J111" i="40" s="1"/>
  <c r="I119" i="40"/>
  <c r="J119" i="40" s="1"/>
  <c r="I123" i="40"/>
  <c r="J123" i="40" s="1"/>
  <c r="I127" i="40"/>
  <c r="J127" i="40" s="1"/>
  <c r="I131" i="40"/>
  <c r="J131" i="40" s="1"/>
  <c r="I135" i="40"/>
  <c r="J135" i="40" s="1"/>
  <c r="I139" i="40"/>
  <c r="J139" i="40" s="1"/>
  <c r="I143" i="40"/>
  <c r="J143" i="40" s="1"/>
  <c r="I151" i="40"/>
  <c r="J151" i="40" s="1"/>
  <c r="I5" i="40"/>
  <c r="J5" i="40" s="1"/>
  <c r="I9" i="40"/>
  <c r="J9" i="40" s="1"/>
  <c r="I13" i="40"/>
  <c r="J13" i="40" s="1"/>
  <c r="I17" i="40"/>
  <c r="J17" i="40" s="1"/>
  <c r="I21" i="40"/>
  <c r="J21" i="40" s="1"/>
  <c r="I25" i="40"/>
  <c r="J25" i="40" s="1"/>
  <c r="I57" i="40"/>
  <c r="J57" i="40" s="1"/>
  <c r="I61" i="40"/>
  <c r="J61" i="40" s="1"/>
  <c r="I65" i="40"/>
  <c r="J65" i="40" s="1"/>
  <c r="I77" i="40"/>
  <c r="J77" i="40" s="1"/>
  <c r="I85" i="40"/>
  <c r="J85" i="40" s="1"/>
  <c r="I89" i="40"/>
  <c r="J89" i="40" s="1"/>
  <c r="I97" i="40"/>
  <c r="J97" i="40" s="1"/>
  <c r="I101" i="40"/>
  <c r="J101" i="40" s="1"/>
  <c r="I113" i="40"/>
  <c r="J113" i="40" s="1"/>
  <c r="I117" i="40"/>
  <c r="J117" i="40" s="1"/>
  <c r="I121" i="40"/>
  <c r="J121" i="40" s="1"/>
  <c r="I125" i="40"/>
  <c r="J125" i="40" s="1"/>
  <c r="I129" i="40"/>
  <c r="J129" i="40" s="1"/>
  <c r="I133" i="40"/>
  <c r="J133" i="40" s="1"/>
  <c r="I137" i="40"/>
  <c r="J137" i="40" s="1"/>
  <c r="I141" i="40"/>
  <c r="J141" i="40" s="1"/>
  <c r="I149" i="40"/>
  <c r="J149" i="40" s="1"/>
  <c r="I49" i="40"/>
  <c r="J49" i="40" s="1"/>
  <c r="I102" i="40"/>
  <c r="J102" i="40" s="1"/>
  <c r="I110" i="40"/>
  <c r="J110" i="40" s="1"/>
  <c r="I114" i="40"/>
  <c r="J114" i="40" s="1"/>
  <c r="I118" i="40"/>
  <c r="J118" i="40" s="1"/>
  <c r="I122" i="40"/>
  <c r="J122" i="40" s="1"/>
  <c r="I126" i="40"/>
  <c r="J126" i="40" s="1"/>
  <c r="I130" i="40"/>
  <c r="J130" i="40" s="1"/>
  <c r="I134" i="40"/>
  <c r="J134" i="40" s="1"/>
  <c r="I138" i="40"/>
  <c r="J138" i="40" s="1"/>
  <c r="I142" i="40"/>
  <c r="J142" i="40" s="1"/>
  <c r="I146" i="40"/>
  <c r="J146" i="40" s="1"/>
  <c r="I33" i="40"/>
  <c r="J33" i="40" s="1"/>
  <c r="I37" i="40"/>
  <c r="J37" i="40" s="1"/>
  <c r="I41" i="40"/>
  <c r="J41" i="40" s="1"/>
  <c r="I45" i="40"/>
  <c r="J45" i="40" s="1"/>
  <c r="H86" i="40"/>
  <c r="H98" i="40"/>
  <c r="H118" i="40"/>
  <c r="H9" i="40"/>
  <c r="H19" i="40"/>
  <c r="H110" i="40"/>
  <c r="H87" i="40"/>
  <c r="H120" i="40"/>
  <c r="H90" i="40"/>
  <c r="H114" i="40"/>
  <c r="H122" i="40"/>
  <c r="H71" i="40"/>
  <c r="H95" i="40"/>
  <c r="I18" i="40"/>
  <c r="J18" i="40" s="1"/>
  <c r="I22" i="40"/>
  <c r="J22" i="40" s="1"/>
  <c r="I53" i="40"/>
  <c r="J53" i="40" s="1"/>
  <c r="H128" i="40"/>
  <c r="H136" i="40"/>
  <c r="H144" i="40"/>
  <c r="I152" i="40"/>
  <c r="J152" i="40" s="1"/>
  <c r="I150" i="40"/>
  <c r="J150" i="40" s="1"/>
  <c r="H150" i="40"/>
  <c r="H126" i="40"/>
  <c r="H134" i="40"/>
  <c r="H146" i="40"/>
  <c r="H130" i="40"/>
  <c r="H138" i="40"/>
  <c r="H142" i="40"/>
  <c r="H42" i="40"/>
  <c r="H50" i="40"/>
  <c r="H58" i="40"/>
  <c r="H66" i="40"/>
  <c r="H74" i="40"/>
  <c r="H82" i="40"/>
  <c r="H6" i="40"/>
  <c r="H16" i="40"/>
  <c r="H70" i="40"/>
  <c r="H33" i="40"/>
  <c r="H40" i="40"/>
  <c r="H80" i="40"/>
  <c r="H14" i="40"/>
  <c r="H24" i="40"/>
  <c r="H62" i="40"/>
  <c r="H81" i="40"/>
  <c r="H105" i="40"/>
  <c r="H54" i="40"/>
  <c r="H78" i="40"/>
  <c r="H57" i="40"/>
  <c r="I63" i="40"/>
  <c r="J63" i="40" s="1"/>
  <c r="H69" i="40"/>
  <c r="H93" i="40"/>
  <c r="H96" i="40"/>
  <c r="H99" i="40"/>
  <c r="H102" i="40"/>
  <c r="H153" i="40"/>
  <c r="H109" i="40"/>
  <c r="H3" i="40"/>
  <c r="I55" i="40"/>
  <c r="J55" i="40" s="1"/>
  <c r="H145" i="40"/>
  <c r="H17" i="40"/>
  <c r="H27" i="40"/>
  <c r="H30" i="40"/>
  <c r="H11" i="40"/>
  <c r="H41" i="40"/>
  <c r="H8" i="40"/>
  <c r="I48" i="40"/>
  <c r="J48" i="40" s="1"/>
  <c r="H25" i="40"/>
  <c r="H35" i="40"/>
  <c r="H22" i="40"/>
  <c r="I29" i="40"/>
  <c r="J29" i="40" s="1"/>
  <c r="H32" i="40"/>
  <c r="H39" i="40"/>
  <c r="H49" i="40"/>
  <c r="I73" i="40"/>
  <c r="J73" i="40" s="1"/>
  <c r="I79" i="40"/>
  <c r="J79" i="40" s="1"/>
  <c r="I115" i="40"/>
  <c r="J115" i="40" s="1"/>
  <c r="I147" i="40"/>
  <c r="J147" i="40" s="1"/>
  <c r="I108" i="40"/>
  <c r="J108" i="40" s="1"/>
  <c r="H108" i="40"/>
  <c r="I15" i="40"/>
  <c r="J15" i="40" s="1"/>
  <c r="H15" i="40"/>
  <c r="I44" i="40"/>
  <c r="J44" i="40" s="1"/>
  <c r="H44" i="40"/>
  <c r="H31" i="40"/>
  <c r="I31" i="40"/>
  <c r="J31" i="40" s="1"/>
  <c r="I60" i="40"/>
  <c r="J60" i="40" s="1"/>
  <c r="H60" i="40"/>
  <c r="I148" i="40"/>
  <c r="J148" i="40" s="1"/>
  <c r="H148" i="40"/>
  <c r="I84" i="40"/>
  <c r="J84" i="40" s="1"/>
  <c r="H84" i="40"/>
  <c r="H46" i="40"/>
  <c r="I68" i="40"/>
  <c r="J68" i="40" s="1"/>
  <c r="H68" i="40"/>
  <c r="I92" i="40"/>
  <c r="J92" i="40" s="1"/>
  <c r="H92" i="40"/>
  <c r="I7" i="40"/>
  <c r="J7" i="40" s="1"/>
  <c r="H7" i="40"/>
  <c r="H38" i="40"/>
  <c r="H47" i="40"/>
  <c r="I23" i="40"/>
  <c r="J23" i="40" s="1"/>
  <c r="H23" i="40"/>
  <c r="H72" i="40"/>
  <c r="H97" i="40"/>
  <c r="I52" i="40"/>
  <c r="J52" i="40" s="1"/>
  <c r="H52" i="40"/>
  <c r="I11" i="40"/>
  <c r="J11" i="40" s="1"/>
  <c r="I19" i="40"/>
  <c r="J19" i="40" s="1"/>
  <c r="H48" i="40"/>
  <c r="H147" i="40"/>
  <c r="H18" i="40"/>
  <c r="H34" i="40"/>
  <c r="H51" i="40"/>
  <c r="H67" i="40"/>
  <c r="H77" i="40"/>
  <c r="H79" i="40"/>
  <c r="I86" i="40"/>
  <c r="J86" i="40" s="1"/>
  <c r="H89" i="40"/>
  <c r="H104" i="40"/>
  <c r="I109" i="40"/>
  <c r="J109" i="40" s="1"/>
  <c r="H117" i="40"/>
  <c r="H125" i="40"/>
  <c r="H133" i="40"/>
  <c r="H141" i="40"/>
  <c r="H149" i="40"/>
  <c r="H75" i="40"/>
  <c r="H112" i="40"/>
  <c r="H123" i="40"/>
  <c r="H139" i="40"/>
  <c r="H107" i="40"/>
  <c r="I120" i="40"/>
  <c r="J120" i="40" s="1"/>
  <c r="I128" i="40"/>
  <c r="J128" i="40" s="1"/>
  <c r="I136" i="40"/>
  <c r="J136" i="40" s="1"/>
  <c r="I144" i="40"/>
  <c r="J144" i="40" s="1"/>
  <c r="H2" i="40"/>
  <c r="H10" i="40"/>
  <c r="H26" i="40"/>
  <c r="H5" i="40"/>
  <c r="H13" i="40"/>
  <c r="H21" i="40"/>
  <c r="H29" i="40"/>
  <c r="H37" i="40"/>
  <c r="H56" i="40"/>
  <c r="H59" i="40"/>
  <c r="H64" i="40"/>
  <c r="I69" i="40"/>
  <c r="J69" i="40" s="1"/>
  <c r="I81" i="40"/>
  <c r="J81" i="40" s="1"/>
  <c r="H94" i="40"/>
  <c r="H111" i="40"/>
  <c r="H119" i="40"/>
  <c r="H127" i="40"/>
  <c r="H135" i="40"/>
  <c r="H143" i="40"/>
  <c r="H151" i="40"/>
  <c r="I3" i="40"/>
  <c r="J3" i="40" s="1"/>
  <c r="I27" i="40"/>
  <c r="J27" i="40" s="1"/>
  <c r="I35" i="40"/>
  <c r="J35" i="40" s="1"/>
  <c r="H65" i="40"/>
  <c r="H85" i="40"/>
  <c r="H115" i="40"/>
  <c r="H131" i="40"/>
  <c r="I76" i="40"/>
  <c r="J76" i="40" s="1"/>
  <c r="H76" i="40"/>
  <c r="I116" i="40"/>
  <c r="J116" i="40" s="1"/>
  <c r="H116" i="40"/>
  <c r="I124" i="40"/>
  <c r="J124" i="40" s="1"/>
  <c r="H124" i="40"/>
  <c r="I132" i="40"/>
  <c r="J132" i="40" s="1"/>
  <c r="H132" i="40"/>
  <c r="I140" i="40"/>
  <c r="J140" i="40" s="1"/>
  <c r="H140" i="40"/>
  <c r="I145" i="40"/>
  <c r="J145" i="40" s="1"/>
  <c r="I153" i="40"/>
  <c r="J153" i="40" s="1"/>
  <c r="H88" i="40"/>
  <c r="H91" i="40"/>
  <c r="H103" i="40"/>
  <c r="H113" i="40"/>
  <c r="H121" i="40"/>
  <c r="H129" i="40"/>
  <c r="H137" i="40"/>
  <c r="I100" i="40"/>
  <c r="J100" i="40" s="1"/>
  <c r="H100" i="40"/>
  <c r="H45" i="40"/>
  <c r="H152" i="40"/>
  <c r="H43" i="40"/>
  <c r="H53" i="40"/>
  <c r="H101" i="40"/>
  <c r="H4" i="40"/>
  <c r="H12" i="40"/>
  <c r="H20" i="40"/>
  <c r="H28" i="40"/>
  <c r="H36" i="40"/>
  <c r="H61" i="40"/>
  <c r="I70" i="40"/>
  <c r="J70" i="40" s="1"/>
  <c r="H73" i="40"/>
  <c r="H83" i="40"/>
  <c r="I93" i="40"/>
  <c r="J93" i="40" s="1"/>
  <c r="I105" i="40"/>
  <c r="J105" i="40" s="1"/>
  <c r="H106" i="40" l="1"/>
  <c r="I106" i="40"/>
  <c r="J106" i="40" s="1"/>
  <c r="E12" i="47"/>
  <c r="D13" i="47"/>
  <c r="F13" i="47" s="1"/>
  <c r="E13" i="47" l="1"/>
  <c r="D25" i="47"/>
  <c r="F25" i="47" s="1"/>
  <c r="E25" i="47" l="1"/>
</calcChain>
</file>

<file path=xl/sharedStrings.xml><?xml version="1.0" encoding="utf-8"?>
<sst xmlns="http://schemas.openxmlformats.org/spreadsheetml/2006/main" count="8916" uniqueCount="475">
  <si>
    <t>MÊS / ANO</t>
  </si>
  <si>
    <t>CLIENTE</t>
  </si>
  <si>
    <t>VALOR</t>
  </si>
  <si>
    <t>SALÁRIO</t>
  </si>
  <si>
    <t>VALE REFEIÇÃO</t>
  </si>
  <si>
    <t>TOTAL BENEFÍCIOS</t>
  </si>
  <si>
    <t>FGTS</t>
  </si>
  <si>
    <t>INSS</t>
  </si>
  <si>
    <t>TOTAL ENCARGOS</t>
  </si>
  <si>
    <t>TOTAL GERAL</t>
  </si>
  <si>
    <t>VALE ALIMENTAÇÃO</t>
  </si>
  <si>
    <t>VIA BRASIL ACADEMIA LTDA</t>
  </si>
  <si>
    <t>RESIDENCIAL TERRACO VILA BELA</t>
  </si>
  <si>
    <t>CONDOMINIO GRAND GARDEN</t>
  </si>
  <si>
    <t>MELC INDUSTRIA E COMERCIO LTDA</t>
  </si>
  <si>
    <t>G-KT DO BRASIL LTDA</t>
  </si>
  <si>
    <t>AB BRASIL IND E COM DE ALIM</t>
  </si>
  <si>
    <t>ADEZAN</t>
  </si>
  <si>
    <t>AERCAMP IND/COM DE EMBAL E MAQ</t>
  </si>
  <si>
    <t>ALL PARK - GARAGEM NIPPON</t>
  </si>
  <si>
    <t>ALLPARK CLUBE BANESPA</t>
  </si>
  <si>
    <t>AVEC JUNDIAI DISTR DE ALIME</t>
  </si>
  <si>
    <t>BANCO SOCIETE GENERALE BRASIL</t>
  </si>
  <si>
    <t>BBP I</t>
  </si>
  <si>
    <t>BBP II</t>
  </si>
  <si>
    <t>BENER VINHEDO FILIAL</t>
  </si>
  <si>
    <t>BENER VINHEDO MATRIZ</t>
  </si>
  <si>
    <t>BIC AMAZONIA BARUERI</t>
  </si>
  <si>
    <t>BIGNARDI GALPAO</t>
  </si>
  <si>
    <t>BIGNARDI JDI</t>
  </si>
  <si>
    <t xml:space="preserve">BIGPAR </t>
  </si>
  <si>
    <t xml:space="preserve">BR MATOZINHOS FUNDICOES LTDA  </t>
  </si>
  <si>
    <t>CBC INDUSTRIAS PESADAS S A</t>
  </si>
  <si>
    <t>CENTRO EMP CAMPOS ELISIOS</t>
  </si>
  <si>
    <t>CHROMA VEICULOS JDI</t>
  </si>
  <si>
    <t>CHROMA VEICULOS VINHEDO</t>
  </si>
  <si>
    <t>COLEGIO EID</t>
  </si>
  <si>
    <t xml:space="preserve">CONDOMINIO MASSIMO RESIDENCE  </t>
  </si>
  <si>
    <t>CONJ RESID CAMPOS ELISEOS</t>
  </si>
  <si>
    <t>CRIATIVA COMERCIO DE VEICULOS</t>
  </si>
  <si>
    <t>CRISTALPET - JUNDIAI</t>
  </si>
  <si>
    <t>DISTR SUL AMERICANA - GALPAO</t>
  </si>
  <si>
    <t>DISTR SUL AMERICANA OPTICOS</t>
  </si>
  <si>
    <t>EDIFICIO BARÃO DO JAPY</t>
  </si>
  <si>
    <t xml:space="preserve">EDIFICIO ORION                </t>
  </si>
  <si>
    <t>EPA QUIMICA</t>
  </si>
  <si>
    <t>ETERNIT (TEGULA)</t>
  </si>
  <si>
    <t>EUROTECNICA</t>
  </si>
  <si>
    <t>EVEN MODO POMPEIA</t>
  </si>
  <si>
    <t>FAIR PLAY</t>
  </si>
  <si>
    <t>GIFEL ENG DE INCENDIO E COM</t>
  </si>
  <si>
    <t xml:space="preserve">GRAMMER DO BRASIL LTDA        </t>
  </si>
  <si>
    <t>GRUPO LOMA</t>
  </si>
  <si>
    <t>HARALD ORIGENS</t>
  </si>
  <si>
    <t>HHICKS - COIFE</t>
  </si>
  <si>
    <t>HORA PARK SISTEMA DE ESTAC ROT</t>
  </si>
  <si>
    <t>IBI ARAM II</t>
  </si>
  <si>
    <t>ID ARMAZENS GERAIS</t>
  </si>
  <si>
    <t>IMBERA BRASIL (ALPUNTO)</t>
  </si>
  <si>
    <t>IMEDTA</t>
  </si>
  <si>
    <t>IMPACTA</t>
  </si>
  <si>
    <t>INHANCE BRA IND E COME DE PROD</t>
  </si>
  <si>
    <t>JUNDSONDAS POCOS ARTESIANOS</t>
  </si>
  <si>
    <t>JUVENTUDE CIVICA- JUCIP</t>
  </si>
  <si>
    <t xml:space="preserve">KERAKOLL DO BRA IND E COME </t>
  </si>
  <si>
    <t>LAR NOSSA SENHORA DAS GRACAS</t>
  </si>
  <si>
    <t>MAGOGA HORTIFRUTI</t>
  </si>
  <si>
    <t>MURCIA</t>
  </si>
  <si>
    <t>NEUMAYER 399</t>
  </si>
  <si>
    <t>NEUMAYER 500</t>
  </si>
  <si>
    <t xml:space="preserve">OCEANA MINERAIS MARINHOS LTDA </t>
  </si>
  <si>
    <t>PANTHERA LEO EQUIPAMENTOS</t>
  </si>
  <si>
    <t>PIERALISI</t>
  </si>
  <si>
    <t xml:space="preserve">PRENSA JUNDIAI S/A            </t>
  </si>
  <si>
    <t>RVT COMERCIO E DISTRIBUICAO</t>
  </si>
  <si>
    <t xml:space="preserve">SAO JOAQUIM TRANSPORTES LTDA  </t>
  </si>
  <si>
    <t>SG EQUIP</t>
  </si>
  <si>
    <t>SL CAFES DO BRA PROFESSIONAL</t>
  </si>
  <si>
    <t>TRIMPLAS</t>
  </si>
  <si>
    <t>UNITY</t>
  </si>
  <si>
    <t>VALEC DISTR DE VEICULOS</t>
  </si>
  <si>
    <t>VULCABRAS CE, CAL E ART ESPORT</t>
  </si>
  <si>
    <t>YPE AMPARO (QUIMICA AMPARO)</t>
  </si>
  <si>
    <t>EMPRESA</t>
  </si>
  <si>
    <t xml:space="preserve">VALE TRANSPORTE </t>
  </si>
  <si>
    <t>MARGEM DE CONTRIBUIÇÃO (R$)</t>
  </si>
  <si>
    <t>MARGEM DE CONTRIBUIÇÃO (%)</t>
  </si>
  <si>
    <t>CYBELAR RESUMO</t>
  </si>
  <si>
    <t>DHL RESUMO</t>
  </si>
  <si>
    <t>MALABAR RESUMO</t>
  </si>
  <si>
    <t>VIP RESUMO</t>
  </si>
  <si>
    <t>VOITH RESUMO</t>
  </si>
  <si>
    <t>ASSIDUIDADE</t>
  </si>
  <si>
    <t>HARALD RESUMO</t>
  </si>
  <si>
    <t>SIMPAR JUNDIAI</t>
  </si>
  <si>
    <t>TRIVIUM PACKAGING</t>
  </si>
  <si>
    <t>CONTRATO $</t>
  </si>
  <si>
    <t>DEDUÇÕES LEGAIS</t>
  </si>
  <si>
    <t>RECEITA LIQUIDA</t>
  </si>
  <si>
    <t>FOPAG TOTAL</t>
  </si>
  <si>
    <t>FOPAG S/ ROL</t>
  </si>
  <si>
    <t>RESULTADO BRUTO LIQUIDO</t>
  </si>
  <si>
    <t>RB %</t>
  </si>
  <si>
    <t>FAT MÊS $</t>
  </si>
  <si>
    <t>CONJ RES E COM CAMPOS ELISIOS</t>
  </si>
  <si>
    <t>MORADA DOS DEUSES</t>
  </si>
  <si>
    <t>VULCABRAS SP</t>
  </si>
  <si>
    <t>RATEIO MP</t>
  </si>
  <si>
    <t>PREV x REAL</t>
  </si>
  <si>
    <t>VALOR DA MP NO MÊS</t>
  </si>
  <si>
    <t>(-) MATERIAL DE CONSUMO</t>
  </si>
  <si>
    <t>(=) MARGEM DE CONTRIBUIÇÃO</t>
  </si>
  <si>
    <t>FIMES</t>
  </si>
  <si>
    <t>PERIODO</t>
  </si>
  <si>
    <t>(+) FATURAMENTO BRUTO</t>
  </si>
  <si>
    <t>(-) DEDUÇÕES LEGAIS</t>
  </si>
  <si>
    <t>(=) FATURAMENTO LIQUIDO</t>
  </si>
  <si>
    <t>CASTELO ALIMENTOS SA</t>
  </si>
  <si>
    <t/>
  </si>
  <si>
    <t>maio/25</t>
  </si>
  <si>
    <t>junho/25</t>
  </si>
  <si>
    <t>julho/25</t>
  </si>
  <si>
    <t>agosto/25</t>
  </si>
  <si>
    <t>(=) CSP</t>
  </si>
  <si>
    <t>(-) FREELANCE</t>
  </si>
  <si>
    <t>(-) FT</t>
  </si>
  <si>
    <t xml:space="preserve">(-) VALE TRANSPORTE </t>
  </si>
  <si>
    <t>(-) SALÁRIO</t>
  </si>
  <si>
    <t>(-) VALE ALIMENTAÇÃO</t>
  </si>
  <si>
    <t>(-) VALE REFEIÇÃO</t>
  </si>
  <si>
    <t>(-) ASSIDUIDADE</t>
  </si>
  <si>
    <t>(-) TOTAL ENCARGOS</t>
  </si>
  <si>
    <t>FT</t>
  </si>
  <si>
    <t>FREELANCE</t>
  </si>
  <si>
    <t>Colaborador</t>
  </si>
  <si>
    <t>RE</t>
  </si>
  <si>
    <t>Posto</t>
  </si>
  <si>
    <t>Data</t>
  </si>
  <si>
    <t>Motivo</t>
  </si>
  <si>
    <t>Horário</t>
  </si>
  <si>
    <t>Valor</t>
  </si>
  <si>
    <t>Banco</t>
  </si>
  <si>
    <t>Agência</t>
  </si>
  <si>
    <t>Conta</t>
  </si>
  <si>
    <t>Chave PIX</t>
  </si>
  <si>
    <t>CPF</t>
  </si>
  <si>
    <t>FATURAR</t>
  </si>
  <si>
    <t>CRISTIANO CAETANO DOS SANTOS</t>
  </si>
  <si>
    <t>AAM</t>
  </si>
  <si>
    <t>EXTENSÃO FINAL DE SEMANA</t>
  </si>
  <si>
    <t>06 às 18</t>
  </si>
  <si>
    <t>-</t>
  </si>
  <si>
    <t>cristiano68@gmail.com</t>
  </si>
  <si>
    <t>320.830.308-42</t>
  </si>
  <si>
    <t>FERNANDO CONCEIÇÃO DOS SANTOS</t>
  </si>
  <si>
    <t>BENER</t>
  </si>
  <si>
    <t>SERVIÇO EXTRA</t>
  </si>
  <si>
    <t>07 às 17</t>
  </si>
  <si>
    <t>1198222-0850</t>
  </si>
  <si>
    <t>375.708.528-00</t>
  </si>
  <si>
    <t>SIM</t>
  </si>
  <si>
    <t>AERCAMP</t>
  </si>
  <si>
    <t>FALTA DO MARCELO</t>
  </si>
  <si>
    <t>JAIR JUNIOR DA SILVA VASQUEZ</t>
  </si>
  <si>
    <t>11 95194-4247</t>
  </si>
  <si>
    <t>372.315.138-83</t>
  </si>
  <si>
    <t>ATESTADO DA COLABORADORA VITORIA</t>
  </si>
  <si>
    <t>JAQUELINE BARROS DA SILVA</t>
  </si>
  <si>
    <t>06 às 15:48</t>
  </si>
  <si>
    <t>11 93400-3324</t>
  </si>
  <si>
    <t>424.597.138-00</t>
  </si>
  <si>
    <t>LUCIANO PEREIRA DA COSTA</t>
  </si>
  <si>
    <t>61 99189-1131</t>
  </si>
  <si>
    <t>016.988.561-56</t>
  </si>
  <si>
    <t>ATESTADO DA COLABORADORA SANDRA</t>
  </si>
  <si>
    <t>MARCIO DA SILVA</t>
  </si>
  <si>
    <t>BIGPAR</t>
  </si>
  <si>
    <t>19 às 07</t>
  </si>
  <si>
    <t>485.988.088-30</t>
  </si>
  <si>
    <t>07 às 19</t>
  </si>
  <si>
    <t>PAULO CESAR JARDIM QUEIROZ</t>
  </si>
  <si>
    <t>691.369.205-68</t>
  </si>
  <si>
    <t xml:space="preserve">REBECA ESCHIAVI DE SÁ </t>
  </si>
  <si>
    <t>354.138.778-54</t>
  </si>
  <si>
    <t>CARLOS ALBERTO CANEDOS</t>
  </si>
  <si>
    <t>PF</t>
  </si>
  <si>
    <t>CRIATIVA VEICULO</t>
  </si>
  <si>
    <t>Bradesco</t>
  </si>
  <si>
    <t>2594-1</t>
  </si>
  <si>
    <t>22354-9</t>
  </si>
  <si>
    <t>002.324.828-96</t>
  </si>
  <si>
    <t>EDUARDO CAVALCANTI DE MOURA</t>
  </si>
  <si>
    <t>BIGNARDI</t>
  </si>
  <si>
    <t>TREINAMENTO DO ROBSON</t>
  </si>
  <si>
    <t>18 às 06</t>
  </si>
  <si>
    <t>113.386.334-57</t>
  </si>
  <si>
    <t>IBIARAM</t>
  </si>
  <si>
    <t>ATESTADO DA AMANDA</t>
  </si>
  <si>
    <t>VIA BRASIL</t>
  </si>
  <si>
    <t>FOLGA DO MURILO</t>
  </si>
  <si>
    <t>21 às 06</t>
  </si>
  <si>
    <t>VALMIR DOS SANTOS FERREIRA</t>
  </si>
  <si>
    <t>CHROMA JDÍ</t>
  </si>
  <si>
    <t>ATESTADO DO COLABORADOR PAULO</t>
  </si>
  <si>
    <t>435.905.448-30</t>
  </si>
  <si>
    <t>JOSE GERALDO LINDOLFO</t>
  </si>
  <si>
    <t>TOYOTA</t>
  </si>
  <si>
    <t>102.670.108-26</t>
  </si>
  <si>
    <t>JOSE JOAQUIM DE SOUZA</t>
  </si>
  <si>
    <t>ATESTADO DO COLABORADOR CAIO</t>
  </si>
  <si>
    <t>1197226-6309</t>
  </si>
  <si>
    <t>775.449.608-97</t>
  </si>
  <si>
    <t>VAGNER PEREZ</t>
  </si>
  <si>
    <t>871.406.598-34</t>
  </si>
  <si>
    <t>BRENDA LARYSSA DA SILVA</t>
  </si>
  <si>
    <t>480.538.578-25</t>
  </si>
  <si>
    <t>JOÃO FELIPE ESQUIVEL DA SILVA</t>
  </si>
  <si>
    <t>joaoesquivel8@gmail.com</t>
  </si>
  <si>
    <t>084.306.235-58</t>
  </si>
  <si>
    <t>TARLLYS R. DE MEIRELLES SILVA</t>
  </si>
  <si>
    <t>111.258.014-09</t>
  </si>
  <si>
    <t>ATESTADO DO COLABORADOR ADILSON</t>
  </si>
  <si>
    <t>FALTA DO COLABORADOR MARCELO</t>
  </si>
  <si>
    <t>CHROMA VINHEDO</t>
  </si>
  <si>
    <t>18 às 07</t>
  </si>
  <si>
    <t>WILLE EDSON LUCIO SILVA</t>
  </si>
  <si>
    <t>TREINAMENTO</t>
  </si>
  <si>
    <t>068.812.644-88</t>
  </si>
  <si>
    <t>ATESTADO DO COLABORADOR RICHARD</t>
  </si>
  <si>
    <t>05:45 às 17:45</t>
  </si>
  <si>
    <t>RICHARD FERNANDO DE PAULA</t>
  </si>
  <si>
    <t>TREINAMENTO DO COLABORADOR WILLE</t>
  </si>
  <si>
    <t>11 957339720</t>
  </si>
  <si>
    <t>460.351.808-09</t>
  </si>
  <si>
    <t xml:space="preserve">ATHAUALPA E. SIMÕES </t>
  </si>
  <si>
    <t>ATESTADO DO PAULO</t>
  </si>
  <si>
    <t>11 98466-1162</t>
  </si>
  <si>
    <t>987.591.166-68</t>
  </si>
  <si>
    <t>FALTA DA AMANDA</t>
  </si>
  <si>
    <t>05:30 às 15:20</t>
  </si>
  <si>
    <t>ATESTADO DO FABIANO</t>
  </si>
  <si>
    <t>870.026.207-20</t>
  </si>
  <si>
    <t>11 97540-5772</t>
  </si>
  <si>
    <t>FALTA DA SANDRA</t>
  </si>
  <si>
    <t>11 97596-1341</t>
  </si>
  <si>
    <t>TARLLYS - REMANEJADO PARA IBIARAM</t>
  </si>
  <si>
    <t>CLAUDIO LUIZ DE OLIVEIRA</t>
  </si>
  <si>
    <t>05:30 ás 15:20</t>
  </si>
  <si>
    <t>11 97517-8892</t>
  </si>
  <si>
    <t>770.893.757-49</t>
  </si>
  <si>
    <t>layssa.brenda07@gmail.com</t>
  </si>
  <si>
    <t>BARÃO DO JAPI</t>
  </si>
  <si>
    <t>ATESTADO DO JOSE CLAUDIO</t>
  </si>
  <si>
    <t>CLAYTON ALVES LACERDA</t>
  </si>
  <si>
    <t>INTEGRAÇÃO E TREINAMENTO</t>
  </si>
  <si>
    <t>11 96829-6176</t>
  </si>
  <si>
    <t>437.624.738-38</t>
  </si>
  <si>
    <t>ATESTADO DO CRISTIANO</t>
  </si>
  <si>
    <t>FALTA DE EFETIVO</t>
  </si>
  <si>
    <t>EXTENSÃO DE FIM DE SEMANA</t>
  </si>
  <si>
    <t>485.988.088-90</t>
  </si>
  <si>
    <t>ATESTADO DO COLABORADOR GUSTAVO</t>
  </si>
  <si>
    <t>06 às 15:50</t>
  </si>
  <si>
    <t>EXTENSÃO FINAL DE SEMANA - FALTOU PAGAR</t>
  </si>
  <si>
    <t>TARLLYS REMANEJADO DA BIGNARDI PARA IMPACTA</t>
  </si>
  <si>
    <t>ATESTADO DA COLABORADORA REBECA</t>
  </si>
  <si>
    <t>JOÃO BOSCO ALVES</t>
  </si>
  <si>
    <t>MORADA DOS DESUSES</t>
  </si>
  <si>
    <t>08 às 20</t>
  </si>
  <si>
    <t>382.520.028-03</t>
  </si>
  <si>
    <t>JOÃO FELIPE ESQUIAVEL DA SILVA</t>
  </si>
  <si>
    <t>joaoesquiavel8@gmail.com</t>
  </si>
  <si>
    <t>GABRIELLE KAUANI SANTANA DA SILVA</t>
  </si>
  <si>
    <t>TREINAMENTO E INTEGRAÇÃO</t>
  </si>
  <si>
    <t>gagriellesantana156@gmail.com</t>
  </si>
  <si>
    <t>102.184.889.-12</t>
  </si>
  <si>
    <t xml:space="preserve">ALINE DOS SANTOS MAGALHAES </t>
  </si>
  <si>
    <t>997.711.428-01</t>
  </si>
  <si>
    <t xml:space="preserve">VALDEY RITTONO </t>
  </si>
  <si>
    <t>ATESTADO DO COLABORADOR CLAYTON</t>
  </si>
  <si>
    <t>11 970205910</t>
  </si>
  <si>
    <t>231.798.928-89</t>
  </si>
  <si>
    <t>MEIRE ELLEN MARIANO</t>
  </si>
  <si>
    <t xml:space="preserve">FALTA DE EFETIVO </t>
  </si>
  <si>
    <t>424.274.068-99</t>
  </si>
  <si>
    <t>ATESTADO DO COLABORADOR ELIEL</t>
  </si>
  <si>
    <t>13:50 às 21:50</t>
  </si>
  <si>
    <t>11 920582159</t>
  </si>
  <si>
    <t>ATESTADO DO COLABORADOR JOAQUIM</t>
  </si>
  <si>
    <t>CARLOS ROBERTO ALVES</t>
  </si>
  <si>
    <t>044.462.658-14</t>
  </si>
  <si>
    <t>FALTA INJUSTIFICADA DO MILTON</t>
  </si>
  <si>
    <t>ATESTADO DA REBECA</t>
  </si>
  <si>
    <t>TREINAMENTO DO COLABORADOR LUCIANO</t>
  </si>
  <si>
    <t xml:space="preserve">LUIZ AFONSO FERNANDES </t>
  </si>
  <si>
    <t>053.019.498-88</t>
  </si>
  <si>
    <t xml:space="preserve"> </t>
  </si>
  <si>
    <t>ALEXANDRE LIMA</t>
  </si>
  <si>
    <t>11 94527-9614</t>
  </si>
  <si>
    <t>199.931.138-83</t>
  </si>
  <si>
    <t>TARLLYS COBRINDO O COND: BARÃO DO JAPI</t>
  </si>
  <si>
    <t>19 99129-9589</t>
  </si>
  <si>
    <t>LUCIANO TARDELLI SALMAZIO</t>
  </si>
  <si>
    <t>FALTA INJUSTIFICADA DO LUCAS</t>
  </si>
  <si>
    <t>11 950899051</t>
  </si>
  <si>
    <t>216.757.138-04</t>
  </si>
  <si>
    <t>SERVIÇO EXTRA/COBRAR</t>
  </si>
  <si>
    <t>RODOLFO ITABAJARA ASTURINO</t>
  </si>
  <si>
    <t>011 93494.3948</t>
  </si>
  <si>
    <t>258.529.928-79</t>
  </si>
  <si>
    <t>FERIADO</t>
  </si>
  <si>
    <t>FALTA DE COLABORADOR</t>
  </si>
  <si>
    <t>DSÃO FALTA DE COLABORADOR</t>
  </si>
  <si>
    <t>EXTENSAO FFIM DE SEMANA</t>
  </si>
  <si>
    <t>FERIADO ZELADOR FOLGOU/COBRAR</t>
  </si>
  <si>
    <t>ADRIANA DA COSTA MACHADO</t>
  </si>
  <si>
    <t xml:space="preserve">TREINAMENTO NO ADMINISTRATIVO </t>
  </si>
  <si>
    <t>drica.machado84@gmail.com</t>
  </si>
  <si>
    <t>053.782.214-39</t>
  </si>
  <si>
    <t>FALTA DE EFETIVO/FALTOU PAGAR MÊS PASSADO</t>
  </si>
  <si>
    <t xml:space="preserve">MARENI GOMES FERREIRA </t>
  </si>
  <si>
    <t>316.595.378-35</t>
  </si>
  <si>
    <t>LUAN DE NAZARÉ MOREIRA</t>
  </si>
  <si>
    <t>11 913583318</t>
  </si>
  <si>
    <t>044.788.523-59</t>
  </si>
  <si>
    <t>EXTENSÃO FIM DE SEMANA</t>
  </si>
  <si>
    <t>SOLICITAÇÃO DO ANGELO/COBRAR</t>
  </si>
  <si>
    <t>EXAME DA COLABORADORA VITORIA</t>
  </si>
  <si>
    <t xml:space="preserve">DSÃO </t>
  </si>
  <si>
    <t>FERIADO/COBRAR DO CLIENTE</t>
  </si>
  <si>
    <t>06 às 14</t>
  </si>
  <si>
    <t>criscriano68@gmail.com</t>
  </si>
  <si>
    <t xml:space="preserve">JOCILEI BUDAI MAXIMO </t>
  </si>
  <si>
    <t>FALTA DE EFETIVO/NÃO PAGO MÊS PASSADO</t>
  </si>
  <si>
    <t>326.184.598-81</t>
  </si>
  <si>
    <t>ELAINE CRISTINA FREIRE MENDES CARDOZO</t>
  </si>
  <si>
    <t>11 951997409</t>
  </si>
  <si>
    <t>400.072.658-75</t>
  </si>
  <si>
    <t>23//07/2025</t>
  </si>
  <si>
    <t>ATESTADO DO COLABORADOR LUCIANO</t>
  </si>
  <si>
    <t>ATESTADO DO COLABORADOR ZELADOR</t>
  </si>
  <si>
    <t>TARLLYS REMANEJADO P/EPA QUIMICA</t>
  </si>
  <si>
    <t>TARLLYS REMANEJADO P/IBIARAN 2</t>
  </si>
  <si>
    <t>CASTELO ALIMENTOS</t>
  </si>
  <si>
    <t>ATESTADO DO RODRIGO</t>
  </si>
  <si>
    <t>05:45 ás 17:45</t>
  </si>
  <si>
    <t>ATESTADO DA BRENDA</t>
  </si>
  <si>
    <t>TREINANAMENTO</t>
  </si>
  <si>
    <t>IBIARAM 2</t>
  </si>
  <si>
    <t>07h ás 19h</t>
  </si>
  <si>
    <t>31//08/2025</t>
  </si>
  <si>
    <t>MARENI NA CASTELO TREINANDO</t>
  </si>
  <si>
    <t>TREINAMENTO SERVIÇO ADM</t>
  </si>
  <si>
    <t>ALESSANDRA APARECIDA DOMINGUES</t>
  </si>
  <si>
    <t>226.814.848-39</t>
  </si>
  <si>
    <t>ROBSON DA SILVA OLIVEIRA</t>
  </si>
  <si>
    <t>ATESTADO DO COLABORADOR DELSON</t>
  </si>
  <si>
    <t>086.577.964-30</t>
  </si>
  <si>
    <t>HELIO APARECIDO DONIZETE</t>
  </si>
  <si>
    <t>776.816.068-15</t>
  </si>
  <si>
    <t>JEFFERSON LENZI DA SILVA</t>
  </si>
  <si>
    <t>223.914.558-79</t>
  </si>
  <si>
    <t xml:space="preserve">DEIVID ANDRADE DANIEL </t>
  </si>
  <si>
    <t>309.298.028-02</t>
  </si>
  <si>
    <t>ALEX SERPA BOSCHIERO</t>
  </si>
  <si>
    <t>05:45 as 17:45</t>
  </si>
  <si>
    <t>358.896.868-79</t>
  </si>
  <si>
    <t>TANIA CRISTINA CORREA NUNES</t>
  </si>
  <si>
    <t>11 943612008</t>
  </si>
  <si>
    <t>CONTRATO</t>
  </si>
  <si>
    <t>DATA</t>
  </si>
  <si>
    <t xml:space="preserve">Cybelar Cesário Lange </t>
  </si>
  <si>
    <t xml:space="preserve">Cybelar Itapira </t>
  </si>
  <si>
    <t>Cybelar Paraguaçu Paulista</t>
  </si>
  <si>
    <t xml:space="preserve">Cybelar Boituva </t>
  </si>
  <si>
    <t xml:space="preserve">Cybelar Bastos </t>
  </si>
  <si>
    <t>CHROMA</t>
  </si>
  <si>
    <t>MAGOGA</t>
  </si>
  <si>
    <t>CAMPOS ELISIOS</t>
  </si>
  <si>
    <t>TERRAÇO VILA BELLA</t>
  </si>
  <si>
    <t>IBI-ARAN 2</t>
  </si>
  <si>
    <t>LAR N. SRA.</t>
  </si>
  <si>
    <t>Colegio EID</t>
  </si>
  <si>
    <t>BBP 1</t>
  </si>
  <si>
    <t>TERRAÇO VILA BELA</t>
  </si>
  <si>
    <t>COND. MÁSSIMO</t>
  </si>
  <si>
    <t xml:space="preserve">Cybelar São Manuel </t>
  </si>
  <si>
    <t xml:space="preserve">Cybelar Araçariguama </t>
  </si>
  <si>
    <t xml:space="preserve">Cybelar Adamantina </t>
  </si>
  <si>
    <t>MALABAR</t>
  </si>
  <si>
    <t xml:space="preserve">Cybelar Monte Mor </t>
  </si>
  <si>
    <t xml:space="preserve">Cybelar Araras </t>
  </si>
  <si>
    <t>TERRAÇO VILLA BELA</t>
  </si>
  <si>
    <t>CRISTAL PET</t>
  </si>
  <si>
    <t>IBIARAN 2</t>
  </si>
  <si>
    <t>LAR</t>
  </si>
  <si>
    <t>Grammer</t>
  </si>
  <si>
    <t>TRIMPLAs</t>
  </si>
  <si>
    <t>ED. ORION</t>
  </si>
  <si>
    <t>GRAN GARDEN</t>
  </si>
  <si>
    <t>ATUALIZADO</t>
  </si>
  <si>
    <t>MALABAR JDI</t>
  </si>
  <si>
    <t xml:space="preserve">IBI ARAN </t>
  </si>
  <si>
    <t xml:space="preserve">Cybelar Artur Nogueira </t>
  </si>
  <si>
    <t xml:space="preserve">Cybelar São Pedro </t>
  </si>
  <si>
    <t>Even Pompeia</t>
  </si>
  <si>
    <t xml:space="preserve">MOVIDA </t>
  </si>
  <si>
    <t>LOMA</t>
  </si>
  <si>
    <t>MOVIDA</t>
  </si>
  <si>
    <t>Cybelar Piedade</t>
  </si>
  <si>
    <t xml:space="preserve">Cybelar Aguas de Lindoia </t>
  </si>
  <si>
    <t xml:space="preserve">Cybelar Amparo </t>
  </si>
  <si>
    <t>LAR N. SRA</t>
  </si>
  <si>
    <t>DHL RIBEIRÃO PRETO</t>
  </si>
  <si>
    <t>DHL BH LOJINHA</t>
  </si>
  <si>
    <t>Colegio IED</t>
  </si>
  <si>
    <t>BIC</t>
  </si>
  <si>
    <t>VULCABRAS</t>
  </si>
  <si>
    <t xml:space="preserve">Cybelar Rancharia </t>
  </si>
  <si>
    <t xml:space="preserve">Cybelar Mogi Guaçu </t>
  </si>
  <si>
    <t>RVT</t>
  </si>
  <si>
    <t>HARALD</t>
  </si>
  <si>
    <t>MELC</t>
  </si>
  <si>
    <t>G-KTB</t>
  </si>
  <si>
    <t>DHL BH LOJA</t>
  </si>
  <si>
    <t>DHL RECIFE</t>
  </si>
  <si>
    <t>DHL CONTAGEM</t>
  </si>
  <si>
    <t>VALEC</t>
  </si>
  <si>
    <t>EPA</t>
  </si>
  <si>
    <t xml:space="preserve">Cybelar Jau </t>
  </si>
  <si>
    <t>COND MASSIMO</t>
  </si>
  <si>
    <t>DHL ESPACE CENTER</t>
  </si>
  <si>
    <t>Cybelar Itapetininga</t>
  </si>
  <si>
    <t xml:space="preserve">Cybelar Mogi Mirim </t>
  </si>
  <si>
    <t xml:space="preserve">Cybelar Capivari </t>
  </si>
  <si>
    <t xml:space="preserve">Cybelar Duartina </t>
  </si>
  <si>
    <t xml:space="preserve">Cybelar Conchas </t>
  </si>
  <si>
    <t xml:space="preserve">Cybelar Presidente Venceslau </t>
  </si>
  <si>
    <t xml:space="preserve">Cybelar Cerquilho </t>
  </si>
  <si>
    <t>DHL BOA VIAGEM</t>
  </si>
  <si>
    <t>MALABAR ATIBAIA</t>
  </si>
  <si>
    <t>MALABAR JUNDIAI</t>
  </si>
  <si>
    <t>GKT</t>
  </si>
  <si>
    <t xml:space="preserve">VALEC </t>
  </si>
  <si>
    <t xml:space="preserve">Cybelar Socorro </t>
  </si>
  <si>
    <t xml:space="preserve">Cybelar Barra Bonita </t>
  </si>
  <si>
    <t xml:space="preserve">Cybelar Tiete </t>
  </si>
  <si>
    <t>Cybelar Pedreira</t>
  </si>
  <si>
    <t>AB Brasil</t>
  </si>
  <si>
    <t xml:space="preserve">TERRAÇO VILLA BELA </t>
  </si>
  <si>
    <t>DHL GRU</t>
  </si>
  <si>
    <t>DHL Lojinhas</t>
  </si>
  <si>
    <t xml:space="preserve">Cybelar Ibiuna </t>
  </si>
  <si>
    <t xml:space="preserve">Cyblear Rio das Pedras </t>
  </si>
  <si>
    <t xml:space="preserve">Cybelar Pederneiras </t>
  </si>
  <si>
    <t>VIP VINHEDO</t>
  </si>
  <si>
    <t>EPA QUÍMICA</t>
  </si>
  <si>
    <t>MASSIMO</t>
  </si>
  <si>
    <t>Cliente</t>
  </si>
  <si>
    <t>Bases</t>
  </si>
  <si>
    <t>CLINICA MEDICA CLIMES</t>
  </si>
  <si>
    <t>ETERNIT</t>
  </si>
  <si>
    <t>HARALD MUNDO</t>
  </si>
  <si>
    <t xml:space="preserve">Cybelar Pirapozinho </t>
  </si>
  <si>
    <t>Cybelar Porto Feliz</t>
  </si>
  <si>
    <t>DHL LOJA BH</t>
  </si>
  <si>
    <t xml:space="preserve">Cybelar Jaguariuna </t>
  </si>
  <si>
    <t>Cybelar Tatui</t>
  </si>
  <si>
    <t xml:space="preserve">Cybelar Leme </t>
  </si>
  <si>
    <t xml:space="preserve">Cybelar Cordeiropolis </t>
  </si>
  <si>
    <t>Cybelar Cerquilho</t>
  </si>
  <si>
    <t>ORÇADO</t>
  </si>
  <si>
    <t>REALIZADO</t>
  </si>
  <si>
    <t>∆H%</t>
  </si>
  <si>
    <r>
      <rPr>
        <b/>
        <sz val="13"/>
        <color rgb="FF00B050"/>
        <rFont val="Aptos Narrow"/>
        <family val="2"/>
      </rPr>
      <t>∆V</t>
    </r>
    <r>
      <rPr>
        <b/>
        <sz val="11.7"/>
        <color rgb="FF00B050"/>
        <rFont val="Cascadia Code"/>
        <family val="3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</si>
</sst>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_-[$R$-416]\ * #,##0.00_-;\-[$R$-416]\ * #,##0.00_-;_-[$R$-416]\ * &quot;-&quot;??_-;_-@_-"/>
    <numFmt numFmtId="166" formatCode="dd/mm/yy;@"/>
    <numFmt numFmtId="167" formatCode="_(&quot;R$ &quot;* #,##0.00_);_(&quot;R$ &quot;* \(#,##0.00\);_(&quot;R$ &quot;* &quot;-&quot;??_);_(@_)"/>
    <numFmt numFmtId="168" formatCode="&quot;R$&quot;\ 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scadia Code"/>
      <family val="3"/>
    </font>
    <font>
      <sz val="13"/>
      <color theme="1"/>
      <name val="Cascadia Code"/>
      <family val="3"/>
    </font>
    <font>
      <b/>
      <sz val="13"/>
      <color rgb="FF0099CC"/>
      <name val="Cascadia Code"/>
      <family val="3"/>
    </font>
    <font>
      <b/>
      <sz val="13"/>
      <color theme="1"/>
      <name val="Cascadia Code"/>
      <family val="3"/>
    </font>
    <font>
      <b/>
      <sz val="13"/>
      <color theme="2" tint="-0.499984740745262"/>
      <name val="Cascadia Code"/>
      <family val="3"/>
    </font>
    <font>
      <b/>
      <sz val="13"/>
      <color theme="0"/>
      <name val="Cascadia Code"/>
      <family val="3"/>
    </font>
    <font>
      <sz val="13"/>
      <color theme="2" tint="-0.499984740745262"/>
      <name val="Cascadia Code"/>
      <family val="3"/>
    </font>
    <font>
      <sz val="13"/>
      <color rgb="FF0099CC"/>
      <name val="Cascadia Code"/>
      <family val="3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5" tint="-0.249977111117893"/>
      <name val="Cascadia Code"/>
      <family val="3"/>
    </font>
    <font>
      <sz val="13"/>
      <color theme="5" tint="-0.249977111117893"/>
      <name val="Cascadia Code"/>
      <family val="3"/>
    </font>
    <font>
      <b/>
      <sz val="13"/>
      <color rgb="FF00B050"/>
      <name val="Aptos Narrow"/>
      <family val="2"/>
    </font>
    <font>
      <b/>
      <sz val="11.7"/>
      <color rgb="FF00B050"/>
      <name val="Cascadia Code"/>
      <family val="3"/>
    </font>
    <font>
      <b/>
      <sz val="13"/>
      <color rgb="FF00B050"/>
      <name val="Cascadia Code"/>
      <family val="2"/>
    </font>
    <font>
      <b/>
      <sz val="13"/>
      <color theme="7"/>
      <name val="Cascadia Code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167" fontId="19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9">
    <xf numFmtId="0" fontId="0" fillId="0" borderId="0" xfId="0"/>
    <xf numFmtId="43" fontId="0" fillId="0" borderId="0" xfId="1" applyFont="1"/>
    <xf numFmtId="9" fontId="0" fillId="0" borderId="0" xfId="2" applyFont="1"/>
    <xf numFmtId="43" fontId="0" fillId="0" borderId="0" xfId="0" applyNumberFormat="1"/>
    <xf numFmtId="0" fontId="3" fillId="3" borderId="1" xfId="0" applyFont="1" applyFill="1" applyBorder="1"/>
    <xf numFmtId="0" fontId="3" fillId="0" borderId="1" xfId="0" applyFont="1" applyBorder="1"/>
    <xf numFmtId="10" fontId="0" fillId="0" borderId="0" xfId="2" applyNumberFormat="1" applyFont="1"/>
    <xf numFmtId="0" fontId="3" fillId="0" borderId="3" xfId="0" applyFont="1" applyBorder="1"/>
    <xf numFmtId="43" fontId="2" fillId="2" borderId="2" xfId="0" applyNumberFormat="1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10" fontId="2" fillId="2" borderId="5" xfId="2" applyNumberFormat="1" applyFont="1" applyFill="1" applyBorder="1"/>
    <xf numFmtId="0" fontId="2" fillId="2" borderId="7" xfId="0" applyFont="1" applyFill="1" applyBorder="1"/>
    <xf numFmtId="0" fontId="3" fillId="3" borderId="6" xfId="0" applyFont="1" applyFill="1" applyBorder="1"/>
    <xf numFmtId="43" fontId="3" fillId="3" borderId="5" xfId="1" applyFont="1" applyFill="1" applyBorder="1"/>
    <xf numFmtId="10" fontId="3" fillId="3" borderId="5" xfId="2" applyNumberFormat="1" applyFont="1" applyFill="1" applyBorder="1"/>
    <xf numFmtId="43" fontId="3" fillId="3" borderId="5" xfId="2" applyNumberFormat="1" applyFont="1" applyFill="1" applyBorder="1"/>
    <xf numFmtId="43" fontId="3" fillId="3" borderId="5" xfId="1" applyFont="1" applyFill="1" applyBorder="1" applyAlignment="1">
      <alignment horizontal="center"/>
    </xf>
    <xf numFmtId="43" fontId="3" fillId="3" borderId="5" xfId="2" applyNumberFormat="1" applyFont="1" applyFill="1" applyBorder="1" applyAlignment="1">
      <alignment horizontal="center"/>
    </xf>
    <xf numFmtId="10" fontId="3" fillId="3" borderId="5" xfId="2" applyNumberFormat="1" applyFont="1" applyFill="1" applyBorder="1" applyAlignment="1">
      <alignment horizontal="center"/>
    </xf>
    <xf numFmtId="14" fontId="3" fillId="3" borderId="7" xfId="0" applyNumberFormat="1" applyFont="1" applyFill="1" applyBorder="1"/>
    <xf numFmtId="0" fontId="3" fillId="0" borderId="6" xfId="0" applyFont="1" applyBorder="1"/>
    <xf numFmtId="43" fontId="3" fillId="0" borderId="5" xfId="1" applyFont="1" applyBorder="1"/>
    <xf numFmtId="10" fontId="3" fillId="0" borderId="5" xfId="2" applyNumberFormat="1" applyFont="1" applyBorder="1"/>
    <xf numFmtId="43" fontId="3" fillId="0" borderId="5" xfId="2" applyNumberFormat="1" applyFont="1" applyBorder="1"/>
    <xf numFmtId="43" fontId="3" fillId="0" borderId="5" xfId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0" fontId="3" fillId="0" borderId="5" xfId="2" applyNumberFormat="1" applyFont="1" applyBorder="1" applyAlignment="1">
      <alignment horizontal="center"/>
    </xf>
    <xf numFmtId="14" fontId="3" fillId="0" borderId="7" xfId="0" applyNumberFormat="1" applyFont="1" applyBorder="1"/>
    <xf numFmtId="43" fontId="3" fillId="0" borderId="2" xfId="1" applyFont="1" applyBorder="1"/>
    <xf numFmtId="10" fontId="3" fillId="0" borderId="2" xfId="2" applyNumberFormat="1" applyFont="1" applyBorder="1"/>
    <xf numFmtId="43" fontId="3" fillId="0" borderId="2" xfId="2" applyNumberFormat="1" applyFont="1" applyBorder="1"/>
    <xf numFmtId="43" fontId="3" fillId="0" borderId="2" xfId="1" applyFont="1" applyBorder="1" applyAlignment="1">
      <alignment horizontal="center"/>
    </xf>
    <xf numFmtId="43" fontId="3" fillId="0" borderId="2" xfId="2" applyNumberFormat="1" applyFont="1" applyBorder="1" applyAlignment="1">
      <alignment horizontal="center"/>
    </xf>
    <xf numFmtId="10" fontId="3" fillId="0" borderId="2" xfId="2" applyNumberFormat="1" applyFont="1" applyBorder="1" applyAlignment="1">
      <alignment horizontal="center"/>
    </xf>
    <xf numFmtId="14" fontId="3" fillId="0" borderId="4" xfId="0" applyNumberFormat="1" applyFont="1" applyBorder="1"/>
    <xf numFmtId="164" fontId="3" fillId="3" borderId="7" xfId="0" applyNumberFormat="1" applyFont="1" applyFill="1" applyBorder="1"/>
    <xf numFmtId="164" fontId="3" fillId="0" borderId="7" xfId="0" applyNumberFormat="1" applyFont="1" applyBorder="1"/>
    <xf numFmtId="164" fontId="3" fillId="0" borderId="4" xfId="0" applyNumberFormat="1" applyFont="1" applyBorder="1"/>
    <xf numFmtId="0" fontId="6" fillId="0" borderId="0" xfId="0" applyFont="1"/>
    <xf numFmtId="43" fontId="3" fillId="3" borderId="2" xfId="1" applyFont="1" applyFill="1" applyBorder="1"/>
    <xf numFmtId="164" fontId="3" fillId="3" borderId="17" xfId="0" applyNumberFormat="1" applyFont="1" applyFill="1" applyBorder="1"/>
    <xf numFmtId="164" fontId="3" fillId="0" borderId="17" xfId="0" applyNumberFormat="1" applyFont="1" applyBorder="1"/>
    <xf numFmtId="0" fontId="7" fillId="4" borderId="9" xfId="0" applyFont="1" applyFill="1" applyBorder="1"/>
    <xf numFmtId="0" fontId="7" fillId="4" borderId="10" xfId="0" applyFont="1" applyFill="1" applyBorder="1"/>
    <xf numFmtId="0" fontId="7" fillId="0" borderId="0" xfId="0" applyFont="1"/>
    <xf numFmtId="0" fontId="7" fillId="4" borderId="0" xfId="0" applyFont="1" applyFill="1"/>
    <xf numFmtId="0" fontId="7" fillId="4" borderId="12" xfId="0" applyFont="1" applyFill="1" applyBorder="1"/>
    <xf numFmtId="164" fontId="7" fillId="0" borderId="0" xfId="0" applyNumberFormat="1" applyFont="1"/>
    <xf numFmtId="0" fontId="7" fillId="4" borderId="14" xfId="0" applyFont="1" applyFill="1" applyBorder="1"/>
    <xf numFmtId="0" fontId="7" fillId="4" borderId="15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9" fillId="4" borderId="9" xfId="0" applyFont="1" applyFill="1" applyBorder="1"/>
    <xf numFmtId="0" fontId="10" fillId="4" borderId="9" xfId="0" applyFont="1" applyFill="1" applyBorder="1"/>
    <xf numFmtId="0" fontId="8" fillId="4" borderId="11" xfId="0" applyFont="1" applyFill="1" applyBorder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11" fillId="4" borderId="16" xfId="0" applyFont="1" applyFill="1" applyBorder="1"/>
    <xf numFmtId="164" fontId="9" fillId="4" borderId="16" xfId="0" applyNumberFormat="1" applyFont="1" applyFill="1" applyBorder="1"/>
    <xf numFmtId="43" fontId="9" fillId="4" borderId="16" xfId="1" applyFont="1" applyFill="1" applyBorder="1"/>
    <xf numFmtId="0" fontId="10" fillId="4" borderId="16" xfId="0" applyFont="1" applyFill="1" applyBorder="1"/>
    <xf numFmtId="10" fontId="10" fillId="4" borderId="16" xfId="2" applyNumberFormat="1" applyFont="1" applyFill="1" applyBorder="1"/>
    <xf numFmtId="43" fontId="9" fillId="4" borderId="0" xfId="1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9" fillId="4" borderId="14" xfId="0" applyFont="1" applyFill="1" applyBorder="1"/>
    <xf numFmtId="0" fontId="10" fillId="4" borderId="14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4" borderId="10" xfId="0" applyFont="1" applyFill="1" applyBorder="1"/>
    <xf numFmtId="0" fontId="8" fillId="4" borderId="12" xfId="0" applyFont="1" applyFill="1" applyBorder="1"/>
    <xf numFmtId="0" fontId="12" fillId="2" borderId="6" xfId="0" applyFont="1" applyFill="1" applyBorder="1"/>
    <xf numFmtId="0" fontId="12" fillId="2" borderId="0" xfId="0" applyFont="1" applyFill="1"/>
    <xf numFmtId="164" fontId="8" fillId="0" borderId="0" xfId="0" applyNumberFormat="1" applyFont="1"/>
    <xf numFmtId="0" fontId="8" fillId="3" borderId="6" xfId="0" applyFont="1" applyFill="1" applyBorder="1"/>
    <xf numFmtId="0" fontId="8" fillId="3" borderId="0" xfId="0" applyFont="1" applyFill="1"/>
    <xf numFmtId="0" fontId="8" fillId="0" borderId="6" xfId="0" applyFont="1" applyBorder="1"/>
    <xf numFmtId="0" fontId="8" fillId="4" borderId="15" xfId="0" applyFont="1" applyFill="1" applyBorder="1"/>
    <xf numFmtId="0" fontId="8" fillId="0" borderId="1" xfId="0" applyFont="1" applyBorder="1"/>
    <xf numFmtId="0" fontId="0" fillId="5" borderId="0" xfId="0" applyFill="1"/>
    <xf numFmtId="0" fontId="2" fillId="2" borderId="18" xfId="0" applyFont="1" applyFill="1" applyBorder="1"/>
    <xf numFmtId="164" fontId="2" fillId="2" borderId="18" xfId="0" applyNumberFormat="1" applyFont="1" applyFill="1" applyBorder="1" applyAlignment="1">
      <alignment horizontal="center"/>
    </xf>
    <xf numFmtId="0" fontId="3" fillId="3" borderId="18" xfId="0" applyFont="1" applyFill="1" applyBorder="1"/>
    <xf numFmtId="43" fontId="0" fillId="0" borderId="18" xfId="1" applyFont="1" applyBorder="1"/>
    <xf numFmtId="0" fontId="3" fillId="0" borderId="18" xfId="0" applyFont="1" applyBorder="1"/>
    <xf numFmtId="0" fontId="3" fillId="3" borderId="5" xfId="0" applyFont="1" applyFill="1" applyBorder="1"/>
    <xf numFmtId="0" fontId="3" fillId="0" borderId="5" xfId="0" applyFont="1" applyBorder="1"/>
    <xf numFmtId="0" fontId="2" fillId="2" borderId="0" xfId="0" applyFont="1" applyFill="1"/>
    <xf numFmtId="164" fontId="2" fillId="2" borderId="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3" fontId="0" fillId="0" borderId="18" xfId="1" quotePrefix="1" applyFont="1" applyFill="1" applyBorder="1"/>
    <xf numFmtId="43" fontId="0" fillId="0" borderId="18" xfId="1" applyFont="1" applyFill="1" applyBorder="1"/>
    <xf numFmtId="0" fontId="2" fillId="6" borderId="5" xfId="0" applyFont="1" applyFill="1" applyBorder="1"/>
    <xf numFmtId="0" fontId="13" fillId="4" borderId="16" xfId="0" applyFont="1" applyFill="1" applyBorder="1"/>
    <xf numFmtId="43" fontId="14" fillId="4" borderId="16" xfId="1" applyFont="1" applyFill="1" applyBorder="1"/>
    <xf numFmtId="10" fontId="8" fillId="4" borderId="16" xfId="2" applyNumberFormat="1" applyFont="1" applyFill="1" applyBorder="1"/>
    <xf numFmtId="0" fontId="16" fillId="0" borderId="19" xfId="0" applyFont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left"/>
    </xf>
    <xf numFmtId="0" fontId="18" fillId="0" borderId="20" xfId="0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0" fontId="18" fillId="0" borderId="20" xfId="0" applyFont="1" applyBorder="1" applyAlignment="1">
      <alignment horizontal="center" wrapText="1"/>
    </xf>
    <xf numFmtId="165" fontId="18" fillId="0" borderId="20" xfId="0" applyNumberFormat="1" applyFont="1" applyBorder="1" applyAlignment="1">
      <alignment horizontal="center" wrapText="1"/>
    </xf>
    <xf numFmtId="0" fontId="19" fillId="0" borderId="20" xfId="4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0" xfId="0" applyBorder="1"/>
    <xf numFmtId="164" fontId="0" fillId="0" borderId="0" xfId="0" applyNumberFormat="1"/>
    <xf numFmtId="0" fontId="18" fillId="0" borderId="20" xfId="0" applyFont="1" applyBorder="1" applyAlignment="1">
      <alignment horizontal="left" wrapText="1"/>
    </xf>
    <xf numFmtId="0" fontId="0" fillId="0" borderId="20" xfId="0" applyBorder="1" applyAlignment="1">
      <alignment wrapText="1"/>
    </xf>
    <xf numFmtId="166" fontId="18" fillId="7" borderId="20" xfId="0" applyNumberFormat="1" applyFont="1" applyFill="1" applyBorder="1" applyAlignment="1">
      <alignment horizontal="center" wrapText="1"/>
    </xf>
    <xf numFmtId="0" fontId="18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center" wrapText="1"/>
    </xf>
    <xf numFmtId="0" fontId="21" fillId="0" borderId="20" xfId="5" applyFont="1" applyBorder="1" applyAlignment="1">
      <alignment horizontal="center"/>
    </xf>
    <xf numFmtId="166" fontId="18" fillId="0" borderId="20" xfId="0" applyNumberFormat="1" applyFont="1" applyBorder="1" applyAlignment="1">
      <alignment horizontal="center" wrapText="1"/>
    </xf>
    <xf numFmtId="0" fontId="19" fillId="8" borderId="20" xfId="4" applyFont="1" applyFill="1" applyBorder="1" applyAlignment="1">
      <alignment horizontal="center" wrapText="1"/>
    </xf>
    <xf numFmtId="0" fontId="18" fillId="7" borderId="20" xfId="0" applyFont="1" applyFill="1" applyBorder="1" applyAlignment="1">
      <alignment horizontal="left" wrapText="1"/>
    </xf>
    <xf numFmtId="14" fontId="18" fillId="0" borderId="20" xfId="0" applyNumberFormat="1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20" fillId="0" borderId="20" xfId="0" applyFont="1" applyBorder="1" applyAlignment="1">
      <alignment horizontal="center" vertical="center"/>
    </xf>
    <xf numFmtId="0" fontId="21" fillId="0" borderId="19" xfId="5" applyFont="1" applyBorder="1" applyAlignment="1">
      <alignment horizontal="center"/>
    </xf>
    <xf numFmtId="0" fontId="19" fillId="0" borderId="20" xfId="4" applyFont="1" applyBorder="1" applyAlignment="1">
      <alignment horizontal="center" wrapText="1"/>
    </xf>
    <xf numFmtId="0" fontId="20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wrapText="1"/>
    </xf>
    <xf numFmtId="0" fontId="6" fillId="5" borderId="20" xfId="0" applyFont="1" applyFill="1" applyBorder="1" applyAlignment="1">
      <alignment horizontal="center"/>
    </xf>
    <xf numFmtId="166" fontId="19" fillId="8" borderId="20" xfId="0" applyNumberFormat="1" applyFont="1" applyFill="1" applyBorder="1" applyAlignment="1">
      <alignment horizontal="center" wrapText="1"/>
    </xf>
    <xf numFmtId="166" fontId="18" fillId="0" borderId="20" xfId="0" applyNumberFormat="1" applyFont="1" applyBorder="1" applyAlignment="1">
      <alignment horizontal="center"/>
    </xf>
    <xf numFmtId="166" fontId="18" fillId="8" borderId="20" xfId="0" applyNumberFormat="1" applyFont="1" applyFill="1" applyBorder="1" applyAlignment="1">
      <alignment horizontal="center"/>
    </xf>
    <xf numFmtId="0" fontId="18" fillId="0" borderId="20" xfId="0" applyFont="1" applyBorder="1"/>
    <xf numFmtId="0" fontId="22" fillId="0" borderId="20" xfId="0" applyFont="1" applyBorder="1" applyAlignment="1">
      <alignment horizontal="center"/>
    </xf>
    <xf numFmtId="0" fontId="22" fillId="5" borderId="20" xfId="0" applyFont="1" applyFill="1" applyBorder="1" applyAlignment="1">
      <alignment horizontal="center"/>
    </xf>
    <xf numFmtId="0" fontId="18" fillId="0" borderId="20" xfId="0" applyFont="1" applyBorder="1" applyAlignment="1">
      <alignment wrapText="1"/>
    </xf>
    <xf numFmtId="0" fontId="22" fillId="0" borderId="20" xfId="0" applyFont="1" applyBorder="1" applyAlignment="1">
      <alignment horizontal="center" wrapText="1"/>
    </xf>
    <xf numFmtId="0" fontId="15" fillId="8" borderId="20" xfId="4" applyFill="1" applyBorder="1" applyAlignment="1">
      <alignment horizontal="center" wrapText="1"/>
    </xf>
    <xf numFmtId="0" fontId="15" fillId="0" borderId="20" xfId="4" applyBorder="1" applyAlignment="1">
      <alignment horizontal="center" wrapText="1"/>
    </xf>
    <xf numFmtId="165" fontId="18" fillId="8" borderId="20" xfId="0" applyNumberFormat="1" applyFont="1" applyFill="1" applyBorder="1" applyAlignment="1">
      <alignment horizontal="center" wrapText="1"/>
    </xf>
    <xf numFmtId="0" fontId="19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19" fillId="0" borderId="20" xfId="0" applyFont="1" applyBorder="1" applyAlignment="1">
      <alignment vertical="center"/>
    </xf>
    <xf numFmtId="168" fontId="0" fillId="0" borderId="21" xfId="3" applyNumberFormat="1" applyFont="1" applyFill="1" applyBorder="1" applyAlignment="1">
      <alignment vertical="center"/>
    </xf>
    <xf numFmtId="168" fontId="0" fillId="0" borderId="20" xfId="0" applyNumberFormat="1" applyBorder="1" applyAlignment="1">
      <alignment vertical="center"/>
    </xf>
    <xf numFmtId="16" fontId="0" fillId="0" borderId="0" xfId="0" applyNumberFormat="1"/>
    <xf numFmtId="168" fontId="23" fillId="0" borderId="20" xfId="0" applyNumberFormat="1" applyFont="1" applyBorder="1"/>
    <xf numFmtId="0" fontId="4" fillId="0" borderId="20" xfId="0" applyFont="1" applyBorder="1"/>
    <xf numFmtId="0" fontId="18" fillId="8" borderId="20" xfId="0" applyFont="1" applyFill="1" applyBorder="1" applyAlignment="1">
      <alignment horizontal="center"/>
    </xf>
    <xf numFmtId="0" fontId="18" fillId="8" borderId="20" xfId="0" applyFont="1" applyFill="1" applyBorder="1" applyAlignment="1">
      <alignment horizontal="center" wrapText="1"/>
    </xf>
    <xf numFmtId="0" fontId="24" fillId="0" borderId="20" xfId="0" applyFont="1" applyBorder="1"/>
    <xf numFmtId="168" fontId="23" fillId="0" borderId="20" xfId="0" applyNumberFormat="1" applyFont="1" applyBorder="1" applyAlignment="1">
      <alignment vertical="center"/>
    </xf>
    <xf numFmtId="0" fontId="23" fillId="0" borderId="22" xfId="0" applyFont="1" applyBorder="1"/>
    <xf numFmtId="168" fontId="23" fillId="0" borderId="22" xfId="0" applyNumberFormat="1" applyFont="1" applyBorder="1"/>
    <xf numFmtId="0" fontId="23" fillId="0" borderId="20" xfId="0" applyFont="1" applyBorder="1"/>
    <xf numFmtId="0" fontId="0" fillId="5" borderId="20" xfId="0" applyFill="1" applyBorder="1" applyAlignment="1">
      <alignment vertical="center"/>
    </xf>
    <xf numFmtId="16" fontId="0" fillId="5" borderId="0" xfId="0" applyNumberFormat="1" applyFill="1"/>
    <xf numFmtId="0" fontId="0" fillId="0" borderId="20" xfId="0" applyBorder="1" applyAlignment="1">
      <alignment horizontal="center"/>
    </xf>
    <xf numFmtId="0" fontId="19" fillId="0" borderId="20" xfId="0" applyFont="1" applyBorder="1" applyAlignment="1">
      <alignment horizontal="left"/>
    </xf>
    <xf numFmtId="0" fontId="25" fillId="9" borderId="23" xfId="0" applyFont="1" applyFill="1" applyBorder="1" applyAlignment="1">
      <alignment horizontal="center"/>
    </xf>
    <xf numFmtId="0" fontId="26" fillId="0" borderId="22" xfId="0" applyFont="1" applyBorder="1" applyAlignment="1">
      <alignment horizontal="center"/>
    </xf>
    <xf numFmtId="168" fontId="0" fillId="0" borderId="21" xfId="3" applyNumberFormat="1" applyFont="1" applyFill="1" applyBorder="1" applyAlignment="1">
      <alignment horizontal="right" vertical="center"/>
    </xf>
    <xf numFmtId="168" fontId="0" fillId="0" borderId="20" xfId="0" applyNumberFormat="1" applyBorder="1" applyAlignment="1">
      <alignment horizontal="right" vertical="center"/>
    </xf>
    <xf numFmtId="168" fontId="27" fillId="9" borderId="20" xfId="0" applyNumberFormat="1" applyFont="1" applyFill="1" applyBorder="1" applyAlignment="1">
      <alignment horizontal="center"/>
    </xf>
    <xf numFmtId="0" fontId="27" fillId="9" borderId="20" xfId="0" applyFont="1" applyFill="1" applyBorder="1" applyAlignment="1">
      <alignment horizontal="center"/>
    </xf>
    <xf numFmtId="168" fontId="0" fillId="0" borderId="20" xfId="3" applyNumberFormat="1" applyFont="1" applyBorder="1" applyAlignment="1">
      <alignment horizontal="left"/>
    </xf>
    <xf numFmtId="0" fontId="18" fillId="0" borderId="20" xfId="0" applyFont="1" applyBorder="1" applyAlignment="1">
      <alignment horizontal="center" vertical="center"/>
    </xf>
    <xf numFmtId="0" fontId="28" fillId="0" borderId="20" xfId="0" applyFont="1" applyBorder="1" applyAlignment="1">
      <alignment horizontal="left"/>
    </xf>
    <xf numFmtId="168" fontId="18" fillId="0" borderId="20" xfId="0" applyNumberFormat="1" applyFont="1" applyBorder="1" applyAlignment="1">
      <alignment horizontal="center" wrapText="1"/>
    </xf>
    <xf numFmtId="168" fontId="18" fillId="0" borderId="20" xfId="0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left" vertical="center"/>
    </xf>
    <xf numFmtId="168" fontId="0" fillId="0" borderId="21" xfId="3" applyNumberFormat="1" applyFont="1" applyFill="1" applyBorder="1" applyAlignment="1">
      <alignment horizontal="left" vertical="center"/>
    </xf>
    <xf numFmtId="168" fontId="0" fillId="0" borderId="20" xfId="0" applyNumberFormat="1" applyBorder="1" applyAlignment="1">
      <alignment horizontal="left" vertical="center"/>
    </xf>
    <xf numFmtId="0" fontId="29" fillId="0" borderId="20" xfId="0" applyFont="1" applyBorder="1" applyAlignment="1">
      <alignment horizontal="left"/>
    </xf>
    <xf numFmtId="168" fontId="19" fillId="0" borderId="20" xfId="3" applyNumberFormat="1" applyFont="1" applyFill="1" applyBorder="1" applyAlignment="1">
      <alignment vertical="center"/>
    </xf>
    <xf numFmtId="168" fontId="0" fillId="0" borderId="20" xfId="6" applyNumberFormat="1" applyFont="1" applyFill="1" applyBorder="1" applyAlignment="1">
      <alignment vertical="center"/>
    </xf>
    <xf numFmtId="0" fontId="0" fillId="0" borderId="20" xfId="0" applyBorder="1" applyAlignment="1">
      <alignment horizontal="left"/>
    </xf>
    <xf numFmtId="0" fontId="30" fillId="0" borderId="20" xfId="0" applyFont="1" applyBorder="1" applyAlignment="1">
      <alignment horizontal="center"/>
    </xf>
    <xf numFmtId="0" fontId="30" fillId="8" borderId="20" xfId="0" applyFon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19" fillId="0" borderId="22" xfId="0" applyFont="1" applyBorder="1" applyAlignment="1">
      <alignment horizontal="left"/>
    </xf>
    <xf numFmtId="0" fontId="25" fillId="9" borderId="22" xfId="0" applyFont="1" applyFill="1" applyBorder="1" applyAlignment="1">
      <alignment horizontal="center"/>
    </xf>
    <xf numFmtId="0" fontId="19" fillId="0" borderId="23" xfId="0" applyFont="1" applyBorder="1" applyAlignment="1">
      <alignment vertical="center"/>
    </xf>
    <xf numFmtId="0" fontId="18" fillId="0" borderId="22" xfId="0" applyFont="1" applyBorder="1" applyAlignment="1">
      <alignment horizontal="center"/>
    </xf>
    <xf numFmtId="0" fontId="18" fillId="5" borderId="20" xfId="0" applyFont="1" applyFill="1" applyBorder="1" applyAlignment="1">
      <alignment horizontal="center" wrapText="1"/>
    </xf>
    <xf numFmtId="0" fontId="0" fillId="5" borderId="20" xfId="0" applyFill="1" applyBorder="1" applyAlignment="1">
      <alignment horizontal="center"/>
    </xf>
    <xf numFmtId="0" fontId="18" fillId="5" borderId="20" xfId="0" applyFont="1" applyFill="1" applyBorder="1" applyAlignment="1">
      <alignment horizontal="center"/>
    </xf>
    <xf numFmtId="0" fontId="0" fillId="5" borderId="20" xfId="0" applyFill="1" applyBorder="1"/>
    <xf numFmtId="0" fontId="31" fillId="0" borderId="0" xfId="0" applyFont="1"/>
    <xf numFmtId="43" fontId="31" fillId="0" borderId="0" xfId="1" applyFont="1" applyFill="1" applyBorder="1"/>
    <xf numFmtId="43" fontId="31" fillId="0" borderId="0" xfId="1" applyFont="1"/>
    <xf numFmtId="43" fontId="3" fillId="3" borderId="0" xfId="2" applyNumberFormat="1" applyFont="1" applyFill="1" applyBorder="1"/>
    <xf numFmtId="43" fontId="2" fillId="2" borderId="5" xfId="0" applyNumberFormat="1" applyFont="1" applyFill="1" applyBorder="1"/>
    <xf numFmtId="43" fontId="3" fillId="0" borderId="5" xfId="1" applyFont="1" applyFill="1" applyBorder="1"/>
    <xf numFmtId="43" fontId="3" fillId="0" borderId="0" xfId="0" applyNumberFormat="1" applyFont="1"/>
    <xf numFmtId="168" fontId="0" fillId="0" borderId="0" xfId="0" applyNumberFormat="1"/>
    <xf numFmtId="168" fontId="18" fillId="8" borderId="20" xfId="0" applyNumberFormat="1" applyFont="1" applyFill="1" applyBorder="1" applyAlignment="1">
      <alignment horizontal="center" wrapText="1"/>
    </xf>
    <xf numFmtId="168" fontId="0" fillId="5" borderId="0" xfId="0" applyNumberFormat="1" applyFill="1"/>
    <xf numFmtId="168" fontId="18" fillId="0" borderId="20" xfId="0" applyNumberFormat="1" applyFont="1" applyBorder="1"/>
    <xf numFmtId="168" fontId="29" fillId="0" borderId="20" xfId="3" applyNumberFormat="1" applyFont="1" applyBorder="1" applyAlignment="1">
      <alignment horizontal="left"/>
    </xf>
    <xf numFmtId="168" fontId="30" fillId="0" borderId="20" xfId="3" applyNumberFormat="1" applyFont="1" applyBorder="1" applyAlignment="1">
      <alignment horizontal="center"/>
    </xf>
    <xf numFmtId="168" fontId="30" fillId="8" borderId="20" xfId="3" applyNumberFormat="1" applyFont="1" applyFill="1" applyBorder="1" applyAlignment="1">
      <alignment horizontal="center"/>
    </xf>
    <xf numFmtId="168" fontId="28" fillId="0" borderId="20" xfId="6" applyNumberFormat="1" applyFont="1" applyBorder="1" applyAlignment="1">
      <alignment horizontal="left"/>
    </xf>
    <xf numFmtId="14" fontId="30" fillId="8" borderId="20" xfId="0" applyNumberFormat="1" applyFont="1" applyFill="1" applyBorder="1" applyAlignment="1">
      <alignment horizontal="center" wrapText="1"/>
    </xf>
    <xf numFmtId="14" fontId="30" fillId="8" borderId="20" xfId="0" applyNumberFormat="1" applyFont="1" applyFill="1" applyBorder="1" applyAlignment="1">
      <alignment horizontal="center"/>
    </xf>
    <xf numFmtId="44" fontId="30" fillId="0" borderId="20" xfId="3" applyFont="1" applyBorder="1" applyAlignment="1">
      <alignment horizontal="center"/>
    </xf>
    <xf numFmtId="44" fontId="30" fillId="8" borderId="20" xfId="3" applyFont="1" applyFill="1" applyBorder="1" applyAlignment="1">
      <alignment horizontal="center"/>
    </xf>
    <xf numFmtId="0" fontId="30" fillId="0" borderId="20" xfId="0" applyFont="1" applyBorder="1"/>
    <xf numFmtId="0" fontId="30" fillId="8" borderId="20" xfId="0" applyFont="1" applyFill="1" applyBorder="1"/>
    <xf numFmtId="168" fontId="0" fillId="0" borderId="20" xfId="0" applyNumberFormat="1" applyBorder="1"/>
    <xf numFmtId="0" fontId="11" fillId="4" borderId="0" xfId="0" applyFont="1" applyFill="1"/>
    <xf numFmtId="164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43" fontId="32" fillId="4" borderId="16" xfId="1" applyFont="1" applyFill="1" applyBorder="1"/>
    <xf numFmtId="43" fontId="33" fillId="4" borderId="16" xfId="1" applyFont="1" applyFill="1" applyBorder="1"/>
    <xf numFmtId="43" fontId="32" fillId="4" borderId="0" xfId="1" applyFont="1" applyFill="1" applyBorder="1"/>
    <xf numFmtId="0" fontId="36" fillId="4" borderId="0" xfId="0" applyFont="1" applyFill="1" applyAlignment="1">
      <alignment horizontal="center"/>
    </xf>
    <xf numFmtId="43" fontId="31" fillId="3" borderId="4" xfId="1" applyFont="1" applyFill="1" applyBorder="1"/>
    <xf numFmtId="43" fontId="31" fillId="0" borderId="4" xfId="1" applyFont="1" applyBorder="1"/>
    <xf numFmtId="43" fontId="31" fillId="0" borderId="0" xfId="0" applyNumberFormat="1" applyFont="1"/>
    <xf numFmtId="164" fontId="9" fillId="4" borderId="16" xfId="1" applyNumberFormat="1" applyFont="1" applyFill="1" applyBorder="1"/>
    <xf numFmtId="0" fontId="37" fillId="4" borderId="0" xfId="0" applyFont="1" applyFill="1" applyAlignment="1">
      <alignment horizontal="center"/>
    </xf>
    <xf numFmtId="0" fontId="10" fillId="4" borderId="16" xfId="0" applyFont="1" applyFill="1" applyBorder="1" applyAlignment="1">
      <alignment horizontal="center"/>
    </xf>
    <xf numFmtId="9" fontId="37" fillId="4" borderId="16" xfId="2" applyFont="1" applyFill="1" applyBorder="1" applyAlignment="1">
      <alignment horizontal="center"/>
    </xf>
    <xf numFmtId="10" fontId="8" fillId="4" borderId="16" xfId="2" applyNumberFormat="1" applyFont="1" applyFill="1" applyBorder="1" applyAlignment="1">
      <alignment horizontal="center"/>
    </xf>
    <xf numFmtId="10" fontId="10" fillId="4" borderId="16" xfId="2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</cellXfs>
  <cellStyles count="8">
    <cellStyle name="Hiperlink" xfId="4" builtinId="8"/>
    <cellStyle name="Moeda" xfId="3" builtinId="4"/>
    <cellStyle name="Moeda 2" xfId="6" xr:uid="{943FD26F-A7E0-4904-84D3-81B3AE93DC97}"/>
    <cellStyle name="Moeda 3" xfId="7" xr:uid="{C6D51CE3-2D86-4D05-BCA4-C64BF96A9EF7}"/>
    <cellStyle name="Normal" xfId="0" builtinId="0"/>
    <cellStyle name="Normal 2 2" xfId="5" xr:uid="{EA93B3E3-B9EE-43CF-922C-28AF8ED086AD}"/>
    <cellStyle name="Porcentagem" xfId="2" builtinId="5"/>
    <cellStyle name="Vírgula" xfId="1" builtinId="3"/>
  </cellStyles>
  <dxfs count="26">
    <dxf>
      <font>
        <b/>
        <i val="0"/>
        <strike val="0"/>
        <color rgb="FF00B050"/>
      </font>
    </dxf>
    <dxf>
      <font>
        <b/>
        <i val="0"/>
        <color rgb="FFFF0000"/>
      </font>
    </dxf>
    <dxf>
      <font>
        <b/>
        <i val="0"/>
        <strike val="0"/>
        <color rgb="FF00B050"/>
      </font>
    </dxf>
    <dxf>
      <font>
        <b/>
        <i val="0"/>
        <color rgb="FFFF0000"/>
      </font>
    </dxf>
    <dxf>
      <font>
        <b/>
        <i val="0"/>
        <strike val="0"/>
        <color rgb="FF00B05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mmmm/yy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mmmm/yy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99CC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10 clientes de maior faturamento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DASH!$B$1</c:f>
              <c:strCache>
                <c:ptCount val="1"/>
                <c:pt idx="0">
                  <c:v>maio/25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DASH!$A$2:$A$11</c:f>
              <c:strCache>
                <c:ptCount val="10"/>
                <c:pt idx="0">
                  <c:v>DHL RESUMO</c:v>
                </c:pt>
                <c:pt idx="1">
                  <c:v>VOITH RESUMO</c:v>
                </c:pt>
                <c:pt idx="2">
                  <c:v>IMPACTA</c:v>
                </c:pt>
                <c:pt idx="3">
                  <c:v>CYBELAR RESUMO</c:v>
                </c:pt>
                <c:pt idx="4">
                  <c:v>NEUMAYER 399</c:v>
                </c:pt>
                <c:pt idx="5">
                  <c:v>BIGNARDI JDI</c:v>
                </c:pt>
                <c:pt idx="6">
                  <c:v>VIP RESUMO</c:v>
                </c:pt>
                <c:pt idx="7">
                  <c:v>NEUMAYER 500</c:v>
                </c:pt>
                <c:pt idx="8">
                  <c:v>G-KT DO BRASIL LTDA</c:v>
                </c:pt>
                <c:pt idx="9">
                  <c:v>GRAMMER DO BRASIL LTDA        </c:v>
                </c:pt>
              </c:strCache>
            </c:strRef>
          </c:cat>
          <c:val>
            <c:numRef>
              <c:f>DASH!$B$2:$B$11</c:f>
              <c:numCache>
                <c:formatCode>_(* #,##0.00_);_(* \(#,##0.00\);_(* "-"??_);_(@_)</c:formatCode>
                <c:ptCount val="10"/>
                <c:pt idx="0">
                  <c:v>347642.22</c:v>
                </c:pt>
                <c:pt idx="1">
                  <c:v>269096.18</c:v>
                </c:pt>
                <c:pt idx="2">
                  <c:v>211903.63999999998</c:v>
                </c:pt>
                <c:pt idx="3">
                  <c:v>201198.26000000004</c:v>
                </c:pt>
                <c:pt idx="4">
                  <c:v>120750.23999999999</c:v>
                </c:pt>
                <c:pt idx="5">
                  <c:v>118956.73</c:v>
                </c:pt>
                <c:pt idx="6">
                  <c:v>117135.79</c:v>
                </c:pt>
                <c:pt idx="7">
                  <c:v>94518.88</c:v>
                </c:pt>
                <c:pt idx="8">
                  <c:v>74661.91</c:v>
                </c:pt>
                <c:pt idx="9">
                  <c:v>71105.56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7-45C5-9BEE-96D10BDACDFB}"/>
            </c:ext>
          </c:extLst>
        </c:ser>
        <c:ser>
          <c:idx val="1"/>
          <c:order val="1"/>
          <c:tx>
            <c:strRef>
              <c:f>DASH!$C$1</c:f>
              <c:strCache>
                <c:ptCount val="1"/>
                <c:pt idx="0">
                  <c:v>junho/25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DASH!$A$2:$A$11</c:f>
              <c:strCache>
                <c:ptCount val="10"/>
                <c:pt idx="0">
                  <c:v>DHL RESUMO</c:v>
                </c:pt>
                <c:pt idx="1">
                  <c:v>VOITH RESUMO</c:v>
                </c:pt>
                <c:pt idx="2">
                  <c:v>IMPACTA</c:v>
                </c:pt>
                <c:pt idx="3">
                  <c:v>CYBELAR RESUMO</c:v>
                </c:pt>
                <c:pt idx="4">
                  <c:v>NEUMAYER 399</c:v>
                </c:pt>
                <c:pt idx="5">
                  <c:v>BIGNARDI JDI</c:v>
                </c:pt>
                <c:pt idx="6">
                  <c:v>VIP RESUMO</c:v>
                </c:pt>
                <c:pt idx="7">
                  <c:v>NEUMAYER 500</c:v>
                </c:pt>
                <c:pt idx="8">
                  <c:v>G-KT DO BRASIL LTDA</c:v>
                </c:pt>
                <c:pt idx="9">
                  <c:v>GRAMMER DO BRASIL LTDA        </c:v>
                </c:pt>
              </c:strCache>
            </c:strRef>
          </c:cat>
          <c:val>
            <c:numRef>
              <c:f>DASH!$C$2:$C$11</c:f>
              <c:numCache>
                <c:formatCode>_(* #,##0.00_);_(* \(#,##0.00\);_(* "-"??_);_(@_)</c:formatCode>
                <c:ptCount val="10"/>
                <c:pt idx="0">
                  <c:v>309957.93</c:v>
                </c:pt>
                <c:pt idx="1">
                  <c:v>269096.18</c:v>
                </c:pt>
                <c:pt idx="2">
                  <c:v>211606.62</c:v>
                </c:pt>
                <c:pt idx="3">
                  <c:v>200838.59</c:v>
                </c:pt>
                <c:pt idx="4">
                  <c:v>135126.59</c:v>
                </c:pt>
                <c:pt idx="5">
                  <c:v>119660.73000000001</c:v>
                </c:pt>
                <c:pt idx="6">
                  <c:v>120530.04</c:v>
                </c:pt>
                <c:pt idx="7">
                  <c:v>91359.67</c:v>
                </c:pt>
                <c:pt idx="8">
                  <c:v>74278.42</c:v>
                </c:pt>
                <c:pt idx="9">
                  <c:v>69976.59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7-45C5-9BEE-96D10BDACDFB}"/>
            </c:ext>
          </c:extLst>
        </c:ser>
        <c:ser>
          <c:idx val="2"/>
          <c:order val="2"/>
          <c:tx>
            <c:strRef>
              <c:f>DASH!$D$1</c:f>
              <c:strCache>
                <c:ptCount val="1"/>
                <c:pt idx="0">
                  <c:v>julho/25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DASH!$A$2:$A$11</c:f>
              <c:strCache>
                <c:ptCount val="10"/>
                <c:pt idx="0">
                  <c:v>DHL RESUMO</c:v>
                </c:pt>
                <c:pt idx="1">
                  <c:v>VOITH RESUMO</c:v>
                </c:pt>
                <c:pt idx="2">
                  <c:v>IMPACTA</c:v>
                </c:pt>
                <c:pt idx="3">
                  <c:v>CYBELAR RESUMO</c:v>
                </c:pt>
                <c:pt idx="4">
                  <c:v>NEUMAYER 399</c:v>
                </c:pt>
                <c:pt idx="5">
                  <c:v>BIGNARDI JDI</c:v>
                </c:pt>
                <c:pt idx="6">
                  <c:v>VIP RESUMO</c:v>
                </c:pt>
                <c:pt idx="7">
                  <c:v>NEUMAYER 500</c:v>
                </c:pt>
                <c:pt idx="8">
                  <c:v>G-KT DO BRASIL LTDA</c:v>
                </c:pt>
                <c:pt idx="9">
                  <c:v>GRAMMER DO BRASIL LTDA        </c:v>
                </c:pt>
              </c:strCache>
            </c:strRef>
          </c:cat>
          <c:val>
            <c:numRef>
              <c:f>DASH!$D$2:$D$11</c:f>
              <c:numCache>
                <c:formatCode>_(* #,##0.00_);_(* \(#,##0.00\);_(* "-"??_);_(@_)</c:formatCode>
                <c:ptCount val="10"/>
                <c:pt idx="0">
                  <c:v>309446.88</c:v>
                </c:pt>
                <c:pt idx="1">
                  <c:v>269877.83</c:v>
                </c:pt>
                <c:pt idx="2">
                  <c:v>198463.04</c:v>
                </c:pt>
                <c:pt idx="3">
                  <c:v>201172.81999999995</c:v>
                </c:pt>
                <c:pt idx="4">
                  <c:v>117875.04</c:v>
                </c:pt>
                <c:pt idx="5">
                  <c:v>119660.73</c:v>
                </c:pt>
                <c:pt idx="6">
                  <c:v>119346.99</c:v>
                </c:pt>
                <c:pt idx="7">
                  <c:v>71567.990000000005</c:v>
                </c:pt>
                <c:pt idx="8">
                  <c:v>73127.95</c:v>
                </c:pt>
                <c:pt idx="9">
                  <c:v>67788.91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7-45C5-9BEE-96D10BDACDFB}"/>
            </c:ext>
          </c:extLst>
        </c:ser>
        <c:ser>
          <c:idx val="3"/>
          <c:order val="3"/>
          <c:tx>
            <c:strRef>
              <c:f>DASH!$E$1</c:f>
              <c:strCache>
                <c:ptCount val="1"/>
                <c:pt idx="0">
                  <c:v>agosto/25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DASH!$A$2:$A$11</c:f>
              <c:strCache>
                <c:ptCount val="10"/>
                <c:pt idx="0">
                  <c:v>DHL RESUMO</c:v>
                </c:pt>
                <c:pt idx="1">
                  <c:v>VOITH RESUMO</c:v>
                </c:pt>
                <c:pt idx="2">
                  <c:v>IMPACTA</c:v>
                </c:pt>
                <c:pt idx="3">
                  <c:v>CYBELAR RESUMO</c:v>
                </c:pt>
                <c:pt idx="4">
                  <c:v>NEUMAYER 399</c:v>
                </c:pt>
                <c:pt idx="5">
                  <c:v>BIGNARDI JDI</c:v>
                </c:pt>
                <c:pt idx="6">
                  <c:v>VIP RESUMO</c:v>
                </c:pt>
                <c:pt idx="7">
                  <c:v>NEUMAYER 500</c:v>
                </c:pt>
                <c:pt idx="8">
                  <c:v>G-KT DO BRASIL LTDA</c:v>
                </c:pt>
                <c:pt idx="9">
                  <c:v>GRAMMER DO BRASIL LTDA        </c:v>
                </c:pt>
              </c:strCache>
            </c:strRef>
          </c:cat>
          <c:val>
            <c:numRef>
              <c:f>DASH!$E$2:$E$11</c:f>
              <c:numCache>
                <c:formatCode>_(* #,##0.00_);_(* \(#,##0.00\);_(* "-"??_);_(@_)</c:formatCode>
                <c:ptCount val="10"/>
                <c:pt idx="0">
                  <c:v>313357.86000000004</c:v>
                </c:pt>
                <c:pt idx="1">
                  <c:v>282352.41000000003</c:v>
                </c:pt>
                <c:pt idx="2">
                  <c:v>198002.13</c:v>
                </c:pt>
                <c:pt idx="3">
                  <c:v>197552.73</c:v>
                </c:pt>
                <c:pt idx="4">
                  <c:v>71567.990000000005</c:v>
                </c:pt>
                <c:pt idx="5">
                  <c:v>118553.58</c:v>
                </c:pt>
                <c:pt idx="6">
                  <c:v>118838.81</c:v>
                </c:pt>
                <c:pt idx="7">
                  <c:v>112694.76</c:v>
                </c:pt>
                <c:pt idx="8">
                  <c:v>74278.42</c:v>
                </c:pt>
                <c:pt idx="9">
                  <c:v>76182.89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7-45C5-9BEE-96D10BDA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8119999"/>
        <c:axId val="1078121439"/>
      </c:barChart>
      <c:catAx>
        <c:axId val="10781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121439"/>
        <c:crosses val="autoZero"/>
        <c:auto val="1"/>
        <c:lblAlgn val="ctr"/>
        <c:lblOffset val="100"/>
        <c:noMultiLvlLbl val="0"/>
      </c:catAx>
      <c:valAx>
        <c:axId val="10781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1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12 custos de folha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DASH!$I$1</c:f>
              <c:strCache>
                <c:ptCount val="1"/>
                <c:pt idx="0">
                  <c:v>maio/25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DASH!$H$2:$H$13</c:f>
              <c:strCache>
                <c:ptCount val="12"/>
                <c:pt idx="0">
                  <c:v>BIGNARDI JDI</c:v>
                </c:pt>
                <c:pt idx="1">
                  <c:v>CYBELAR RESUMO</c:v>
                </c:pt>
                <c:pt idx="2">
                  <c:v>DHL RESUMO</c:v>
                </c:pt>
                <c:pt idx="3">
                  <c:v>GRAMMER DO BRASIL LTDA        </c:v>
                </c:pt>
                <c:pt idx="4">
                  <c:v>HARALD ORIGENS</c:v>
                </c:pt>
                <c:pt idx="5">
                  <c:v>IMBERA BRASIL (ALPUNTO)</c:v>
                </c:pt>
                <c:pt idx="6">
                  <c:v>IMPACTA</c:v>
                </c:pt>
                <c:pt idx="7">
                  <c:v>LAR NOSSA SENHORA DAS GRACAS</c:v>
                </c:pt>
                <c:pt idx="8">
                  <c:v>NEUMAYER 399</c:v>
                </c:pt>
                <c:pt idx="9">
                  <c:v>NEUMAYER 500</c:v>
                </c:pt>
                <c:pt idx="10">
                  <c:v>VIP RESUMO</c:v>
                </c:pt>
                <c:pt idx="11">
                  <c:v>VOITH RESUMO</c:v>
                </c:pt>
              </c:strCache>
            </c:strRef>
          </c:cat>
          <c:val>
            <c:numRef>
              <c:f>DASH!$I$2:$I$13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26013.58000000002</c:v>
                </c:pt>
                <c:pt idx="2">
                  <c:v>43214.169999999991</c:v>
                </c:pt>
                <c:pt idx="3">
                  <c:v>11944.58</c:v>
                </c:pt>
                <c:pt idx="4">
                  <c:v>15850.01</c:v>
                </c:pt>
                <c:pt idx="5">
                  <c:v>15301.52</c:v>
                </c:pt>
                <c:pt idx="6">
                  <c:v>26702.73</c:v>
                </c:pt>
                <c:pt idx="7">
                  <c:v>12056.68</c:v>
                </c:pt>
                <c:pt idx="8">
                  <c:v>18901.939999999999</c:v>
                </c:pt>
                <c:pt idx="9">
                  <c:v>21224.44</c:v>
                </c:pt>
                <c:pt idx="10">
                  <c:v>20751.940000000002</c:v>
                </c:pt>
                <c:pt idx="11">
                  <c:v>38726.219999999994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F4B-A94F-75BBDE916E21}"/>
            </c:ext>
          </c:extLst>
        </c:ser>
        <c:ser>
          <c:idx val="1"/>
          <c:order val="1"/>
          <c:tx>
            <c:strRef>
              <c:f>DASH!$J$1</c:f>
              <c:strCache>
                <c:ptCount val="1"/>
                <c:pt idx="0">
                  <c:v>junho/25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DASH!$H$2:$H$13</c:f>
              <c:strCache>
                <c:ptCount val="12"/>
                <c:pt idx="0">
                  <c:v>BIGNARDI JDI</c:v>
                </c:pt>
                <c:pt idx="1">
                  <c:v>CYBELAR RESUMO</c:v>
                </c:pt>
                <c:pt idx="2">
                  <c:v>DHL RESUMO</c:v>
                </c:pt>
                <c:pt idx="3">
                  <c:v>GRAMMER DO BRASIL LTDA        </c:v>
                </c:pt>
                <c:pt idx="4">
                  <c:v>HARALD ORIGENS</c:v>
                </c:pt>
                <c:pt idx="5">
                  <c:v>IMBERA BRASIL (ALPUNTO)</c:v>
                </c:pt>
                <c:pt idx="6">
                  <c:v>IMPACTA</c:v>
                </c:pt>
                <c:pt idx="7">
                  <c:v>LAR NOSSA SENHORA DAS GRACAS</c:v>
                </c:pt>
                <c:pt idx="8">
                  <c:v>NEUMAYER 399</c:v>
                </c:pt>
                <c:pt idx="9">
                  <c:v>NEUMAYER 500</c:v>
                </c:pt>
                <c:pt idx="10">
                  <c:v>VIP RESUMO</c:v>
                </c:pt>
                <c:pt idx="11">
                  <c:v>VOITH RESUMO</c:v>
                </c:pt>
              </c:strCache>
            </c:strRef>
          </c:cat>
          <c:val>
            <c:numRef>
              <c:f>DASH!$J$2:$J$13</c:f>
              <c:numCache>
                <c:formatCode>_(* #,##0.00_);_(* \(#,##0.00\);_(* "-"??_);_(@_)</c:formatCode>
                <c:ptCount val="12"/>
                <c:pt idx="0">
                  <c:v>22496.77</c:v>
                </c:pt>
                <c:pt idx="1">
                  <c:v>26927.380000000016</c:v>
                </c:pt>
                <c:pt idx="2">
                  <c:v>45348.609999999993</c:v>
                </c:pt>
                <c:pt idx="3">
                  <c:v>13789.7</c:v>
                </c:pt>
                <c:pt idx="4">
                  <c:v>0</c:v>
                </c:pt>
                <c:pt idx="5">
                  <c:v>15566.51</c:v>
                </c:pt>
                <c:pt idx="6">
                  <c:v>29035.16</c:v>
                </c:pt>
                <c:pt idx="7">
                  <c:v>11015.630000000001</c:v>
                </c:pt>
                <c:pt idx="8">
                  <c:v>21205.760000000002</c:v>
                </c:pt>
                <c:pt idx="9">
                  <c:v>18771.79</c:v>
                </c:pt>
                <c:pt idx="10">
                  <c:v>19927.870000000003</c:v>
                </c:pt>
                <c:pt idx="11">
                  <c:v>40427.11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5-4F4B-A94F-75BBDE916E21}"/>
            </c:ext>
          </c:extLst>
        </c:ser>
        <c:ser>
          <c:idx val="2"/>
          <c:order val="2"/>
          <c:tx>
            <c:strRef>
              <c:f>DASH!$K$1</c:f>
              <c:strCache>
                <c:ptCount val="1"/>
                <c:pt idx="0">
                  <c:v>julho/25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DASH!$H$2:$H$13</c:f>
              <c:strCache>
                <c:ptCount val="12"/>
                <c:pt idx="0">
                  <c:v>BIGNARDI JDI</c:v>
                </c:pt>
                <c:pt idx="1">
                  <c:v>CYBELAR RESUMO</c:v>
                </c:pt>
                <c:pt idx="2">
                  <c:v>DHL RESUMO</c:v>
                </c:pt>
                <c:pt idx="3">
                  <c:v>GRAMMER DO BRASIL LTDA        </c:v>
                </c:pt>
                <c:pt idx="4">
                  <c:v>HARALD ORIGENS</c:v>
                </c:pt>
                <c:pt idx="5">
                  <c:v>IMBERA BRASIL (ALPUNTO)</c:v>
                </c:pt>
                <c:pt idx="6">
                  <c:v>IMPACTA</c:v>
                </c:pt>
                <c:pt idx="7">
                  <c:v>LAR NOSSA SENHORA DAS GRACAS</c:v>
                </c:pt>
                <c:pt idx="8">
                  <c:v>NEUMAYER 399</c:v>
                </c:pt>
                <c:pt idx="9">
                  <c:v>NEUMAYER 500</c:v>
                </c:pt>
                <c:pt idx="10">
                  <c:v>VIP RESUMO</c:v>
                </c:pt>
                <c:pt idx="11">
                  <c:v>VOITH RESUMO</c:v>
                </c:pt>
              </c:strCache>
            </c:strRef>
          </c:cat>
          <c:val>
            <c:numRef>
              <c:f>DASH!$K$2:$K$13</c:f>
              <c:numCache>
                <c:formatCode>_(* #,##0.00_);_(* \(#,##0.00\);_(* "-"??_);_(@_)</c:formatCode>
                <c:ptCount val="12"/>
                <c:pt idx="0">
                  <c:v>25022.52</c:v>
                </c:pt>
                <c:pt idx="1">
                  <c:v>27250.580000000009</c:v>
                </c:pt>
                <c:pt idx="2">
                  <c:v>46519.289999999994</c:v>
                </c:pt>
                <c:pt idx="3">
                  <c:v>12783.17</c:v>
                </c:pt>
                <c:pt idx="4">
                  <c:v>0</c:v>
                </c:pt>
                <c:pt idx="5">
                  <c:v>15906.61</c:v>
                </c:pt>
                <c:pt idx="6">
                  <c:v>25042.5</c:v>
                </c:pt>
                <c:pt idx="7">
                  <c:v>12674.550000000001</c:v>
                </c:pt>
                <c:pt idx="8">
                  <c:v>19304.940000000002</c:v>
                </c:pt>
                <c:pt idx="9">
                  <c:v>15139.859999999999</c:v>
                </c:pt>
                <c:pt idx="10">
                  <c:v>18504.43</c:v>
                </c:pt>
                <c:pt idx="11">
                  <c:v>41507.699999999997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5-4F4B-A94F-75BBDE916E21}"/>
            </c:ext>
          </c:extLst>
        </c:ser>
        <c:ser>
          <c:idx val="3"/>
          <c:order val="3"/>
          <c:tx>
            <c:strRef>
              <c:f>DASH!$L$1</c:f>
              <c:strCache>
                <c:ptCount val="1"/>
                <c:pt idx="0">
                  <c:v>agosto/25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DASH!$H$2:$H$13</c:f>
              <c:strCache>
                <c:ptCount val="12"/>
                <c:pt idx="0">
                  <c:v>BIGNARDI JDI</c:v>
                </c:pt>
                <c:pt idx="1">
                  <c:v>CYBELAR RESUMO</c:v>
                </c:pt>
                <c:pt idx="2">
                  <c:v>DHL RESUMO</c:v>
                </c:pt>
                <c:pt idx="3">
                  <c:v>GRAMMER DO BRASIL LTDA        </c:v>
                </c:pt>
                <c:pt idx="4">
                  <c:v>HARALD ORIGENS</c:v>
                </c:pt>
                <c:pt idx="5">
                  <c:v>IMBERA BRASIL (ALPUNTO)</c:v>
                </c:pt>
                <c:pt idx="6">
                  <c:v>IMPACTA</c:v>
                </c:pt>
                <c:pt idx="7">
                  <c:v>LAR NOSSA SENHORA DAS GRACAS</c:v>
                </c:pt>
                <c:pt idx="8">
                  <c:v>NEUMAYER 399</c:v>
                </c:pt>
                <c:pt idx="9">
                  <c:v>NEUMAYER 500</c:v>
                </c:pt>
                <c:pt idx="10">
                  <c:v>VIP RESUMO</c:v>
                </c:pt>
                <c:pt idx="11">
                  <c:v>VOITH RESUMO</c:v>
                </c:pt>
              </c:strCache>
            </c:strRef>
          </c:cat>
          <c:val>
            <c:numRef>
              <c:f>DASH!$L$2:$L$13</c:f>
              <c:numCache>
                <c:formatCode>_(* #,##0.00_);_(* \(#,##0.00\);_(* "-"??_);_(@_)</c:formatCode>
                <c:ptCount val="12"/>
                <c:pt idx="0">
                  <c:v>20443.169999999998</c:v>
                </c:pt>
                <c:pt idx="1">
                  <c:v>28789.30000000001</c:v>
                </c:pt>
                <c:pt idx="2">
                  <c:v>43886.799999999988</c:v>
                </c:pt>
                <c:pt idx="3">
                  <c:v>14644.17</c:v>
                </c:pt>
                <c:pt idx="4">
                  <c:v>0</c:v>
                </c:pt>
                <c:pt idx="5">
                  <c:v>14980.71</c:v>
                </c:pt>
                <c:pt idx="6">
                  <c:v>27905.260000000002</c:v>
                </c:pt>
                <c:pt idx="7">
                  <c:v>12971.109999999999</c:v>
                </c:pt>
                <c:pt idx="8">
                  <c:v>18464.559999999998</c:v>
                </c:pt>
                <c:pt idx="9">
                  <c:v>16323.7</c:v>
                </c:pt>
                <c:pt idx="10">
                  <c:v>18944.690000000002</c:v>
                </c:pt>
                <c:pt idx="11">
                  <c:v>41837.490000000005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5-4F4B-A94F-75BBDE91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444319"/>
        <c:axId val="771435199"/>
      </c:barChart>
      <c:catAx>
        <c:axId val="77144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1435199"/>
        <c:crosses val="autoZero"/>
        <c:auto val="1"/>
        <c:lblAlgn val="ctr"/>
        <c:lblOffset val="100"/>
        <c:noMultiLvlLbl val="0"/>
      </c:catAx>
      <c:valAx>
        <c:axId val="771435199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771444319"/>
        <c:crosses val="autoZero"/>
        <c:crossBetween val="between"/>
        <c:minorUnit val="6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10 maiores margens de contribuição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1535313984118E-2"/>
          <c:y val="0.13972222222222222"/>
          <c:w val="0.8610404370959982"/>
          <c:h val="0.7488269174686497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DASH!$P$1</c:f>
              <c:strCache>
                <c:ptCount val="1"/>
                <c:pt idx="0">
                  <c:v>maio/25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DASH!$O$2:$O$12</c:f>
              <c:strCache>
                <c:ptCount val="11"/>
                <c:pt idx="0">
                  <c:v>HARALD RESUMO</c:v>
                </c:pt>
                <c:pt idx="1">
                  <c:v>VOITH RESUMO</c:v>
                </c:pt>
                <c:pt idx="2">
                  <c:v>DHL RESUMO</c:v>
                </c:pt>
                <c:pt idx="3">
                  <c:v>CYBELAR RESUMO</c:v>
                </c:pt>
                <c:pt idx="4">
                  <c:v>IMPACTA</c:v>
                </c:pt>
                <c:pt idx="5">
                  <c:v>NEUMAYER 500</c:v>
                </c:pt>
                <c:pt idx="6">
                  <c:v>MORADA DOS DEUSES</c:v>
                </c:pt>
                <c:pt idx="7">
                  <c:v>G-KT DO BRASIL LTDA</c:v>
                </c:pt>
                <c:pt idx="8">
                  <c:v>VIP RESUMO</c:v>
                </c:pt>
                <c:pt idx="9">
                  <c:v>YPE AMPARO (QUIMICA AMPARO)</c:v>
                </c:pt>
                <c:pt idx="10">
                  <c:v>BIGNARDI JDI</c:v>
                </c:pt>
              </c:strCache>
            </c:strRef>
          </c:cat>
          <c:val>
            <c:numRef>
              <c:f>DASH!$P$2:$P$12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99283.415065338108</c:v>
                </c:pt>
                <c:pt idx="2">
                  <c:v>124346.77243772071</c:v>
                </c:pt>
                <c:pt idx="3">
                  <c:v>78702.778493815742</c:v>
                </c:pt>
                <c:pt idx="4">
                  <c:v>84278.045337746924</c:v>
                </c:pt>
                <c:pt idx="5">
                  <c:v>20518.842882394692</c:v>
                </c:pt>
                <c:pt idx="6">
                  <c:v>0</c:v>
                </c:pt>
                <c:pt idx="7">
                  <c:v>35619.480826403698</c:v>
                </c:pt>
                <c:pt idx="8">
                  <c:v>27267.733221354043</c:v>
                </c:pt>
                <c:pt idx="9">
                  <c:v>16369.214263854788</c:v>
                </c:pt>
                <c:pt idx="10">
                  <c:v>31733.070325110129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3-4E99-B8FC-32DB72838B9D}"/>
            </c:ext>
          </c:extLst>
        </c:ser>
        <c:ser>
          <c:idx val="1"/>
          <c:order val="1"/>
          <c:tx>
            <c:strRef>
              <c:f>DASH!$Q$1</c:f>
              <c:strCache>
                <c:ptCount val="1"/>
                <c:pt idx="0">
                  <c:v>junho/25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DASH!$O$2:$O$12</c:f>
              <c:strCache>
                <c:ptCount val="11"/>
                <c:pt idx="0">
                  <c:v>HARALD RESUMO</c:v>
                </c:pt>
                <c:pt idx="1">
                  <c:v>VOITH RESUMO</c:v>
                </c:pt>
                <c:pt idx="2">
                  <c:v>DHL RESUMO</c:v>
                </c:pt>
                <c:pt idx="3">
                  <c:v>CYBELAR RESUMO</c:v>
                </c:pt>
                <c:pt idx="4">
                  <c:v>IMPACTA</c:v>
                </c:pt>
                <c:pt idx="5">
                  <c:v>NEUMAYER 500</c:v>
                </c:pt>
                <c:pt idx="6">
                  <c:v>MORADA DOS DEUSES</c:v>
                </c:pt>
                <c:pt idx="7">
                  <c:v>G-KT DO BRASIL LTDA</c:v>
                </c:pt>
                <c:pt idx="8">
                  <c:v>VIP RESUMO</c:v>
                </c:pt>
                <c:pt idx="9">
                  <c:v>YPE AMPARO (QUIMICA AMPARO)</c:v>
                </c:pt>
                <c:pt idx="10">
                  <c:v>BIGNARDI JDI</c:v>
                </c:pt>
              </c:strCache>
            </c:strRef>
          </c:cat>
          <c:val>
            <c:numRef>
              <c:f>DASH!$Q$2:$Q$12</c:f>
              <c:numCache>
                <c:formatCode>_(* #,##0.00_);_(* \(#,##0.00\);_(* "-"??_);_(@_)</c:formatCode>
                <c:ptCount val="11"/>
                <c:pt idx="0">
                  <c:v>-108035.26061565006</c:v>
                </c:pt>
                <c:pt idx="1">
                  <c:v>100683.39720208001</c:v>
                </c:pt>
                <c:pt idx="2">
                  <c:v>98224.494877764766</c:v>
                </c:pt>
                <c:pt idx="3">
                  <c:v>79501.064119673174</c:v>
                </c:pt>
                <c:pt idx="4">
                  <c:v>89644.872912868843</c:v>
                </c:pt>
                <c:pt idx="5">
                  <c:v>32880.062879607569</c:v>
                </c:pt>
                <c:pt idx="6">
                  <c:v>0</c:v>
                </c:pt>
                <c:pt idx="7">
                  <c:v>42395.833954123635</c:v>
                </c:pt>
                <c:pt idx="8">
                  <c:v>34888.51693150615</c:v>
                </c:pt>
                <c:pt idx="9">
                  <c:v>22076.133712820265</c:v>
                </c:pt>
                <c:pt idx="10">
                  <c:v>37908.323742670225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3-4E99-B8FC-32DB72838B9D}"/>
            </c:ext>
          </c:extLst>
        </c:ser>
        <c:ser>
          <c:idx val="2"/>
          <c:order val="2"/>
          <c:tx>
            <c:strRef>
              <c:f>DASH!$R$1</c:f>
              <c:strCache>
                <c:ptCount val="1"/>
                <c:pt idx="0">
                  <c:v>julho/25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DASH!$O$2:$O$12</c:f>
              <c:strCache>
                <c:ptCount val="11"/>
                <c:pt idx="0">
                  <c:v>HARALD RESUMO</c:v>
                </c:pt>
                <c:pt idx="1">
                  <c:v>VOITH RESUMO</c:v>
                </c:pt>
                <c:pt idx="2">
                  <c:v>DHL RESUMO</c:v>
                </c:pt>
                <c:pt idx="3">
                  <c:v>CYBELAR RESUMO</c:v>
                </c:pt>
                <c:pt idx="4">
                  <c:v>IMPACTA</c:v>
                </c:pt>
                <c:pt idx="5">
                  <c:v>NEUMAYER 500</c:v>
                </c:pt>
                <c:pt idx="6">
                  <c:v>MORADA DOS DEUSES</c:v>
                </c:pt>
                <c:pt idx="7">
                  <c:v>G-KT DO BRASIL LTDA</c:v>
                </c:pt>
                <c:pt idx="8">
                  <c:v>VIP RESUMO</c:v>
                </c:pt>
                <c:pt idx="9">
                  <c:v>YPE AMPARO (QUIMICA AMPARO)</c:v>
                </c:pt>
                <c:pt idx="10">
                  <c:v>BIGNARDI JDI</c:v>
                </c:pt>
              </c:strCache>
            </c:strRef>
          </c:cat>
          <c:val>
            <c:numRef>
              <c:f>DASH!$R$2:$R$12</c:f>
              <c:numCache>
                <c:formatCode>_(* #,##0.00_);_(* \(#,##0.00\);_(* "-"??_);_(@_)</c:formatCode>
                <c:ptCount val="11"/>
                <c:pt idx="0">
                  <c:v>239665.17553075182</c:v>
                </c:pt>
                <c:pt idx="1">
                  <c:v>99435.706104564641</c:v>
                </c:pt>
                <c:pt idx="2">
                  <c:v>90664.938993240285</c:v>
                </c:pt>
                <c:pt idx="3">
                  <c:v>77876.312299047277</c:v>
                </c:pt>
                <c:pt idx="4">
                  <c:v>84444.517446718048</c:v>
                </c:pt>
                <c:pt idx="5">
                  <c:v>15772.49745366814</c:v>
                </c:pt>
                <c:pt idx="6">
                  <c:v>13596.723753593982</c:v>
                </c:pt>
                <c:pt idx="7">
                  <c:v>39576.501696677566</c:v>
                </c:pt>
                <c:pt idx="8">
                  <c:v>37998.811937200444</c:v>
                </c:pt>
                <c:pt idx="9">
                  <c:v>22499.41089822197</c:v>
                </c:pt>
                <c:pt idx="10">
                  <c:v>35140.761546272704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3-4E99-B8FC-32DB72838B9D}"/>
            </c:ext>
          </c:extLst>
        </c:ser>
        <c:ser>
          <c:idx val="3"/>
          <c:order val="3"/>
          <c:tx>
            <c:strRef>
              <c:f>DASH!$S$1</c:f>
              <c:strCache>
                <c:ptCount val="1"/>
                <c:pt idx="0">
                  <c:v>agosto/25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DASH!$O$2:$O$12</c:f>
              <c:strCache>
                <c:ptCount val="11"/>
                <c:pt idx="0">
                  <c:v>HARALD RESUMO</c:v>
                </c:pt>
                <c:pt idx="1">
                  <c:v>VOITH RESUMO</c:v>
                </c:pt>
                <c:pt idx="2">
                  <c:v>DHL RESUMO</c:v>
                </c:pt>
                <c:pt idx="3">
                  <c:v>CYBELAR RESUMO</c:v>
                </c:pt>
                <c:pt idx="4">
                  <c:v>IMPACTA</c:v>
                </c:pt>
                <c:pt idx="5">
                  <c:v>NEUMAYER 500</c:v>
                </c:pt>
                <c:pt idx="6">
                  <c:v>MORADA DOS DEUSES</c:v>
                </c:pt>
                <c:pt idx="7">
                  <c:v>G-KT DO BRASIL LTDA</c:v>
                </c:pt>
                <c:pt idx="8">
                  <c:v>VIP RESUMO</c:v>
                </c:pt>
                <c:pt idx="9">
                  <c:v>YPE AMPARO (QUIMICA AMPARO)</c:v>
                </c:pt>
                <c:pt idx="10">
                  <c:v>BIGNARDI JDI</c:v>
                </c:pt>
              </c:strCache>
            </c:strRef>
          </c:cat>
          <c:val>
            <c:numRef>
              <c:f>DASH!$S$2:$S$12</c:f>
              <c:numCache>
                <c:formatCode>_(* #,##0.00_);_(* \(#,##0.00\);_(* "-"??_);_(@_)</c:formatCode>
                <c:ptCount val="11"/>
                <c:pt idx="0">
                  <c:v>219121.32696894641</c:v>
                </c:pt>
                <c:pt idx="1">
                  <c:v>106124.15064317355</c:v>
                </c:pt>
                <c:pt idx="2">
                  <c:v>95132.64555755569</c:v>
                </c:pt>
                <c:pt idx="3">
                  <c:v>78280.739018362248</c:v>
                </c:pt>
                <c:pt idx="4">
                  <c:v>73358.527092185599</c:v>
                </c:pt>
                <c:pt idx="5">
                  <c:v>48667.046121479048</c:v>
                </c:pt>
                <c:pt idx="6">
                  <c:v>41271.409721806522</c:v>
                </c:pt>
                <c:pt idx="7">
                  <c:v>38984.540622739405</c:v>
                </c:pt>
                <c:pt idx="8">
                  <c:v>37383.268641844697</c:v>
                </c:pt>
                <c:pt idx="9">
                  <c:v>31663.151884156669</c:v>
                </c:pt>
                <c:pt idx="10">
                  <c:v>30026.731824693645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3-4E99-B8FC-32DB72838B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2479743"/>
        <c:axId val="1082483583"/>
        <c:axId val="0"/>
      </c:bar3DChart>
      <c:catAx>
        <c:axId val="10824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483583"/>
        <c:crosses val="autoZero"/>
        <c:auto val="1"/>
        <c:lblAlgn val="ctr"/>
        <c:lblOffset val="100"/>
        <c:noMultiLvlLbl val="0"/>
      </c:catAx>
      <c:valAx>
        <c:axId val="1082483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0824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</a:t>
            </a:r>
            <a:r>
              <a:rPr lang="pt-BR" baseline="0"/>
              <a:t> 10 % de margem	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C46-467A-88D4-D01BD077A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C46-467A-88D4-D01BD077A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C46-467A-88D4-D01BD077A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C46-467A-88D4-D01BD077A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CC46-467A-88D4-D01BD077A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CC46-467A-88D4-D01BD077A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CC46-467A-88D4-D01BD077A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CC46-467A-88D4-D01BD077A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CC46-467A-88D4-D01BD077A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CC46-467A-88D4-D01BD077A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CC46-467A-88D4-D01BD077A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DASH!$V$2:$V$12</c:f>
              <c:strCache>
                <c:ptCount val="11"/>
                <c:pt idx="0">
                  <c:v>MAGOGA HORTIFRUTI</c:v>
                </c:pt>
                <c:pt idx="1">
                  <c:v>YPE AMPARO (QUIMICA AMPARO)</c:v>
                </c:pt>
                <c:pt idx="2">
                  <c:v>G-KT DO BRASIL LTDA</c:v>
                </c:pt>
                <c:pt idx="3">
                  <c:v>CONJ RES E COM CAMPOS ELISIOS</c:v>
                </c:pt>
                <c:pt idx="4">
                  <c:v>TRIVIUM PACKAGING</c:v>
                </c:pt>
                <c:pt idx="5">
                  <c:v>EPA QUIMICA</c:v>
                </c:pt>
                <c:pt idx="6">
                  <c:v>TRIMPLAS</c:v>
                </c:pt>
                <c:pt idx="7">
                  <c:v>BENER VINHEDO FILIAL</c:v>
                </c:pt>
                <c:pt idx="8">
                  <c:v>NEUMAYER 500</c:v>
                </c:pt>
                <c:pt idx="9">
                  <c:v>RESIDENCIAL TERRACO VILA BELA</c:v>
                </c:pt>
                <c:pt idx="10">
                  <c:v>IMEDTA</c:v>
                </c:pt>
              </c:strCache>
            </c:strRef>
          </c:cat>
          <c:val>
            <c:numRef>
              <c:f>DASH!$W$2:$W$12</c:f>
              <c:numCache>
                <c:formatCode>0%</c:formatCode>
                <c:ptCount val="11"/>
                <c:pt idx="0">
                  <c:v>0.6253714356301936</c:v>
                </c:pt>
                <c:pt idx="1">
                  <c:v>0.43500436523664066</c:v>
                </c:pt>
                <c:pt idx="2">
                  <c:v>0.47707701057210694</c:v>
                </c:pt>
                <c:pt idx="3">
                  <c:v>0</c:v>
                </c:pt>
                <c:pt idx="4">
                  <c:v>0</c:v>
                </c:pt>
                <c:pt idx="5">
                  <c:v>0.36277021868683484</c:v>
                </c:pt>
                <c:pt idx="6">
                  <c:v>0.43010568939144245</c:v>
                </c:pt>
                <c:pt idx="7">
                  <c:v>0.38428805599930488</c:v>
                </c:pt>
                <c:pt idx="8">
                  <c:v>0.2170872410083011</c:v>
                </c:pt>
                <c:pt idx="9">
                  <c:v>0.43328966965299626</c:v>
                </c:pt>
                <c:pt idx="10">
                  <c:v>0.30978607900206867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A-49D3-ACB3-16716975A55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CC46-467A-88D4-D01BD077A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CC46-467A-88D4-D01BD077A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CC46-467A-88D4-D01BD077A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CC46-467A-88D4-D01BD077A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CC46-467A-88D4-D01BD077A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CC46-467A-88D4-D01BD077A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CC46-467A-88D4-D01BD077A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CC46-467A-88D4-D01BD077A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CC46-467A-88D4-D01BD077A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CC46-467A-88D4-D01BD077A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CC46-467A-88D4-D01BD077A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DASH!$V$2:$V$12</c:f>
              <c:strCache>
                <c:ptCount val="11"/>
                <c:pt idx="0">
                  <c:v>MAGOGA HORTIFRUTI</c:v>
                </c:pt>
                <c:pt idx="1">
                  <c:v>YPE AMPARO (QUIMICA AMPARO)</c:v>
                </c:pt>
                <c:pt idx="2">
                  <c:v>G-KT DO BRASIL LTDA</c:v>
                </c:pt>
                <c:pt idx="3">
                  <c:v>CONJ RES E COM CAMPOS ELISIOS</c:v>
                </c:pt>
                <c:pt idx="4">
                  <c:v>TRIVIUM PACKAGING</c:v>
                </c:pt>
                <c:pt idx="5">
                  <c:v>EPA QUIMICA</c:v>
                </c:pt>
                <c:pt idx="6">
                  <c:v>TRIMPLAS</c:v>
                </c:pt>
                <c:pt idx="7">
                  <c:v>BENER VINHEDO FILIAL</c:v>
                </c:pt>
                <c:pt idx="8">
                  <c:v>NEUMAYER 500</c:v>
                </c:pt>
                <c:pt idx="9">
                  <c:v>RESIDENCIAL TERRACO VILA BELA</c:v>
                </c:pt>
                <c:pt idx="10">
                  <c:v>IMEDTA</c:v>
                </c:pt>
              </c:strCache>
            </c:strRef>
          </c:cat>
          <c:val>
            <c:numRef>
              <c:f>DASH!$X$2:$X$12</c:f>
              <c:numCache>
                <c:formatCode>0%</c:formatCode>
                <c:ptCount val="11"/>
                <c:pt idx="0">
                  <c:v>0.60861237534981771</c:v>
                </c:pt>
                <c:pt idx="1">
                  <c:v>0.48353902409248306</c:v>
                </c:pt>
                <c:pt idx="2">
                  <c:v>0.57076919452680386</c:v>
                </c:pt>
                <c:pt idx="3">
                  <c:v>0</c:v>
                </c:pt>
                <c:pt idx="4">
                  <c:v>0</c:v>
                </c:pt>
                <c:pt idx="5">
                  <c:v>0.29333864319988073</c:v>
                </c:pt>
                <c:pt idx="6">
                  <c:v>0.47166293862978192</c:v>
                </c:pt>
                <c:pt idx="7">
                  <c:v>0.4089561381460381</c:v>
                </c:pt>
                <c:pt idx="8">
                  <c:v>0.35989690943068831</c:v>
                </c:pt>
                <c:pt idx="9">
                  <c:v>0.41377335543486854</c:v>
                </c:pt>
                <c:pt idx="10">
                  <c:v>0.31175261852485148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A-49D3-ACB3-16716975A55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CC46-467A-88D4-D01BD077A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CC46-467A-88D4-D01BD077A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CC46-467A-88D4-D01BD077A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CC46-467A-88D4-D01BD077A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CC46-467A-88D4-D01BD077A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CC46-467A-88D4-D01BD077A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CC46-467A-88D4-D01BD077A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CC46-467A-88D4-D01BD077A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CC46-467A-88D4-D01BD077A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CC46-467A-88D4-D01BD077A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CC46-467A-88D4-D01BD077A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DASH!$V$2:$V$12</c:f>
              <c:strCache>
                <c:ptCount val="11"/>
                <c:pt idx="0">
                  <c:v>MAGOGA HORTIFRUTI</c:v>
                </c:pt>
                <c:pt idx="1">
                  <c:v>YPE AMPARO (QUIMICA AMPARO)</c:v>
                </c:pt>
                <c:pt idx="2">
                  <c:v>G-KT DO BRASIL LTDA</c:v>
                </c:pt>
                <c:pt idx="3">
                  <c:v>CONJ RES E COM CAMPOS ELISIOS</c:v>
                </c:pt>
                <c:pt idx="4">
                  <c:v>TRIVIUM PACKAGING</c:v>
                </c:pt>
                <c:pt idx="5">
                  <c:v>EPA QUIMICA</c:v>
                </c:pt>
                <c:pt idx="6">
                  <c:v>TRIMPLAS</c:v>
                </c:pt>
                <c:pt idx="7">
                  <c:v>BENER VINHEDO FILIAL</c:v>
                </c:pt>
                <c:pt idx="8">
                  <c:v>NEUMAYER 500</c:v>
                </c:pt>
                <c:pt idx="9">
                  <c:v>RESIDENCIAL TERRACO VILA BELA</c:v>
                </c:pt>
                <c:pt idx="10">
                  <c:v>IMEDTA</c:v>
                </c:pt>
              </c:strCache>
            </c:strRef>
          </c:cat>
          <c:val>
            <c:numRef>
              <c:f>DASH!$Y$2:$Y$12</c:f>
              <c:numCache>
                <c:formatCode>0%</c:formatCode>
                <c:ptCount val="11"/>
                <c:pt idx="0">
                  <c:v>0.50192438471741629</c:v>
                </c:pt>
                <c:pt idx="1">
                  <c:v>0.48729102839555921</c:v>
                </c:pt>
                <c:pt idx="2">
                  <c:v>0.54119528438411812</c:v>
                </c:pt>
                <c:pt idx="3">
                  <c:v>0.43334736297379645</c:v>
                </c:pt>
                <c:pt idx="4">
                  <c:v>0</c:v>
                </c:pt>
                <c:pt idx="5">
                  <c:v>0.35833014566146226</c:v>
                </c:pt>
                <c:pt idx="6">
                  <c:v>0.42581765194681714</c:v>
                </c:pt>
                <c:pt idx="7">
                  <c:v>0.27090785231916803</c:v>
                </c:pt>
                <c:pt idx="8">
                  <c:v>0.2203848040676864</c:v>
                </c:pt>
                <c:pt idx="9">
                  <c:v>0.32651870385947812</c:v>
                </c:pt>
                <c:pt idx="10">
                  <c:v>0.2986338022977042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A-49D3-ACB3-16716975A55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CC46-467A-88D4-D01BD077A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CC46-467A-88D4-D01BD077A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CC46-467A-88D4-D01BD077A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CC46-467A-88D4-D01BD077A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CC46-467A-88D4-D01BD077A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CC46-467A-88D4-D01BD077A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CC46-467A-88D4-D01BD077A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CC46-467A-88D4-D01BD077A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CC46-467A-88D4-D01BD077A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CC46-467A-88D4-D01BD077A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CC46-467A-88D4-D01BD077A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DASH!$V$2:$V$12</c:f>
              <c:strCache>
                <c:ptCount val="11"/>
                <c:pt idx="0">
                  <c:v>MAGOGA HORTIFRUTI</c:v>
                </c:pt>
                <c:pt idx="1">
                  <c:v>YPE AMPARO (QUIMICA AMPARO)</c:v>
                </c:pt>
                <c:pt idx="2">
                  <c:v>G-KT DO BRASIL LTDA</c:v>
                </c:pt>
                <c:pt idx="3">
                  <c:v>CONJ RES E COM CAMPOS ELISIOS</c:v>
                </c:pt>
                <c:pt idx="4">
                  <c:v>TRIVIUM PACKAGING</c:v>
                </c:pt>
                <c:pt idx="5">
                  <c:v>EPA QUIMICA</c:v>
                </c:pt>
                <c:pt idx="6">
                  <c:v>TRIMPLAS</c:v>
                </c:pt>
                <c:pt idx="7">
                  <c:v>BENER VINHEDO FILIAL</c:v>
                </c:pt>
                <c:pt idx="8">
                  <c:v>NEUMAYER 500</c:v>
                </c:pt>
                <c:pt idx="9">
                  <c:v>RESIDENCIAL TERRACO VILA BELA</c:v>
                </c:pt>
                <c:pt idx="10">
                  <c:v>IMEDTA</c:v>
                </c:pt>
              </c:strCache>
            </c:strRef>
          </c:cat>
          <c:val>
            <c:numRef>
              <c:f>DASH!$Z$2:$Z$12</c:f>
              <c:numCache>
                <c:formatCode>0%</c:formatCode>
                <c:ptCount val="11"/>
                <c:pt idx="0">
                  <c:v>0.57850265028838321</c:v>
                </c:pt>
                <c:pt idx="1">
                  <c:v>0.5259101547884979</c:v>
                </c:pt>
                <c:pt idx="2">
                  <c:v>0.5248434285858451</c:v>
                </c:pt>
                <c:pt idx="3">
                  <c:v>0.51148893770447834</c:v>
                </c:pt>
                <c:pt idx="4">
                  <c:v>0.49351008120790324</c:v>
                </c:pt>
                <c:pt idx="5">
                  <c:v>0.47652310592621394</c:v>
                </c:pt>
                <c:pt idx="6">
                  <c:v>0.45917986840790792</c:v>
                </c:pt>
                <c:pt idx="7">
                  <c:v>0.4524780613084104</c:v>
                </c:pt>
                <c:pt idx="8">
                  <c:v>0.43184834966132457</c:v>
                </c:pt>
                <c:pt idx="9">
                  <c:v>0.41880940325828425</c:v>
                </c:pt>
                <c:pt idx="10">
                  <c:v>0.40362105899822581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A-49D3-ACB3-16716975A5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Botton 10 % margem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DASH!$AC$2</c:f>
              <c:strCache>
                <c:ptCount val="1"/>
                <c:pt idx="0">
                  <c:v>DISTR SUL AMERICANA OPTICOS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DASH!$AD$2:$AG$2</c:f>
              <c:numCache>
                <c:formatCode>0%</c:formatCode>
                <c:ptCount val="4"/>
                <c:pt idx="0">
                  <c:v>0.2404338201370276</c:v>
                </c:pt>
                <c:pt idx="1">
                  <c:v>0.25032997029141441</c:v>
                </c:pt>
                <c:pt idx="2">
                  <c:v>0.24057501547286556</c:v>
                </c:pt>
                <c:pt idx="3">
                  <c:v>0.22103622911577642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F-42F7-BA82-9ED481CED20F}"/>
            </c:ext>
          </c:extLst>
        </c:ser>
        <c:ser>
          <c:idx val="1"/>
          <c:order val="1"/>
          <c:tx>
            <c:strRef>
              <c:f>DASH!$AC$3</c:f>
              <c:strCache>
                <c:ptCount val="1"/>
                <c:pt idx="0">
                  <c:v>FAIR PLAY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DASH!$AD$3:$AG$3</c:f>
              <c:numCache>
                <c:formatCode>0%</c:formatCode>
                <c:ptCount val="4"/>
                <c:pt idx="0">
                  <c:v>0.16290207835574866</c:v>
                </c:pt>
                <c:pt idx="1">
                  <c:v>0.3544177669856568</c:v>
                </c:pt>
                <c:pt idx="2">
                  <c:v>0.25153193519923495</c:v>
                </c:pt>
                <c:pt idx="3">
                  <c:v>0.22009003112608397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F-42F7-BA82-9ED481CED20F}"/>
            </c:ext>
          </c:extLst>
        </c:ser>
        <c:ser>
          <c:idx val="2"/>
          <c:order val="2"/>
          <c:tx>
            <c:strRef>
              <c:f>DASH!$AC$4</c:f>
              <c:strCache>
                <c:ptCount val="1"/>
                <c:pt idx="0">
                  <c:v>ALLPARK CLUBE BANESPA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DASH!$AD$4:$AG$4</c:f>
              <c:numCache>
                <c:formatCode>0%</c:formatCode>
                <c:ptCount val="4"/>
                <c:pt idx="0">
                  <c:v>0.22406006322135513</c:v>
                </c:pt>
                <c:pt idx="1">
                  <c:v>0.25195508848982356</c:v>
                </c:pt>
                <c:pt idx="2">
                  <c:v>0.22419931986165392</c:v>
                </c:pt>
                <c:pt idx="3">
                  <c:v>0.21938395677559985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F-42F7-BA82-9ED481CED20F}"/>
            </c:ext>
          </c:extLst>
        </c:ser>
        <c:ser>
          <c:idx val="3"/>
          <c:order val="3"/>
          <c:tx>
            <c:strRef>
              <c:f>DASH!$AC$5</c:f>
              <c:strCache>
                <c:ptCount val="1"/>
                <c:pt idx="0">
                  <c:v>JUNDSONDAS POCOS ARTESIANOS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DASH!$AD$5:$AG$5</c:f>
              <c:numCache>
                <c:formatCode>0%</c:formatCode>
                <c:ptCount val="4"/>
                <c:pt idx="0">
                  <c:v>0.27938237542947675</c:v>
                </c:pt>
                <c:pt idx="1">
                  <c:v>0.27582363690267725</c:v>
                </c:pt>
                <c:pt idx="2">
                  <c:v>0.20536949301190371</c:v>
                </c:pt>
                <c:pt idx="3">
                  <c:v>0.20866319586600074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F-42F7-BA82-9ED481CED20F}"/>
            </c:ext>
          </c:extLst>
        </c:ser>
        <c:ser>
          <c:idx val="4"/>
          <c:order val="4"/>
          <c:tx>
            <c:strRef>
              <c:f>DASH!$AC$6</c:f>
              <c:strCache>
                <c:ptCount val="1"/>
                <c:pt idx="0">
                  <c:v>PIERALISI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DASH!$AD$6:$AG$6</c:f>
              <c:numCache>
                <c:formatCode>0%</c:formatCode>
                <c:ptCount val="4"/>
                <c:pt idx="0">
                  <c:v>0.20579478826993061</c:v>
                </c:pt>
                <c:pt idx="1">
                  <c:v>0.24256877216410014</c:v>
                </c:pt>
                <c:pt idx="2">
                  <c:v>0.21190317769474751</c:v>
                </c:pt>
                <c:pt idx="3">
                  <c:v>0.20816240097073757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3F-42F7-BA82-9ED481CED20F}"/>
            </c:ext>
          </c:extLst>
        </c:ser>
        <c:ser>
          <c:idx val="5"/>
          <c:order val="5"/>
          <c:tx>
            <c:strRef>
              <c:f>DASH!$AC$7</c:f>
              <c:strCache>
                <c:ptCount val="1"/>
                <c:pt idx="0">
                  <c:v>BENER VINHEDO MATRIZ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DASH!$AD$7:$AG$7</c:f>
              <c:numCache>
                <c:formatCode>0%</c:formatCode>
                <c:ptCount val="4"/>
                <c:pt idx="0">
                  <c:v>0.29057489160585259</c:v>
                </c:pt>
                <c:pt idx="1">
                  <c:v>0.31591640561348466</c:v>
                </c:pt>
                <c:pt idx="2">
                  <c:v>0.29217486006294358</c:v>
                </c:pt>
                <c:pt idx="3">
                  <c:v>0.20813051175988767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3F-42F7-BA82-9ED481CED20F}"/>
            </c:ext>
          </c:extLst>
        </c:ser>
        <c:ser>
          <c:idx val="6"/>
          <c:order val="6"/>
          <c:tx>
            <c:strRef>
              <c:f>DASH!$AC$8</c:f>
              <c:strCache>
                <c:ptCount val="1"/>
                <c:pt idx="0">
                  <c:v>JUVENTUDE CIVICA- JUCIP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DASH!$AD$8:$AG$8</c:f>
              <c:numCache>
                <c:formatCode>0%</c:formatCode>
                <c:ptCount val="4"/>
                <c:pt idx="0">
                  <c:v>-7.6099237622313048E-2</c:v>
                </c:pt>
                <c:pt idx="1">
                  <c:v>0.15401062042206576</c:v>
                </c:pt>
                <c:pt idx="2">
                  <c:v>0.18421174032681772</c:v>
                </c:pt>
                <c:pt idx="3">
                  <c:v>0.20473736507731477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3F-42F7-BA82-9ED481CED20F}"/>
            </c:ext>
          </c:extLst>
        </c:ser>
        <c:ser>
          <c:idx val="7"/>
          <c:order val="7"/>
          <c:tx>
            <c:strRef>
              <c:f>DASH!$AC$9</c:f>
              <c:strCache>
                <c:ptCount val="1"/>
                <c:pt idx="0">
                  <c:v>SAO JOAQUIM TRANSPORTES LTDA 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DASH!$AD$9:$AG$9</c:f>
              <c:numCache>
                <c:formatCode>0%</c:formatCode>
                <c:ptCount val="4"/>
                <c:pt idx="0">
                  <c:v>0.23156324595683728</c:v>
                </c:pt>
                <c:pt idx="1">
                  <c:v>0.23221254636925356</c:v>
                </c:pt>
                <c:pt idx="2">
                  <c:v>0.20130094493077894</c:v>
                </c:pt>
                <c:pt idx="3">
                  <c:v>0.19853791251804714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3F-42F7-BA82-9ED481CED20F}"/>
            </c:ext>
          </c:extLst>
        </c:ser>
        <c:ser>
          <c:idx val="8"/>
          <c:order val="8"/>
          <c:tx>
            <c:strRef>
              <c:f>DASH!$AC$10</c:f>
              <c:strCache>
                <c:ptCount val="1"/>
                <c:pt idx="0">
                  <c:v>EDIFICIO BARÃO DO JAPY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DASH!$AD$10:$AG$10</c:f>
              <c:numCache>
                <c:formatCode>0%</c:formatCode>
                <c:ptCount val="4"/>
                <c:pt idx="0">
                  <c:v>0.17406234417234914</c:v>
                </c:pt>
                <c:pt idx="1">
                  <c:v>0.25152191261079748</c:v>
                </c:pt>
                <c:pt idx="2">
                  <c:v>0.20307742215001628</c:v>
                </c:pt>
                <c:pt idx="3">
                  <c:v>0.18070558636387157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3F-42F7-BA82-9ED481CED20F}"/>
            </c:ext>
          </c:extLst>
        </c:ser>
        <c:ser>
          <c:idx val="9"/>
          <c:order val="9"/>
          <c:tx>
            <c:strRef>
              <c:f>DASH!$AC$11</c:f>
              <c:strCache>
                <c:ptCount val="1"/>
                <c:pt idx="0">
                  <c:v>NEUMAYER 399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DASH!$AD$1:$AG$1</c:f>
              <c:strCache>
                <c:ptCount val="4"/>
                <c:pt idx="0">
                  <c:v>maio/25</c:v>
                </c:pt>
                <c:pt idx="1">
                  <c:v>junho/25</c:v>
                </c:pt>
                <c:pt idx="2">
                  <c:v>julho/25</c:v>
                </c:pt>
                <c:pt idx="3">
                  <c:v>agosto/25</c:v>
                </c:pt>
              </c:strCache>
            </c:strRef>
          </c:cat>
          <c:val>
            <c:numRef>
              <c:f>DASH!$AD$11:$AG$11</c:f>
              <c:numCache>
                <c:formatCode>0%</c:formatCode>
                <c:ptCount val="4"/>
                <c:pt idx="0">
                  <c:v>0.36682393411718833</c:v>
                </c:pt>
                <c:pt idx="1">
                  <c:v>0.40330566899976944</c:v>
                </c:pt>
                <c:pt idx="2">
                  <c:v>0.36994424628716988</c:v>
                </c:pt>
                <c:pt idx="3">
                  <c:v>5.1120975469963713E-2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3F-42F7-BA82-9ED481CED2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9399791"/>
        <c:axId val="1229401711"/>
        <c:axId val="0"/>
      </c:bar3DChart>
      <c:catAx>
        <c:axId val="12293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401711"/>
        <c:crosses val="autoZero"/>
        <c:auto val="1"/>
        <c:lblAlgn val="ctr"/>
        <c:lblOffset val="100"/>
        <c:noMultiLvlLbl val="0"/>
      </c:catAx>
      <c:valAx>
        <c:axId val="12294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3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49741</xdr:colOff>
      <xdr:row>0</xdr:row>
      <xdr:rowOff>50799</xdr:rowOff>
    </xdr:from>
    <xdr:to>
      <xdr:col>1</xdr:col>
      <xdr:colOff>1636867</xdr:colOff>
      <xdr:row>3</xdr:row>
      <xdr:rowOff>166159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B11847-6195-4560-AD24-3E865A272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1" y="50799"/>
          <a:ext cx="2196726" cy="81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49741</xdr:colOff>
      <xdr:row>0</xdr:row>
      <xdr:rowOff>50799</xdr:rowOff>
    </xdr:from>
    <xdr:to>
      <xdr:col>1</xdr:col>
      <xdr:colOff>1636867</xdr:colOff>
      <xdr:row>3</xdr:row>
      <xdr:rowOff>166159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6C2C69-D36C-4C08-9F0F-8D9D8B835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1" y="50799"/>
          <a:ext cx="2196726" cy="823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80962</xdr:rowOff>
    </xdr:from>
    <xdr:to>
      <xdr:col>5</xdr:col>
      <xdr:colOff>0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9C489-1EF1-4D44-7A9F-EE34759A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13</xdr:row>
      <xdr:rowOff>61912</xdr:rowOff>
    </xdr:from>
    <xdr:to>
      <xdr:col>11</xdr:col>
      <xdr:colOff>876300</xdr:colOff>
      <xdr:row>33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A28E9-42A7-BE43-9121-D0326496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600074</xdr:colOff>
      <xdr:row>12</xdr:row>
      <xdr:rowOff>33337</xdr:rowOff>
    </xdr:from>
    <xdr:to>
      <xdr:col>19</xdr:col>
      <xdr:colOff>19050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31523A-9D9B-A7DE-2C0C-CB717A7B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590550</xdr:colOff>
      <xdr:row>12</xdr:row>
      <xdr:rowOff>42862</xdr:rowOff>
    </xdr:from>
    <xdr:to>
      <xdr:col>26</xdr:col>
      <xdr:colOff>19050</xdr:colOff>
      <xdr:row>33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2B1A6A-F988-09E6-F829-D348BF7B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585788</xdr:colOff>
      <xdr:row>11</xdr:row>
      <xdr:rowOff>66675</xdr:rowOff>
    </xdr:from>
    <xdr:to>
      <xdr:col>33</xdr:col>
      <xdr:colOff>1</xdr:colOff>
      <xdr:row>34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9FB88D-6E99-0FE9-8242-F92D04EC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46FD67-688D-4719-9F1E-14B70A748A1F}" name="Tabela10" displayName="Tabela10" ref="V1:Z12" totalsRowShown="0" headerRowDxfId="25" dataDxfId="24" tableBorderDxfId="23" dataCellStyle="Porcentagem">
  <tableColumns count="5">
    <tableColumn id="1" xr3:uid="{9FCBC06F-733C-4C95-9ECF-A4367F95656D}" name="EMPRESA" dataDxfId="22"/>
    <tableColumn id="2" xr3:uid="{3D6D1E7D-5428-4F2E-A5D1-2DF183B07CE3}" name="maio/25" dataDxfId="21" dataCellStyle="Porcentagem"/>
    <tableColumn id="3" xr3:uid="{9B9C6B11-3B0E-4DF2-9E4E-B34989D05D53}" name="junho/25" dataDxfId="20" dataCellStyle="Porcentagem"/>
    <tableColumn id="4" xr3:uid="{BBFAAEEE-312E-4FAD-954D-4B6E9093DAA3}" name="julho/25" dataDxfId="19" dataCellStyle="Porcentagem"/>
    <tableColumn id="5" xr3:uid="{07F1FDF8-5273-4BC8-AA1C-DF258F977267}" name="agosto/25" dataDxfId="18" dataCellStyle="Porcentage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315360-8916-43F5-A794-71ABE563678F}" name="Tabela17" displayName="Tabela17" ref="AC1:AG11" totalsRowShown="0" headerRowDxfId="17" dataDxfId="16" tableBorderDxfId="15" dataCellStyle="Porcentagem">
  <tableColumns count="5">
    <tableColumn id="1" xr3:uid="{B2F68E89-4971-490B-B124-DF46EEB52A64}" name="EMPRESA" dataDxfId="14"/>
    <tableColumn id="2" xr3:uid="{7D5D38C2-2DC9-4459-AC61-94BA0BAAC167}" name="maio/25" dataDxfId="13" dataCellStyle="Porcentagem"/>
    <tableColumn id="3" xr3:uid="{7EEE9CC3-D3E0-4A5F-902C-569DF97C6981}" name="junho/25" dataDxfId="12" dataCellStyle="Porcentagem"/>
    <tableColumn id="4" xr3:uid="{5D68526C-7CF1-459A-ADF5-8542FB8767F8}" name="julho/25" dataDxfId="11" dataCellStyle="Porcentagem"/>
    <tableColumn id="5" xr3:uid="{010D1854-821D-49FF-8BAD-4E1350D127DE}" name="agosto/25" dataDxfId="10" dataCellStyle="Porcentage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37306B6-0D01-4ADB-A782-999AE96B26FF}" name="Tabela22" displayName="Tabela22" ref="A1:C460" totalsRowShown="0" headerRowDxfId="9">
  <autoFilter ref="A1:C460" xr:uid="{137306B6-0D01-4ADB-A782-999AE96B26FF}"/>
  <tableColumns count="3">
    <tableColumn id="1" xr3:uid="{8CC9C4CC-FBDA-4A29-B8D8-7B2010B9476C}" name="Cliente" dataDxfId="8"/>
    <tableColumn id="2" xr3:uid="{F2EE121D-6364-4575-A88C-6E24B2237EFD}" name="Bases" dataDxfId="7"/>
    <tableColumn id="3" xr3:uid="{A207B7AC-16E9-4E98-8384-0617A4411D56}" name="Valor" dataDxfId="6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layssa.brenda07@gmail.com" TargetMode="External"/><Relationship Id="rId18" Type="http://schemas.openxmlformats.org/officeDocument/2006/relationships/hyperlink" Target="mailto:joaoesquiavel8@gmail.com" TargetMode="External"/><Relationship Id="rId26" Type="http://schemas.openxmlformats.org/officeDocument/2006/relationships/hyperlink" Target="mailto:criscriano68@gmail.com" TargetMode="External"/><Relationship Id="rId3" Type="http://schemas.openxmlformats.org/officeDocument/2006/relationships/hyperlink" Target="mailto:joaoesquivel8@gmail.com" TargetMode="External"/><Relationship Id="rId21" Type="http://schemas.openxmlformats.org/officeDocument/2006/relationships/hyperlink" Target="mailto:joaoesquiavel8@gmail.com" TargetMode="External"/><Relationship Id="rId34" Type="http://schemas.openxmlformats.org/officeDocument/2006/relationships/hyperlink" Target="mailto:criscriano68@gmail.com" TargetMode="External"/><Relationship Id="rId7" Type="http://schemas.openxmlformats.org/officeDocument/2006/relationships/hyperlink" Target="mailto:joaoesquivel8@gmail.com" TargetMode="External"/><Relationship Id="rId12" Type="http://schemas.openxmlformats.org/officeDocument/2006/relationships/hyperlink" Target="mailto:layssa.brenda07@gmail.com" TargetMode="External"/><Relationship Id="rId17" Type="http://schemas.openxmlformats.org/officeDocument/2006/relationships/hyperlink" Target="mailto:joaoesquiavel8@gmail.com" TargetMode="External"/><Relationship Id="rId25" Type="http://schemas.openxmlformats.org/officeDocument/2006/relationships/hyperlink" Target="mailto:layssa.brenda07@gmail.com" TargetMode="External"/><Relationship Id="rId33" Type="http://schemas.openxmlformats.org/officeDocument/2006/relationships/hyperlink" Target="mailto:criscriano68@gmail.com" TargetMode="External"/><Relationship Id="rId2" Type="http://schemas.openxmlformats.org/officeDocument/2006/relationships/hyperlink" Target="mailto:joaoesquivel8@gmail.com" TargetMode="External"/><Relationship Id="rId16" Type="http://schemas.openxmlformats.org/officeDocument/2006/relationships/hyperlink" Target="mailto:layssa.brenda07@gmail.com" TargetMode="External"/><Relationship Id="rId20" Type="http://schemas.openxmlformats.org/officeDocument/2006/relationships/hyperlink" Target="mailto:joaoesquiavel8@gmail.com" TargetMode="External"/><Relationship Id="rId29" Type="http://schemas.openxmlformats.org/officeDocument/2006/relationships/hyperlink" Target="mailto:drica.machado84@gmail.com" TargetMode="External"/><Relationship Id="rId1" Type="http://schemas.openxmlformats.org/officeDocument/2006/relationships/hyperlink" Target="mailto:joaoesquivel8@gmail.com" TargetMode="External"/><Relationship Id="rId6" Type="http://schemas.openxmlformats.org/officeDocument/2006/relationships/hyperlink" Target="mailto:joaoesquivel8@gmail.com" TargetMode="External"/><Relationship Id="rId11" Type="http://schemas.openxmlformats.org/officeDocument/2006/relationships/hyperlink" Target="mailto:cristiano68@gmail.com" TargetMode="External"/><Relationship Id="rId24" Type="http://schemas.openxmlformats.org/officeDocument/2006/relationships/hyperlink" Target="mailto:layssa.brenda07@gmail.com" TargetMode="External"/><Relationship Id="rId32" Type="http://schemas.openxmlformats.org/officeDocument/2006/relationships/hyperlink" Target="mailto:layssa.brenda07@gmail.com" TargetMode="External"/><Relationship Id="rId5" Type="http://schemas.openxmlformats.org/officeDocument/2006/relationships/hyperlink" Target="mailto:joaoesquivel8@gmail.com" TargetMode="External"/><Relationship Id="rId15" Type="http://schemas.openxmlformats.org/officeDocument/2006/relationships/hyperlink" Target="mailto:layssa.brenda07@gmail.com" TargetMode="External"/><Relationship Id="rId23" Type="http://schemas.openxmlformats.org/officeDocument/2006/relationships/hyperlink" Target="mailto:layssa.brenda07@gmail.com" TargetMode="External"/><Relationship Id="rId28" Type="http://schemas.openxmlformats.org/officeDocument/2006/relationships/hyperlink" Target="mailto:drica.machado84@gmail.com" TargetMode="External"/><Relationship Id="rId10" Type="http://schemas.openxmlformats.org/officeDocument/2006/relationships/hyperlink" Target="mailto:layssa.brenda07@gmail.com" TargetMode="External"/><Relationship Id="rId19" Type="http://schemas.openxmlformats.org/officeDocument/2006/relationships/hyperlink" Target="mailto:joaoesquiavel8@gmail.com" TargetMode="External"/><Relationship Id="rId31" Type="http://schemas.openxmlformats.org/officeDocument/2006/relationships/hyperlink" Target="mailto:layssa.brenda07@gmail.com" TargetMode="External"/><Relationship Id="rId4" Type="http://schemas.openxmlformats.org/officeDocument/2006/relationships/hyperlink" Target="mailto:cristiano68@gmail.com" TargetMode="External"/><Relationship Id="rId9" Type="http://schemas.openxmlformats.org/officeDocument/2006/relationships/hyperlink" Target="mailto:layssa.brenda07@gmail.com" TargetMode="External"/><Relationship Id="rId14" Type="http://schemas.openxmlformats.org/officeDocument/2006/relationships/hyperlink" Target="mailto:layssa.brenda07@gmail.com" TargetMode="External"/><Relationship Id="rId22" Type="http://schemas.openxmlformats.org/officeDocument/2006/relationships/hyperlink" Target="mailto:gagriellesantana156@gmail.com" TargetMode="External"/><Relationship Id="rId27" Type="http://schemas.openxmlformats.org/officeDocument/2006/relationships/hyperlink" Target="mailto:drica.machado84@gmail.com" TargetMode="External"/><Relationship Id="rId30" Type="http://schemas.openxmlformats.org/officeDocument/2006/relationships/hyperlink" Target="mailto:drica.machado84@gmail.com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joaoesquivel8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5C94-BBB4-B34D-B7B4-5B63EA0E7948}">
  <sheetPr>
    <tabColor theme="4" tint="0.39997558519241921"/>
    <pageSetUpPr fitToPage="1"/>
  </sheetPr>
  <dimension ref="A1:AC383"/>
  <sheetViews>
    <sheetView showGridLines="0" zoomScaleNormal="100" workbookViewId="0">
      <pane xSplit="1" ySplit="1" topLeftCell="G354" activePane="bottomRight" state="frozenSplit"/>
      <selection pane="topRight" activeCell="B1" sqref="B1"/>
      <selection pane="bottomLeft" activeCell="A2" sqref="A2"/>
      <selection pane="bottomRight" activeCell="S360" sqref="S360"/>
    </sheetView>
  </sheetViews>
  <sheetFormatPr defaultColWidth="8.7109375" defaultRowHeight="15" x14ac:dyDescent="0.25"/>
  <cols>
    <col min="1" max="1" width="30.5703125" bestFit="1" customWidth="1"/>
    <col min="2" max="2" width="13.42578125" bestFit="1" customWidth="1"/>
    <col min="3" max="3" width="11.28515625" bestFit="1" customWidth="1"/>
    <col min="4" max="4" width="12.85546875" bestFit="1" customWidth="1"/>
    <col min="5" max="5" width="17.42578125" style="195" bestFit="1" customWidth="1"/>
    <col min="6" max="6" width="16.42578125" customWidth="1"/>
    <col min="7" max="7" width="14.140625" bestFit="1" customWidth="1"/>
    <col min="8" max="8" width="14.42578125" style="6" bestFit="1" customWidth="1"/>
    <col min="9" max="9" width="24.42578125" bestFit="1" customWidth="1"/>
    <col min="10" max="10" width="8.28515625" bestFit="1" customWidth="1"/>
    <col min="11" max="11" width="11" bestFit="1" customWidth="1"/>
    <col min="12" max="12" width="17.28515625" customWidth="1"/>
    <col min="13" max="13" width="18" customWidth="1"/>
    <col min="14" max="14" width="14.28515625" customWidth="1"/>
    <col min="15" max="15" width="13.28515625" customWidth="1"/>
    <col min="16" max="16" width="16.7109375" customWidth="1"/>
    <col min="17" max="18" width="10" bestFit="1" customWidth="1"/>
    <col min="19" max="19" width="16.28515625" customWidth="1"/>
    <col min="20" max="20" width="13" customWidth="1"/>
    <col min="21" max="21" width="13" style="6" customWidth="1"/>
    <col min="22" max="22" width="27.28515625" customWidth="1"/>
    <col min="23" max="23" width="26.7109375" customWidth="1"/>
    <col min="24" max="25" width="11.42578125" bestFit="1" customWidth="1"/>
    <col min="26" max="26" width="8.7109375" customWidth="1"/>
    <col min="27" max="27" width="19.140625" style="3" bestFit="1" customWidth="1"/>
    <col min="28" max="29" width="13" style="6" customWidth="1"/>
  </cols>
  <sheetData>
    <row r="1" spans="1:29" x14ac:dyDescent="0.25">
      <c r="A1" s="9" t="s">
        <v>83</v>
      </c>
      <c r="B1" s="10" t="s">
        <v>96</v>
      </c>
      <c r="C1" s="10" t="s">
        <v>103</v>
      </c>
      <c r="D1" s="10" t="s">
        <v>108</v>
      </c>
      <c r="E1" s="193" t="s">
        <v>97</v>
      </c>
      <c r="F1" s="10" t="s">
        <v>98</v>
      </c>
      <c r="G1" s="10" t="s">
        <v>99</v>
      </c>
      <c r="H1" s="11" t="s">
        <v>100</v>
      </c>
      <c r="I1" s="10" t="s">
        <v>101</v>
      </c>
      <c r="J1" s="10" t="s">
        <v>102</v>
      </c>
      <c r="K1" s="95" t="s">
        <v>3</v>
      </c>
      <c r="L1" s="95" t="s">
        <v>84</v>
      </c>
      <c r="M1" s="95" t="s">
        <v>10</v>
      </c>
      <c r="N1" s="95" t="s">
        <v>4</v>
      </c>
      <c r="O1" s="95" t="s">
        <v>92</v>
      </c>
      <c r="P1" s="10" t="s">
        <v>5</v>
      </c>
      <c r="Q1" s="10" t="s">
        <v>6</v>
      </c>
      <c r="R1" s="10" t="s">
        <v>7</v>
      </c>
      <c r="S1" s="95" t="s">
        <v>8</v>
      </c>
      <c r="T1" s="10" t="s">
        <v>9</v>
      </c>
      <c r="U1" s="11" t="s">
        <v>107</v>
      </c>
      <c r="V1" s="10" t="s">
        <v>85</v>
      </c>
      <c r="W1" s="10" t="s">
        <v>86</v>
      </c>
      <c r="X1" s="12" t="s">
        <v>0</v>
      </c>
      <c r="Y1" s="12" t="s">
        <v>112</v>
      </c>
      <c r="AA1" s="8" t="s">
        <v>109</v>
      </c>
      <c r="AB1" s="11" t="s">
        <v>132</v>
      </c>
      <c r="AC1" s="11" t="s">
        <v>133</v>
      </c>
    </row>
    <row r="2" spans="1:29" x14ac:dyDescent="0.25">
      <c r="A2" s="13" t="s">
        <v>16</v>
      </c>
      <c r="B2" s="14">
        <v>44676.62</v>
      </c>
      <c r="C2" s="14">
        <v>44293.13</v>
      </c>
      <c r="D2" s="15">
        <f>IFERROR(BD!$C2/BD!$B2,0)</f>
        <v>0.99141631573740352</v>
      </c>
      <c r="E2" s="14">
        <v>7286.22</v>
      </c>
      <c r="F2" s="14">
        <f>BD!$C2-BD!$E2</f>
        <v>37006.909999999996</v>
      </c>
      <c r="G2" s="16">
        <f>BD!$K2+BD!$P2+BD!$S2</f>
        <v>26048.469999999998</v>
      </c>
      <c r="H2" s="15">
        <f>IFERROR(BD!$G2/BD!$F2,0)</f>
        <v>0.70388124812366126</v>
      </c>
      <c r="I2" s="16">
        <f>BD!$F2-BD!$G2</f>
        <v>10958.439999999999</v>
      </c>
      <c r="J2" s="15">
        <f>IFERROR(BD!$I2/BD!$F2,)</f>
        <v>0.29611875187633879</v>
      </c>
      <c r="K2" s="14">
        <v>11106</v>
      </c>
      <c r="L2" s="14">
        <v>2767.38</v>
      </c>
      <c r="M2" s="14">
        <v>868.08000000000015</v>
      </c>
      <c r="N2" s="14">
        <v>3680.4599999999996</v>
      </c>
      <c r="O2" s="14">
        <v>1500</v>
      </c>
      <c r="P2" s="14">
        <f>BD!$L2+BD!$M2+BD!$N2+BD!$O2</f>
        <v>8815.92</v>
      </c>
      <c r="Q2" s="14">
        <v>1055.3499999999999</v>
      </c>
      <c r="R2" s="14">
        <v>5071.2</v>
      </c>
      <c r="S2" s="14">
        <f>BD!$Q2+BD!$R2</f>
        <v>6126.5499999999993</v>
      </c>
      <c r="T2" s="17">
        <f>BD!$K2+BD!$P2+BD!$S2</f>
        <v>26048.469999999998</v>
      </c>
      <c r="U2" s="18">
        <f>(BD!$B2/(SUM($B$2:$B$78)))*$AA$3</f>
        <v>1858.6046081283209</v>
      </c>
      <c r="V2" s="17">
        <f>BD!$F2-BD!$G2-BD!$U2</f>
        <v>9099.8353918716784</v>
      </c>
      <c r="W2" s="19">
        <f>IFERROR(BD!$V2/BD!$C2,"0")</f>
        <v>0.20544575178750471</v>
      </c>
      <c r="X2" s="20">
        <v>45778</v>
      </c>
      <c r="Y2" s="36">
        <f>EOMONTH(X2,0)</f>
        <v>45808</v>
      </c>
      <c r="AB2" s="18">
        <f>SUMIFS('BD FT'!$Q:$Q,'BD FT'!$P:$P,BD!A2,'BD FT'!$O:$O,BD!Y2)</f>
        <v>0</v>
      </c>
      <c r="AC2" s="18">
        <f>SUMIFS('BD FREE'!$D:$D,'BD FREE'!$A:$A,BD!$A2,'BD FREE'!$C:$C,BD!$Y2)</f>
        <v>0</v>
      </c>
    </row>
    <row r="3" spans="1:29" x14ac:dyDescent="0.25">
      <c r="A3" s="21" t="s">
        <v>17</v>
      </c>
      <c r="B3" s="22">
        <v>5602.56</v>
      </c>
      <c r="C3" s="22">
        <v>5602.56</v>
      </c>
      <c r="D3" s="23">
        <f>IFERROR(BD!$C3/BD!$B3,0)</f>
        <v>1</v>
      </c>
      <c r="E3" s="22">
        <v>921.64</v>
      </c>
      <c r="F3" s="22">
        <f>BD!$C3-BD!$E3</f>
        <v>4680.92</v>
      </c>
      <c r="G3" s="24">
        <f>BD!$K3+BD!$P3+BD!$S3</f>
        <v>2841.0299999999997</v>
      </c>
      <c r="H3" s="23">
        <f>IFERROR(BD!$G3/BD!$F3,0)</f>
        <v>0.6069383796347726</v>
      </c>
      <c r="I3" s="24">
        <f>BD!$F3-BD!$G3</f>
        <v>1839.8900000000003</v>
      </c>
      <c r="J3" s="23">
        <f>IFERROR(BD!$I3/BD!$F3,)</f>
        <v>0.3930616203652274</v>
      </c>
      <c r="K3" s="22">
        <v>1569</v>
      </c>
      <c r="L3" s="22"/>
      <c r="M3" s="22">
        <v>179.53</v>
      </c>
      <c r="N3" s="22"/>
      <c r="O3" s="22">
        <v>300</v>
      </c>
      <c r="P3" s="22">
        <f>BD!$L3+BD!$M3+BD!$N3+BD!$O3</f>
        <v>479.53</v>
      </c>
      <c r="Q3" s="22">
        <v>137.37</v>
      </c>
      <c r="R3" s="22">
        <v>655.13</v>
      </c>
      <c r="S3" s="22">
        <f>BD!$Q3+BD!$R3</f>
        <v>792.5</v>
      </c>
      <c r="T3" s="25">
        <f>BD!$K3+BD!$P3+BD!$S3</f>
        <v>2841.0299999999997</v>
      </c>
      <c r="U3" s="26">
        <f>(BD!$B3/(SUM($B$2:$B$78)))*$AA$3</f>
        <v>233.07367104573723</v>
      </c>
      <c r="V3" s="25">
        <f>BD!$F3-BD!$G3-BD!$U3</f>
        <v>1606.8163289542631</v>
      </c>
      <c r="W3" s="27">
        <f>IFERROR(BD!$V3/BD!$C3,"0")</f>
        <v>0.28680037856877266</v>
      </c>
      <c r="X3" s="28">
        <v>45778</v>
      </c>
      <c r="Y3" s="37">
        <f t="shared" ref="Y3:Y66" si="0">EOMONTH(X3,0)</f>
        <v>45808</v>
      </c>
      <c r="AA3" s="3">
        <v>146737.96</v>
      </c>
      <c r="AB3" s="18">
        <f>SUMIFS('BD FT'!$Q:$Q,'BD FT'!$P:$P,BD!A3,'BD FT'!$O:$O,BD!Y3)</f>
        <v>0</v>
      </c>
      <c r="AC3" s="18">
        <f>SUMIFS('BD FREE'!$D:$D,'BD FREE'!$A:$A,BD!$A3,'BD FREE'!$C:$C,BD!$Y3)</f>
        <v>0</v>
      </c>
    </row>
    <row r="4" spans="1:29" x14ac:dyDescent="0.25">
      <c r="A4" s="13" t="s">
        <v>18</v>
      </c>
      <c r="B4" s="14">
        <v>41625.370000000003</v>
      </c>
      <c r="C4" s="14">
        <v>42701.75</v>
      </c>
      <c r="D4" s="15">
        <f>IFERROR(BD!$C4/BD!$B4,0)</f>
        <v>1.0258587491234312</v>
      </c>
      <c r="E4" s="14">
        <v>7024.44</v>
      </c>
      <c r="F4" s="14">
        <f>BD!$C4-BD!$E4</f>
        <v>35677.31</v>
      </c>
      <c r="G4" s="16">
        <f>BD!$K4+BD!$P4+BD!$S4</f>
        <v>21720.899999999998</v>
      </c>
      <c r="H4" s="15">
        <f>IFERROR(BD!$G4/BD!$F4,0)</f>
        <v>0.60881551888300989</v>
      </c>
      <c r="I4" s="16">
        <f>BD!$F4-BD!$G4</f>
        <v>13956.41</v>
      </c>
      <c r="J4" s="15">
        <f>IFERROR(BD!$I4/BD!$F4,)</f>
        <v>0.39118448111699006</v>
      </c>
      <c r="K4" s="14">
        <v>10962</v>
      </c>
      <c r="L4" s="14">
        <v>663.8</v>
      </c>
      <c r="M4" s="14">
        <v>868.08000000000015</v>
      </c>
      <c r="N4" s="14">
        <v>498.24</v>
      </c>
      <c r="O4" s="14">
        <v>1800</v>
      </c>
      <c r="P4" s="14">
        <f>BD!$L4+BD!$M4+BD!$N4+BD!$O4</f>
        <v>3830.12</v>
      </c>
      <c r="Q4" s="14">
        <v>1209.67</v>
      </c>
      <c r="R4" s="14">
        <v>5719.11</v>
      </c>
      <c r="S4" s="14">
        <f>BD!$Q4+BD!$R4</f>
        <v>6928.78</v>
      </c>
      <c r="T4" s="17">
        <f>BD!$K4+BD!$P4+BD!$S4</f>
        <v>21720.899999999998</v>
      </c>
      <c r="U4" s="18">
        <f>(BD!$B4/(SUM($B$2:$B$78)))*$AA$3</f>
        <v>1731.6687004756932</v>
      </c>
      <c r="V4" s="17">
        <f>BD!$F4-BD!$G4-BD!$U4</f>
        <v>12224.741299524307</v>
      </c>
      <c r="W4" s="19">
        <f>IFERROR(BD!$V4/BD!$C4,"0")</f>
        <v>0.28628197438101033</v>
      </c>
      <c r="X4" s="20">
        <v>45778</v>
      </c>
      <c r="Y4" s="36">
        <f t="shared" si="0"/>
        <v>45808</v>
      </c>
      <c r="AB4" s="18">
        <f>SUMIFS('BD FT'!$Q:$Q,'BD FT'!$P:$P,BD!A4,'BD FT'!$O:$O,BD!Y4)</f>
        <v>470</v>
      </c>
      <c r="AC4" s="18">
        <f>SUMIFS('BD FREE'!$D:$D,'BD FREE'!$A:$A,BD!$A4,'BD FREE'!$C:$C,BD!$Y4)</f>
        <v>0</v>
      </c>
    </row>
    <row r="5" spans="1:29" x14ac:dyDescent="0.25">
      <c r="A5" s="21" t="s">
        <v>19</v>
      </c>
      <c r="B5" s="22">
        <v>3576.77</v>
      </c>
      <c r="C5" s="22">
        <v>3576.77</v>
      </c>
      <c r="D5" s="23">
        <f>IFERROR(BD!$C5/BD!$B5,0)</f>
        <v>1</v>
      </c>
      <c r="E5" s="22">
        <v>588.39</v>
      </c>
      <c r="F5" s="22">
        <f>BD!$C5-BD!$E5</f>
        <v>2988.38</v>
      </c>
      <c r="G5" s="24">
        <f>BD!$K5+BD!$P5+BD!$S5</f>
        <v>1711.3700000000001</v>
      </c>
      <c r="H5" s="23">
        <f>IFERROR(BD!$G5/BD!$F5,0)</f>
        <v>0.57267482716388141</v>
      </c>
      <c r="I5" s="24">
        <f>BD!$F5-BD!$G5</f>
        <v>1277.01</v>
      </c>
      <c r="J5" s="23">
        <f>IFERROR(BD!$I5/BD!$F5,)</f>
        <v>0.42732517283611854</v>
      </c>
      <c r="K5" s="22">
        <v>943</v>
      </c>
      <c r="L5" s="22"/>
      <c r="M5" s="22">
        <v>144.68</v>
      </c>
      <c r="N5" s="22"/>
      <c r="O5" s="22">
        <v>150</v>
      </c>
      <c r="P5" s="22">
        <f>BD!$L5+BD!$M5+BD!$N5+BD!$O5</f>
        <v>294.68</v>
      </c>
      <c r="Q5" s="22">
        <v>82.42</v>
      </c>
      <c r="R5" s="22">
        <v>391.27</v>
      </c>
      <c r="S5" s="22">
        <f>BD!$Q5+BD!$R5</f>
        <v>473.69</v>
      </c>
      <c r="T5" s="25">
        <f>BD!$K5+BD!$P5+BD!$S5</f>
        <v>1711.3700000000001</v>
      </c>
      <c r="U5" s="26">
        <f>(BD!$B5/(SUM($B$2:$B$78)))*$AA$3</f>
        <v>148.7982126717539</v>
      </c>
      <c r="V5" s="25">
        <f>BD!$F5-BD!$G5-BD!$U5</f>
        <v>1128.2117873282461</v>
      </c>
      <c r="W5" s="27">
        <f>IFERROR(BD!$V5/BD!$C5,"0")</f>
        <v>0.3154275470125969</v>
      </c>
      <c r="X5" s="28">
        <v>45778</v>
      </c>
      <c r="Y5" s="37">
        <f t="shared" si="0"/>
        <v>45808</v>
      </c>
      <c r="AB5" s="18">
        <f>SUMIFS('BD FT'!$Q:$Q,'BD FT'!$P:$P,BD!A5,'BD FT'!$O:$O,BD!Y5)</f>
        <v>0</v>
      </c>
      <c r="AC5" s="18">
        <f>SUMIFS('BD FREE'!$D:$D,'BD FREE'!$A:$A,BD!$A5,'BD FREE'!$C:$C,BD!$Y5)</f>
        <v>0</v>
      </c>
    </row>
    <row r="6" spans="1:29" x14ac:dyDescent="0.25">
      <c r="A6" s="13" t="s">
        <v>20</v>
      </c>
      <c r="B6" s="14">
        <v>3576.77</v>
      </c>
      <c r="C6" s="14">
        <v>3576.77</v>
      </c>
      <c r="D6" s="15">
        <f>IFERROR(BD!$C6/BD!$B6,0)</f>
        <v>1</v>
      </c>
      <c r="E6" s="14">
        <v>588.39</v>
      </c>
      <c r="F6" s="14">
        <f>BD!$C6-BD!$E6</f>
        <v>2988.38</v>
      </c>
      <c r="G6" s="16">
        <f>BD!$K6+BD!$P6+BD!$S6</f>
        <v>2206.29</v>
      </c>
      <c r="H6" s="15">
        <f>IFERROR(BD!$G6/BD!$F6,0)</f>
        <v>0.73828964187954671</v>
      </c>
      <c r="I6" s="16">
        <f>BD!$F6-BD!$G6</f>
        <v>782.09000000000015</v>
      </c>
      <c r="J6" s="15">
        <f>IFERROR(BD!$I6/BD!$F6,)</f>
        <v>0.26171035812045323</v>
      </c>
      <c r="K6" s="14">
        <v>881</v>
      </c>
      <c r="L6" s="14">
        <v>556.91999999999996</v>
      </c>
      <c r="M6" s="14">
        <v>144.68</v>
      </c>
      <c r="N6" s="14"/>
      <c r="O6" s="14">
        <v>150</v>
      </c>
      <c r="P6" s="14">
        <f>BD!$L6+BD!$M6+BD!$N6+BD!$O6</f>
        <v>851.59999999999991</v>
      </c>
      <c r="Q6" s="14">
        <v>82.42</v>
      </c>
      <c r="R6" s="14">
        <v>391.27</v>
      </c>
      <c r="S6" s="14">
        <f>BD!$Q6+BD!$R6</f>
        <v>473.69</v>
      </c>
      <c r="T6" s="17">
        <f>BD!$K6+BD!$P6+BD!$S6</f>
        <v>2206.29</v>
      </c>
      <c r="U6" s="18">
        <f>(BD!$B6/(SUM($B$2:$B$78)))*$AA$3</f>
        <v>148.7982126717539</v>
      </c>
      <c r="V6" s="17">
        <f>BD!$F6-BD!$G6-BD!$U6</f>
        <v>633.2917873282463</v>
      </c>
      <c r="W6" s="19">
        <f>IFERROR(BD!$V6/BD!$C6,"0")</f>
        <v>0.17705689416100176</v>
      </c>
      <c r="X6" s="20">
        <v>45778</v>
      </c>
      <c r="Y6" s="36">
        <f t="shared" si="0"/>
        <v>45808</v>
      </c>
      <c r="AB6" s="18">
        <f>SUMIFS('BD FT'!$Q:$Q,'BD FT'!$P:$P,BD!A6,'BD FT'!$O:$O,BD!Y6)</f>
        <v>0</v>
      </c>
      <c r="AC6" s="18">
        <f>SUMIFS('BD FREE'!$D:$D,'BD FREE'!$A:$A,BD!$A6,'BD FREE'!$C:$C,BD!$Y6)</f>
        <v>0</v>
      </c>
    </row>
    <row r="7" spans="1:29" x14ac:dyDescent="0.25">
      <c r="A7" s="21" t="s">
        <v>21</v>
      </c>
      <c r="B7" s="22">
        <v>5584.13</v>
      </c>
      <c r="C7" s="22">
        <v>5584.13</v>
      </c>
      <c r="D7" s="23">
        <f>IFERROR(BD!$C7/BD!$B7,0)</f>
        <v>1</v>
      </c>
      <c r="E7" s="22">
        <v>918.58</v>
      </c>
      <c r="F7" s="22">
        <f>BD!$C7-BD!$E7</f>
        <v>4665.55</v>
      </c>
      <c r="G7" s="24">
        <f>BD!$K7+BD!$P7+BD!$S7</f>
        <v>3323.1400000000003</v>
      </c>
      <c r="H7" s="23">
        <f>IFERROR(BD!$G7/BD!$F7,0)</f>
        <v>0.71227186505342355</v>
      </c>
      <c r="I7" s="24">
        <f>BD!$F7-BD!$G7</f>
        <v>1342.4099999999999</v>
      </c>
      <c r="J7" s="23">
        <f>IFERROR(BD!$I7/BD!$F7,)</f>
        <v>0.28772813494657645</v>
      </c>
      <c r="K7" s="22">
        <v>1419</v>
      </c>
      <c r="L7" s="22">
        <v>231</v>
      </c>
      <c r="M7" s="22">
        <v>144.68</v>
      </c>
      <c r="N7" s="22">
        <v>435.96000000000004</v>
      </c>
      <c r="O7" s="22">
        <v>300</v>
      </c>
      <c r="P7" s="22">
        <f>BD!$L7+BD!$M7+BD!$N7+BD!$O7</f>
        <v>1111.6400000000001</v>
      </c>
      <c r="Q7" s="22">
        <v>137.37</v>
      </c>
      <c r="R7" s="22">
        <v>655.13</v>
      </c>
      <c r="S7" s="22">
        <f>BD!$Q7+BD!$R7</f>
        <v>792.5</v>
      </c>
      <c r="T7" s="25">
        <f>BD!$K7+BD!$P7+BD!$S7</f>
        <v>3323.1400000000003</v>
      </c>
      <c r="U7" s="26">
        <f>(BD!$B7/(SUM($B$2:$B$78)))*$AA$3</f>
        <v>232.30695944293905</v>
      </c>
      <c r="V7" s="25">
        <f>BD!$F7-BD!$G7-BD!$U7</f>
        <v>1110.1030405570609</v>
      </c>
      <c r="W7" s="27">
        <f>IFERROR(BD!$V7/BD!$C7,"0")</f>
        <v>0.19879605964708216</v>
      </c>
      <c r="X7" s="28">
        <v>45778</v>
      </c>
      <c r="Y7" s="37">
        <f t="shared" si="0"/>
        <v>45808</v>
      </c>
      <c r="AB7" s="18">
        <f>SUMIFS('BD FT'!$Q:$Q,'BD FT'!$P:$P,BD!A7,'BD FT'!$O:$O,BD!Y7)</f>
        <v>0</v>
      </c>
      <c r="AC7" s="18">
        <f>SUMIFS('BD FREE'!$D:$D,'BD FREE'!$A:$A,BD!$A7,'BD FREE'!$C:$C,BD!$Y7)</f>
        <v>0</v>
      </c>
    </row>
    <row r="8" spans="1:29" x14ac:dyDescent="0.25">
      <c r="A8" s="13" t="s">
        <v>22</v>
      </c>
      <c r="B8" s="14">
        <v>25539.14</v>
      </c>
      <c r="C8" s="14">
        <v>25539.14</v>
      </c>
      <c r="D8" s="15">
        <f>IFERROR(BD!$C8/BD!$B8,0)</f>
        <v>1</v>
      </c>
      <c r="E8" s="14">
        <v>4201.17</v>
      </c>
      <c r="F8" s="14">
        <f>BD!$C8-BD!$E8</f>
        <v>21337.97</v>
      </c>
      <c r="G8" s="16">
        <f>BD!$K8+BD!$P8+BD!$S8</f>
        <v>14673.37</v>
      </c>
      <c r="H8" s="15">
        <f>IFERROR(BD!$G8/BD!$F8,0)</f>
        <v>0.68766475911251168</v>
      </c>
      <c r="I8" s="16">
        <f>BD!$F8-BD!$G8</f>
        <v>6664.6</v>
      </c>
      <c r="J8" s="15">
        <f>IFERROR(BD!$I8/BD!$F8,)</f>
        <v>0.31233524088748837</v>
      </c>
      <c r="K8" s="14">
        <v>6607</v>
      </c>
      <c r="L8" s="14">
        <v>570.96</v>
      </c>
      <c r="M8" s="14">
        <v>578.72</v>
      </c>
      <c r="N8" s="14">
        <v>2159.04</v>
      </c>
      <c r="O8" s="14">
        <v>1200</v>
      </c>
      <c r="P8" s="14">
        <f>BD!$L8+BD!$M8+BD!$N8+BD!$O8</f>
        <v>4508.72</v>
      </c>
      <c r="Q8" s="14">
        <v>614.79999999999995</v>
      </c>
      <c r="R8" s="14">
        <v>2942.85</v>
      </c>
      <c r="S8" s="14">
        <f>BD!$Q8+BD!$R8</f>
        <v>3557.6499999999996</v>
      </c>
      <c r="T8" s="17">
        <f>BD!$K8+BD!$P8+BD!$S8</f>
        <v>14673.37</v>
      </c>
      <c r="U8" s="18">
        <f>(BD!$B8/(SUM($B$2:$B$78)))*$AA$3</f>
        <v>1062.4609312798129</v>
      </c>
      <c r="V8" s="17">
        <f>BD!$F8-BD!$G8-BD!$U8</f>
        <v>5602.1390687201874</v>
      </c>
      <c r="W8" s="19">
        <f>IFERROR(BD!$V8/BD!$C8,"0")</f>
        <v>0.21935503970455494</v>
      </c>
      <c r="X8" s="20">
        <v>45778</v>
      </c>
      <c r="Y8" s="36">
        <f t="shared" si="0"/>
        <v>45808</v>
      </c>
      <c r="AB8" s="18">
        <f>SUMIFS('BD FT'!$Q:$Q,'BD FT'!$P:$P,BD!A8,'BD FT'!$O:$O,BD!Y8)</f>
        <v>0</v>
      </c>
      <c r="AC8" s="18">
        <f>SUMIFS('BD FREE'!$D:$D,'BD FREE'!$A:$A,BD!$A8,'BD FREE'!$C:$C,BD!$Y8)</f>
        <v>0</v>
      </c>
    </row>
    <row r="9" spans="1:29" x14ac:dyDescent="0.25">
      <c r="A9" s="21" t="s">
        <v>23</v>
      </c>
      <c r="B9" s="22">
        <v>11649.42</v>
      </c>
      <c r="C9" s="22"/>
      <c r="D9" s="23">
        <f>IFERROR(BD!$C9/BD!$B9,0)</f>
        <v>0</v>
      </c>
      <c r="E9" s="22">
        <v>0</v>
      </c>
      <c r="F9" s="22">
        <f>BD!$C9-BD!$E9</f>
        <v>0</v>
      </c>
      <c r="G9" s="24">
        <f>BD!$K9+BD!$P9+BD!$S9</f>
        <v>580.6400000000001</v>
      </c>
      <c r="H9" s="23">
        <f>IFERROR(BD!$G9/BD!$F9,0)</f>
        <v>0</v>
      </c>
      <c r="I9" s="24">
        <f>BD!$F9-BD!$G9</f>
        <v>-580.6400000000001</v>
      </c>
      <c r="J9" s="23">
        <f>IFERROR(BD!$I9/BD!$F9,)</f>
        <v>0</v>
      </c>
      <c r="K9" s="22"/>
      <c r="L9" s="22"/>
      <c r="M9" s="22">
        <v>144.68</v>
      </c>
      <c r="N9" s="22">
        <v>435.96000000000004</v>
      </c>
      <c r="O9" s="22"/>
      <c r="P9" s="22">
        <f>BD!$L9+BD!$M9+BD!$N9+BD!$O9</f>
        <v>580.6400000000001</v>
      </c>
      <c r="Q9" s="22"/>
      <c r="R9" s="22"/>
      <c r="S9" s="22">
        <f>BD!$Q9+BD!$R9</f>
        <v>0</v>
      </c>
      <c r="T9" s="25">
        <f>BD!$K9+BD!$P9+BD!$S9</f>
        <v>580.6400000000001</v>
      </c>
      <c r="U9" s="26">
        <f>(BD!$B9/(SUM($B$2:$B$78)))*$AA$3</f>
        <v>484.63079109436268</v>
      </c>
      <c r="V9" s="25">
        <f>BD!$F9-BD!$G9-BD!$U9</f>
        <v>-1065.2707910943627</v>
      </c>
      <c r="W9" s="27" t="str">
        <f>IFERROR(BD!$V9/BD!$C9,"0")</f>
        <v>0</v>
      </c>
      <c r="X9" s="28">
        <v>45778</v>
      </c>
      <c r="Y9" s="37">
        <f t="shared" si="0"/>
        <v>45808</v>
      </c>
      <c r="AB9" s="18">
        <f>SUMIFS('BD FT'!$Q:$Q,'BD FT'!$P:$P,BD!A9,'BD FT'!$O:$O,BD!Y9)</f>
        <v>0</v>
      </c>
      <c r="AC9" s="18">
        <f>SUMIFS('BD FREE'!$D:$D,'BD FREE'!$A:$A,BD!$A9,'BD FREE'!$C:$C,BD!$Y9)</f>
        <v>450</v>
      </c>
    </row>
    <row r="10" spans="1:29" x14ac:dyDescent="0.25">
      <c r="A10" s="13" t="s">
        <v>24</v>
      </c>
      <c r="B10" s="14">
        <v>11649.42</v>
      </c>
      <c r="C10" s="14"/>
      <c r="D10" s="15">
        <f>IFERROR(BD!$C10/BD!$B10,0)</f>
        <v>0</v>
      </c>
      <c r="E10" s="14">
        <v>0</v>
      </c>
      <c r="F10" s="14">
        <f>BD!$C10-BD!$E10</f>
        <v>0</v>
      </c>
      <c r="G10" s="16">
        <f>BD!$K10+BD!$P10+BD!$S10</f>
        <v>349.59</v>
      </c>
      <c r="H10" s="15">
        <f>IFERROR(BD!$G10/BD!$F10,0)</f>
        <v>0</v>
      </c>
      <c r="I10" s="16">
        <f>BD!$F10-BD!$G10</f>
        <v>-349.59</v>
      </c>
      <c r="J10" s="15">
        <f>IFERROR(BD!$I10/BD!$F10,)</f>
        <v>0</v>
      </c>
      <c r="K10" s="14"/>
      <c r="L10" s="14"/>
      <c r="M10" s="14"/>
      <c r="N10" s="14"/>
      <c r="O10" s="14"/>
      <c r="P10" s="14">
        <f>BD!$L10+BD!$M10+BD!$N10+BD!$O10</f>
        <v>0</v>
      </c>
      <c r="Q10" s="14"/>
      <c r="R10" s="14">
        <v>349.59</v>
      </c>
      <c r="S10" s="14">
        <f>BD!$Q10+BD!$R10</f>
        <v>349.59</v>
      </c>
      <c r="T10" s="17">
        <f>BD!$K10+BD!$P10+BD!$S10</f>
        <v>349.59</v>
      </c>
      <c r="U10" s="18">
        <f>(BD!$B10/(SUM($B$2:$B$78)))*$AA$3</f>
        <v>484.63079109436268</v>
      </c>
      <c r="V10" s="17">
        <f>BD!$F10-BD!$G10-BD!$U10</f>
        <v>-834.22079109436265</v>
      </c>
      <c r="W10" s="19" t="str">
        <f>IFERROR(BD!$V10/BD!$C10,"0")</f>
        <v>0</v>
      </c>
      <c r="X10" s="20">
        <v>45778</v>
      </c>
      <c r="Y10" s="36">
        <f t="shared" si="0"/>
        <v>45808</v>
      </c>
      <c r="AB10" s="18">
        <f>SUMIFS('BD FT'!$Q:$Q,'BD FT'!$P:$P,BD!A10,'BD FT'!$O:$O,BD!Y10)</f>
        <v>0</v>
      </c>
      <c r="AC10" s="18">
        <f>SUMIFS('BD FREE'!$D:$D,'BD FREE'!$A:$A,BD!$A10,'BD FREE'!$C:$C,BD!$Y10)</f>
        <v>0</v>
      </c>
    </row>
    <row r="11" spans="1:29" x14ac:dyDescent="0.25">
      <c r="A11" s="21" t="s">
        <v>25</v>
      </c>
      <c r="B11" s="22">
        <v>6300.93</v>
      </c>
      <c r="C11" s="22">
        <v>6503.58</v>
      </c>
      <c r="D11" s="23">
        <f>IFERROR(BD!$C11/BD!$B11,0)</f>
        <v>1.0321619189548208</v>
      </c>
      <c r="E11" s="22">
        <v>1069.8499999999999</v>
      </c>
      <c r="F11" s="22">
        <f>BD!$C11-BD!$E11</f>
        <v>5433.73</v>
      </c>
      <c r="G11" s="24">
        <f>BD!$K11+BD!$P11+BD!$S11</f>
        <v>3079.59</v>
      </c>
      <c r="H11" s="23">
        <f>IFERROR(BD!$G11/BD!$F11,0)</f>
        <v>0.56675432897843658</v>
      </c>
      <c r="I11" s="24">
        <f>BD!$F11-BD!$G11</f>
        <v>2354.1399999999994</v>
      </c>
      <c r="J11" s="23">
        <f>IFERROR(BD!$I11/BD!$F11,)</f>
        <v>0.43324567102156336</v>
      </c>
      <c r="K11" s="22">
        <v>1383</v>
      </c>
      <c r="L11" s="22"/>
      <c r="M11" s="22">
        <v>144.68</v>
      </c>
      <c r="N11" s="22">
        <v>435.96000000000004</v>
      </c>
      <c r="O11" s="22">
        <v>300</v>
      </c>
      <c r="P11" s="22">
        <f>BD!$L11+BD!$M11+BD!$N11+BD!$O11</f>
        <v>880.6400000000001</v>
      </c>
      <c r="Q11" s="22">
        <v>141.32</v>
      </c>
      <c r="R11" s="22">
        <v>674.63</v>
      </c>
      <c r="S11" s="22">
        <f>BD!$Q11+BD!$R11</f>
        <v>815.95</v>
      </c>
      <c r="T11" s="25">
        <f>BD!$K11+BD!$P11+BD!$S11</f>
        <v>3079.59</v>
      </c>
      <c r="U11" s="26">
        <f>(BD!$B11/(SUM($B$2:$B$78)))*$AA$3</f>
        <v>262.12675742914263</v>
      </c>
      <c r="V11" s="25">
        <f>BD!$F11-BD!$G11-BD!$U11</f>
        <v>2092.0132425708566</v>
      </c>
      <c r="W11" s="27">
        <f>IFERROR(BD!$V11/BD!$C11,"0")</f>
        <v>0.32167102466193337</v>
      </c>
      <c r="X11" s="28">
        <v>45778</v>
      </c>
      <c r="Y11" s="37">
        <f t="shared" si="0"/>
        <v>45808</v>
      </c>
      <c r="AB11" s="18">
        <f>SUMIFS('BD FT'!$Q:$Q,'BD FT'!$P:$P,BD!A11,'BD FT'!$O:$O,BD!Y11)</f>
        <v>0</v>
      </c>
      <c r="AC11" s="18">
        <f>SUMIFS('BD FREE'!$D:$D,'BD FREE'!$A:$A,BD!$A11,'BD FREE'!$C:$C,BD!$Y11)</f>
        <v>0</v>
      </c>
    </row>
    <row r="12" spans="1:29" x14ac:dyDescent="0.25">
      <c r="A12" s="13" t="s">
        <v>26</v>
      </c>
      <c r="B12" s="14">
        <v>27005.1</v>
      </c>
      <c r="C12" s="14">
        <v>27208.94</v>
      </c>
      <c r="D12" s="15">
        <f>IFERROR(BD!$C12/BD!$B12,0)</f>
        <v>1.0075482038577899</v>
      </c>
      <c r="E12" s="14">
        <v>4486.22</v>
      </c>
      <c r="F12" s="14">
        <f>BD!$C12-BD!$E12</f>
        <v>22722.719999999998</v>
      </c>
      <c r="G12" s="16">
        <f>BD!$K12+BD!$P12+BD!$S12</f>
        <v>14861.550000000001</v>
      </c>
      <c r="H12" s="15">
        <f>IFERROR(BD!$G12/BD!$F12,0)</f>
        <v>0.65403921713597679</v>
      </c>
      <c r="I12" s="16">
        <f>BD!$F12-BD!$G12</f>
        <v>7861.1699999999964</v>
      </c>
      <c r="J12" s="15">
        <f>IFERROR(BD!$I12/BD!$F12,)</f>
        <v>0.34596078286402321</v>
      </c>
      <c r="K12" s="14">
        <v>7086</v>
      </c>
      <c r="L12" s="14">
        <v>1134.5</v>
      </c>
      <c r="M12" s="14">
        <v>434.04</v>
      </c>
      <c r="N12" s="14">
        <v>1743.8400000000001</v>
      </c>
      <c r="O12" s="14">
        <v>600</v>
      </c>
      <c r="P12" s="14">
        <f>BD!$L12+BD!$M12+BD!$N12+BD!$O12</f>
        <v>3912.38</v>
      </c>
      <c r="Q12" s="14">
        <v>666.28</v>
      </c>
      <c r="R12" s="14">
        <v>3196.89</v>
      </c>
      <c r="S12" s="14">
        <f>BD!$Q12+BD!$R12</f>
        <v>3863.17</v>
      </c>
      <c r="T12" s="17">
        <f>BD!$K12+BD!$P12+BD!$S12</f>
        <v>14861.550000000001</v>
      </c>
      <c r="U12" s="18">
        <f>(BD!$B12/(SUM($B$2:$B$78)))*$AA$3</f>
        <v>1123.4467446947892</v>
      </c>
      <c r="V12" s="17">
        <f>BD!$F12-BD!$G12-BD!$U12</f>
        <v>6737.7232553052072</v>
      </c>
      <c r="W12" s="19">
        <f>IFERROR(BD!$V12/BD!$C12,"0")</f>
        <v>0.24762902396437375</v>
      </c>
      <c r="X12" s="20">
        <v>45778</v>
      </c>
      <c r="Y12" s="36">
        <f t="shared" si="0"/>
        <v>45808</v>
      </c>
      <c r="AB12" s="18">
        <f>SUMIFS('BD FT'!$Q:$Q,'BD FT'!$P:$P,BD!A12,'BD FT'!$O:$O,BD!Y12)</f>
        <v>1880</v>
      </c>
      <c r="AC12" s="18">
        <f>SUMIFS('BD FREE'!$D:$D,'BD FREE'!$A:$A,BD!$A12,'BD FREE'!$C:$C,BD!$Y12)</f>
        <v>0</v>
      </c>
    </row>
    <row r="13" spans="1:29" x14ac:dyDescent="0.25">
      <c r="A13" s="21" t="s">
        <v>27</v>
      </c>
      <c r="B13" s="22">
        <v>20110.73</v>
      </c>
      <c r="C13" s="22">
        <v>19628.21</v>
      </c>
      <c r="D13" s="23">
        <f>IFERROR(BD!$C13/BD!$B13,0)</f>
        <v>0.97600683814063438</v>
      </c>
      <c r="E13" s="22">
        <v>3817.68</v>
      </c>
      <c r="F13" s="22">
        <f>BD!$C13-BD!$E13</f>
        <v>15810.529999999999</v>
      </c>
      <c r="G13" s="24">
        <f>BD!$K13+BD!$P13+BD!$S13</f>
        <v>11662.89</v>
      </c>
      <c r="H13" s="23">
        <f>IFERROR(BD!$G13/BD!$F13,0)</f>
        <v>0.73766597324694372</v>
      </c>
      <c r="I13" s="24">
        <f>BD!$F13-BD!$G13</f>
        <v>4147.6399999999994</v>
      </c>
      <c r="J13" s="23">
        <f>IFERROR(BD!$I13/BD!$F13,)</f>
        <v>0.26233402675305634</v>
      </c>
      <c r="K13" s="22">
        <v>5175</v>
      </c>
      <c r="L13" s="22">
        <v>1315.58</v>
      </c>
      <c r="M13" s="22">
        <v>289.36</v>
      </c>
      <c r="N13" s="22">
        <v>1266.3600000000001</v>
      </c>
      <c r="O13" s="22">
        <v>900</v>
      </c>
      <c r="P13" s="22">
        <f>BD!$L13+BD!$M13+BD!$N13+BD!$O13</f>
        <v>3771.3</v>
      </c>
      <c r="Q13" s="22">
        <v>502.43</v>
      </c>
      <c r="R13" s="22">
        <v>2214.16</v>
      </c>
      <c r="S13" s="22">
        <f>BD!$Q13+BD!$R13</f>
        <v>2716.5899999999997</v>
      </c>
      <c r="T13" s="25">
        <f>BD!$K13+BD!$P13+BD!$S13</f>
        <v>11662.89</v>
      </c>
      <c r="U13" s="26">
        <f>(BD!$B13/(SUM($B$2:$B$78)))*$AA$3</f>
        <v>836.63212326322957</v>
      </c>
      <c r="V13" s="25">
        <f>BD!$F13-BD!$G13-BD!$U13</f>
        <v>3311.00787673677</v>
      </c>
      <c r="W13" s="27">
        <f>IFERROR(BD!$V13/BD!$C13,"0")</f>
        <v>0.16868618568564175</v>
      </c>
      <c r="X13" s="28">
        <v>45778</v>
      </c>
      <c r="Y13" s="37">
        <f t="shared" si="0"/>
        <v>45808</v>
      </c>
      <c r="AB13" s="18">
        <f>SUMIFS('BD FT'!$Q:$Q,'BD FT'!$P:$P,BD!A13,'BD FT'!$O:$O,BD!Y13)</f>
        <v>0</v>
      </c>
      <c r="AC13" s="18">
        <f>SUMIFS('BD FREE'!$D:$D,'BD FREE'!$A:$A,BD!$A13,'BD FREE'!$C:$C,BD!$Y13)</f>
        <v>0</v>
      </c>
    </row>
    <row r="14" spans="1:29" x14ac:dyDescent="0.25">
      <c r="A14" s="13" t="s">
        <v>28</v>
      </c>
      <c r="B14" s="14">
        <v>13212.53</v>
      </c>
      <c r="C14" s="14">
        <v>13916.53</v>
      </c>
      <c r="D14" s="15">
        <f>IFERROR(BD!$C14/BD!$B14,0)</f>
        <v>1.0532827550817292</v>
      </c>
      <c r="E14" s="14">
        <v>1975.02</v>
      </c>
      <c r="F14" s="14">
        <f>BD!$C14-BD!$E14</f>
        <v>11941.51</v>
      </c>
      <c r="G14" s="16">
        <f>BD!$K14+BD!$P14+BD!$S14</f>
        <v>6651.8000000000011</v>
      </c>
      <c r="H14" s="15">
        <f>IFERROR(BD!$G14/BD!$F14,0)</f>
        <v>0.55703173216787505</v>
      </c>
      <c r="I14" s="16">
        <f>BD!$F14-BD!$G14</f>
        <v>5289.7099999999991</v>
      </c>
      <c r="J14" s="15">
        <f>IFERROR(BD!$I14/BD!$F14,)</f>
        <v>0.44296826783212501</v>
      </c>
      <c r="K14" s="14">
        <v>3300</v>
      </c>
      <c r="L14" s="14">
        <v>440</v>
      </c>
      <c r="M14" s="14">
        <v>289.36</v>
      </c>
      <c r="N14" s="14"/>
      <c r="O14" s="14">
        <v>600</v>
      </c>
      <c r="P14" s="14">
        <f>BD!$L14+BD!$M14+BD!$N14+BD!$O14</f>
        <v>1329.3600000000001</v>
      </c>
      <c r="Q14" s="14">
        <v>348.45</v>
      </c>
      <c r="R14" s="14">
        <v>1673.99</v>
      </c>
      <c r="S14" s="14">
        <f>BD!$Q14+BD!$R14</f>
        <v>2022.44</v>
      </c>
      <c r="T14" s="17">
        <f>BD!$K14+BD!$P14+BD!$S14</f>
        <v>6651.8000000000011</v>
      </c>
      <c r="U14" s="18">
        <f>(BD!$B14/(SUM($B$2:$B$78)))*$AA$3</f>
        <v>549.65816892669329</v>
      </c>
      <c r="V14" s="17">
        <f>BD!$F14-BD!$G14-BD!$U14</f>
        <v>4740.0518310733059</v>
      </c>
      <c r="W14" s="19">
        <f>IFERROR(BD!$V14/BD!$C14,"0")</f>
        <v>0.34060587165574363</v>
      </c>
      <c r="X14" s="20">
        <v>45778</v>
      </c>
      <c r="Y14" s="36">
        <f t="shared" si="0"/>
        <v>45808</v>
      </c>
      <c r="AB14" s="18">
        <f>SUMIFS('BD FT'!$Q:$Q,'BD FT'!$P:$P,BD!A14,'BD FT'!$O:$O,BD!Y14)</f>
        <v>0</v>
      </c>
      <c r="AC14" s="18">
        <f>SUMIFS('BD FREE'!$D:$D,'BD FREE'!$A:$A,BD!$A14,'BD FREE'!$C:$C,BD!$Y14)</f>
        <v>0</v>
      </c>
    </row>
    <row r="15" spans="1:29" x14ac:dyDescent="0.25">
      <c r="A15" s="21" t="s">
        <v>29</v>
      </c>
      <c r="B15" s="22">
        <v>113324.73</v>
      </c>
      <c r="C15" s="22">
        <v>118956.73</v>
      </c>
      <c r="D15" s="23">
        <f>IFERROR(BD!$C15/BD!$B15,0)</f>
        <v>1.0496978903016139</v>
      </c>
      <c r="E15" s="22">
        <v>19692.29</v>
      </c>
      <c r="F15" s="22">
        <f>BD!$C15-BD!$E15</f>
        <v>99264.44</v>
      </c>
      <c r="G15" s="24">
        <f>BD!$K15+BD!$P15+BD!$S15</f>
        <v>69153.070000000007</v>
      </c>
      <c r="H15" s="23">
        <f>IFERROR(BD!$G15/BD!$F15,0)</f>
        <v>0.69665501563299004</v>
      </c>
      <c r="I15" s="24">
        <f>BD!$F15-BD!$G15</f>
        <v>30111.369999999995</v>
      </c>
      <c r="J15" s="23">
        <f>IFERROR(BD!$I15/BD!$F15,)</f>
        <v>0.30334498436700991</v>
      </c>
      <c r="K15" s="22">
        <v>39960</v>
      </c>
      <c r="L15" s="22">
        <v>495</v>
      </c>
      <c r="M15" s="22">
        <v>2748.92</v>
      </c>
      <c r="N15" s="22"/>
      <c r="O15" s="22">
        <v>4750</v>
      </c>
      <c r="P15" s="22">
        <f>BD!$L15+BD!$M15+BD!$N15+BD!$O15</f>
        <v>7993.92</v>
      </c>
      <c r="Q15" s="22">
        <v>3684.93</v>
      </c>
      <c r="R15" s="22">
        <v>17514.22</v>
      </c>
      <c r="S15" s="22">
        <f>BD!$Q15+BD!$R15</f>
        <v>21199.15</v>
      </c>
      <c r="T15" s="25">
        <f>BD!$K15+BD!$P15+BD!$S15</f>
        <v>69153.070000000007</v>
      </c>
      <c r="U15" s="26">
        <f>(BD!$B15/(SUM($B$2:$B$78)))*$AA$3</f>
        <v>4714.4538998898697</v>
      </c>
      <c r="V15" s="25">
        <f>BD!$F15-BD!$G15-BD!$U15</f>
        <v>25396.916100110124</v>
      </c>
      <c r="W15" s="27">
        <f>IFERROR(BD!$V15/BD!$C15,"0")</f>
        <v>0.2134970934398594</v>
      </c>
      <c r="X15" s="28">
        <v>45778</v>
      </c>
      <c r="Y15" s="37">
        <f t="shared" si="0"/>
        <v>45808</v>
      </c>
      <c r="AB15" s="18">
        <f>SUMIFS('BD FT'!$Q:$Q,'BD FT'!$P:$P,BD!A15,'BD FT'!$O:$O,BD!Y15)</f>
        <v>560</v>
      </c>
      <c r="AC15" s="18">
        <f>SUMIFS('BD FREE'!$D:$D,'BD FREE'!$A:$A,BD!$A15,'BD FREE'!$C:$C,BD!$Y15)</f>
        <v>0</v>
      </c>
    </row>
    <row r="16" spans="1:29" x14ac:dyDescent="0.25">
      <c r="A16" s="13" t="s">
        <v>30</v>
      </c>
      <c r="B16" s="14">
        <v>22446.78</v>
      </c>
      <c r="C16" s="14">
        <v>20446.189999999999</v>
      </c>
      <c r="D16" s="15">
        <f>IFERROR(BD!$C16/BD!$B16,0)</f>
        <v>0.91087407637086482</v>
      </c>
      <c r="E16" s="14">
        <v>3992.27</v>
      </c>
      <c r="F16" s="14">
        <f>BD!$C16-BD!$E16</f>
        <v>16453.919999999998</v>
      </c>
      <c r="G16" s="16">
        <f>BD!$K16+BD!$P16+BD!$S16</f>
        <v>11090.26</v>
      </c>
      <c r="H16" s="15">
        <f>IFERROR(BD!$G16/BD!$F16,0)</f>
        <v>0.67401932183941582</v>
      </c>
      <c r="I16" s="16">
        <f>BD!$F16-BD!$G16</f>
        <v>5363.659999999998</v>
      </c>
      <c r="J16" s="15">
        <f>IFERROR(BD!$I16/BD!$F16,)</f>
        <v>0.32598067816058413</v>
      </c>
      <c r="K16" s="14">
        <v>6364</v>
      </c>
      <c r="L16" s="14"/>
      <c r="M16" s="14">
        <v>289.36</v>
      </c>
      <c r="N16" s="14"/>
      <c r="O16" s="14">
        <v>1200</v>
      </c>
      <c r="P16" s="14">
        <f>BD!$L16+BD!$M16+BD!$N16+BD!$O16</f>
        <v>1489.3600000000001</v>
      </c>
      <c r="Q16" s="14">
        <v>559.21</v>
      </c>
      <c r="R16" s="14">
        <v>2677.69</v>
      </c>
      <c r="S16" s="14">
        <f>BD!$Q16+BD!$R16</f>
        <v>3236.9</v>
      </c>
      <c r="T16" s="17">
        <f>BD!$K16+BD!$P16+BD!$S16</f>
        <v>11090.26</v>
      </c>
      <c r="U16" s="18">
        <f>(BD!$B16/(SUM($B$2:$B$78)))*$AA$3</f>
        <v>933.81479497872999</v>
      </c>
      <c r="V16" s="17">
        <f>BD!$F16-BD!$G16-BD!$U16</f>
        <v>4429.8452050212682</v>
      </c>
      <c r="W16" s="19">
        <f>IFERROR(BD!$V16/BD!$C16,"0")</f>
        <v>0.21665871270008097</v>
      </c>
      <c r="X16" s="20">
        <v>45778</v>
      </c>
      <c r="Y16" s="36">
        <f t="shared" si="0"/>
        <v>45808</v>
      </c>
      <c r="AB16" s="18">
        <f>SUMIFS('BD FT'!$Q:$Q,'BD FT'!$P:$P,BD!A16,'BD FT'!$O:$O,BD!Y16)</f>
        <v>0</v>
      </c>
      <c r="AC16" s="18">
        <f>SUMIFS('BD FREE'!$D:$D,'BD FREE'!$A:$A,BD!$A16,'BD FREE'!$C:$C,BD!$Y16)</f>
        <v>0</v>
      </c>
    </row>
    <row r="17" spans="1:29" x14ac:dyDescent="0.25">
      <c r="A17" s="21" t="s">
        <v>31</v>
      </c>
      <c r="B17" s="22">
        <v>18900</v>
      </c>
      <c r="C17" s="22">
        <v>18593.189999999999</v>
      </c>
      <c r="D17" s="23">
        <f>IFERROR(BD!$C17/BD!$B17,0)</f>
        <v>0.98376666666666657</v>
      </c>
      <c r="E17" s="22">
        <v>3058.58</v>
      </c>
      <c r="F17" s="22">
        <f>BD!$C17-BD!$E17</f>
        <v>15534.609999999999</v>
      </c>
      <c r="G17" s="24">
        <f>BD!$K17+BD!$P17+BD!$S17</f>
        <v>9401.3799999999992</v>
      </c>
      <c r="H17" s="23">
        <f>IFERROR(BD!$G17/BD!$F17,0)</f>
        <v>0.60518931598540293</v>
      </c>
      <c r="I17" s="24">
        <f>BD!$F17-BD!$G17</f>
        <v>6133.23</v>
      </c>
      <c r="J17" s="23">
        <f>IFERROR(BD!$I17/BD!$F17,)</f>
        <v>0.39481068401459707</v>
      </c>
      <c r="K17" s="22">
        <v>4605</v>
      </c>
      <c r="L17" s="22">
        <v>843.72</v>
      </c>
      <c r="M17" s="22">
        <v>538.59</v>
      </c>
      <c r="N17" s="22"/>
      <c r="O17" s="22">
        <v>900</v>
      </c>
      <c r="P17" s="22">
        <f>BD!$L17+BD!$M17+BD!$N17+BD!$O17</f>
        <v>2282.31</v>
      </c>
      <c r="Q17" s="22">
        <v>435.13</v>
      </c>
      <c r="R17" s="22">
        <v>2078.94</v>
      </c>
      <c r="S17" s="22">
        <f>BD!$Q17+BD!$R17</f>
        <v>2514.0700000000002</v>
      </c>
      <c r="T17" s="25">
        <f>BD!$K17+BD!$P17+BD!$S17</f>
        <v>9401.3799999999992</v>
      </c>
      <c r="U17" s="26">
        <f>(BD!$B17/(SUM($B$2:$B$78)))*$AA$3</f>
        <v>786.26420471435085</v>
      </c>
      <c r="V17" s="25">
        <f>BD!$F17-BD!$G17-BD!$U17</f>
        <v>5346.9657952856487</v>
      </c>
      <c r="W17" s="27">
        <f>IFERROR(BD!$V17/BD!$C17,"0")</f>
        <v>0.28757656944750465</v>
      </c>
      <c r="X17" s="28">
        <v>45778</v>
      </c>
      <c r="Y17" s="37">
        <f t="shared" si="0"/>
        <v>45808</v>
      </c>
      <c r="AB17" s="18">
        <f>SUMIFS('BD FT'!$Q:$Q,'BD FT'!$P:$P,BD!A17,'BD FT'!$O:$O,BD!Y17)</f>
        <v>0</v>
      </c>
      <c r="AC17" s="18">
        <f>SUMIFS('BD FREE'!$D:$D,'BD FREE'!$A:$A,BD!$A17,'BD FREE'!$C:$C,BD!$Y17)</f>
        <v>0</v>
      </c>
    </row>
    <row r="18" spans="1:29" x14ac:dyDescent="0.25">
      <c r="A18" s="13" t="s">
        <v>32</v>
      </c>
      <c r="B18" s="14">
        <v>51099.85</v>
      </c>
      <c r="C18" s="14">
        <v>48239.41</v>
      </c>
      <c r="D18" s="15">
        <f>IFERROR(BD!$C18/BD!$B18,0)</f>
        <v>0.94402253626967603</v>
      </c>
      <c r="E18" s="14">
        <v>8996.65</v>
      </c>
      <c r="F18" s="14">
        <f>BD!$C18-BD!$E18</f>
        <v>39242.76</v>
      </c>
      <c r="G18" s="16">
        <f>BD!$K18+BD!$P18+BD!$S18</f>
        <v>26537.090000000004</v>
      </c>
      <c r="H18" s="15">
        <f>IFERROR(BD!$G18/BD!$F18,0)</f>
        <v>0.67622894006435841</v>
      </c>
      <c r="I18" s="16">
        <f>BD!$F18-BD!$G18</f>
        <v>12705.669999999998</v>
      </c>
      <c r="J18" s="15">
        <f>IFERROR(BD!$I18/BD!$F18,)</f>
        <v>0.32377105993564159</v>
      </c>
      <c r="K18" s="14">
        <v>14382</v>
      </c>
      <c r="L18" s="14">
        <v>1613</v>
      </c>
      <c r="M18" s="14">
        <v>1157.4400000000003</v>
      </c>
      <c r="N18" s="14"/>
      <c r="O18" s="14">
        <v>1500</v>
      </c>
      <c r="P18" s="14">
        <f>BD!$L18+BD!$M18+BD!$N18+BD!$O18</f>
        <v>4270.4400000000005</v>
      </c>
      <c r="Q18" s="14">
        <v>1357.98</v>
      </c>
      <c r="R18" s="14">
        <v>6526.67</v>
      </c>
      <c r="S18" s="14">
        <f>BD!$Q18+BD!$R18</f>
        <v>7884.65</v>
      </c>
      <c r="T18" s="17">
        <f>BD!$K18+BD!$P18+BD!$S18</f>
        <v>26537.090000000004</v>
      </c>
      <c r="U18" s="18">
        <f>(BD!$B18/(SUM($B$2:$B$78)))*$AA$3</f>
        <v>2125.8192021837367</v>
      </c>
      <c r="V18" s="17">
        <f>BD!$F18-BD!$G18-BD!$U18</f>
        <v>10579.850797816262</v>
      </c>
      <c r="W18" s="19">
        <f>IFERROR(BD!$V18/BD!$C18,"0")</f>
        <v>0.21931965581287707</v>
      </c>
      <c r="X18" s="20">
        <v>45778</v>
      </c>
      <c r="Y18" s="36">
        <f t="shared" si="0"/>
        <v>45808</v>
      </c>
      <c r="AB18" s="18">
        <f>SUMIFS('BD FT'!$Q:$Q,'BD FT'!$P:$P,BD!A18,'BD FT'!$O:$O,BD!Y18)</f>
        <v>0</v>
      </c>
      <c r="AC18" s="18">
        <f>SUMIFS('BD FREE'!$D:$D,'BD FREE'!$A:$A,BD!$A18,'BD FREE'!$C:$C,BD!$Y18)</f>
        <v>0</v>
      </c>
    </row>
    <row r="19" spans="1:29" x14ac:dyDescent="0.25">
      <c r="A19" s="21" t="s">
        <v>33</v>
      </c>
      <c r="B19" s="22">
        <v>11212.23</v>
      </c>
      <c r="C19" s="22">
        <v>11212.23</v>
      </c>
      <c r="D19" s="23">
        <f>IFERROR(BD!$C19/BD!$B19,0)</f>
        <v>1</v>
      </c>
      <c r="E19" s="22">
        <v>1732.29</v>
      </c>
      <c r="F19" s="22">
        <f>BD!$C19-BD!$E19</f>
        <v>9479.9399999999987</v>
      </c>
      <c r="G19" s="24">
        <f>BD!$K19+BD!$P19+BD!$S19</f>
        <v>6646.2800000000007</v>
      </c>
      <c r="H19" s="23">
        <f>IFERROR(BD!$G19/BD!$F19,0)</f>
        <v>0.70108882545670137</v>
      </c>
      <c r="I19" s="24">
        <f>BD!$F19-BD!$G19</f>
        <v>2833.659999999998</v>
      </c>
      <c r="J19" s="23">
        <f>IFERROR(BD!$I19/BD!$F19,)</f>
        <v>0.29891117454329863</v>
      </c>
      <c r="K19" s="22">
        <v>2838</v>
      </c>
      <c r="L19" s="22">
        <v>462</v>
      </c>
      <c r="M19" s="22">
        <v>289.36</v>
      </c>
      <c r="N19" s="22">
        <v>871.92000000000007</v>
      </c>
      <c r="O19" s="22">
        <v>600</v>
      </c>
      <c r="P19" s="22">
        <f>BD!$L19+BD!$M19+BD!$N19+BD!$O19</f>
        <v>2223.2800000000002</v>
      </c>
      <c r="Q19" s="22">
        <v>274.74</v>
      </c>
      <c r="R19" s="22">
        <v>1310.26</v>
      </c>
      <c r="S19" s="22">
        <f>BD!$Q19+BD!$R19</f>
        <v>1585</v>
      </c>
      <c r="T19" s="25">
        <f>BD!$K19+BD!$P19+BD!$S19</f>
        <v>6646.2800000000007</v>
      </c>
      <c r="U19" s="26">
        <f>(BD!$B19/(SUM($B$2:$B$78)))*$AA$3</f>
        <v>466.44312719705749</v>
      </c>
      <c r="V19" s="25">
        <f>BD!$F19-BD!$G19-BD!$U19</f>
        <v>2367.2168728029405</v>
      </c>
      <c r="W19" s="27">
        <f>IFERROR(BD!$V19/BD!$C19,"0")</f>
        <v>0.21112810500702719</v>
      </c>
      <c r="X19" s="28">
        <v>45778</v>
      </c>
      <c r="Y19" s="37">
        <f t="shared" si="0"/>
        <v>45808</v>
      </c>
      <c r="AB19" s="18">
        <f>SUMIFS('BD FT'!$Q:$Q,'BD FT'!$P:$P,BD!A19,'BD FT'!$O:$O,BD!Y19)</f>
        <v>0</v>
      </c>
      <c r="AC19" s="18">
        <f>SUMIFS('BD FREE'!$D:$D,'BD FREE'!$A:$A,BD!$A19,'BD FREE'!$C:$C,BD!$Y19)</f>
        <v>0</v>
      </c>
    </row>
    <row r="20" spans="1:29" x14ac:dyDescent="0.25">
      <c r="A20" s="13" t="s">
        <v>34</v>
      </c>
      <c r="B20" s="14">
        <v>52017.04</v>
      </c>
      <c r="C20" s="14">
        <v>51250.06</v>
      </c>
      <c r="D20" s="15">
        <f>IFERROR(BD!$C20/BD!$B20,0)</f>
        <v>0.98525521636755953</v>
      </c>
      <c r="E20" s="14">
        <v>8430.64</v>
      </c>
      <c r="F20" s="14">
        <f>BD!$C20-BD!$E20</f>
        <v>42819.42</v>
      </c>
      <c r="G20" s="16">
        <f>BD!$K20+BD!$P20+BD!$S20</f>
        <v>30933.690000000002</v>
      </c>
      <c r="H20" s="15">
        <f>IFERROR(BD!$G20/BD!$F20,0)</f>
        <v>0.72242197582311962</v>
      </c>
      <c r="I20" s="16">
        <f>BD!$F20-BD!$G20</f>
        <v>11885.729999999996</v>
      </c>
      <c r="J20" s="15">
        <f>IFERROR(BD!$I20/BD!$F20,)</f>
        <v>0.27757802417688043</v>
      </c>
      <c r="K20" s="14">
        <v>13956</v>
      </c>
      <c r="L20" s="14">
        <v>1549</v>
      </c>
      <c r="M20" s="14">
        <v>1302.1200000000003</v>
      </c>
      <c r="N20" s="14">
        <v>3985.92</v>
      </c>
      <c r="O20" s="14">
        <v>2100</v>
      </c>
      <c r="P20" s="14">
        <f>BD!$L20+BD!$M20+BD!$N20+BD!$O20</f>
        <v>8937.0400000000009</v>
      </c>
      <c r="Q20" s="14">
        <v>1385.51</v>
      </c>
      <c r="R20" s="14">
        <v>6655.14</v>
      </c>
      <c r="S20" s="14">
        <f>BD!$Q20+BD!$R20</f>
        <v>8040.6500000000005</v>
      </c>
      <c r="T20" s="17">
        <f>BD!$K20+BD!$P20+BD!$S20</f>
        <v>30933.690000000002</v>
      </c>
      <c r="U20" s="18">
        <f>(BD!$B20/(SUM($B$2:$B$78)))*$AA$3</f>
        <v>2163.9754808039461</v>
      </c>
      <c r="V20" s="17">
        <f>BD!$F20-BD!$G20-BD!$U20</f>
        <v>9721.7545191960489</v>
      </c>
      <c r="W20" s="19">
        <f>IFERROR(BD!$V20/BD!$C20,"0")</f>
        <v>0.18969254902718258</v>
      </c>
      <c r="X20" s="20">
        <v>45778</v>
      </c>
      <c r="Y20" s="36">
        <f t="shared" si="0"/>
        <v>45808</v>
      </c>
      <c r="AB20" s="18">
        <f>SUMIFS('BD FT'!$Q:$Q,'BD FT'!$P:$P,BD!A20,'BD FT'!$O:$O,BD!Y20)</f>
        <v>0</v>
      </c>
      <c r="AC20" s="18">
        <f>SUMIFS('BD FREE'!$D:$D,'BD FREE'!$A:$A,BD!$A20,'BD FREE'!$C:$C,BD!$Y20)</f>
        <v>0</v>
      </c>
    </row>
    <row r="21" spans="1:29" x14ac:dyDescent="0.25">
      <c r="A21" s="21" t="s">
        <v>35</v>
      </c>
      <c r="B21" s="22">
        <v>12234.27</v>
      </c>
      <c r="C21" s="22">
        <v>12234.27</v>
      </c>
      <c r="D21" s="23">
        <f>IFERROR(BD!$C21/BD!$B21,0)</f>
        <v>1</v>
      </c>
      <c r="E21" s="22">
        <v>2012.54</v>
      </c>
      <c r="F21" s="22">
        <f>BD!$C21-BD!$E21</f>
        <v>10221.73</v>
      </c>
      <c r="G21" s="24">
        <f>BD!$K21+BD!$P21+BD!$S21</f>
        <v>6696.08</v>
      </c>
      <c r="H21" s="23">
        <f>IFERROR(BD!$G21/BD!$F21,0)</f>
        <v>0.65508284801105099</v>
      </c>
      <c r="I21" s="24">
        <f>BD!$F21-BD!$G21</f>
        <v>3525.6499999999996</v>
      </c>
      <c r="J21" s="23">
        <f>IFERROR(BD!$I21/BD!$F21,)</f>
        <v>0.34491715198894901</v>
      </c>
      <c r="K21" s="22">
        <v>2774</v>
      </c>
      <c r="L21" s="22">
        <v>733.2</v>
      </c>
      <c r="M21" s="22">
        <v>289.36</v>
      </c>
      <c r="N21" s="22">
        <v>1079.52</v>
      </c>
      <c r="O21" s="22">
        <v>300</v>
      </c>
      <c r="P21" s="22">
        <f>BD!$L21+BD!$M21+BD!$N21+BD!$O21</f>
        <v>2402.08</v>
      </c>
      <c r="Q21" s="22">
        <v>274.74</v>
      </c>
      <c r="R21" s="22">
        <v>1245.26</v>
      </c>
      <c r="S21" s="22">
        <f>BD!$Q21+BD!$R21</f>
        <v>1520</v>
      </c>
      <c r="T21" s="25">
        <f>BD!$K21+BD!$P21+BD!$S21</f>
        <v>6696.08</v>
      </c>
      <c r="U21" s="26">
        <f>(BD!$B21/(SUM($B$2:$B$78)))*$AA$3</f>
        <v>508.96130009580116</v>
      </c>
      <c r="V21" s="25">
        <f>BD!$F21-BD!$G21-BD!$U21</f>
        <v>3016.6886999041985</v>
      </c>
      <c r="W21" s="27">
        <f>IFERROR(BD!$V21/BD!$C21,"0")</f>
        <v>0.24657692693591024</v>
      </c>
      <c r="X21" s="28">
        <v>45778</v>
      </c>
      <c r="Y21" s="37">
        <f t="shared" si="0"/>
        <v>45808</v>
      </c>
      <c r="AB21" s="18">
        <f>SUMIFS('BD FT'!$Q:$Q,'BD FT'!$P:$P,BD!A21,'BD FT'!$O:$O,BD!Y21)</f>
        <v>900</v>
      </c>
      <c r="AC21" s="18">
        <f>SUMIFS('BD FREE'!$D:$D,'BD FREE'!$A:$A,BD!$A21,'BD FREE'!$C:$C,BD!$Y21)</f>
        <v>0</v>
      </c>
    </row>
    <row r="22" spans="1:29" x14ac:dyDescent="0.25">
      <c r="A22" s="13" t="s">
        <v>36</v>
      </c>
      <c r="B22" s="14">
        <v>47742.02</v>
      </c>
      <c r="C22" s="14">
        <v>47742.02</v>
      </c>
      <c r="D22" s="15">
        <f>IFERROR(BD!$C22/BD!$B22,0)</f>
        <v>1</v>
      </c>
      <c r="E22" s="14">
        <v>7853.56</v>
      </c>
      <c r="F22" s="14">
        <f>BD!$C22-BD!$E22</f>
        <v>39888.46</v>
      </c>
      <c r="G22" s="16">
        <f>BD!$K22+BD!$P22+BD!$S22</f>
        <v>25618.28</v>
      </c>
      <c r="H22" s="15">
        <f>IFERROR(BD!$G22/BD!$F22,0)</f>
        <v>0.64224790829227296</v>
      </c>
      <c r="I22" s="16">
        <f>BD!$F22-BD!$G22</f>
        <v>14270.18</v>
      </c>
      <c r="J22" s="15">
        <f>IFERROR(BD!$I22/BD!$F22,)</f>
        <v>0.35775209170772704</v>
      </c>
      <c r="K22" s="14">
        <v>10798</v>
      </c>
      <c r="L22" s="14">
        <v>2194.02</v>
      </c>
      <c r="M22" s="14">
        <v>723.40000000000009</v>
      </c>
      <c r="N22" s="14">
        <v>2844.1200000000003</v>
      </c>
      <c r="O22" s="14">
        <v>1200</v>
      </c>
      <c r="P22" s="14">
        <f>BD!$L22+BD!$M22+BD!$N22+BD!$O22</f>
        <v>6961.5400000000009</v>
      </c>
      <c r="Q22" s="14">
        <v>1088.44</v>
      </c>
      <c r="R22" s="14">
        <v>6770.3</v>
      </c>
      <c r="S22" s="14">
        <f>BD!$Q22+BD!$R22</f>
        <v>7858.74</v>
      </c>
      <c r="T22" s="17">
        <f>BD!$K22+BD!$P22+BD!$S22</f>
        <v>25618.28</v>
      </c>
      <c r="U22" s="18">
        <f>(BD!$B22/(SUM($B$2:$B$78)))*$AA$3</f>
        <v>1986.1291739024675</v>
      </c>
      <c r="V22" s="17">
        <f>BD!$F22-BD!$G22-BD!$U22</f>
        <v>12284.050826097533</v>
      </c>
      <c r="W22" s="19">
        <f>IFERROR(BD!$V22/BD!$C22,"0")</f>
        <v>0.25730060910907276</v>
      </c>
      <c r="X22" s="20">
        <v>45778</v>
      </c>
      <c r="Y22" s="36">
        <f t="shared" si="0"/>
        <v>45808</v>
      </c>
      <c r="AB22" s="18">
        <f>SUMIFS('BD FT'!$Q:$Q,'BD FT'!$P:$P,BD!A22,'BD FT'!$O:$O,BD!Y22)</f>
        <v>0</v>
      </c>
      <c r="AC22" s="18">
        <f>SUMIFS('BD FREE'!$D:$D,'BD FREE'!$A:$A,BD!$A22,'BD FREE'!$C:$C,BD!$Y22)</f>
        <v>2850</v>
      </c>
    </row>
    <row r="23" spans="1:29" x14ac:dyDescent="0.25">
      <c r="A23" s="21" t="s">
        <v>13</v>
      </c>
      <c r="B23" s="22">
        <v>24745.72</v>
      </c>
      <c r="C23" s="22">
        <v>23814.41</v>
      </c>
      <c r="D23" s="23">
        <f>IFERROR(BD!$C23/BD!$B23,0)</f>
        <v>0.96236480490363585</v>
      </c>
      <c r="E23" s="22">
        <v>3679.32</v>
      </c>
      <c r="F23" s="22">
        <f>BD!$C23-BD!$E23</f>
        <v>20135.09</v>
      </c>
      <c r="G23" s="24">
        <f>BD!$K23+BD!$P23+BD!$S23</f>
        <v>10545.29</v>
      </c>
      <c r="H23" s="23">
        <f>IFERROR(BD!$G23/BD!$F23,0)</f>
        <v>0.52372698607257284</v>
      </c>
      <c r="I23" s="24">
        <f>BD!$F23-BD!$G23</f>
        <v>9589.7999999999993</v>
      </c>
      <c r="J23" s="23">
        <f>IFERROR(BD!$I23/BD!$F23,)</f>
        <v>0.47627301392742716</v>
      </c>
      <c r="K23" s="22">
        <v>3986</v>
      </c>
      <c r="L23" s="22">
        <v>772</v>
      </c>
      <c r="M23" s="22">
        <v>434.04</v>
      </c>
      <c r="N23" s="22">
        <v>1577.76</v>
      </c>
      <c r="O23" s="22">
        <v>730</v>
      </c>
      <c r="P23" s="22">
        <f>BD!$L23+BD!$M23+BD!$N23+BD!$O23</f>
        <v>3513.8</v>
      </c>
      <c r="Q23" s="22">
        <v>524.66</v>
      </c>
      <c r="R23" s="22">
        <v>2520.83</v>
      </c>
      <c r="S23" s="22">
        <f>BD!$Q23+BD!$R23</f>
        <v>3045.49</v>
      </c>
      <c r="T23" s="25">
        <f>BD!$K23+BD!$P23+BD!$S23</f>
        <v>10545.29</v>
      </c>
      <c r="U23" s="26">
        <f>(BD!$B23/(SUM($B$2:$B$78)))*$AA$3</f>
        <v>1029.4536431684662</v>
      </c>
      <c r="V23" s="25">
        <f>BD!$F23-BD!$G23-BD!$U23</f>
        <v>8560.3463568315328</v>
      </c>
      <c r="W23" s="27">
        <f>IFERROR(BD!$V23/BD!$C23,"0")</f>
        <v>0.35946077844597168</v>
      </c>
      <c r="X23" s="28">
        <v>45778</v>
      </c>
      <c r="Y23" s="37">
        <f t="shared" si="0"/>
        <v>45808</v>
      </c>
      <c r="AB23" s="18">
        <f>SUMIFS('BD FT'!$Q:$Q,'BD FT'!$P:$P,BD!A23,'BD FT'!$O:$O,BD!Y23)</f>
        <v>0</v>
      </c>
      <c r="AC23" s="18">
        <f>SUMIFS('BD FREE'!$D:$D,'BD FREE'!$A:$A,BD!$A23,'BD FREE'!$C:$C,BD!$Y23)</f>
        <v>150</v>
      </c>
    </row>
    <row r="24" spans="1:29" x14ac:dyDescent="0.25">
      <c r="A24" s="13" t="s">
        <v>37</v>
      </c>
      <c r="B24" s="14">
        <v>20089.189999999999</v>
      </c>
      <c r="C24" s="14">
        <v>19501.310000000001</v>
      </c>
      <c r="D24" s="15">
        <f>IFERROR(BD!$C24/BD!$B24,0)</f>
        <v>0.97073650057568284</v>
      </c>
      <c r="E24" s="14">
        <v>3012.96</v>
      </c>
      <c r="F24" s="14">
        <f>BD!$C24-BD!$E24</f>
        <v>16488.350000000002</v>
      </c>
      <c r="G24" s="16">
        <f>BD!$K24+BD!$P24+BD!$S24</f>
        <v>8352.2200000000012</v>
      </c>
      <c r="H24" s="15">
        <f>IFERROR(BD!$G24/BD!$F24,0)</f>
        <v>0.50655280849812145</v>
      </c>
      <c r="I24" s="16">
        <f>BD!$F24-BD!$G24</f>
        <v>8136.130000000001</v>
      </c>
      <c r="J24" s="15">
        <f>IFERROR(BD!$I24/BD!$F24,)</f>
        <v>0.4934471915018786</v>
      </c>
      <c r="K24" s="14">
        <v>3170</v>
      </c>
      <c r="L24" s="14">
        <v>673.4</v>
      </c>
      <c r="M24" s="14">
        <v>434.04</v>
      </c>
      <c r="N24" s="14">
        <v>664.31999999999994</v>
      </c>
      <c r="O24" s="14">
        <v>700</v>
      </c>
      <c r="P24" s="14">
        <f>BD!$L24+BD!$M24+BD!$N24+BD!$O24</f>
        <v>2471.7600000000002</v>
      </c>
      <c r="Q24" s="14">
        <v>479.17</v>
      </c>
      <c r="R24" s="14">
        <v>2231.29</v>
      </c>
      <c r="S24" s="14">
        <f>BD!$Q24+BD!$R24</f>
        <v>2710.46</v>
      </c>
      <c r="T24" s="17">
        <f>BD!$K24+BD!$P24+BD!$S24</f>
        <v>8352.2200000000012</v>
      </c>
      <c r="U24" s="18">
        <f>(BD!$B24/(SUM($B$2:$B$78)))*$AA$3</f>
        <v>835.73603167753913</v>
      </c>
      <c r="V24" s="17">
        <f>BD!$F24-BD!$G24-BD!$U24</f>
        <v>7300.3939683224617</v>
      </c>
      <c r="W24" s="19">
        <f>IFERROR(BD!$V24/BD!$C24,"0")</f>
        <v>0.37435402895100184</v>
      </c>
      <c r="X24" s="20">
        <v>45778</v>
      </c>
      <c r="Y24" s="36">
        <f t="shared" si="0"/>
        <v>45808</v>
      </c>
      <c r="AB24" s="18">
        <f>SUMIFS('BD FT'!$Q:$Q,'BD FT'!$P:$P,BD!A24,'BD FT'!$O:$O,BD!Y24)</f>
        <v>0</v>
      </c>
      <c r="AC24" s="18">
        <f>SUMIFS('BD FREE'!$D:$D,'BD FREE'!$A:$A,BD!$A24,'BD FREE'!$C:$C,BD!$Y24)</f>
        <v>150</v>
      </c>
    </row>
    <row r="25" spans="1:29" x14ac:dyDescent="0.25">
      <c r="A25" s="21" t="s">
        <v>38</v>
      </c>
      <c r="B25" s="22">
        <v>43124.97</v>
      </c>
      <c r="C25" s="22">
        <v>44646</v>
      </c>
      <c r="D25" s="23">
        <f>IFERROR(BD!$C25/BD!$B25,0)</f>
        <v>1.0352702854054159</v>
      </c>
      <c r="E25" s="22">
        <v>6897.8099999999995</v>
      </c>
      <c r="F25" s="22">
        <f>BD!$C25-BD!$E25</f>
        <v>37748.19</v>
      </c>
      <c r="G25" s="24">
        <f>BD!$K25+BD!$P25+BD!$S25</f>
        <v>19594.7</v>
      </c>
      <c r="H25" s="23">
        <f>IFERROR(BD!$G25/BD!$F25,0)</f>
        <v>0.51908978947070039</v>
      </c>
      <c r="I25" s="24">
        <f>BD!$F25-BD!$G25</f>
        <v>18153.490000000002</v>
      </c>
      <c r="J25" s="23">
        <f>IFERROR(BD!$I25/BD!$F25,)</f>
        <v>0.48091021052929955</v>
      </c>
      <c r="K25" s="22">
        <v>9152</v>
      </c>
      <c r="L25" s="22">
        <v>506</v>
      </c>
      <c r="M25" s="22">
        <v>723.40000000000009</v>
      </c>
      <c r="N25" s="22">
        <v>3197.04</v>
      </c>
      <c r="O25" s="22">
        <v>1200</v>
      </c>
      <c r="P25" s="22">
        <f>BD!$L25+BD!$M25+BD!$N25+BD!$O25</f>
        <v>5626.4400000000005</v>
      </c>
      <c r="Q25" s="22">
        <v>831.4</v>
      </c>
      <c r="R25" s="22">
        <v>3984.86</v>
      </c>
      <c r="S25" s="22">
        <f>BD!$Q25+BD!$R25</f>
        <v>4816.26</v>
      </c>
      <c r="T25" s="25">
        <f>BD!$K25+BD!$P25+BD!$S25</f>
        <v>19594.7</v>
      </c>
      <c r="U25" s="26">
        <f>(BD!$B25/(SUM($B$2:$B$78)))*$AA$3</f>
        <v>1794.0539809724996</v>
      </c>
      <c r="V25" s="25">
        <f>BD!$F25-BD!$G25-BD!$U25</f>
        <v>16359.436019027502</v>
      </c>
      <c r="W25" s="27">
        <f>IFERROR(BD!$V25/BD!$C25,"0")</f>
        <v>0.36642557046605523</v>
      </c>
      <c r="X25" s="28">
        <v>45778</v>
      </c>
      <c r="Y25" s="37">
        <f t="shared" si="0"/>
        <v>45808</v>
      </c>
      <c r="AB25" s="18">
        <f>SUMIFS('BD FT'!$Q:$Q,'BD FT'!$P:$P,BD!A25,'BD FT'!$O:$O,BD!Y25)</f>
        <v>0</v>
      </c>
      <c r="AC25" s="18">
        <f>SUMIFS('BD FREE'!$D:$D,'BD FREE'!$A:$A,BD!$A25,'BD FREE'!$C:$C,BD!$Y25)</f>
        <v>9600</v>
      </c>
    </row>
    <row r="26" spans="1:29" x14ac:dyDescent="0.25">
      <c r="A26" s="13" t="s">
        <v>39</v>
      </c>
      <c r="B26" s="14">
        <v>31126.61</v>
      </c>
      <c r="C26" s="14">
        <v>30832.67</v>
      </c>
      <c r="D26" s="15">
        <f>IFERROR(BD!$C26/BD!$B26,0)</f>
        <v>0.99055663305448294</v>
      </c>
      <c r="E26" s="14">
        <v>5071.97</v>
      </c>
      <c r="F26" s="14">
        <f>BD!$C26-BD!$E26</f>
        <v>25760.699999999997</v>
      </c>
      <c r="G26" s="16">
        <f>BD!$K26+BD!$P26+BD!$S26</f>
        <v>15355.400000000001</v>
      </c>
      <c r="H26" s="15">
        <f>IFERROR(BD!$G26/BD!$F26,0)</f>
        <v>0.5960785227109513</v>
      </c>
      <c r="I26" s="16">
        <f>BD!$F26-BD!$G26</f>
        <v>10405.299999999996</v>
      </c>
      <c r="J26" s="15">
        <f>IFERROR(BD!$I26/BD!$F26,)</f>
        <v>0.4039214772890487</v>
      </c>
      <c r="K26" s="14">
        <v>7040</v>
      </c>
      <c r="L26" s="14">
        <v>702</v>
      </c>
      <c r="M26" s="14">
        <v>578.72</v>
      </c>
      <c r="N26" s="14">
        <v>1743.8400000000001</v>
      </c>
      <c r="O26" s="14">
        <v>900</v>
      </c>
      <c r="P26" s="14">
        <f>BD!$L26+BD!$M26+BD!$N26+BD!$O26</f>
        <v>3924.5600000000004</v>
      </c>
      <c r="Q26" s="14">
        <v>755.17</v>
      </c>
      <c r="R26" s="14">
        <v>3635.67</v>
      </c>
      <c r="S26" s="14">
        <f>BD!$Q26+BD!$R26</f>
        <v>4390.84</v>
      </c>
      <c r="T26" s="17">
        <f>BD!$K26+BD!$P26+BD!$S26</f>
        <v>15355.400000000001</v>
      </c>
      <c r="U26" s="18">
        <f>(BD!$B26/(SUM($B$2:$B$78)))*$AA$3</f>
        <v>1294.9068390001989</v>
      </c>
      <c r="V26" s="17">
        <f>BD!$F26-BD!$G26-BD!$U26</f>
        <v>9110.3931609997962</v>
      </c>
      <c r="W26" s="19">
        <f>IFERROR(BD!$V26/BD!$C26,"0")</f>
        <v>0.29547856740917333</v>
      </c>
      <c r="X26" s="20">
        <v>45778</v>
      </c>
      <c r="Y26" s="36">
        <f t="shared" si="0"/>
        <v>45808</v>
      </c>
      <c r="AB26" s="18">
        <f>SUMIFS('BD FT'!$Q:$Q,'BD FT'!$P:$P,BD!A26,'BD FT'!$O:$O,BD!Y26)</f>
        <v>952.65</v>
      </c>
      <c r="AC26" s="18">
        <f>SUMIFS('BD FREE'!$D:$D,'BD FREE'!$A:$A,BD!$A26,'BD FREE'!$C:$C,BD!$Y26)</f>
        <v>0</v>
      </c>
    </row>
    <row r="27" spans="1:29" x14ac:dyDescent="0.25">
      <c r="A27" s="21" t="s">
        <v>40</v>
      </c>
      <c r="B27" s="22">
        <v>7496.59</v>
      </c>
      <c r="C27" s="22">
        <v>13996.59</v>
      </c>
      <c r="D27" s="23">
        <f>IFERROR(BD!$C27/BD!$B27,0)</f>
        <v>1.8670608903514798</v>
      </c>
      <c r="E27" s="22">
        <v>2445.4499999999998</v>
      </c>
      <c r="F27" s="22">
        <f>BD!$C27-BD!$E27</f>
        <v>11551.14</v>
      </c>
      <c r="G27" s="24">
        <f>BD!$K27+BD!$P27+BD!$S27</f>
        <v>3343.76</v>
      </c>
      <c r="H27" s="23">
        <f>IFERROR(BD!$G27/BD!$F27,0)</f>
        <v>0.2894744587980061</v>
      </c>
      <c r="I27" s="24">
        <f>BD!$F27-BD!$G27</f>
        <v>8207.3799999999992</v>
      </c>
      <c r="J27" s="23">
        <f>IFERROR(BD!$I27/BD!$F27,)</f>
        <v>0.71052554120199385</v>
      </c>
      <c r="K27" s="22">
        <v>1585</v>
      </c>
      <c r="L27" s="22">
        <v>470.4</v>
      </c>
      <c r="M27" s="22">
        <v>144.68</v>
      </c>
      <c r="N27" s="22">
        <v>435.96000000000004</v>
      </c>
      <c r="O27" s="22"/>
      <c r="P27" s="22">
        <f>BD!$L27+BD!$M27+BD!$N27+BD!$O27</f>
        <v>1051.04</v>
      </c>
      <c r="Q27" s="22">
        <v>144.99</v>
      </c>
      <c r="R27" s="22">
        <v>562.73</v>
      </c>
      <c r="S27" s="22">
        <f>BD!$Q27+BD!$R27</f>
        <v>707.72</v>
      </c>
      <c r="T27" s="25">
        <f>BD!$K27+BD!$P27+BD!$S27</f>
        <v>3343.76</v>
      </c>
      <c r="U27" s="26">
        <f>(BD!$B27/(SUM($B$2:$B$78)))*$AA$3</f>
        <v>311.86774467828337</v>
      </c>
      <c r="V27" s="25">
        <f>BD!$F27-BD!$G27-BD!$U27</f>
        <v>7895.5122553217161</v>
      </c>
      <c r="W27" s="27">
        <f>IFERROR(BD!$V27/BD!$C27,"0")</f>
        <v>0.56410256036089623</v>
      </c>
      <c r="X27" s="28">
        <v>45778</v>
      </c>
      <c r="Y27" s="37">
        <f t="shared" si="0"/>
        <v>45808</v>
      </c>
      <c r="AB27" s="18">
        <f>SUMIFS('BD FT'!$Q:$Q,'BD FT'!$P:$P,BD!A27,'BD FT'!$O:$O,BD!Y27)</f>
        <v>0</v>
      </c>
      <c r="AC27" s="18">
        <f>SUMIFS('BD FREE'!$D:$D,'BD FREE'!$A:$A,BD!$A27,'BD FREE'!$C:$C,BD!$Y27)</f>
        <v>300</v>
      </c>
    </row>
    <row r="28" spans="1:29" x14ac:dyDescent="0.25">
      <c r="A28" s="13" t="s">
        <v>87</v>
      </c>
      <c r="B28" s="14">
        <v>203571.28</v>
      </c>
      <c r="C28" s="14">
        <v>201198.26000000004</v>
      </c>
      <c r="D28" s="15">
        <f>IFERROR(BD!$C28/BD!$B28,0)</f>
        <v>0.98834305114159537</v>
      </c>
      <c r="E28" s="14">
        <v>36240.019999999997</v>
      </c>
      <c r="F28" s="14">
        <f>BD!$C28-BD!$E28</f>
        <v>164958.24000000005</v>
      </c>
      <c r="G28" s="16">
        <f>BD!$K28+BD!$P28+BD!$S28</f>
        <v>90385.86000000003</v>
      </c>
      <c r="H28" s="15">
        <f>IFERROR(BD!$G28/BD!$F28,0)</f>
        <v>0.54793176745823668</v>
      </c>
      <c r="I28" s="16">
        <f>BD!$F28-BD!$G28</f>
        <v>74572.380000000019</v>
      </c>
      <c r="J28" s="15">
        <f>IFERROR(BD!$I28/BD!$F28,)</f>
        <v>0.45206823254176326</v>
      </c>
      <c r="K28" s="14">
        <v>46160</v>
      </c>
      <c r="L28" s="14">
        <v>2909</v>
      </c>
      <c r="M28" s="14">
        <v>7234.0000000000027</v>
      </c>
      <c r="N28" s="14">
        <v>1619.28</v>
      </c>
      <c r="O28" s="14">
        <v>6450</v>
      </c>
      <c r="P28" s="14">
        <f>BD!$L28+BD!$M28+BD!$N28+BD!$O28</f>
        <v>18212.280000000006</v>
      </c>
      <c r="Q28" s="14">
        <v>4609.7800000000016</v>
      </c>
      <c r="R28" s="14">
        <v>21403.800000000017</v>
      </c>
      <c r="S28" s="14">
        <f>BD!$Q28+BD!$R28</f>
        <v>26013.58000000002</v>
      </c>
      <c r="T28" s="17">
        <f>BD!$K28+BD!$P28+BD!$S28</f>
        <v>90385.86000000003</v>
      </c>
      <c r="U28" s="18">
        <f>(BD!$B28/(SUM($B$2:$B$78)))*$AA$3</f>
        <v>8468.8259561842569</v>
      </c>
      <c r="V28" s="17">
        <f>BD!$F28-BD!$G28-BD!$U28</f>
        <v>66103.554043815762</v>
      </c>
      <c r="W28" s="19">
        <f>IFERROR(BD!$V28/BD!$C28,"0")</f>
        <v>0.32854933260265645</v>
      </c>
      <c r="X28" s="20">
        <v>45778</v>
      </c>
      <c r="Y28" s="36">
        <f t="shared" si="0"/>
        <v>45808</v>
      </c>
      <c r="AB28" s="18">
        <f>SUMIFS('BD FT'!$Q:$Q,'BD FT'!$P:$P,BD!A28,'BD FT'!$O:$O,BD!Y28)</f>
        <v>0</v>
      </c>
      <c r="AC28" s="18">
        <f>SUMIFS('BD FREE'!$D:$D,'BD FREE'!$A:$A,BD!$A28,'BD FREE'!$C:$C,BD!$Y28)</f>
        <v>7140</v>
      </c>
    </row>
    <row r="29" spans="1:29" x14ac:dyDescent="0.25">
      <c r="A29" s="21" t="s">
        <v>88</v>
      </c>
      <c r="B29" s="22">
        <v>302797.33</v>
      </c>
      <c r="C29" s="22">
        <v>347642.22</v>
      </c>
      <c r="D29" s="23">
        <f>IFERROR(BD!$C29/BD!$B29,0)</f>
        <v>1.1481019994462962</v>
      </c>
      <c r="E29" s="22">
        <v>63785.82</v>
      </c>
      <c r="F29" s="22">
        <f>BD!$C29-BD!$E29</f>
        <v>283856.39999999997</v>
      </c>
      <c r="G29" s="24">
        <f>BD!$K29+BD!$P29+BD!$S29</f>
        <v>169850.72999999998</v>
      </c>
      <c r="H29" s="23">
        <f>IFERROR(BD!$G29/BD!$F29,0)</f>
        <v>0.59836850604742398</v>
      </c>
      <c r="I29" s="24">
        <f>BD!$F29-BD!$G29</f>
        <v>114005.66999999998</v>
      </c>
      <c r="J29" s="23">
        <f>IFERROR(BD!$I29/BD!$F29,)</f>
        <v>0.40163149395257602</v>
      </c>
      <c r="K29" s="22">
        <v>78219</v>
      </c>
      <c r="L29" s="22">
        <v>13638.8</v>
      </c>
      <c r="M29" s="22">
        <v>5752.590000000002</v>
      </c>
      <c r="N29" s="22">
        <v>19077.150000000001</v>
      </c>
      <c r="O29" s="22">
        <v>9949.02</v>
      </c>
      <c r="P29" s="22">
        <f>BD!$L29+BD!$M29+BD!$N29+BD!$O29</f>
        <v>48417.56</v>
      </c>
      <c r="Q29" s="22">
        <v>7615.55</v>
      </c>
      <c r="R29" s="22">
        <v>35598.619999999988</v>
      </c>
      <c r="S29" s="22">
        <f>BD!$Q29+BD!$R29</f>
        <v>43214.169999999991</v>
      </c>
      <c r="T29" s="25">
        <f>BD!$K29+BD!$P29+BD!$S29</f>
        <v>169850.72999999998</v>
      </c>
      <c r="U29" s="26">
        <f>(BD!$B29/(SUM($B$2:$B$78)))*$AA$3</f>
        <v>12596.756712279304</v>
      </c>
      <c r="V29" s="25">
        <f>BD!$F29-BD!$G29-BD!$U29</f>
        <v>101408.91328772067</v>
      </c>
      <c r="W29" s="27">
        <f>IFERROR(BD!$V29/BD!$C29,"0")</f>
        <v>0.29170482597804342</v>
      </c>
      <c r="X29" s="28">
        <v>45778</v>
      </c>
      <c r="Y29" s="37">
        <f t="shared" si="0"/>
        <v>45808</v>
      </c>
      <c r="AB29" s="18">
        <f>SUMIFS('BD FT'!$Q:$Q,'BD FT'!$P:$P,BD!A29,'BD FT'!$O:$O,BD!Y29)</f>
        <v>0</v>
      </c>
      <c r="AC29" s="18">
        <f>SUMIFS('BD FREE'!$D:$D,'BD FREE'!$A:$A,BD!$A29,'BD FREE'!$C:$C,BD!$Y29)</f>
        <v>0</v>
      </c>
    </row>
    <row r="30" spans="1:29" x14ac:dyDescent="0.25">
      <c r="A30" s="13" t="s">
        <v>41</v>
      </c>
      <c r="B30" s="14">
        <v>6479.42</v>
      </c>
      <c r="C30" s="14">
        <v>6479.42</v>
      </c>
      <c r="D30" s="15">
        <f>IFERROR(BD!$C30/BD!$B30,0)</f>
        <v>1</v>
      </c>
      <c r="E30" s="14">
        <v>1065.8600000000001</v>
      </c>
      <c r="F30" s="14">
        <f>BD!$C30-BD!$E30</f>
        <v>5413.5599999999995</v>
      </c>
      <c r="G30" s="16">
        <f>BD!$K30+BD!$P30+BD!$S30</f>
        <v>3615.2900000000004</v>
      </c>
      <c r="H30" s="15">
        <f>IFERROR(BD!$G30/BD!$F30,0)</f>
        <v>0.66782117497543225</v>
      </c>
      <c r="I30" s="16">
        <f>BD!$F30-BD!$G30</f>
        <v>1798.2699999999991</v>
      </c>
      <c r="J30" s="15">
        <f>IFERROR(BD!$I30/BD!$F30,)</f>
        <v>0.3321788250245678</v>
      </c>
      <c r="K30" s="14">
        <v>1798</v>
      </c>
      <c r="L30" s="14"/>
      <c r="M30" s="14">
        <v>144.68</v>
      </c>
      <c r="N30" s="14">
        <v>435.96000000000004</v>
      </c>
      <c r="O30" s="14">
        <v>300</v>
      </c>
      <c r="P30" s="14">
        <f>BD!$L30+BD!$M30+BD!$N30+BD!$O30</f>
        <v>880.6400000000001</v>
      </c>
      <c r="Q30" s="14">
        <v>161.66</v>
      </c>
      <c r="R30" s="14">
        <v>774.99</v>
      </c>
      <c r="S30" s="14">
        <f>BD!$Q30+BD!$R30</f>
        <v>936.65</v>
      </c>
      <c r="T30" s="17">
        <f>BD!$K30+BD!$P30+BD!$S30</f>
        <v>3615.2900000000004</v>
      </c>
      <c r="U30" s="18">
        <f>(BD!$B30/(SUM($B$2:$B$78)))*$AA$3</f>
        <v>269.55217001641586</v>
      </c>
      <c r="V30" s="17">
        <f>BD!$F30-BD!$G30-BD!$U30</f>
        <v>1528.7178299835832</v>
      </c>
      <c r="W30" s="19">
        <f>IFERROR(BD!$V30/BD!$C30,"0")</f>
        <v>0.23593436294970588</v>
      </c>
      <c r="X30" s="20">
        <v>45778</v>
      </c>
      <c r="Y30" s="36">
        <f t="shared" si="0"/>
        <v>45808</v>
      </c>
      <c r="AB30" s="18">
        <f>SUMIFS('BD FT'!$Q:$Q,'BD FT'!$P:$P,BD!A30,'BD FT'!$O:$O,BD!Y30)</f>
        <v>0</v>
      </c>
      <c r="AC30" s="18">
        <f>SUMIFS('BD FREE'!$D:$D,'BD FREE'!$A:$A,BD!$A30,'BD FREE'!$C:$C,BD!$Y30)</f>
        <v>0</v>
      </c>
    </row>
    <row r="31" spans="1:29" x14ac:dyDescent="0.25">
      <c r="A31" s="21" t="s">
        <v>42</v>
      </c>
      <c r="B31" s="22">
        <v>20632.43</v>
      </c>
      <c r="C31" s="22">
        <v>20632.43</v>
      </c>
      <c r="D31" s="23">
        <f>IFERROR(BD!$C31/BD!$B31,0)</f>
        <v>1</v>
      </c>
      <c r="E31" s="22">
        <v>3394.02</v>
      </c>
      <c r="F31" s="22">
        <f>BD!$C31-BD!$E31</f>
        <v>17238.41</v>
      </c>
      <c r="G31" s="24">
        <f>BD!$K31+BD!$P31+BD!$S31</f>
        <v>12389.050000000001</v>
      </c>
      <c r="H31" s="23">
        <f>IFERROR(BD!$G31/BD!$F31,0)</f>
        <v>0.71868867256318891</v>
      </c>
      <c r="I31" s="24">
        <f>BD!$F31-BD!$G31</f>
        <v>4849.3599999999988</v>
      </c>
      <c r="J31" s="23">
        <f>IFERROR(BD!$I31/BD!$F31,)</f>
        <v>0.28131132743681109</v>
      </c>
      <c r="K31" s="22">
        <v>6275</v>
      </c>
      <c r="L31" s="22"/>
      <c r="M31" s="22">
        <v>434.04</v>
      </c>
      <c r="N31" s="22">
        <v>1515.48</v>
      </c>
      <c r="O31" s="22">
        <v>900</v>
      </c>
      <c r="P31" s="22">
        <f>BD!$L31+BD!$M31+BD!$N31+BD!$O31</f>
        <v>2849.52</v>
      </c>
      <c r="Q31" s="22">
        <v>561.57000000000005</v>
      </c>
      <c r="R31" s="22">
        <v>2702.96</v>
      </c>
      <c r="S31" s="22">
        <f>BD!$Q31+BD!$R31</f>
        <v>3264.53</v>
      </c>
      <c r="T31" s="25">
        <f>BD!$K31+BD!$P31+BD!$S31</f>
        <v>12389.050000000001</v>
      </c>
      <c r="U31" s="26">
        <f>(BD!$B31/(SUM($B$2:$B$78)))*$AA$3</f>
        <v>858.33551139018607</v>
      </c>
      <c r="V31" s="25">
        <f>BD!$F31-BD!$G31-BD!$U31</f>
        <v>3991.0244886098126</v>
      </c>
      <c r="W31" s="27">
        <f>IFERROR(BD!$V31/BD!$C31,"0")</f>
        <v>0.19343453430399679</v>
      </c>
      <c r="X31" s="28">
        <v>45778</v>
      </c>
      <c r="Y31" s="37">
        <f t="shared" si="0"/>
        <v>45808</v>
      </c>
      <c r="AB31" s="18">
        <f>SUMIFS('BD FT'!$Q:$Q,'BD FT'!$P:$P,BD!A31,'BD FT'!$O:$O,BD!Y31)</f>
        <v>0</v>
      </c>
      <c r="AC31" s="18">
        <f>SUMIFS('BD FREE'!$D:$D,'BD FREE'!$A:$A,BD!$A31,'BD FREE'!$C:$C,BD!$Y31)</f>
        <v>0</v>
      </c>
    </row>
    <row r="32" spans="1:29" x14ac:dyDescent="0.25">
      <c r="A32" s="13" t="s">
        <v>43</v>
      </c>
      <c r="B32" s="14">
        <v>31190.74</v>
      </c>
      <c r="C32" s="14">
        <v>31190.739999999998</v>
      </c>
      <c r="D32" s="15">
        <f>IFERROR(BD!$C32/BD!$B32,0)</f>
        <v>0.99999999999999989</v>
      </c>
      <c r="E32" s="14">
        <v>4818.97</v>
      </c>
      <c r="F32" s="14">
        <f>BD!$C32-BD!$E32</f>
        <v>26371.769999999997</v>
      </c>
      <c r="G32" s="16">
        <f>BD!$K32+BD!$P32+BD!$S32</f>
        <v>20799.12</v>
      </c>
      <c r="H32" s="15">
        <f>IFERROR(BD!$G32/BD!$F32,0)</f>
        <v>0.78868881383388378</v>
      </c>
      <c r="I32" s="16">
        <f>BD!$F32-BD!$G32</f>
        <v>5572.6499999999978</v>
      </c>
      <c r="J32" s="15">
        <f>IFERROR(BD!$I32/BD!$F32,)</f>
        <v>0.21131118616611622</v>
      </c>
      <c r="K32" s="14">
        <v>10500</v>
      </c>
      <c r="L32" s="14">
        <v>608</v>
      </c>
      <c r="M32" s="14">
        <v>723.40000000000009</v>
      </c>
      <c r="N32" s="14">
        <v>1868.4000000000003</v>
      </c>
      <c r="O32" s="14">
        <v>1500</v>
      </c>
      <c r="P32" s="14">
        <f>BD!$L32+BD!$M32+BD!$N32+BD!$O32</f>
        <v>4699.8</v>
      </c>
      <c r="Q32" s="14">
        <v>962.66</v>
      </c>
      <c r="R32" s="14">
        <v>4636.66</v>
      </c>
      <c r="S32" s="14">
        <f>BD!$Q32+BD!$R32</f>
        <v>5599.32</v>
      </c>
      <c r="T32" s="17">
        <f>BD!$K32+BD!$P32+BD!$S32</f>
        <v>20799.12</v>
      </c>
      <c r="U32" s="18">
        <f>(BD!$B32/(SUM($B$2:$B$78)))*$AA$3</f>
        <v>1297.5747291297403</v>
      </c>
      <c r="V32" s="17">
        <f>BD!$F32-BD!$G32-BD!$U32</f>
        <v>4275.0752708702576</v>
      </c>
      <c r="W32" s="19">
        <f>IFERROR(BD!$V32/BD!$C32,"0")</f>
        <v>0.13706232269161481</v>
      </c>
      <c r="X32" s="20">
        <v>45778</v>
      </c>
      <c r="Y32" s="36">
        <f t="shared" si="0"/>
        <v>45808</v>
      </c>
      <c r="AB32" s="18">
        <f>SUMIFS('BD FT'!$Q:$Q,'BD FT'!$P:$P,BD!A32,'BD FT'!$O:$O,BD!Y32)</f>
        <v>280</v>
      </c>
      <c r="AC32" s="18">
        <f>SUMIFS('BD FREE'!$D:$D,'BD FREE'!$A:$A,BD!$A32,'BD FREE'!$C:$C,BD!$Y32)</f>
        <v>0</v>
      </c>
    </row>
    <row r="33" spans="1:29" x14ac:dyDescent="0.25">
      <c r="A33" s="21" t="s">
        <v>44</v>
      </c>
      <c r="B33" s="22">
        <v>6271.33</v>
      </c>
      <c r="C33" s="22">
        <v>6271.33</v>
      </c>
      <c r="D33" s="23">
        <f>IFERROR(BD!$C33/BD!$B33,0)</f>
        <v>1</v>
      </c>
      <c r="E33" s="22">
        <v>968.92</v>
      </c>
      <c r="F33" s="22">
        <f>BD!$C33-BD!$E33</f>
        <v>5302.41</v>
      </c>
      <c r="G33" s="24">
        <f>BD!$K33+BD!$P33+BD!$S33</f>
        <v>3473.94</v>
      </c>
      <c r="H33" s="23">
        <f>IFERROR(BD!$G33/BD!$F33,0)</f>
        <v>0.65516246386077281</v>
      </c>
      <c r="I33" s="24">
        <f>BD!$F33-BD!$G33</f>
        <v>1828.4699999999998</v>
      </c>
      <c r="J33" s="23">
        <f>IFERROR(BD!$I33/BD!$F33,)</f>
        <v>0.34483753613922724</v>
      </c>
      <c r="K33" s="22">
        <v>1411</v>
      </c>
      <c r="L33" s="22">
        <v>286</v>
      </c>
      <c r="M33" s="22">
        <v>144.68</v>
      </c>
      <c r="N33" s="22">
        <v>539.76</v>
      </c>
      <c r="O33" s="22">
        <v>300</v>
      </c>
      <c r="P33" s="22">
        <f>BD!$L33+BD!$M33+BD!$N33+BD!$O33</f>
        <v>1270.44</v>
      </c>
      <c r="Q33" s="22">
        <v>137.37</v>
      </c>
      <c r="R33" s="22">
        <v>655.13</v>
      </c>
      <c r="S33" s="22">
        <f>BD!$Q33+BD!$R33</f>
        <v>792.5</v>
      </c>
      <c r="T33" s="25">
        <f>BD!$K33+BD!$P33+BD!$S33</f>
        <v>3473.94</v>
      </c>
      <c r="U33" s="26">
        <f>(BD!$B33/(SUM($B$2:$B$78)))*$AA$3</f>
        <v>260.89535952123015</v>
      </c>
      <c r="V33" s="25">
        <f>BD!$F33-BD!$G33-BD!$U33</f>
        <v>1567.5746404787697</v>
      </c>
      <c r="W33" s="27">
        <f>IFERROR(BD!$V33/BD!$C33,"0")</f>
        <v>0.2499588828013786</v>
      </c>
      <c r="X33" s="28">
        <v>45778</v>
      </c>
      <c r="Y33" s="37">
        <f t="shared" si="0"/>
        <v>45808</v>
      </c>
      <c r="AB33" s="18">
        <f>SUMIFS('BD FT'!$Q:$Q,'BD FT'!$P:$P,BD!A33,'BD FT'!$O:$O,BD!Y33)</f>
        <v>0</v>
      </c>
      <c r="AC33" s="18">
        <f>SUMIFS('BD FREE'!$D:$D,'BD FREE'!$A:$A,BD!$A33,'BD FREE'!$C:$C,BD!$Y33)</f>
        <v>150</v>
      </c>
    </row>
    <row r="34" spans="1:29" x14ac:dyDescent="0.25">
      <c r="A34" s="13" t="s">
        <v>45</v>
      </c>
      <c r="B34" s="14">
        <v>32360.15</v>
      </c>
      <c r="C34" s="14">
        <v>32360.15</v>
      </c>
      <c r="D34" s="15">
        <f>IFERROR(BD!$C34/BD!$B34,0)</f>
        <v>1</v>
      </c>
      <c r="E34" s="14">
        <v>5323.23</v>
      </c>
      <c r="F34" s="14">
        <f>BD!$C34-BD!$E34</f>
        <v>27036.920000000002</v>
      </c>
      <c r="G34" s="16">
        <f>BD!$K34+BD!$P34+BD!$S34</f>
        <v>15472.31</v>
      </c>
      <c r="H34" s="15">
        <f>IFERROR(BD!$G34/BD!$F34,0)</f>
        <v>0.57226599775418197</v>
      </c>
      <c r="I34" s="16">
        <f>BD!$F34-BD!$G34</f>
        <v>11564.610000000002</v>
      </c>
      <c r="J34" s="15">
        <f>IFERROR(BD!$I34/BD!$F34,)</f>
        <v>0.42773400224581798</v>
      </c>
      <c r="K34" s="14">
        <v>8851</v>
      </c>
      <c r="L34" s="14">
        <v>462</v>
      </c>
      <c r="M34" s="14">
        <v>578.72</v>
      </c>
      <c r="N34" s="14"/>
      <c r="O34" s="14">
        <v>900</v>
      </c>
      <c r="P34" s="14">
        <f>BD!$L34+BD!$M34+BD!$N34+BD!$O34</f>
        <v>1940.72</v>
      </c>
      <c r="Q34" s="14">
        <v>804.01</v>
      </c>
      <c r="R34" s="14">
        <v>3876.58</v>
      </c>
      <c r="S34" s="14">
        <f>BD!$Q34+BD!$R34</f>
        <v>4680.59</v>
      </c>
      <c r="T34" s="17">
        <f>BD!$K34+BD!$P34+BD!$S34</f>
        <v>15472.31</v>
      </c>
      <c r="U34" s="18">
        <f>(BD!$B34/(SUM($B$2:$B$78)))*$AA$3</f>
        <v>1346.2236827612223</v>
      </c>
      <c r="V34" s="17">
        <f>BD!$F34-BD!$G34-BD!$U34</f>
        <v>10218.386317238779</v>
      </c>
      <c r="W34" s="19">
        <f>IFERROR(BD!$V34/BD!$C34,"0")</f>
        <v>0.31577067217669813</v>
      </c>
      <c r="X34" s="20">
        <v>45778</v>
      </c>
      <c r="Y34" s="36">
        <f t="shared" si="0"/>
        <v>45808</v>
      </c>
      <c r="AB34" s="18">
        <f>SUMIFS('BD FT'!$Q:$Q,'BD FT'!$P:$P,BD!A34,'BD FT'!$O:$O,BD!Y34)</f>
        <v>470</v>
      </c>
      <c r="AC34" s="18">
        <f>SUMIFS('BD FREE'!$D:$D,'BD FREE'!$A:$A,BD!$A34,'BD FREE'!$C:$C,BD!$Y34)</f>
        <v>0</v>
      </c>
    </row>
    <row r="35" spans="1:29" x14ac:dyDescent="0.25">
      <c r="A35" s="21" t="s">
        <v>46</v>
      </c>
      <c r="B35" s="22">
        <v>22170.080000000002</v>
      </c>
      <c r="C35" s="22">
        <v>22170.080000000002</v>
      </c>
      <c r="D35" s="23">
        <f>IFERROR(BD!$C35/BD!$B35,0)</f>
        <v>1</v>
      </c>
      <c r="E35" s="22">
        <v>3646.98</v>
      </c>
      <c r="F35" s="22">
        <f>BD!$C35-BD!$E35</f>
        <v>18523.100000000002</v>
      </c>
      <c r="G35" s="24">
        <f>BD!$K35+BD!$P35+BD!$S35</f>
        <v>11852.199999999999</v>
      </c>
      <c r="H35" s="23">
        <f>IFERROR(BD!$G35/BD!$F35,0)</f>
        <v>0.6398604985126678</v>
      </c>
      <c r="I35" s="24">
        <f>BD!$F35-BD!$G35</f>
        <v>6670.9000000000033</v>
      </c>
      <c r="J35" s="23">
        <f>IFERROR(BD!$I35/BD!$F35,)</f>
        <v>0.36013950148733215</v>
      </c>
      <c r="K35" s="22">
        <v>6792</v>
      </c>
      <c r="L35" s="22"/>
      <c r="M35" s="22">
        <v>578.72</v>
      </c>
      <c r="N35" s="22"/>
      <c r="O35" s="22">
        <v>1200</v>
      </c>
      <c r="P35" s="22">
        <f>BD!$L35+BD!$M35+BD!$N35+BD!$O35</f>
        <v>1778.72</v>
      </c>
      <c r="Q35" s="22">
        <v>590.16999999999996</v>
      </c>
      <c r="R35" s="22">
        <v>2691.31</v>
      </c>
      <c r="S35" s="22">
        <f>BD!$Q35+BD!$R35</f>
        <v>3281.48</v>
      </c>
      <c r="T35" s="25">
        <f>BD!$K35+BD!$P35+BD!$S35</f>
        <v>11852.199999999999</v>
      </c>
      <c r="U35" s="26">
        <f>(BD!$B35/(SUM($B$2:$B$78)))*$AA$3</f>
        <v>922.30372061658932</v>
      </c>
      <c r="V35" s="25">
        <f>BD!$F35-BD!$G35-BD!$U35</f>
        <v>5748.5962793834142</v>
      </c>
      <c r="W35" s="27">
        <f>IFERROR(BD!$V35/BD!$C35,"0")</f>
        <v>0.25929524293026518</v>
      </c>
      <c r="X35" s="28">
        <v>45778</v>
      </c>
      <c r="Y35" s="37">
        <f t="shared" si="0"/>
        <v>45808</v>
      </c>
      <c r="AB35" s="18">
        <f>SUMIFS('BD FT'!$Q:$Q,'BD FT'!$P:$P,BD!A35,'BD FT'!$O:$O,BD!Y35)</f>
        <v>0</v>
      </c>
      <c r="AC35" s="18">
        <f>SUMIFS('BD FREE'!$D:$D,'BD FREE'!$A:$A,BD!$A35,'BD FREE'!$C:$C,BD!$Y35)</f>
        <v>0</v>
      </c>
    </row>
    <row r="36" spans="1:29" x14ac:dyDescent="0.25">
      <c r="A36" s="13" t="s">
        <v>47</v>
      </c>
      <c r="B36" s="14">
        <v>16472.060000000001</v>
      </c>
      <c r="C36" s="14">
        <v>16847.93</v>
      </c>
      <c r="D36" s="15">
        <f>IFERROR(BD!$C36/BD!$B36,0)</f>
        <v>1.0228186395629932</v>
      </c>
      <c r="E36" s="14">
        <v>2771.49</v>
      </c>
      <c r="F36" s="14">
        <f>BD!$C36-BD!$E36</f>
        <v>14076.44</v>
      </c>
      <c r="G36" s="16">
        <f>BD!$K36+BD!$P36+BD!$S36</f>
        <v>6873.52</v>
      </c>
      <c r="H36" s="15">
        <f>IFERROR(BD!$G36/BD!$F36,0)</f>
        <v>0.48829959847802429</v>
      </c>
      <c r="I36" s="16">
        <f>BD!$F36-BD!$G36</f>
        <v>7202.92</v>
      </c>
      <c r="J36" s="15">
        <f>IFERROR(BD!$I36/BD!$F36,)</f>
        <v>0.51170040152197571</v>
      </c>
      <c r="K36" s="14">
        <v>3667</v>
      </c>
      <c r="L36" s="14"/>
      <c r="M36" s="14">
        <v>434.04</v>
      </c>
      <c r="N36" s="14"/>
      <c r="O36" s="14">
        <v>600</v>
      </c>
      <c r="P36" s="14">
        <f>BD!$L36+BD!$M36+BD!$N36+BD!$O36</f>
        <v>1034.04</v>
      </c>
      <c r="Q36" s="14">
        <v>376.55</v>
      </c>
      <c r="R36" s="14">
        <v>1795.93</v>
      </c>
      <c r="S36" s="14">
        <f>BD!$Q36+BD!$R36</f>
        <v>2172.48</v>
      </c>
      <c r="T36" s="17">
        <f>BD!$K36+BD!$P36+BD!$S36</f>
        <v>6873.52</v>
      </c>
      <c r="U36" s="18">
        <f>(BD!$B36/(SUM($B$2:$B$78)))*$AA$3</f>
        <v>685.25879131783449</v>
      </c>
      <c r="V36" s="17">
        <f>BD!$F36-BD!$G36-BD!$U36</f>
        <v>6517.661208682166</v>
      </c>
      <c r="W36" s="19">
        <f>IFERROR(BD!$V36/BD!$C36,"0")</f>
        <v>0.38685234380022743</v>
      </c>
      <c r="X36" s="20">
        <v>45778</v>
      </c>
      <c r="Y36" s="36">
        <f t="shared" si="0"/>
        <v>45808</v>
      </c>
      <c r="AB36" s="18">
        <f>SUMIFS('BD FT'!$Q:$Q,'BD FT'!$P:$P,BD!A36,'BD FT'!$O:$O,BD!Y36)</f>
        <v>0</v>
      </c>
      <c r="AC36" s="18">
        <f>SUMIFS('BD FREE'!$D:$D,'BD FREE'!$A:$A,BD!$A36,'BD FREE'!$C:$C,BD!$Y36)</f>
        <v>150</v>
      </c>
    </row>
    <row r="37" spans="1:29" x14ac:dyDescent="0.25">
      <c r="A37" s="21" t="s">
        <v>48</v>
      </c>
      <c r="B37" s="22">
        <v>32718.12</v>
      </c>
      <c r="C37" s="22">
        <v>0</v>
      </c>
      <c r="D37" s="23">
        <f>IFERROR(BD!$C37/BD!$B37,0)</f>
        <v>0</v>
      </c>
      <c r="E37" s="194">
        <v>0</v>
      </c>
      <c r="F37" s="22">
        <f>BD!$C37-BD!$E37</f>
        <v>0</v>
      </c>
      <c r="G37" s="24">
        <f>BD!$K37+BD!$P37+BD!$S37</f>
        <v>24647.920000000006</v>
      </c>
      <c r="H37" s="23">
        <f>IFERROR(BD!$G37/BD!$F37,0)</f>
        <v>0</v>
      </c>
      <c r="I37" s="24">
        <f>BD!$F37-BD!$G37</f>
        <v>-24647.920000000006</v>
      </c>
      <c r="J37" s="23">
        <f>IFERROR(BD!$I37/BD!$F37,)</f>
        <v>0</v>
      </c>
      <c r="K37" s="22">
        <v>10478</v>
      </c>
      <c r="L37" s="22">
        <v>2714.56</v>
      </c>
      <c r="M37" s="22">
        <v>1012.7600000000002</v>
      </c>
      <c r="N37" s="22">
        <v>2553.4800000000005</v>
      </c>
      <c r="O37" s="22">
        <v>500</v>
      </c>
      <c r="P37" s="22">
        <f>BD!$L37+BD!$M37+BD!$N37+BD!$O37</f>
        <v>6780.8000000000011</v>
      </c>
      <c r="Q37" s="22">
        <v>1223.1500000000001</v>
      </c>
      <c r="R37" s="22">
        <v>6165.97</v>
      </c>
      <c r="S37" s="22">
        <f>BD!$Q37+BD!$R37</f>
        <v>7389.1200000000008</v>
      </c>
      <c r="T37" s="25">
        <f>BD!$K37+BD!$P37+BD!$S37</f>
        <v>24647.920000000006</v>
      </c>
      <c r="U37" s="26">
        <f>(BD!$B37/(SUM($B$2:$B$78)))*$AA$3</f>
        <v>1361.1156932036349</v>
      </c>
      <c r="V37" s="25">
        <f>BD!$F37-BD!$G37-BD!$U37</f>
        <v>-26009.035693203641</v>
      </c>
      <c r="W37" s="27" t="str">
        <f>IFERROR(BD!$V37/BD!$C37,"0")</f>
        <v>0</v>
      </c>
      <c r="X37" s="28">
        <v>45778</v>
      </c>
      <c r="Y37" s="37">
        <f t="shared" si="0"/>
        <v>45808</v>
      </c>
      <c r="AB37" s="18">
        <f>SUMIFS('BD FT'!$Q:$Q,'BD FT'!$P:$P,BD!A37,'BD FT'!$O:$O,BD!Y37)</f>
        <v>0</v>
      </c>
      <c r="AC37" s="18">
        <f>SUMIFS('BD FREE'!$D:$D,'BD FREE'!$A:$A,BD!$A37,'BD FREE'!$C:$C,BD!$Y37)</f>
        <v>0</v>
      </c>
    </row>
    <row r="38" spans="1:29" x14ac:dyDescent="0.25">
      <c r="A38" s="13" t="s">
        <v>49</v>
      </c>
      <c r="B38" s="14">
        <v>5805.25</v>
      </c>
      <c r="C38" s="14">
        <v>5805.25</v>
      </c>
      <c r="D38" s="15">
        <f>IFERROR(BD!$C38/BD!$B38,0)</f>
        <v>1</v>
      </c>
      <c r="E38" s="14">
        <v>685.02</v>
      </c>
      <c r="F38" s="14">
        <f>BD!$C38-BD!$E38</f>
        <v>5120.2299999999996</v>
      </c>
      <c r="G38" s="16">
        <f>BD!$K38+BD!$P38+BD!$S38</f>
        <v>3935.94</v>
      </c>
      <c r="H38" s="15">
        <f>IFERROR(BD!$G38/BD!$F38,0)</f>
        <v>0.76870374963624688</v>
      </c>
      <c r="I38" s="16">
        <f>BD!$F38-BD!$G38</f>
        <v>1184.2899999999995</v>
      </c>
      <c r="J38" s="15">
        <f>IFERROR(BD!$I38/BD!$F38,)</f>
        <v>0.23129625036375312</v>
      </c>
      <c r="K38" s="14">
        <v>1580</v>
      </c>
      <c r="L38" s="14">
        <v>275</v>
      </c>
      <c r="M38" s="14">
        <v>144.68</v>
      </c>
      <c r="N38" s="14">
        <v>1058.76</v>
      </c>
      <c r="O38" s="14">
        <v>150</v>
      </c>
      <c r="P38" s="14">
        <f>BD!$L38+BD!$M38+BD!$N38+BD!$O38</f>
        <v>1628.44</v>
      </c>
      <c r="Q38" s="14">
        <v>137.37</v>
      </c>
      <c r="R38" s="14">
        <v>590.13</v>
      </c>
      <c r="S38" s="14">
        <f>BD!$Q38+BD!$R38</f>
        <v>727.5</v>
      </c>
      <c r="T38" s="17">
        <f>BD!$K38+BD!$P38+BD!$S38</f>
        <v>3935.94</v>
      </c>
      <c r="U38" s="18">
        <f>(BD!$B38/(SUM($B$2:$B$78)))*$AA$3</f>
        <v>241.50583462529025</v>
      </c>
      <c r="V38" s="17">
        <f>BD!$F38-BD!$G38-BD!$U38</f>
        <v>942.78416537470923</v>
      </c>
      <c r="W38" s="19">
        <f>IFERROR(BD!$V38/BD!$C38,"0")</f>
        <v>0.16240199222681354</v>
      </c>
      <c r="X38" s="20">
        <v>45778</v>
      </c>
      <c r="Y38" s="36">
        <f t="shared" si="0"/>
        <v>45808</v>
      </c>
      <c r="AB38" s="18">
        <f>SUMIFS('BD FT'!$Q:$Q,'BD FT'!$P:$P,BD!A38,'BD FT'!$O:$O,BD!Y38)</f>
        <v>0</v>
      </c>
      <c r="AC38" s="18">
        <f>SUMIFS('BD FREE'!$D:$D,'BD FREE'!$A:$A,BD!$A38,'BD FREE'!$C:$C,BD!$Y38)</f>
        <v>0</v>
      </c>
    </row>
    <row r="39" spans="1:29" x14ac:dyDescent="0.25">
      <c r="A39" s="21" t="s">
        <v>50</v>
      </c>
      <c r="B39" s="22">
        <v>11542.31</v>
      </c>
      <c r="C39" s="22">
        <v>10906.44</v>
      </c>
      <c r="D39" s="23">
        <f>IFERROR(BD!$C39/BD!$B39,0)</f>
        <v>0.9449096411376926</v>
      </c>
      <c r="E39" s="22">
        <v>2121.29</v>
      </c>
      <c r="F39" s="22">
        <f>BD!$C39-BD!$E39</f>
        <v>8785.1500000000015</v>
      </c>
      <c r="G39" s="24">
        <f>BD!$K39+BD!$P39+BD!$S39</f>
        <v>5255.65</v>
      </c>
      <c r="H39" s="23">
        <f>IFERROR(BD!$G39/BD!$F39,0)</f>
        <v>0.59824248874521191</v>
      </c>
      <c r="I39" s="24">
        <f>BD!$F39-BD!$G39</f>
        <v>3529.5000000000018</v>
      </c>
      <c r="J39" s="23">
        <f>IFERROR(BD!$I39/BD!$F39,)</f>
        <v>0.40175751125478804</v>
      </c>
      <c r="K39" s="22">
        <v>2500</v>
      </c>
      <c r="L39" s="22">
        <v>250</v>
      </c>
      <c r="M39" s="22">
        <v>289.36</v>
      </c>
      <c r="N39" s="22"/>
      <c r="O39" s="22">
        <v>520</v>
      </c>
      <c r="P39" s="22">
        <f>BD!$L39+BD!$M39+BD!$N39+BD!$O39</f>
        <v>1059.3600000000001</v>
      </c>
      <c r="Q39" s="22">
        <v>293.49</v>
      </c>
      <c r="R39" s="22">
        <v>1402.8</v>
      </c>
      <c r="S39" s="22">
        <f>BD!$Q39+BD!$R39</f>
        <v>1696.29</v>
      </c>
      <c r="T39" s="25">
        <f>BD!$K39+BD!$P39+BD!$S39</f>
        <v>5255.65</v>
      </c>
      <c r="U39" s="26">
        <f>(BD!$B39/(SUM($B$2:$B$78)))*$AA$3</f>
        <v>480.17487792150791</v>
      </c>
      <c r="V39" s="25">
        <f>BD!$F39-BD!$G39-BD!$U39</f>
        <v>3049.3251220784941</v>
      </c>
      <c r="W39" s="27">
        <f>IFERROR(BD!$V39/BD!$C39,"0")</f>
        <v>0.27958940975043128</v>
      </c>
      <c r="X39" s="28">
        <v>45778</v>
      </c>
      <c r="Y39" s="37">
        <f t="shared" si="0"/>
        <v>45808</v>
      </c>
      <c r="AB39" s="18">
        <f>SUMIFS('BD FT'!$Q:$Q,'BD FT'!$P:$P,BD!A39,'BD FT'!$O:$O,BD!Y39)</f>
        <v>0</v>
      </c>
      <c r="AC39" s="18">
        <f>SUMIFS('BD FREE'!$D:$D,'BD FREE'!$A:$A,BD!$A39,'BD FREE'!$C:$C,BD!$Y39)</f>
        <v>0</v>
      </c>
    </row>
    <row r="40" spans="1:29" x14ac:dyDescent="0.25">
      <c r="A40" s="13" t="s">
        <v>15</v>
      </c>
      <c r="B40" s="14">
        <v>75045.399999999994</v>
      </c>
      <c r="C40" s="14">
        <v>74661.91</v>
      </c>
      <c r="D40" s="15">
        <f>IFERROR(BD!$C40/BD!$B40,0)</f>
        <v>0.99488989331791167</v>
      </c>
      <c r="E40" s="14">
        <v>14044.4</v>
      </c>
      <c r="F40" s="14">
        <f>BD!$C40-BD!$E40</f>
        <v>60617.51</v>
      </c>
      <c r="G40" s="16">
        <f>BD!$K40+BD!$P40+BD!$S40</f>
        <v>27147.67</v>
      </c>
      <c r="H40" s="15">
        <f>IFERROR(BD!$G40/BD!$F40,0)</f>
        <v>0.44785194904904535</v>
      </c>
      <c r="I40" s="16">
        <f>BD!$F40-BD!$G40</f>
        <v>33469.840000000004</v>
      </c>
      <c r="J40" s="15">
        <f>IFERROR(BD!$I40/BD!$F40,)</f>
        <v>0.55214805095095465</v>
      </c>
      <c r="K40" s="14">
        <v>14383</v>
      </c>
      <c r="L40" s="14">
        <v>1460</v>
      </c>
      <c r="M40" s="14">
        <v>1614.68</v>
      </c>
      <c r="N40" s="14"/>
      <c r="O40" s="14">
        <v>1800</v>
      </c>
      <c r="P40" s="14">
        <f>BD!$L40+BD!$M40+BD!$N40+BD!$O40</f>
        <v>4874.68</v>
      </c>
      <c r="Q40" s="14">
        <v>1371.66</v>
      </c>
      <c r="R40" s="14">
        <v>6518.33</v>
      </c>
      <c r="S40" s="14">
        <f>BD!$Q40+BD!$R40</f>
        <v>7889.99</v>
      </c>
      <c r="T40" s="17">
        <f>BD!$K40+BD!$P40+BD!$S40</f>
        <v>27147.67</v>
      </c>
      <c r="U40" s="18">
        <f>(BD!$B40/(SUM($B$2:$B$78)))*$AA$3</f>
        <v>3121.9847485963141</v>
      </c>
      <c r="V40" s="17">
        <f>BD!$F40-BD!$G40-BD!$U40</f>
        <v>30347.855251403689</v>
      </c>
      <c r="W40" s="19">
        <f>IFERROR(BD!$V40/BD!$C40,"0")</f>
        <v>0.40647038431515731</v>
      </c>
      <c r="X40" s="20">
        <v>45778</v>
      </c>
      <c r="Y40" s="36">
        <f t="shared" si="0"/>
        <v>45808</v>
      </c>
      <c r="AB40" s="18">
        <f>SUMIFS('BD FT'!$Q:$Q,'BD FT'!$P:$P,BD!A40,'BD FT'!$O:$O,BD!Y40)</f>
        <v>0</v>
      </c>
      <c r="AC40" s="18">
        <f>SUMIFS('BD FREE'!$D:$D,'BD FREE'!$A:$A,BD!$A40,'BD FREE'!$C:$C,BD!$Y40)</f>
        <v>0</v>
      </c>
    </row>
    <row r="41" spans="1:29" x14ac:dyDescent="0.25">
      <c r="A41" s="21" t="s">
        <v>51</v>
      </c>
      <c r="B41" s="22">
        <v>83864.72</v>
      </c>
      <c r="C41" s="22">
        <v>71105.56</v>
      </c>
      <c r="D41" s="23">
        <f>IFERROR(BD!$C41/BD!$B41,0)</f>
        <v>0.84786022060289468</v>
      </c>
      <c r="E41" s="22">
        <v>11696.88</v>
      </c>
      <c r="F41" s="22">
        <f>BD!$C41-BD!$E41</f>
        <v>59408.68</v>
      </c>
      <c r="G41" s="24">
        <f>BD!$K41+BD!$P41+BD!$S41</f>
        <v>36249.5</v>
      </c>
      <c r="H41" s="23">
        <f>IFERROR(BD!$G41/BD!$F41,0)</f>
        <v>0.61017177961200286</v>
      </c>
      <c r="I41" s="24">
        <f>BD!$F41-BD!$G41</f>
        <v>23159.18</v>
      </c>
      <c r="J41" s="23">
        <f>IFERROR(BD!$I41/BD!$F41,)</f>
        <v>0.38982822038799719</v>
      </c>
      <c r="K41" s="22">
        <v>18461</v>
      </c>
      <c r="L41" s="22">
        <v>2861.8</v>
      </c>
      <c r="M41" s="22">
        <v>1302.1200000000003</v>
      </c>
      <c r="N41" s="22"/>
      <c r="O41" s="22">
        <v>1680</v>
      </c>
      <c r="P41" s="22">
        <f>BD!$L41+BD!$M41+BD!$N41+BD!$O41</f>
        <v>5843.92</v>
      </c>
      <c r="Q41" s="22">
        <v>1914.89</v>
      </c>
      <c r="R41" s="22">
        <v>10029.69</v>
      </c>
      <c r="S41" s="22">
        <f>BD!$Q41+BD!$R41</f>
        <v>11944.58</v>
      </c>
      <c r="T41" s="25">
        <f>BD!$K41+BD!$P41+BD!$S41</f>
        <v>36249.5</v>
      </c>
      <c r="U41" s="26">
        <f>(BD!$B41/(SUM($B$2:$B$78)))*$AA$3</f>
        <v>3488.8797552588212</v>
      </c>
      <c r="V41" s="25">
        <f>BD!$F41-BD!$G41-BD!$U41</f>
        <v>19670.300244741178</v>
      </c>
      <c r="W41" s="27">
        <f>IFERROR(BD!$V41/BD!$C41,"0")</f>
        <v>0.2766351920263504</v>
      </c>
      <c r="X41" s="28">
        <v>45778</v>
      </c>
      <c r="Y41" s="37">
        <f t="shared" si="0"/>
        <v>45808</v>
      </c>
      <c r="AB41" s="18">
        <f>SUMIFS('BD FT'!$Q:$Q,'BD FT'!$P:$P,BD!A41,'BD FT'!$O:$O,BD!Y41)</f>
        <v>0</v>
      </c>
      <c r="AC41" s="18">
        <f>SUMIFS('BD FREE'!$D:$D,'BD FREE'!$A:$A,BD!$A41,'BD FREE'!$C:$C,BD!$Y41)</f>
        <v>2500</v>
      </c>
    </row>
    <row r="42" spans="1:29" x14ac:dyDescent="0.25">
      <c r="A42" s="13" t="s">
        <v>52</v>
      </c>
      <c r="B42" s="14">
        <v>5855</v>
      </c>
      <c r="C42" s="14">
        <v>5855</v>
      </c>
      <c r="D42" s="15">
        <f>IFERROR(BD!$C42/BD!$B42,0)</f>
        <v>1</v>
      </c>
      <c r="E42" s="14">
        <v>963.15</v>
      </c>
      <c r="F42" s="14">
        <f>BD!$C42-BD!$E42</f>
        <v>4891.8500000000004</v>
      </c>
      <c r="G42" s="16">
        <f>BD!$K42+BD!$P42+BD!$S42</f>
        <v>3744.2900000000004</v>
      </c>
      <c r="H42" s="15">
        <f>IFERROR(BD!$G42/BD!$F42,0)</f>
        <v>0.7654139027157415</v>
      </c>
      <c r="I42" s="16">
        <f>BD!$F42-BD!$G42</f>
        <v>1147.56</v>
      </c>
      <c r="J42" s="15">
        <f>IFERROR(BD!$I42/BD!$F42,)</f>
        <v>0.23458609728425847</v>
      </c>
      <c r="K42" s="14">
        <v>1696</v>
      </c>
      <c r="L42" s="14">
        <v>231</v>
      </c>
      <c r="M42" s="14">
        <v>144.68</v>
      </c>
      <c r="N42" s="14">
        <v>435.96000000000004</v>
      </c>
      <c r="O42" s="14">
        <v>300</v>
      </c>
      <c r="P42" s="14">
        <f>BD!$L42+BD!$M42+BD!$N42+BD!$O42</f>
        <v>1111.6400000000001</v>
      </c>
      <c r="Q42" s="14">
        <v>161.66</v>
      </c>
      <c r="R42" s="14">
        <v>774.99</v>
      </c>
      <c r="S42" s="14">
        <f>BD!$Q42+BD!$R42</f>
        <v>936.65</v>
      </c>
      <c r="T42" s="17">
        <f>BD!$K42+BD!$P42+BD!$S42</f>
        <v>3744.2900000000004</v>
      </c>
      <c r="U42" s="18">
        <f>(BD!$B42/(SUM($B$2:$B$78)))*$AA$3</f>
        <v>243.57549833875791</v>
      </c>
      <c r="V42" s="17">
        <f>BD!$F42-BD!$G42-BD!$U42</f>
        <v>903.98450166124201</v>
      </c>
      <c r="W42" s="19">
        <f>IFERROR(BD!$V42/BD!$C42,"0")</f>
        <v>0.15439530344342306</v>
      </c>
      <c r="X42" s="20">
        <v>45778</v>
      </c>
      <c r="Y42" s="36">
        <f t="shared" si="0"/>
        <v>45808</v>
      </c>
      <c r="AB42" s="18">
        <f>SUMIFS('BD FT'!$Q:$Q,'BD FT'!$P:$P,BD!A42,'BD FT'!$O:$O,BD!Y42)</f>
        <v>0</v>
      </c>
      <c r="AC42" s="18">
        <f>SUMIFS('BD FREE'!$D:$D,'BD FREE'!$A:$A,BD!$A42,'BD FREE'!$C:$C,BD!$Y42)</f>
        <v>0</v>
      </c>
    </row>
    <row r="43" spans="1:29" x14ac:dyDescent="0.25">
      <c r="A43" s="21" t="s">
        <v>53</v>
      </c>
      <c r="B43" s="22">
        <v>591581.26</v>
      </c>
      <c r="C43" s="22"/>
      <c r="D43" s="23">
        <f>IFERROR(BD!$C43/BD!$B43,0)</f>
        <v>0</v>
      </c>
      <c r="E43" s="22">
        <v>0</v>
      </c>
      <c r="F43" s="22">
        <f>BD!$C43-BD!$E43</f>
        <v>0</v>
      </c>
      <c r="G43" s="24">
        <f>BD!$K43+BD!$P43+BD!$S43</f>
        <v>50923.01</v>
      </c>
      <c r="H43" s="23">
        <f>IFERROR(BD!$G43/BD!$F43,0)</f>
        <v>0</v>
      </c>
      <c r="I43" s="24">
        <f>BD!$F43-BD!$G43</f>
        <v>-50923.01</v>
      </c>
      <c r="J43" s="23">
        <f>IFERROR(BD!$I43/BD!$F43,)</f>
        <v>0</v>
      </c>
      <c r="K43" s="22">
        <v>31473</v>
      </c>
      <c r="L43" s="22"/>
      <c r="M43" s="22"/>
      <c r="N43" s="22"/>
      <c r="O43" s="22">
        <v>3600</v>
      </c>
      <c r="P43" s="22">
        <f>BD!$L43+BD!$M43+BD!$N43+BD!$O43</f>
        <v>3600</v>
      </c>
      <c r="Q43" s="22">
        <v>2742.08</v>
      </c>
      <c r="R43" s="22">
        <v>13107.93</v>
      </c>
      <c r="S43" s="22">
        <f>BD!$Q43+BD!$R43</f>
        <v>15850.01</v>
      </c>
      <c r="T43" s="25">
        <f>BD!$K43+BD!$P43+BD!$S43</f>
        <v>50923.01</v>
      </c>
      <c r="U43" s="26">
        <f>(BD!$B43/(SUM($B$2:$B$78)))*$AA$3</f>
        <v>24610.538037979561</v>
      </c>
      <c r="V43" s="25">
        <f>BD!$F43-BD!$G43-BD!$U43</f>
        <v>-75533.548037979563</v>
      </c>
      <c r="W43" s="27" t="str">
        <f>IFERROR(BD!$V43/BD!$C43,"0")</f>
        <v>0</v>
      </c>
      <c r="X43" s="28">
        <v>45778</v>
      </c>
      <c r="Y43" s="37">
        <f t="shared" si="0"/>
        <v>45808</v>
      </c>
      <c r="AB43" s="18">
        <f>SUMIFS('BD FT'!$Q:$Q,'BD FT'!$P:$P,BD!A43,'BD FT'!$O:$O,BD!Y43)</f>
        <v>0</v>
      </c>
      <c r="AC43" s="18">
        <f>SUMIFS('BD FREE'!$D:$D,'BD FREE'!$A:$A,BD!$A43,'BD FREE'!$C:$C,BD!$Y43)</f>
        <v>0</v>
      </c>
    </row>
    <row r="44" spans="1:29" x14ac:dyDescent="0.25">
      <c r="A44" s="13" t="s">
        <v>54</v>
      </c>
      <c r="B44" s="14">
        <v>5881.16</v>
      </c>
      <c r="C44" s="14">
        <v>5881.16</v>
      </c>
      <c r="D44" s="15">
        <f>IFERROR(BD!$C44/BD!$B44,0)</f>
        <v>1</v>
      </c>
      <c r="E44" s="14">
        <v>967.44</v>
      </c>
      <c r="F44" s="14">
        <f>BD!$C44-BD!$E44</f>
        <v>4913.7199999999993</v>
      </c>
      <c r="G44" s="16">
        <f>BD!$K44+BD!$P44+BD!$S44</f>
        <v>3474.94</v>
      </c>
      <c r="H44" s="15">
        <f>IFERROR(BD!$G44/BD!$F44,0)</f>
        <v>0.70719129295116545</v>
      </c>
      <c r="I44" s="16">
        <f>BD!$F44-BD!$G44</f>
        <v>1438.7799999999993</v>
      </c>
      <c r="J44" s="15">
        <f>IFERROR(BD!$I44/BD!$F44,)</f>
        <v>0.2928087070488346</v>
      </c>
      <c r="K44" s="14">
        <v>1412</v>
      </c>
      <c r="L44" s="14">
        <v>286</v>
      </c>
      <c r="M44" s="14">
        <v>144.68</v>
      </c>
      <c r="N44" s="14">
        <v>539.76</v>
      </c>
      <c r="O44" s="14">
        <v>300</v>
      </c>
      <c r="P44" s="14">
        <f>BD!$L44+BD!$M44+BD!$N44+BD!$O44</f>
        <v>1270.44</v>
      </c>
      <c r="Q44" s="14">
        <v>137.37</v>
      </c>
      <c r="R44" s="14">
        <v>655.13</v>
      </c>
      <c r="S44" s="14">
        <f>BD!$Q44+BD!$R44</f>
        <v>792.5</v>
      </c>
      <c r="T44" s="17">
        <f>BD!$K44+BD!$P44+BD!$S44</f>
        <v>3474.94</v>
      </c>
      <c r="U44" s="18">
        <f>(BD!$B44/(SUM($B$2:$B$78)))*$AA$3</f>
        <v>244.66378784115619</v>
      </c>
      <c r="V44" s="17">
        <f>BD!$F44-BD!$G44-BD!$U44</f>
        <v>1194.1162121588432</v>
      </c>
      <c r="W44" s="19">
        <f>IFERROR(BD!$V44/BD!$C44,"0")</f>
        <v>0.20304093276816873</v>
      </c>
      <c r="X44" s="20">
        <v>45778</v>
      </c>
      <c r="Y44" s="36">
        <f t="shared" si="0"/>
        <v>45808</v>
      </c>
      <c r="AB44" s="18">
        <f>SUMIFS('BD FT'!$Q:$Q,'BD FT'!$P:$P,BD!A44,'BD FT'!$O:$O,BD!Y44)</f>
        <v>0</v>
      </c>
      <c r="AC44" s="18">
        <f>SUMIFS('BD FREE'!$D:$D,'BD FREE'!$A:$A,BD!$A44,'BD FREE'!$C:$C,BD!$Y44)</f>
        <v>0</v>
      </c>
    </row>
    <row r="45" spans="1:29" x14ac:dyDescent="0.25">
      <c r="A45" s="21" t="s">
        <v>55</v>
      </c>
      <c r="B45" s="22">
        <v>3576.77</v>
      </c>
      <c r="C45" s="22">
        <v>3576.77</v>
      </c>
      <c r="D45" s="23">
        <f>IFERROR(BD!$C45/BD!$B45,0)</f>
        <v>1</v>
      </c>
      <c r="E45" s="22">
        <v>588.39</v>
      </c>
      <c r="F45" s="22">
        <f>BD!$C45-BD!$E45</f>
        <v>2988.38</v>
      </c>
      <c r="G45" s="24">
        <f>BD!$K45+BD!$P45+BD!$S45</f>
        <v>1878.95</v>
      </c>
      <c r="H45" s="23">
        <f>IFERROR(BD!$G45/BD!$F45,0)</f>
        <v>0.62875203287399861</v>
      </c>
      <c r="I45" s="24">
        <f>BD!$F45-BD!$G45</f>
        <v>1109.43</v>
      </c>
      <c r="J45" s="23">
        <f>IFERROR(BD!$I45/BD!$F45,)</f>
        <v>0.37124796712600139</v>
      </c>
      <c r="K45" s="22">
        <v>880</v>
      </c>
      <c r="L45" s="22">
        <v>230.58</v>
      </c>
      <c r="M45" s="22">
        <v>144.68</v>
      </c>
      <c r="N45" s="22"/>
      <c r="O45" s="22">
        <v>150</v>
      </c>
      <c r="P45" s="22">
        <f>BD!$L45+BD!$M45+BD!$N45+BD!$O45</f>
        <v>525.26</v>
      </c>
      <c r="Q45" s="22">
        <v>82.42</v>
      </c>
      <c r="R45" s="22">
        <v>391.27</v>
      </c>
      <c r="S45" s="22">
        <f>BD!$Q45+BD!$R45</f>
        <v>473.69</v>
      </c>
      <c r="T45" s="25">
        <f>BD!$K45+BD!$P45+BD!$S45</f>
        <v>1878.95</v>
      </c>
      <c r="U45" s="26">
        <f>(BD!$B45/(SUM($B$2:$B$78)))*$AA$3</f>
        <v>148.7982126717539</v>
      </c>
      <c r="V45" s="25">
        <f>BD!$F45-BD!$G45-BD!$U45</f>
        <v>960.63178732824622</v>
      </c>
      <c r="W45" s="27">
        <f>IFERROR(BD!$V45/BD!$C45,"0")</f>
        <v>0.26857521935384332</v>
      </c>
      <c r="X45" s="28">
        <v>45778</v>
      </c>
      <c r="Y45" s="37">
        <f t="shared" si="0"/>
        <v>45808</v>
      </c>
      <c r="AB45" s="18">
        <f>SUMIFS('BD FT'!$Q:$Q,'BD FT'!$P:$P,BD!A45,'BD FT'!$O:$O,BD!Y45)</f>
        <v>0</v>
      </c>
      <c r="AC45" s="18">
        <f>SUMIFS('BD FREE'!$D:$D,'BD FREE'!$A:$A,BD!$A45,'BD FREE'!$C:$C,BD!$Y45)</f>
        <v>0</v>
      </c>
    </row>
    <row r="46" spans="1:29" x14ac:dyDescent="0.25">
      <c r="A46" s="13" t="s">
        <v>56</v>
      </c>
      <c r="B46" s="14">
        <v>13887.45</v>
      </c>
      <c r="C46" s="14">
        <v>13877.45</v>
      </c>
      <c r="D46" s="15">
        <f>IFERROR(BD!$C46/BD!$B46,0)</f>
        <v>0.99927992540027144</v>
      </c>
      <c r="E46" s="14">
        <v>2282.83</v>
      </c>
      <c r="F46" s="14">
        <f>BD!$C46-BD!$E46</f>
        <v>11594.62</v>
      </c>
      <c r="G46" s="16">
        <f>BD!$K46+BD!$P46+BD!$S46</f>
        <v>4349.03</v>
      </c>
      <c r="H46" s="15">
        <f>IFERROR(BD!$G46/BD!$F46,0)</f>
        <v>0.37509034362488802</v>
      </c>
      <c r="I46" s="16">
        <f>BD!$F46-BD!$G46</f>
        <v>7245.5900000000011</v>
      </c>
      <c r="J46" s="15">
        <f>IFERROR(BD!$I46/BD!$F46,)</f>
        <v>0.62490965637511198</v>
      </c>
      <c r="K46" s="14">
        <v>1528</v>
      </c>
      <c r="L46" s="14">
        <v>800</v>
      </c>
      <c r="M46" s="14">
        <v>144.68</v>
      </c>
      <c r="N46" s="14">
        <v>664.32</v>
      </c>
      <c r="O46" s="14">
        <v>300</v>
      </c>
      <c r="P46" s="14">
        <f>BD!$L46+BD!$M46+BD!$N46+BD!$O46</f>
        <v>1909</v>
      </c>
      <c r="Q46" s="14">
        <v>137.37</v>
      </c>
      <c r="R46" s="14">
        <v>774.66</v>
      </c>
      <c r="S46" s="14">
        <f>BD!$Q46+BD!$R46</f>
        <v>912.03</v>
      </c>
      <c r="T46" s="17">
        <f>BD!$K46+BD!$P46+BD!$S46</f>
        <v>4349.03</v>
      </c>
      <c r="U46" s="18">
        <f>(BD!$B46/(SUM($B$2:$B$78)))*$AA$3</f>
        <v>577.73570527832339</v>
      </c>
      <c r="V46" s="17">
        <f>BD!$F46-BD!$G46-BD!$U46</f>
        <v>6667.8542947216774</v>
      </c>
      <c r="W46" s="19">
        <f>IFERROR(BD!$V46/BD!$C46,"0")</f>
        <v>0.48048123356392397</v>
      </c>
      <c r="X46" s="20">
        <v>45778</v>
      </c>
      <c r="Y46" s="36">
        <f t="shared" si="0"/>
        <v>45808</v>
      </c>
      <c r="AB46" s="18">
        <f>SUMIFS('BD FT'!$Q:$Q,'BD FT'!$P:$P,BD!A46,'BD FT'!$O:$O,BD!Y46)</f>
        <v>2800</v>
      </c>
      <c r="AC46" s="18">
        <f>SUMIFS('BD FREE'!$D:$D,'BD FREE'!$A:$A,BD!$A46,'BD FREE'!$C:$C,BD!$Y46)</f>
        <v>3200</v>
      </c>
    </row>
    <row r="47" spans="1:29" x14ac:dyDescent="0.25">
      <c r="A47" s="21" t="s">
        <v>57</v>
      </c>
      <c r="B47" s="22"/>
      <c r="C47" s="22"/>
      <c r="D47" s="23">
        <f>IFERROR(BD!$C47/BD!$B47,0)</f>
        <v>0</v>
      </c>
      <c r="E47" s="22">
        <v>0</v>
      </c>
      <c r="F47" s="22">
        <f>BD!$C47-BD!$E47</f>
        <v>0</v>
      </c>
      <c r="G47" s="24">
        <f>BD!$K47+BD!$P47+BD!$S47</f>
        <v>304.55</v>
      </c>
      <c r="H47" s="23">
        <f>IFERROR(BD!$G47/BD!$F47,0)</f>
        <v>0</v>
      </c>
      <c r="I47" s="24">
        <f>BD!$F47-BD!$G47</f>
        <v>-304.55</v>
      </c>
      <c r="J47" s="23">
        <f>IFERROR(BD!$I47/BD!$F47,)</f>
        <v>0</v>
      </c>
      <c r="K47" s="22">
        <v>191</v>
      </c>
      <c r="L47" s="22"/>
      <c r="M47" s="22"/>
      <c r="N47" s="22"/>
      <c r="O47" s="22"/>
      <c r="P47" s="22">
        <f>BD!$L47+BD!$M47+BD!$N47+BD!$O47</f>
        <v>0</v>
      </c>
      <c r="Q47" s="22">
        <v>19.760000000000002</v>
      </c>
      <c r="R47" s="22">
        <v>93.79</v>
      </c>
      <c r="S47" s="22">
        <f>BD!$Q47+BD!$R47</f>
        <v>113.55000000000001</v>
      </c>
      <c r="T47" s="25">
        <f>BD!$K47+BD!$P47+BD!$S47</f>
        <v>304.55</v>
      </c>
      <c r="U47" s="26">
        <f>(BD!$B47/(SUM($B$2:$B$78)))*$AA$3</f>
        <v>0</v>
      </c>
      <c r="V47" s="25">
        <f>BD!$F47-BD!$G47-BD!$U47</f>
        <v>-304.55</v>
      </c>
      <c r="W47" s="27" t="str">
        <f>IFERROR(BD!$V47/BD!$C47,"0")</f>
        <v>0</v>
      </c>
      <c r="X47" s="28">
        <v>45778</v>
      </c>
      <c r="Y47" s="37">
        <f t="shared" si="0"/>
        <v>45808</v>
      </c>
      <c r="AB47" s="18">
        <f>SUMIFS('BD FT'!$Q:$Q,'BD FT'!$P:$P,BD!A47,'BD FT'!$O:$O,BD!Y47)</f>
        <v>0</v>
      </c>
      <c r="AC47" s="18">
        <f>SUMIFS('BD FREE'!$D:$D,'BD FREE'!$A:$A,BD!$A47,'BD FREE'!$C:$C,BD!$Y47)</f>
        <v>0</v>
      </c>
    </row>
    <row r="48" spans="1:29" x14ac:dyDescent="0.25">
      <c r="A48" s="13" t="s">
        <v>58</v>
      </c>
      <c r="B48" s="14">
        <v>85409.78</v>
      </c>
      <c r="C48" s="14">
        <v>78186.23</v>
      </c>
      <c r="D48" s="15">
        <f>IFERROR(BD!$C48/BD!$B48,0)</f>
        <v>0.91542479093143658</v>
      </c>
      <c r="E48" s="14">
        <v>13724.03</v>
      </c>
      <c r="F48" s="14">
        <f>BD!$C48-BD!$E48</f>
        <v>64462.2</v>
      </c>
      <c r="G48" s="16">
        <f>BD!$K48+BD!$P48+BD!$S48</f>
        <v>47242.240000000005</v>
      </c>
      <c r="H48" s="15">
        <f>IFERROR(BD!$G48/BD!$F48,0)</f>
        <v>0.7328673237959612</v>
      </c>
      <c r="I48" s="16">
        <f>BD!$F48-BD!$G48</f>
        <v>17219.959999999992</v>
      </c>
      <c r="J48" s="15">
        <f>IFERROR(BD!$I48/BD!$F48,)</f>
        <v>0.26713267620403885</v>
      </c>
      <c r="K48" s="14">
        <v>26444</v>
      </c>
      <c r="L48" s="14">
        <v>1071.2</v>
      </c>
      <c r="M48" s="14">
        <v>2025.5200000000007</v>
      </c>
      <c r="N48" s="14"/>
      <c r="O48" s="14">
        <v>2400</v>
      </c>
      <c r="P48" s="14">
        <f>BD!$L48+BD!$M48+BD!$N48+BD!$O48</f>
        <v>5496.7200000000012</v>
      </c>
      <c r="Q48" s="14">
        <v>2584.1999999999998</v>
      </c>
      <c r="R48" s="14">
        <v>12717.32</v>
      </c>
      <c r="S48" s="14">
        <f>BD!$Q48+BD!$R48</f>
        <v>15301.52</v>
      </c>
      <c r="T48" s="17">
        <f>BD!$K48+BD!$P48+BD!$S48</f>
        <v>47242.240000000005</v>
      </c>
      <c r="U48" s="18">
        <f>(BD!$B48/(SUM($B$2:$B$78)))*$AA$3</f>
        <v>3553.1562299750094</v>
      </c>
      <c r="V48" s="17">
        <f>BD!$F48-BD!$G48-BD!$U48</f>
        <v>13666.803770024982</v>
      </c>
      <c r="W48" s="19">
        <f>IFERROR(BD!$V48/BD!$C48,"0")</f>
        <v>0.17479809130105115</v>
      </c>
      <c r="X48" s="20">
        <v>45778</v>
      </c>
      <c r="Y48" s="36">
        <f t="shared" si="0"/>
        <v>45808</v>
      </c>
      <c r="AB48" s="18">
        <f>SUMIFS('BD FT'!$Q:$Q,'BD FT'!$P:$P,BD!A48,'BD FT'!$O:$O,BD!Y48)</f>
        <v>0</v>
      </c>
      <c r="AC48" s="18">
        <f>SUMIFS('BD FREE'!$D:$D,'BD FREE'!$A:$A,BD!$A48,'BD FREE'!$C:$C,BD!$Y48)</f>
        <v>0</v>
      </c>
    </row>
    <row r="49" spans="1:29" x14ac:dyDescent="0.25">
      <c r="A49" s="21" t="s">
        <v>59</v>
      </c>
      <c r="B49" s="22">
        <v>5823.24</v>
      </c>
      <c r="C49" s="22">
        <v>5823.84</v>
      </c>
      <c r="D49" s="23">
        <f>IFERROR(BD!$C49/BD!$B49,0)</f>
        <v>1.0001030354235787</v>
      </c>
      <c r="E49" s="22">
        <v>958.03</v>
      </c>
      <c r="F49" s="22">
        <f>BD!$C49-BD!$E49</f>
        <v>4865.8100000000004</v>
      </c>
      <c r="G49" s="24">
        <f>BD!$K49+BD!$P49+BD!$S49</f>
        <v>3093.1400000000003</v>
      </c>
      <c r="H49" s="23">
        <f>IFERROR(BD!$G49/BD!$F49,0)</f>
        <v>0.63568861094041895</v>
      </c>
      <c r="I49" s="24">
        <f>BD!$F49-BD!$G49</f>
        <v>1772.67</v>
      </c>
      <c r="J49" s="23">
        <f>IFERROR(BD!$I49/BD!$F49,)</f>
        <v>0.36431138905958105</v>
      </c>
      <c r="K49" s="22">
        <v>1231</v>
      </c>
      <c r="L49" s="22">
        <v>189</v>
      </c>
      <c r="M49" s="22">
        <v>144.68</v>
      </c>
      <c r="N49" s="22">
        <v>435.96000000000004</v>
      </c>
      <c r="O49" s="22">
        <v>300</v>
      </c>
      <c r="P49" s="22">
        <f>BD!$L49+BD!$M49+BD!$N49+BD!$O49</f>
        <v>1069.6400000000001</v>
      </c>
      <c r="Q49" s="22">
        <v>137.37</v>
      </c>
      <c r="R49" s="22">
        <v>655.13</v>
      </c>
      <c r="S49" s="22">
        <f>BD!$Q49+BD!$R49</f>
        <v>792.5</v>
      </c>
      <c r="T49" s="25">
        <f>BD!$K49+BD!$P49+BD!$S49</f>
        <v>3093.1400000000003</v>
      </c>
      <c r="U49" s="26">
        <f>(BD!$B49/(SUM($B$2:$B$78)))*$AA$3</f>
        <v>242.2542416645924</v>
      </c>
      <c r="V49" s="25">
        <f>BD!$F49-BD!$G49-BD!$U49</f>
        <v>1530.4157583354076</v>
      </c>
      <c r="W49" s="27">
        <f>IFERROR(BD!$V49/BD!$C49,"0")</f>
        <v>0.26278465039139254</v>
      </c>
      <c r="X49" s="28">
        <v>45778</v>
      </c>
      <c r="Y49" s="37">
        <f t="shared" si="0"/>
        <v>45808</v>
      </c>
      <c r="AB49" s="18">
        <f>SUMIFS('BD FT'!$Q:$Q,'BD FT'!$P:$P,BD!A49,'BD FT'!$O:$O,BD!Y49)</f>
        <v>0</v>
      </c>
      <c r="AC49" s="18">
        <f>SUMIFS('BD FREE'!$D:$D,'BD FREE'!$A:$A,BD!$A49,'BD FREE'!$C:$C,BD!$Y49)</f>
        <v>0</v>
      </c>
    </row>
    <row r="50" spans="1:29" x14ac:dyDescent="0.25">
      <c r="A50" s="13" t="s">
        <v>60</v>
      </c>
      <c r="B50" s="14">
        <v>214076.75</v>
      </c>
      <c r="C50" s="14">
        <v>211903.63999999998</v>
      </c>
      <c r="D50" s="15">
        <f>IFERROR(BD!$C50/BD!$B50,0)</f>
        <v>0.98984892100613442</v>
      </c>
      <c r="E50" s="14">
        <v>39096.21</v>
      </c>
      <c r="F50" s="14">
        <f>BD!$C50-BD!$E50</f>
        <v>172807.43</v>
      </c>
      <c r="G50" s="16">
        <f>BD!$K50+BD!$P50+BD!$S50</f>
        <v>93821.05</v>
      </c>
      <c r="H50" s="15">
        <f>IFERROR(BD!$G50/BD!$F50,0)</f>
        <v>0.54292254679095686</v>
      </c>
      <c r="I50" s="16">
        <f>BD!$F50-BD!$G50</f>
        <v>78986.37999999999</v>
      </c>
      <c r="J50" s="15">
        <f>IFERROR(BD!$I50/BD!$F50,)</f>
        <v>0.45707745320904314</v>
      </c>
      <c r="K50" s="14">
        <v>51469</v>
      </c>
      <c r="L50" s="14">
        <v>5007</v>
      </c>
      <c r="M50" s="14">
        <v>3906.3599999999988</v>
      </c>
      <c r="N50" s="14">
        <v>435.96000000000004</v>
      </c>
      <c r="O50" s="14">
        <v>6300</v>
      </c>
      <c r="P50" s="14">
        <f>BD!$L50+BD!$M50+BD!$N50+BD!$O50</f>
        <v>15649.32</v>
      </c>
      <c r="Q50" s="14">
        <v>4685.8</v>
      </c>
      <c r="R50" s="14">
        <v>22016.93</v>
      </c>
      <c r="S50" s="14">
        <f>BD!$Q50+BD!$R50</f>
        <v>26702.73</v>
      </c>
      <c r="T50" s="17">
        <f>BD!$K50+BD!$P50+BD!$S50</f>
        <v>93821.05</v>
      </c>
      <c r="U50" s="18">
        <f>(BD!$B50/(SUM($B$2:$B$78)))*$AA$3</f>
        <v>8905.8669622530633</v>
      </c>
      <c r="V50" s="17">
        <f>BD!$F50-BD!$G50-BD!$U50</f>
        <v>70080.513037746932</v>
      </c>
      <c r="W50" s="19">
        <f>IFERROR(BD!$V50/BD!$C50,"0")</f>
        <v>0.33071877877013789</v>
      </c>
      <c r="X50" s="20">
        <v>45778</v>
      </c>
      <c r="Y50" s="36">
        <f t="shared" si="0"/>
        <v>45808</v>
      </c>
      <c r="AB50" s="18">
        <f>SUMIFS('BD FT'!$Q:$Q,'BD FT'!$P:$P,BD!A50,'BD FT'!$O:$O,BD!Y50)</f>
        <v>3380</v>
      </c>
      <c r="AC50" s="18">
        <f>SUMIFS('BD FREE'!$D:$D,'BD FREE'!$A:$A,BD!$A50,'BD FREE'!$C:$C,BD!$Y50)</f>
        <v>25800</v>
      </c>
    </row>
    <row r="51" spans="1:29" x14ac:dyDescent="0.25">
      <c r="A51" s="21" t="s">
        <v>61</v>
      </c>
      <c r="B51" s="22">
        <v>5875</v>
      </c>
      <c r="C51" s="22">
        <v>5875</v>
      </c>
      <c r="D51" s="23">
        <f>IFERROR(BD!$C51/BD!$B51,0)</f>
        <v>1</v>
      </c>
      <c r="E51" s="22">
        <v>966.44</v>
      </c>
      <c r="F51" s="22">
        <f>BD!$C51-BD!$E51</f>
        <v>4908.5599999999995</v>
      </c>
      <c r="G51" s="24">
        <f>BD!$K51+BD!$P51+BD!$S51</f>
        <v>3323.1400000000003</v>
      </c>
      <c r="H51" s="23">
        <f>IFERROR(BD!$G51/BD!$F51,0)</f>
        <v>0.67700914321104366</v>
      </c>
      <c r="I51" s="24">
        <f>BD!$F51-BD!$G51</f>
        <v>1585.4199999999992</v>
      </c>
      <c r="J51" s="23">
        <f>IFERROR(BD!$I51/BD!$F51,)</f>
        <v>0.32299085678895628</v>
      </c>
      <c r="K51" s="22">
        <v>1419</v>
      </c>
      <c r="L51" s="22">
        <v>231</v>
      </c>
      <c r="M51" s="22">
        <v>144.68</v>
      </c>
      <c r="N51" s="22">
        <v>435.96000000000004</v>
      </c>
      <c r="O51" s="22">
        <v>300</v>
      </c>
      <c r="P51" s="22">
        <f>BD!$L51+BD!$M51+BD!$N51+BD!$O51</f>
        <v>1111.6400000000001</v>
      </c>
      <c r="Q51" s="22">
        <v>137.37</v>
      </c>
      <c r="R51" s="22">
        <v>655.13</v>
      </c>
      <c r="S51" s="22">
        <f>BD!$Q51+BD!$R51</f>
        <v>792.5</v>
      </c>
      <c r="T51" s="25">
        <f>BD!$K51+BD!$P51+BD!$S51</f>
        <v>3323.1400000000003</v>
      </c>
      <c r="U51" s="26">
        <f>(BD!$B51/(SUM($B$2:$B$78)))*$AA$3</f>
        <v>244.40752395221224</v>
      </c>
      <c r="V51" s="25">
        <f>BD!$F51-BD!$G51-BD!$U51</f>
        <v>1341.012476047787</v>
      </c>
      <c r="W51" s="27">
        <f>IFERROR(BD!$V51/BD!$C51,"0")</f>
        <v>0.22825744273153822</v>
      </c>
      <c r="X51" s="28">
        <v>45778</v>
      </c>
      <c r="Y51" s="37">
        <f t="shared" si="0"/>
        <v>45808</v>
      </c>
      <c r="AB51" s="18">
        <f>SUMIFS('BD FT'!$Q:$Q,'BD FT'!$P:$P,BD!A51,'BD FT'!$O:$O,BD!Y51)</f>
        <v>0</v>
      </c>
      <c r="AC51" s="18">
        <f>SUMIFS('BD FREE'!$D:$D,'BD FREE'!$A:$A,BD!$A51,'BD FREE'!$C:$C,BD!$Y51)</f>
        <v>0</v>
      </c>
    </row>
    <row r="52" spans="1:29" x14ac:dyDescent="0.25">
      <c r="A52" s="13" t="s">
        <v>62</v>
      </c>
      <c r="B52" s="14">
        <v>18058.8</v>
      </c>
      <c r="C52" s="14">
        <v>17483.57</v>
      </c>
      <c r="D52" s="15">
        <f>IFERROR(BD!$C52/BD!$B52,0)</f>
        <v>0.96814683146166969</v>
      </c>
      <c r="E52" s="14">
        <v>2876.05</v>
      </c>
      <c r="F52" s="14">
        <f>BD!$C52-BD!$E52</f>
        <v>14607.52</v>
      </c>
      <c r="G52" s="16">
        <f>BD!$K52+BD!$P52+BD!$S52</f>
        <v>9793.380000000001</v>
      </c>
      <c r="H52" s="15">
        <f>IFERROR(BD!$G52/BD!$F52,0)</f>
        <v>0.67043413255638196</v>
      </c>
      <c r="I52" s="16">
        <f>BD!$F52-BD!$G52</f>
        <v>4814.1399999999994</v>
      </c>
      <c r="J52" s="15">
        <f>IFERROR(BD!$I52/BD!$F52,)</f>
        <v>0.32956586744361804</v>
      </c>
      <c r="K52" s="14">
        <v>4175</v>
      </c>
      <c r="L52" s="14">
        <v>462</v>
      </c>
      <c r="M52" s="14">
        <v>434.04</v>
      </c>
      <c r="N52" s="14">
        <v>871.92000000000007</v>
      </c>
      <c r="O52" s="14">
        <v>710</v>
      </c>
      <c r="P52" s="14">
        <f>BD!$L52+BD!$M52+BD!$N52+BD!$O52</f>
        <v>2477.96</v>
      </c>
      <c r="Q52" s="14">
        <v>540.65</v>
      </c>
      <c r="R52" s="14">
        <v>2599.77</v>
      </c>
      <c r="S52" s="14">
        <f>BD!$Q52+BD!$R52</f>
        <v>3140.42</v>
      </c>
      <c r="T52" s="17">
        <f>BD!$K52+BD!$P52+BD!$S52</f>
        <v>9793.380000000001</v>
      </c>
      <c r="U52" s="18">
        <f>(BD!$B52/(SUM($B$2:$B$78)))*$AA$3</f>
        <v>751.26920741246124</v>
      </c>
      <c r="V52" s="17">
        <f>BD!$F52-BD!$G52-BD!$U52</f>
        <v>4062.8707925875383</v>
      </c>
      <c r="W52" s="19">
        <f>IFERROR(BD!$V52/BD!$C52,"0")</f>
        <v>0.23238221899689471</v>
      </c>
      <c r="X52" s="20">
        <v>45778</v>
      </c>
      <c r="Y52" s="36">
        <f t="shared" si="0"/>
        <v>45808</v>
      </c>
      <c r="AB52" s="18">
        <f>SUMIFS('BD FT'!$Q:$Q,'BD FT'!$P:$P,BD!A52,'BD FT'!$O:$O,BD!Y52)</f>
        <v>0</v>
      </c>
      <c r="AC52" s="18">
        <f>SUMIFS('BD FREE'!$D:$D,'BD FREE'!$A:$A,BD!$A52,'BD FREE'!$C:$C,BD!$Y52)</f>
        <v>0</v>
      </c>
    </row>
    <row r="53" spans="1:29" x14ac:dyDescent="0.25">
      <c r="A53" s="21" t="s">
        <v>63</v>
      </c>
      <c r="B53" s="22">
        <v>10649.94</v>
      </c>
      <c r="C53" s="22">
        <v>10266.450000000001</v>
      </c>
      <c r="D53" s="23">
        <f>IFERROR(BD!$C53/BD!$B53,0)</f>
        <v>0.96399134643012074</v>
      </c>
      <c r="E53" s="22">
        <v>1688.82</v>
      </c>
      <c r="F53" s="22">
        <f>BD!$C53-BD!$E53</f>
        <v>8577.630000000001</v>
      </c>
      <c r="G53" s="24">
        <f>BD!$K53+BD!$P53+BD!$S53</f>
        <v>9398.36</v>
      </c>
      <c r="H53" s="23">
        <f>IFERROR(BD!$G53/BD!$F53,0)</f>
        <v>1.0956826069671926</v>
      </c>
      <c r="I53" s="24">
        <f>BD!$F53-BD!$G53</f>
        <v>-820.72999999999956</v>
      </c>
      <c r="J53" s="23">
        <f>IFERROR(BD!$I53/BD!$F53,)</f>
        <v>-9.568260696719251E-2</v>
      </c>
      <c r="K53" s="22">
        <v>4206</v>
      </c>
      <c r="L53" s="22">
        <v>818.58</v>
      </c>
      <c r="M53" s="22">
        <v>289.36</v>
      </c>
      <c r="N53" s="22">
        <v>871.92000000000007</v>
      </c>
      <c r="O53" s="22">
        <v>900</v>
      </c>
      <c r="P53" s="22">
        <f>BD!$L53+BD!$M53+BD!$N53+BD!$O53</f>
        <v>2879.86</v>
      </c>
      <c r="Q53" s="22">
        <v>412.11</v>
      </c>
      <c r="R53" s="22">
        <v>1900.39</v>
      </c>
      <c r="S53" s="22">
        <f>BD!$Q53+BD!$R53</f>
        <v>2312.5</v>
      </c>
      <c r="T53" s="25">
        <f>BD!$K53+BD!$P53+BD!$S53</f>
        <v>9398.36</v>
      </c>
      <c r="U53" s="26">
        <f>(BD!$B53/(SUM($B$2:$B$78)))*$AA$3</f>
        <v>443.05114308759551</v>
      </c>
      <c r="V53" s="25">
        <f>BD!$F53-BD!$G53-BD!$U53</f>
        <v>-1263.781143087595</v>
      </c>
      <c r="W53" s="27">
        <f>IFERROR(BD!$V53/BD!$C53,"0")</f>
        <v>-0.12309816373601341</v>
      </c>
      <c r="X53" s="28">
        <v>45778</v>
      </c>
      <c r="Y53" s="37">
        <f t="shared" si="0"/>
        <v>45808</v>
      </c>
      <c r="AB53" s="18">
        <f>SUMIFS('BD FT'!$Q:$Q,'BD FT'!$P:$P,BD!A53,'BD FT'!$O:$O,BD!Y53)</f>
        <v>0</v>
      </c>
      <c r="AC53" s="18">
        <f>SUMIFS('BD FREE'!$D:$D,'BD FREE'!$A:$A,BD!$A53,'BD FREE'!$C:$C,BD!$Y53)</f>
        <v>0</v>
      </c>
    </row>
    <row r="54" spans="1:29" x14ac:dyDescent="0.25">
      <c r="A54" s="13" t="s">
        <v>64</v>
      </c>
      <c r="B54" s="14">
        <v>11716.84</v>
      </c>
      <c r="C54" s="14">
        <v>11716.84</v>
      </c>
      <c r="D54" s="15">
        <f>IFERROR(BD!$C54/BD!$B54,0)</f>
        <v>1</v>
      </c>
      <c r="E54" s="14">
        <v>1927.43</v>
      </c>
      <c r="F54" s="14">
        <f>BD!$C54-BD!$E54</f>
        <v>9789.41</v>
      </c>
      <c r="G54" s="16">
        <f>BD!$K54+BD!$P54+BD!$S54</f>
        <v>6721.3300000000008</v>
      </c>
      <c r="H54" s="15">
        <f>IFERROR(BD!$G54/BD!$F54,0)</f>
        <v>0.68659193965724197</v>
      </c>
      <c r="I54" s="16">
        <f>BD!$F54-BD!$G54</f>
        <v>3068.079999999999</v>
      </c>
      <c r="J54" s="15">
        <f>IFERROR(BD!$I54/BD!$F54,)</f>
        <v>0.31340806034275803</v>
      </c>
      <c r="K54" s="14">
        <v>2750</v>
      </c>
      <c r="L54" s="14">
        <v>462</v>
      </c>
      <c r="M54" s="14">
        <v>289.36</v>
      </c>
      <c r="N54" s="14">
        <v>871.92000000000007</v>
      </c>
      <c r="O54" s="14">
        <v>600</v>
      </c>
      <c r="P54" s="14">
        <f>BD!$L54+BD!$M54+BD!$N54+BD!$O54</f>
        <v>2223.2800000000002</v>
      </c>
      <c r="Q54" s="14">
        <v>302.22000000000003</v>
      </c>
      <c r="R54" s="14">
        <v>1445.83</v>
      </c>
      <c r="S54" s="14">
        <f>BD!$Q54+BD!$R54</f>
        <v>1748.05</v>
      </c>
      <c r="T54" s="17">
        <f>BD!$K54+BD!$P54+BD!$S54</f>
        <v>6721.3300000000008</v>
      </c>
      <c r="U54" s="18">
        <f>(BD!$B54/(SUM($B$2:$B$78)))*$AA$3</f>
        <v>487.43554943731721</v>
      </c>
      <c r="V54" s="17">
        <f>BD!$F54-BD!$G54-BD!$U54</f>
        <v>2580.6444505626819</v>
      </c>
      <c r="W54" s="19">
        <f>IFERROR(BD!$V54/BD!$C54,"0")</f>
        <v>0.22025089107324858</v>
      </c>
      <c r="X54" s="20">
        <v>45778</v>
      </c>
      <c r="Y54" s="36">
        <f t="shared" si="0"/>
        <v>45808</v>
      </c>
      <c r="AB54" s="18">
        <f>SUMIFS('BD FT'!$Q:$Q,'BD FT'!$P:$P,BD!A54,'BD FT'!$O:$O,BD!Y54)</f>
        <v>0</v>
      </c>
      <c r="AC54" s="18">
        <f>SUMIFS('BD FREE'!$D:$D,'BD FREE'!$A:$A,BD!$A54,'BD FREE'!$C:$C,BD!$Y54)</f>
        <v>0</v>
      </c>
    </row>
    <row r="55" spans="1:29" x14ac:dyDescent="0.25">
      <c r="A55" s="21" t="s">
        <v>65</v>
      </c>
      <c r="B55" s="22">
        <v>82855.73</v>
      </c>
      <c r="C55" s="22">
        <v>82932.02</v>
      </c>
      <c r="D55" s="23">
        <f>IFERROR(BD!$C55/BD!$B55,0)</f>
        <v>1.0009207570798062</v>
      </c>
      <c r="E55" s="22">
        <v>13673.53</v>
      </c>
      <c r="F55" s="22">
        <f>BD!$C55-BD!$E55</f>
        <v>69258.490000000005</v>
      </c>
      <c r="G55" s="24">
        <f>BD!$K55+BD!$P55+BD!$S55</f>
        <v>48082.920000000006</v>
      </c>
      <c r="H55" s="23">
        <f>IFERROR(BD!$G55/BD!$F55,0)</f>
        <v>0.69425308001950381</v>
      </c>
      <c r="I55" s="24">
        <f>BD!$F55-BD!$G55</f>
        <v>21175.57</v>
      </c>
      <c r="J55" s="23">
        <f>IFERROR(BD!$I55/BD!$F55,)</f>
        <v>0.30574691998049625</v>
      </c>
      <c r="K55" s="22">
        <v>21294</v>
      </c>
      <c r="L55" s="22">
        <v>3602</v>
      </c>
      <c r="M55" s="22">
        <v>1736.1600000000005</v>
      </c>
      <c r="N55" s="22">
        <v>6394.0800000000008</v>
      </c>
      <c r="O55" s="22">
        <v>3000</v>
      </c>
      <c r="P55" s="22">
        <f>BD!$L55+BD!$M55+BD!$N55+BD!$O55</f>
        <v>14732.240000000002</v>
      </c>
      <c r="Q55" s="22">
        <v>2091.38</v>
      </c>
      <c r="R55" s="22">
        <v>9965.2999999999993</v>
      </c>
      <c r="S55" s="22">
        <f>BD!$Q55+BD!$R55</f>
        <v>12056.68</v>
      </c>
      <c r="T55" s="25">
        <f>BD!$K55+BD!$P55+BD!$S55</f>
        <v>48082.920000000006</v>
      </c>
      <c r="U55" s="26">
        <f>(BD!$B55/(SUM($B$2:$B$78)))*$AA$3</f>
        <v>3446.9044790728562</v>
      </c>
      <c r="V55" s="25">
        <f>BD!$F55-BD!$G55-BD!$U55</f>
        <v>17728.665520927145</v>
      </c>
      <c r="W55" s="27">
        <f>IFERROR(BD!$V55/BD!$C55,"0")</f>
        <v>0.21377346796722357</v>
      </c>
      <c r="X55" s="28">
        <v>45778</v>
      </c>
      <c r="Y55" s="37">
        <f t="shared" si="0"/>
        <v>45808</v>
      </c>
      <c r="AB55" s="18">
        <f>SUMIFS('BD FT'!$Q:$Q,'BD FT'!$P:$P,BD!A55,'BD FT'!$O:$O,BD!Y55)</f>
        <v>0</v>
      </c>
      <c r="AC55" s="18">
        <f>SUMIFS('BD FREE'!$D:$D,'BD FREE'!$A:$A,BD!$A55,'BD FREE'!$C:$C,BD!$Y55)</f>
        <v>1950</v>
      </c>
    </row>
    <row r="56" spans="1:29" x14ac:dyDescent="0.25">
      <c r="A56" s="13" t="s">
        <v>66</v>
      </c>
      <c r="B56" s="14">
        <v>13729.01</v>
      </c>
      <c r="C56" s="14">
        <v>13345.52</v>
      </c>
      <c r="D56" s="15">
        <f>IFERROR(BD!$C56/BD!$B56,0)</f>
        <v>0.97206717745853488</v>
      </c>
      <c r="E56" s="14">
        <v>2195.36</v>
      </c>
      <c r="F56" s="14">
        <f>BD!$C56-BD!$E56</f>
        <v>11150.16</v>
      </c>
      <c r="G56" s="16">
        <f>BD!$K56+BD!$P56+BD!$S56</f>
        <v>2860.37</v>
      </c>
      <c r="H56" s="15">
        <f>IFERROR(BD!$G56/BD!$F56,0)</f>
        <v>0.25653174483594854</v>
      </c>
      <c r="I56" s="16">
        <f>BD!$F56-BD!$G56</f>
        <v>8289.7900000000009</v>
      </c>
      <c r="J56" s="15">
        <f>IFERROR(BD!$I56/BD!$F56,)</f>
        <v>0.74346825516405157</v>
      </c>
      <c r="K56" s="14">
        <v>1262</v>
      </c>
      <c r="L56" s="14">
        <v>286</v>
      </c>
      <c r="M56" s="14">
        <v>144.68</v>
      </c>
      <c r="N56" s="14">
        <v>456.72</v>
      </c>
      <c r="O56" s="14"/>
      <c r="P56" s="14">
        <f>BD!$L56+BD!$M56+BD!$N56+BD!$O56</f>
        <v>887.40000000000009</v>
      </c>
      <c r="Q56" s="14">
        <v>123.63</v>
      </c>
      <c r="R56" s="14">
        <v>587.34</v>
      </c>
      <c r="S56" s="14">
        <f>BD!$Q56+BD!$R56</f>
        <v>710.97</v>
      </c>
      <c r="T56" s="17">
        <f>BD!$K56+BD!$P56+BD!$S56</f>
        <v>2860.37</v>
      </c>
      <c r="U56" s="18">
        <f>(BD!$B56/(SUM($B$2:$B$78)))*$AA$3</f>
        <v>571.14439836853819</v>
      </c>
      <c r="V56" s="17">
        <f>BD!$F56-BD!$G56-BD!$U56</f>
        <v>7718.6456016314623</v>
      </c>
      <c r="W56" s="19">
        <f>IFERROR(BD!$V56/BD!$C56,"0")</f>
        <v>0.578369790134177</v>
      </c>
      <c r="X56" s="20">
        <v>45778</v>
      </c>
      <c r="Y56" s="36">
        <f t="shared" si="0"/>
        <v>45808</v>
      </c>
      <c r="AB56" s="18">
        <f>SUMIFS('BD FT'!$Q:$Q,'BD FT'!$P:$P,BD!A56,'BD FT'!$O:$O,BD!Y56)</f>
        <v>0</v>
      </c>
      <c r="AC56" s="18">
        <f>SUMIFS('BD FREE'!$D:$D,'BD FREE'!$A:$A,BD!$A56,'BD FREE'!$C:$C,BD!$Y56)</f>
        <v>4800</v>
      </c>
    </row>
    <row r="57" spans="1:29" x14ac:dyDescent="0.25">
      <c r="A57" s="21" t="s">
        <v>89</v>
      </c>
      <c r="B57" s="22">
        <v>57446.32</v>
      </c>
      <c r="C57" s="22">
        <v>56580.319999999992</v>
      </c>
      <c r="D57" s="23">
        <f>IFERROR(BD!$C57/BD!$B57,0)</f>
        <v>0.98492505699233635</v>
      </c>
      <c r="E57" s="22">
        <v>9367.9599999999991</v>
      </c>
      <c r="F57" s="22">
        <f>BD!$C57-BD!$E57</f>
        <v>47212.359999999993</v>
      </c>
      <c r="G57" s="24">
        <f>BD!$K57+BD!$P57+BD!$S57</f>
        <v>29369.31</v>
      </c>
      <c r="H57" s="23">
        <f>IFERROR(BD!$G57/BD!$F57,0)</f>
        <v>0.62206824653544124</v>
      </c>
      <c r="I57" s="24">
        <f>BD!$F57-BD!$G57</f>
        <v>17843.049999999992</v>
      </c>
      <c r="J57" s="23">
        <f>IFERROR(BD!$I57/BD!$F57,)</f>
        <v>0.37793175346455876</v>
      </c>
      <c r="K57" s="22">
        <v>13281</v>
      </c>
      <c r="L57" s="22">
        <v>1843.48</v>
      </c>
      <c r="M57" s="22">
        <v>1012.7600000000001</v>
      </c>
      <c r="N57" s="22">
        <v>3778.32</v>
      </c>
      <c r="O57" s="22">
        <v>1380</v>
      </c>
      <c r="P57" s="22">
        <f>BD!$L57+BD!$M57+BD!$N57+BD!$O57</f>
        <v>8014.56</v>
      </c>
      <c r="Q57" s="22">
        <v>1400.58</v>
      </c>
      <c r="R57" s="22">
        <v>6673.17</v>
      </c>
      <c r="S57" s="22">
        <f>BD!$Q57+BD!$R57</f>
        <v>8073.75</v>
      </c>
      <c r="T57" s="25">
        <f>BD!$K57+BD!$P57+BD!$S57</f>
        <v>29369.31</v>
      </c>
      <c r="U57" s="26">
        <f>(BD!$B57/(SUM($B$2:$B$78)))*$AA$3</f>
        <v>2389.8404819347147</v>
      </c>
      <c r="V57" s="25">
        <f>BD!$F57-BD!$G57-BD!$U57</f>
        <v>15453.209518065278</v>
      </c>
      <c r="W57" s="27">
        <f>IFERROR(BD!$V57/BD!$C57,"0")</f>
        <v>0.27311986779264025</v>
      </c>
      <c r="X57" s="28">
        <v>45778</v>
      </c>
      <c r="Y57" s="37">
        <f t="shared" si="0"/>
        <v>45808</v>
      </c>
      <c r="AB57" s="18">
        <f>SUMIFS('BD FT'!$Q:$Q,'BD FT'!$P:$P,BD!A57,'BD FT'!$O:$O,BD!Y57)</f>
        <v>1792.0000000000002</v>
      </c>
      <c r="AC57" s="18">
        <f>SUMIFS('BD FREE'!$D:$D,'BD FREE'!$A:$A,BD!$A57,'BD FREE'!$C:$C,BD!$Y57)</f>
        <v>1650</v>
      </c>
    </row>
    <row r="58" spans="1:29" x14ac:dyDescent="0.25">
      <c r="A58" s="13" t="s">
        <v>14</v>
      </c>
      <c r="B58" s="14">
        <v>35698.480000000003</v>
      </c>
      <c r="C58" s="14">
        <v>34727.019999999997</v>
      </c>
      <c r="D58" s="15">
        <f>IFERROR(BD!$C58/BD!$B58,0)</f>
        <v>0.97278707664864139</v>
      </c>
      <c r="E58" s="14">
        <v>5712.6</v>
      </c>
      <c r="F58" s="14">
        <f>BD!$C58-BD!$E58</f>
        <v>29014.42</v>
      </c>
      <c r="G58" s="16">
        <f>BD!$K58+BD!$P58+BD!$S58</f>
        <v>21403.599999999999</v>
      </c>
      <c r="H58" s="15">
        <f>IFERROR(BD!$G58/BD!$F58,0)</f>
        <v>0.73768836323455711</v>
      </c>
      <c r="I58" s="16">
        <f>BD!$F58-BD!$G58</f>
        <v>7610.82</v>
      </c>
      <c r="J58" s="15">
        <f>IFERROR(BD!$I58/BD!$F58,)</f>
        <v>0.26231163676544283</v>
      </c>
      <c r="K58" s="14">
        <v>8842</v>
      </c>
      <c r="L58" s="14">
        <v>1133</v>
      </c>
      <c r="M58" s="14">
        <v>1062.55</v>
      </c>
      <c r="N58" s="14">
        <v>2657.2799999999997</v>
      </c>
      <c r="O58" s="14">
        <v>900</v>
      </c>
      <c r="P58" s="14">
        <f>BD!$L58+BD!$M58+BD!$N58+BD!$O58</f>
        <v>5752.83</v>
      </c>
      <c r="Q58" s="14">
        <v>1146.51</v>
      </c>
      <c r="R58" s="14">
        <v>5662.26</v>
      </c>
      <c r="S58" s="14">
        <f>BD!$Q58+BD!$R58</f>
        <v>6808.77</v>
      </c>
      <c r="T58" s="17">
        <f>BD!$K58+BD!$P58+BD!$S58</f>
        <v>21403.599999999999</v>
      </c>
      <c r="U58" s="18">
        <f>(BD!$B58/(SUM($B$2:$B$78)))*$AA$3</f>
        <v>1485.1024860693738</v>
      </c>
      <c r="V58" s="17">
        <f>BD!$F58-BD!$G58-BD!$U58</f>
        <v>6125.7175139306255</v>
      </c>
      <c r="W58" s="19">
        <f>IFERROR(BD!$V58/BD!$C58,"0")</f>
        <v>0.17639629066734278</v>
      </c>
      <c r="X58" s="20">
        <v>45778</v>
      </c>
      <c r="Y58" s="36">
        <f t="shared" si="0"/>
        <v>45808</v>
      </c>
      <c r="AB58" s="18">
        <f>SUMIFS('BD FT'!$Q:$Q,'BD FT'!$P:$P,BD!A58,'BD FT'!$O:$O,BD!Y58)</f>
        <v>0</v>
      </c>
      <c r="AC58" s="18">
        <f>SUMIFS('BD FREE'!$D:$D,'BD FREE'!$A:$A,BD!$A58,'BD FREE'!$C:$C,BD!$Y58)</f>
        <v>0</v>
      </c>
    </row>
    <row r="59" spans="1:29" x14ac:dyDescent="0.25">
      <c r="A59" s="21" t="s">
        <v>67</v>
      </c>
      <c r="B59" s="22">
        <v>11529.87</v>
      </c>
      <c r="C59" s="22">
        <v>11146.38</v>
      </c>
      <c r="D59" s="23">
        <f>IFERROR(BD!$C59/BD!$B59,0)</f>
        <v>0.96673943418269226</v>
      </c>
      <c r="E59" s="22">
        <v>1833.57</v>
      </c>
      <c r="F59" s="22">
        <f>BD!$C59-BD!$E59</f>
        <v>9312.81</v>
      </c>
      <c r="G59" s="24">
        <f>BD!$K59+BD!$P59+BD!$S59</f>
        <v>6909.3000000000011</v>
      </c>
      <c r="H59" s="23">
        <f>IFERROR(BD!$G59/BD!$F59,0)</f>
        <v>0.74191355777686885</v>
      </c>
      <c r="I59" s="24">
        <f>BD!$F59-BD!$G59</f>
        <v>2403.5099999999984</v>
      </c>
      <c r="J59" s="23">
        <f>IFERROR(BD!$I59/BD!$F59,)</f>
        <v>0.25808644222313121</v>
      </c>
      <c r="K59" s="22">
        <v>3808</v>
      </c>
      <c r="L59" s="22">
        <v>231</v>
      </c>
      <c r="M59" s="22">
        <v>289.36</v>
      </c>
      <c r="N59" s="22"/>
      <c r="O59" s="22">
        <v>600</v>
      </c>
      <c r="P59" s="22">
        <f>BD!$L59+BD!$M59+BD!$N59+BD!$O59</f>
        <v>1120.3600000000001</v>
      </c>
      <c r="Q59" s="22">
        <v>341.45</v>
      </c>
      <c r="R59" s="22">
        <v>1639.49</v>
      </c>
      <c r="S59" s="22">
        <f>BD!$Q59+BD!$R59</f>
        <v>1980.94</v>
      </c>
      <c r="T59" s="25">
        <f>BD!$K59+BD!$P59+BD!$S59</f>
        <v>6909.3000000000011</v>
      </c>
      <c r="U59" s="26">
        <f>(BD!$B59/(SUM($B$2:$B$78)))*$AA$3</f>
        <v>479.65735798993933</v>
      </c>
      <c r="V59" s="25">
        <f>BD!$F59-BD!$G59-BD!$U59</f>
        <v>1923.8526420100591</v>
      </c>
      <c r="W59" s="27">
        <f>IFERROR(BD!$V59/BD!$C59,"0")</f>
        <v>0.17259887443367794</v>
      </c>
      <c r="X59" s="28">
        <v>45778</v>
      </c>
      <c r="Y59" s="37">
        <f t="shared" si="0"/>
        <v>45808</v>
      </c>
      <c r="AB59" s="18">
        <f>SUMIFS('BD FT'!$Q:$Q,'BD FT'!$P:$P,BD!A59,'BD FT'!$O:$O,BD!Y59)</f>
        <v>1410</v>
      </c>
      <c r="AC59" s="18">
        <f>SUMIFS('BD FREE'!$D:$D,'BD FREE'!$A:$A,BD!$A59,'BD FREE'!$C:$C,BD!$Y59)</f>
        <v>0</v>
      </c>
    </row>
    <row r="60" spans="1:29" x14ac:dyDescent="0.25">
      <c r="A60" s="13" t="s">
        <v>68</v>
      </c>
      <c r="B60" s="14">
        <v>93936.26</v>
      </c>
      <c r="C60" s="14">
        <v>120750.23999999999</v>
      </c>
      <c r="D60" s="15">
        <f>IFERROR(BD!$C60/BD!$B60,0)</f>
        <v>1.2854486648712649</v>
      </c>
      <c r="E60" s="14">
        <v>19958.27</v>
      </c>
      <c r="F60" s="14">
        <f>BD!$C60-BD!$E60</f>
        <v>100791.96999999999</v>
      </c>
      <c r="G60" s="16">
        <f>BD!$K60+BD!$P60+BD!$S60</f>
        <v>58360.14</v>
      </c>
      <c r="H60" s="15">
        <f>IFERROR(BD!$G60/BD!$F60,0)</f>
        <v>0.57901576881571026</v>
      </c>
      <c r="I60" s="16">
        <f>BD!$F60-BD!$G60</f>
        <v>42431.829999999987</v>
      </c>
      <c r="J60" s="15">
        <f>IFERROR(BD!$I60/BD!$F60,)</f>
        <v>0.42098423118428974</v>
      </c>
      <c r="K60" s="14">
        <v>33332</v>
      </c>
      <c r="L60" s="14">
        <v>176</v>
      </c>
      <c r="M60" s="14">
        <v>2170.2000000000007</v>
      </c>
      <c r="N60" s="14"/>
      <c r="O60" s="14">
        <v>3780</v>
      </c>
      <c r="P60" s="14">
        <f>BD!$L60+BD!$M60+BD!$N60+BD!$O60</f>
        <v>6126.2000000000007</v>
      </c>
      <c r="Q60" s="14">
        <v>3179.63</v>
      </c>
      <c r="R60" s="14">
        <v>15722.31</v>
      </c>
      <c r="S60" s="14">
        <f>BD!$Q60+BD!$R60</f>
        <v>18901.939999999999</v>
      </c>
      <c r="T60" s="17">
        <f>BD!$K60+BD!$P60+BD!$S60</f>
        <v>58360.14</v>
      </c>
      <c r="U60" s="18">
        <f>(BD!$B60/(SUM($B$2:$B$78)))*$AA$3</f>
        <v>3907.8687176053168</v>
      </c>
      <c r="V60" s="17">
        <f>BD!$F60-BD!$G60-BD!$U60</f>
        <v>38523.961282394674</v>
      </c>
      <c r="W60" s="19">
        <f>IFERROR(BD!$V60/BD!$C60,"0")</f>
        <v>0.31903838271787016</v>
      </c>
      <c r="X60" s="20">
        <v>45778</v>
      </c>
      <c r="Y60" s="36">
        <f t="shared" si="0"/>
        <v>45808</v>
      </c>
      <c r="AB60" s="18">
        <f>SUMIFS('BD FT'!$Q:$Q,'BD FT'!$P:$P,BD!A60,'BD FT'!$O:$O,BD!Y60)</f>
        <v>2820</v>
      </c>
      <c r="AC60" s="18">
        <f>SUMIFS('BD FREE'!$D:$D,'BD FREE'!$A:$A,BD!$A60,'BD FREE'!$C:$C,BD!$Y60)</f>
        <v>0</v>
      </c>
    </row>
    <row r="61" spans="1:29" x14ac:dyDescent="0.25">
      <c r="A61" s="21" t="s">
        <v>69</v>
      </c>
      <c r="B61" s="22">
        <v>93936.26</v>
      </c>
      <c r="C61" s="22">
        <v>94518.88</v>
      </c>
      <c r="D61" s="23">
        <f>IFERROR(BD!$C61/BD!$B61,0)</f>
        <v>1.0062022907873915</v>
      </c>
      <c r="E61" s="22">
        <v>15548.36</v>
      </c>
      <c r="F61" s="22">
        <f>BD!$C61-BD!$E61</f>
        <v>78970.52</v>
      </c>
      <c r="G61" s="24">
        <f>BD!$K61+BD!$P61+BD!$S61</f>
        <v>58986.2</v>
      </c>
      <c r="H61" s="23">
        <f>IFERROR(BD!$G61/BD!$F61,0)</f>
        <v>0.74693949083784672</v>
      </c>
      <c r="I61" s="24">
        <f>BD!$F61-BD!$G61</f>
        <v>19984.320000000007</v>
      </c>
      <c r="J61" s="23">
        <f>IFERROR(BD!$I61/BD!$F61,)</f>
        <v>0.25306050916215322</v>
      </c>
      <c r="K61" s="22">
        <v>33367</v>
      </c>
      <c r="L61" s="22">
        <v>231</v>
      </c>
      <c r="M61" s="22">
        <v>2063.7600000000002</v>
      </c>
      <c r="N61" s="22"/>
      <c r="O61" s="22">
        <v>2100</v>
      </c>
      <c r="P61" s="22">
        <f>BD!$L61+BD!$M61+BD!$N61+BD!$O61</f>
        <v>4394.76</v>
      </c>
      <c r="Q61" s="22">
        <v>3479.55</v>
      </c>
      <c r="R61" s="22">
        <v>17744.89</v>
      </c>
      <c r="S61" s="22">
        <f>BD!$Q61+BD!$R61</f>
        <v>21224.44</v>
      </c>
      <c r="T61" s="25">
        <f>BD!$K61+BD!$P61+BD!$S61</f>
        <v>58986.2</v>
      </c>
      <c r="U61" s="26">
        <f>(BD!$B61/(SUM($B$2:$B$78)))*$AA$3</f>
        <v>3907.8687176053168</v>
      </c>
      <c r="V61" s="25">
        <f>BD!$F61-BD!$G61-BD!$U61</f>
        <v>16076.45128239469</v>
      </c>
      <c r="W61" s="27">
        <f>IFERROR(BD!$V61/BD!$C61,"0")</f>
        <v>0.17008719614953846</v>
      </c>
      <c r="X61" s="28">
        <v>45778</v>
      </c>
      <c r="Y61" s="37">
        <f t="shared" si="0"/>
        <v>45808</v>
      </c>
      <c r="AB61" s="18">
        <f>SUMIFS('BD FT'!$Q:$Q,'BD FT'!$P:$P,BD!A61,'BD FT'!$O:$O,BD!Y61)</f>
        <v>0</v>
      </c>
      <c r="AC61" s="18">
        <f>SUMIFS('BD FREE'!$D:$D,'BD FREE'!$A:$A,BD!$A61,'BD FREE'!$C:$C,BD!$Y61)</f>
        <v>0</v>
      </c>
    </row>
    <row r="62" spans="1:29" x14ac:dyDescent="0.25">
      <c r="A62" s="13" t="s">
        <v>70</v>
      </c>
      <c r="B62" s="14">
        <v>3611.65</v>
      </c>
      <c r="C62" s="14">
        <v>1710</v>
      </c>
      <c r="D62" s="15">
        <f>IFERROR(BD!$C62/BD!$B62,0)</f>
        <v>0.47346780557362977</v>
      </c>
      <c r="E62" s="14">
        <v>281.3</v>
      </c>
      <c r="F62" s="14">
        <f>BD!$C62-BD!$E62</f>
        <v>1428.7</v>
      </c>
      <c r="G62" s="16">
        <f>BD!$K62+BD!$P62+BD!$S62</f>
        <v>1559.6</v>
      </c>
      <c r="H62" s="15">
        <f>IFERROR(BD!$G62/BD!$F62,0)</f>
        <v>1.091621754042136</v>
      </c>
      <c r="I62" s="16">
        <f>BD!$F62-BD!$G62</f>
        <v>-130.89999999999986</v>
      </c>
      <c r="J62" s="15">
        <f>IFERROR(BD!$I62/BD!$F62,)</f>
        <v>-9.1621754042136114E-2</v>
      </c>
      <c r="K62" s="14">
        <v>726</v>
      </c>
      <c r="L62" s="14"/>
      <c r="M62" s="14">
        <v>144.68</v>
      </c>
      <c r="N62" s="14"/>
      <c r="O62" s="14">
        <v>150</v>
      </c>
      <c r="P62" s="14">
        <f>BD!$L62+BD!$M62+BD!$N62+BD!$O62</f>
        <v>294.68</v>
      </c>
      <c r="Q62" s="14">
        <v>93.77</v>
      </c>
      <c r="R62" s="14">
        <v>445.15</v>
      </c>
      <c r="S62" s="14">
        <f>BD!$Q62+BD!$R62</f>
        <v>538.91999999999996</v>
      </c>
      <c r="T62" s="17">
        <f>BD!$K62+BD!$P62+BD!$S62</f>
        <v>1559.6</v>
      </c>
      <c r="U62" s="18">
        <f>(BD!$B62/(SUM($B$2:$B$78)))*$AA$3</f>
        <v>150.24926534161827</v>
      </c>
      <c r="V62" s="17">
        <f>BD!$F62-BD!$G62-BD!$U62</f>
        <v>-281.14926534161816</v>
      </c>
      <c r="W62" s="19">
        <f>IFERROR(BD!$V62/BD!$C62,"0")</f>
        <v>-0.16441477505357788</v>
      </c>
      <c r="X62" s="20">
        <v>45778</v>
      </c>
      <c r="Y62" s="36">
        <f t="shared" si="0"/>
        <v>45808</v>
      </c>
      <c r="AB62" s="18">
        <f>SUMIFS('BD FT'!$Q:$Q,'BD FT'!$P:$P,BD!A62,'BD FT'!$O:$O,BD!Y62)</f>
        <v>0</v>
      </c>
      <c r="AC62" s="18">
        <f>SUMIFS('BD FREE'!$D:$D,'BD FREE'!$A:$A,BD!$A62,'BD FREE'!$C:$C,BD!$Y62)</f>
        <v>0</v>
      </c>
    </row>
    <row r="63" spans="1:29" x14ac:dyDescent="0.25">
      <c r="A63" s="21" t="s">
        <v>71</v>
      </c>
      <c r="B63" s="22">
        <v>7384.79</v>
      </c>
      <c r="C63" s="22">
        <v>13734.720000000001</v>
      </c>
      <c r="D63" s="23">
        <f>IFERROR(BD!$C63/BD!$B63,0)</f>
        <v>1.8598660219180236</v>
      </c>
      <c r="E63" s="22">
        <v>2259.36</v>
      </c>
      <c r="F63" s="22">
        <f>BD!$C63-BD!$E63</f>
        <v>11475.36</v>
      </c>
      <c r="G63" s="24">
        <f>BD!$K63+BD!$P63+BD!$S63</f>
        <v>4948.2299999999996</v>
      </c>
      <c r="H63" s="23">
        <f>IFERROR(BD!$G63/BD!$F63,0)</f>
        <v>0.43120477266072693</v>
      </c>
      <c r="I63" s="24">
        <f>BD!$F63-BD!$G63</f>
        <v>6527.130000000001</v>
      </c>
      <c r="J63" s="23">
        <f>IFERROR(BD!$I63/BD!$F63,)</f>
        <v>0.56879522733927312</v>
      </c>
      <c r="K63" s="22">
        <v>1741</v>
      </c>
      <c r="L63" s="22">
        <v>556.91999999999996</v>
      </c>
      <c r="M63" s="22">
        <v>144.68</v>
      </c>
      <c r="N63" s="22">
        <v>1250.08</v>
      </c>
      <c r="O63" s="22">
        <v>300</v>
      </c>
      <c r="P63" s="22">
        <f>BD!$L63+BD!$M63+BD!$N63+BD!$O63</f>
        <v>2251.6799999999998</v>
      </c>
      <c r="Q63" s="22">
        <v>164.85</v>
      </c>
      <c r="R63" s="22">
        <v>790.7</v>
      </c>
      <c r="S63" s="22">
        <f>BD!$Q63+BD!$R63</f>
        <v>955.55000000000007</v>
      </c>
      <c r="T63" s="25">
        <f>BD!$K63+BD!$P63+BD!$S63</f>
        <v>4948.2299999999996</v>
      </c>
      <c r="U63" s="26">
        <f>(BD!$B63/(SUM($B$2:$B$78)))*$AA$3</f>
        <v>307.21672149907363</v>
      </c>
      <c r="V63" s="25">
        <f>BD!$F63-BD!$G63-BD!$U63</f>
        <v>6219.9132785009278</v>
      </c>
      <c r="W63" s="27">
        <f>IFERROR(BD!$V63/BD!$C63,"0")</f>
        <v>0.45286058095839793</v>
      </c>
      <c r="X63" s="28">
        <v>45778</v>
      </c>
      <c r="Y63" s="37">
        <f t="shared" si="0"/>
        <v>45808</v>
      </c>
      <c r="AB63" s="18">
        <f>SUMIFS('BD FT'!$Q:$Q,'BD FT'!$P:$P,BD!A63,'BD FT'!$O:$O,BD!Y63)</f>
        <v>0</v>
      </c>
      <c r="AC63" s="18">
        <f>SUMIFS('BD FREE'!$D:$D,'BD FREE'!$A:$A,BD!$A63,'BD FREE'!$C:$C,BD!$Y63)</f>
        <v>0</v>
      </c>
    </row>
    <row r="64" spans="1:29" x14ac:dyDescent="0.25">
      <c r="A64" s="13" t="s">
        <v>72</v>
      </c>
      <c r="B64" s="14">
        <v>18187.259999999998</v>
      </c>
      <c r="C64" s="14">
        <v>12196.32</v>
      </c>
      <c r="D64" s="15">
        <f>IFERROR(BD!$C64/BD!$B64,0)</f>
        <v>0.67059689035071812</v>
      </c>
      <c r="E64" s="14">
        <v>2006.3</v>
      </c>
      <c r="F64" s="14">
        <f>BD!$C64-BD!$E64</f>
        <v>10190.02</v>
      </c>
      <c r="G64" s="16">
        <f>BD!$K64+BD!$P64+BD!$S64</f>
        <v>7496.7000000000007</v>
      </c>
      <c r="H64" s="15">
        <f>IFERROR(BD!$G64/BD!$F64,0)</f>
        <v>0.73569041081371778</v>
      </c>
      <c r="I64" s="16">
        <f>BD!$F64-BD!$G64</f>
        <v>2693.3199999999997</v>
      </c>
      <c r="J64" s="15">
        <f>IFERROR(BD!$I64/BD!$F64,)</f>
        <v>0.26430958918628222</v>
      </c>
      <c r="K64" s="14">
        <v>3669</v>
      </c>
      <c r="L64" s="14">
        <v>300</v>
      </c>
      <c r="M64" s="14">
        <v>144.68</v>
      </c>
      <c r="N64" s="14">
        <v>871.92000000000007</v>
      </c>
      <c r="O64" s="14">
        <v>600</v>
      </c>
      <c r="P64" s="14">
        <f>BD!$L64+BD!$M64+BD!$N64+BD!$O64</f>
        <v>1916.6000000000001</v>
      </c>
      <c r="Q64" s="14">
        <v>329.7</v>
      </c>
      <c r="R64" s="14">
        <v>1581.4</v>
      </c>
      <c r="S64" s="14">
        <f>BD!$Q64+BD!$R64</f>
        <v>1911.1000000000001</v>
      </c>
      <c r="T64" s="17">
        <f>BD!$K64+BD!$P64+BD!$S64</f>
        <v>7496.7000000000007</v>
      </c>
      <c r="U64" s="18">
        <f>(BD!$B64/(SUM($B$2:$B$78)))*$AA$3</f>
        <v>756.61330792767853</v>
      </c>
      <c r="V64" s="17">
        <f>BD!$F64-BD!$G64-BD!$U64</f>
        <v>1936.7066920723212</v>
      </c>
      <c r="W64" s="19">
        <f>IFERROR(BD!$V64/BD!$C64,"0")</f>
        <v>0.15879434879310492</v>
      </c>
      <c r="X64" s="20">
        <v>45778</v>
      </c>
      <c r="Y64" s="36">
        <f t="shared" si="0"/>
        <v>45808</v>
      </c>
      <c r="AB64" s="18">
        <f>SUMIFS('BD FT'!$Q:$Q,'BD FT'!$P:$P,BD!A64,'BD FT'!$O:$O,BD!Y64)</f>
        <v>0</v>
      </c>
      <c r="AC64" s="18">
        <f>SUMIFS('BD FREE'!$D:$D,'BD FREE'!$A:$A,BD!$A64,'BD FREE'!$C:$C,BD!$Y64)</f>
        <v>0</v>
      </c>
    </row>
    <row r="65" spans="1:29" x14ac:dyDescent="0.25">
      <c r="A65" s="21" t="s">
        <v>73</v>
      </c>
      <c r="B65" s="22">
        <v>26991.89</v>
      </c>
      <c r="C65" s="22">
        <v>26776.01</v>
      </c>
      <c r="D65" s="23">
        <f>IFERROR(BD!$C65/BD!$B65,0)</f>
        <v>0.9920020420948662</v>
      </c>
      <c r="E65" s="22">
        <v>4404.6499999999996</v>
      </c>
      <c r="F65" s="22">
        <f>BD!$C65-BD!$E65</f>
        <v>22371.360000000001</v>
      </c>
      <c r="G65" s="24">
        <f>BD!$K65+BD!$P65+BD!$S65</f>
        <v>15179.78</v>
      </c>
      <c r="H65" s="23">
        <f>IFERROR(BD!$G65/BD!$F65,0)</f>
        <v>0.67853630713555191</v>
      </c>
      <c r="I65" s="24">
        <f>BD!$F65-BD!$G65</f>
        <v>7191.58</v>
      </c>
      <c r="J65" s="23">
        <f>IFERROR(BD!$I65/BD!$F65,)</f>
        <v>0.32146369286444809</v>
      </c>
      <c r="K65" s="22">
        <v>8325</v>
      </c>
      <c r="L65" s="22">
        <v>247.8</v>
      </c>
      <c r="M65" s="22">
        <v>723.40000000000009</v>
      </c>
      <c r="N65" s="22"/>
      <c r="O65" s="22">
        <v>1500</v>
      </c>
      <c r="P65" s="22">
        <f>BD!$L65+BD!$M65+BD!$N65+BD!$O65</f>
        <v>2471.1999999999998</v>
      </c>
      <c r="Q65" s="22">
        <v>757.8</v>
      </c>
      <c r="R65" s="22">
        <v>3625.78</v>
      </c>
      <c r="S65" s="22">
        <f>BD!$Q65+BD!$R65</f>
        <v>4383.58</v>
      </c>
      <c r="T65" s="25">
        <f>BD!$K65+BD!$P65+BD!$S65</f>
        <v>15179.78</v>
      </c>
      <c r="U65" s="26">
        <f>(BD!$B65/(SUM($B$2:$B$78)))*$AA$3</f>
        <v>1122.8971917771028</v>
      </c>
      <c r="V65" s="25">
        <f>BD!$F65-BD!$G65-BD!$U65</f>
        <v>6068.6828082228967</v>
      </c>
      <c r="W65" s="27">
        <f>IFERROR(BD!$V65/BD!$C65,"0")</f>
        <v>0.22664627060652043</v>
      </c>
      <c r="X65" s="28">
        <v>45778</v>
      </c>
      <c r="Y65" s="37">
        <f t="shared" si="0"/>
        <v>45808</v>
      </c>
      <c r="AB65" s="18">
        <f>SUMIFS('BD FT'!$Q:$Q,'BD FT'!$P:$P,BD!A65,'BD FT'!$O:$O,BD!Y65)</f>
        <v>0</v>
      </c>
      <c r="AC65" s="18">
        <f>SUMIFS('BD FREE'!$D:$D,'BD FREE'!$A:$A,BD!$A65,'BD FREE'!$C:$C,BD!$Y65)</f>
        <v>0</v>
      </c>
    </row>
    <row r="66" spans="1:29" x14ac:dyDescent="0.25">
      <c r="A66" s="13" t="s">
        <v>12</v>
      </c>
      <c r="B66" s="14">
        <v>35213.769999999997</v>
      </c>
      <c r="C66" s="14">
        <v>33018.959999999999</v>
      </c>
      <c r="D66" s="15">
        <f>IFERROR(BD!$C66/BD!$B66,0)</f>
        <v>0.93767182553870265</v>
      </c>
      <c r="E66" s="14">
        <v>5101.43</v>
      </c>
      <c r="F66" s="14">
        <f>BD!$C66-BD!$E66</f>
        <v>27917.53</v>
      </c>
      <c r="G66" s="16">
        <f>BD!$K66+BD!$P66+BD!$S66</f>
        <v>13367.52</v>
      </c>
      <c r="H66" s="15">
        <f>IFERROR(BD!$G66/BD!$F66,0)</f>
        <v>0.47882172957278102</v>
      </c>
      <c r="I66" s="16">
        <f>BD!$F66-BD!$G66</f>
        <v>14550.009999999998</v>
      </c>
      <c r="J66" s="15">
        <f>IFERROR(BD!$I66/BD!$F66,)</f>
        <v>0.52117827042721898</v>
      </c>
      <c r="K66" s="14">
        <v>4961</v>
      </c>
      <c r="L66" s="14">
        <v>1457</v>
      </c>
      <c r="M66" s="14">
        <v>434.04</v>
      </c>
      <c r="N66" s="14">
        <v>1951.44</v>
      </c>
      <c r="O66" s="14">
        <v>900</v>
      </c>
      <c r="P66" s="14">
        <f>BD!$L66+BD!$M66+BD!$N66+BD!$O66</f>
        <v>4742.4799999999996</v>
      </c>
      <c r="Q66" s="14">
        <v>657.04</v>
      </c>
      <c r="R66" s="14">
        <v>3007</v>
      </c>
      <c r="S66" s="14">
        <f>BD!$Q66+BD!$R66</f>
        <v>3664.04</v>
      </c>
      <c r="T66" s="17">
        <f>BD!$K66+BD!$P66+BD!$S66</f>
        <v>13367.52</v>
      </c>
      <c r="U66" s="18">
        <f>(BD!$B66/(SUM($B$2:$B$78)))*$AA$3</f>
        <v>1464.9379293145009</v>
      </c>
      <c r="V66" s="17">
        <f>BD!$F66-BD!$G66-BD!$U66</f>
        <v>13085.072070685497</v>
      </c>
      <c r="W66" s="19">
        <f>IFERROR(BD!$V66/BD!$C66,"0")</f>
        <v>0.39628964905876796</v>
      </c>
      <c r="X66" s="20">
        <v>45778</v>
      </c>
      <c r="Y66" s="36">
        <f t="shared" si="0"/>
        <v>45808</v>
      </c>
      <c r="AB66" s="18">
        <f>SUMIFS('BD FT'!$Q:$Q,'BD FT'!$P:$P,BD!A66,'BD FT'!$O:$O,BD!Y66)</f>
        <v>0</v>
      </c>
      <c r="AC66" s="18">
        <f>SUMIFS('BD FREE'!$D:$D,'BD FREE'!$A:$A,BD!$A66,'BD FREE'!$C:$C,BD!$Y66)</f>
        <v>8930</v>
      </c>
    </row>
    <row r="67" spans="1:29" x14ac:dyDescent="0.25">
      <c r="A67" s="21" t="s">
        <v>74</v>
      </c>
      <c r="B67" s="22">
        <v>12686.94</v>
      </c>
      <c r="C67" s="22">
        <v>12303.45</v>
      </c>
      <c r="D67" s="23">
        <f>IFERROR(BD!$C67/BD!$B67,0)</f>
        <v>0.96977285302838989</v>
      </c>
      <c r="E67" s="22">
        <v>2023.9</v>
      </c>
      <c r="F67" s="22">
        <f>BD!$C67-BD!$E67</f>
        <v>10279.550000000001</v>
      </c>
      <c r="G67" s="24">
        <f>BD!$K67+BD!$P67+BD!$S67</f>
        <v>6580.01</v>
      </c>
      <c r="H67" s="23">
        <f>IFERROR(BD!$G67/BD!$F67,0)</f>
        <v>0.64010681401423208</v>
      </c>
      <c r="I67" s="24">
        <f>BD!$F67-BD!$G67</f>
        <v>3699.5400000000009</v>
      </c>
      <c r="J67" s="23">
        <f>IFERROR(BD!$I67/BD!$F67,)</f>
        <v>0.35989318598576792</v>
      </c>
      <c r="K67" s="22">
        <v>2890</v>
      </c>
      <c r="L67" s="22">
        <v>755</v>
      </c>
      <c r="M67" s="22">
        <v>289.36</v>
      </c>
      <c r="N67" s="22">
        <v>830.40000000000009</v>
      </c>
      <c r="O67" s="22">
        <v>300</v>
      </c>
      <c r="P67" s="22">
        <f>BD!$L67+BD!$M67+BD!$N67+BD!$O67</f>
        <v>2174.7600000000002</v>
      </c>
      <c r="Q67" s="22">
        <v>284.89999999999998</v>
      </c>
      <c r="R67" s="22">
        <v>1230.3499999999999</v>
      </c>
      <c r="S67" s="22">
        <f>BD!$Q67+BD!$R67</f>
        <v>1515.25</v>
      </c>
      <c r="T67" s="25">
        <f>BD!$K67+BD!$P67+BD!$S67</f>
        <v>6580.01</v>
      </c>
      <c r="U67" s="26">
        <f>(BD!$B67/(SUM($B$2:$B$78)))*$AA$3</f>
        <v>527.79295181791997</v>
      </c>
      <c r="V67" s="25">
        <f>BD!$F67-BD!$G67-BD!$U67</f>
        <v>3171.747048182081</v>
      </c>
      <c r="W67" s="27">
        <f>IFERROR(BD!$V67/BD!$C67,"0")</f>
        <v>0.25779330579488524</v>
      </c>
      <c r="X67" s="28">
        <v>45778</v>
      </c>
      <c r="Y67" s="37">
        <f t="shared" ref="Y67:Y130" si="1">EOMONTH(X67,0)</f>
        <v>45808</v>
      </c>
      <c r="AB67" s="18">
        <f>SUMIFS('BD FT'!$Q:$Q,'BD FT'!$P:$P,BD!A67,'BD FT'!$O:$O,BD!Y67)</f>
        <v>0</v>
      </c>
      <c r="AC67" s="18">
        <f>SUMIFS('BD FREE'!$D:$D,'BD FREE'!$A:$A,BD!$A67,'BD FREE'!$C:$C,BD!$Y67)</f>
        <v>0</v>
      </c>
    </row>
    <row r="68" spans="1:29" x14ac:dyDescent="0.25">
      <c r="A68" s="13" t="s">
        <v>75</v>
      </c>
      <c r="B68" s="14">
        <v>5320.78</v>
      </c>
      <c r="C68" s="14">
        <v>5320.78</v>
      </c>
      <c r="D68" s="15">
        <f>IFERROR(BD!$C68/BD!$B68,0)</f>
        <v>1</v>
      </c>
      <c r="E68" s="14">
        <v>875.28</v>
      </c>
      <c r="F68" s="14">
        <f>BD!$C68-BD!$E68</f>
        <v>4445.5</v>
      </c>
      <c r="G68" s="16">
        <f>BD!$K68+BD!$P68+BD!$S68</f>
        <v>3242.1400000000003</v>
      </c>
      <c r="H68" s="15">
        <f>IFERROR(BD!$G68/BD!$F68,0)</f>
        <v>0.72930828928129576</v>
      </c>
      <c r="I68" s="16">
        <f>BD!$F68-BD!$G68</f>
        <v>1203.3599999999997</v>
      </c>
      <c r="J68" s="15">
        <f>IFERROR(BD!$I68/BD!$F68,)</f>
        <v>0.27069171071870424</v>
      </c>
      <c r="K68" s="14">
        <v>1484</v>
      </c>
      <c r="L68" s="14">
        <v>150</v>
      </c>
      <c r="M68" s="14">
        <v>144.68</v>
      </c>
      <c r="N68" s="14">
        <v>435.96000000000004</v>
      </c>
      <c r="O68" s="14">
        <v>300</v>
      </c>
      <c r="P68" s="14">
        <f>BD!$L68+BD!$M68+BD!$N68+BD!$O68</f>
        <v>1030.6400000000001</v>
      </c>
      <c r="Q68" s="14">
        <v>137.37</v>
      </c>
      <c r="R68" s="14">
        <v>590.13</v>
      </c>
      <c r="S68" s="14">
        <f>BD!$Q68+BD!$R68</f>
        <v>727.5</v>
      </c>
      <c r="T68" s="17">
        <f>BD!$K68+BD!$P68+BD!$S68</f>
        <v>3242.1400000000003</v>
      </c>
      <c r="U68" s="18">
        <f>(BD!$B68/(SUM($B$2:$B$78)))*$AA$3</f>
        <v>221.35126217777903</v>
      </c>
      <c r="V68" s="17">
        <f>BD!$F68-BD!$G68-BD!$U68</f>
        <v>982.00873782222061</v>
      </c>
      <c r="W68" s="19">
        <f>IFERROR(BD!$V68/BD!$C68,"0")</f>
        <v>0.18456104891053957</v>
      </c>
      <c r="X68" s="20">
        <v>45778</v>
      </c>
      <c r="Y68" s="36">
        <f t="shared" si="1"/>
        <v>45808</v>
      </c>
      <c r="AB68" s="18">
        <f>SUMIFS('BD FT'!$Q:$Q,'BD FT'!$P:$P,BD!A68,'BD FT'!$O:$O,BD!Y68)</f>
        <v>0</v>
      </c>
      <c r="AC68" s="18">
        <f>SUMIFS('BD FREE'!$D:$D,'BD FREE'!$A:$A,BD!$A68,'BD FREE'!$C:$C,BD!$Y68)</f>
        <v>0</v>
      </c>
    </row>
    <row r="69" spans="1:29" x14ac:dyDescent="0.25">
      <c r="A69" s="21" t="s">
        <v>76</v>
      </c>
      <c r="B69" s="22">
        <v>6440.13</v>
      </c>
      <c r="C69" s="22">
        <v>6440.03</v>
      </c>
      <c r="D69" s="23">
        <f>IFERROR(BD!$C69/BD!$B69,0)</f>
        <v>0.99998447236313548</v>
      </c>
      <c r="E69" s="22">
        <v>1252.58</v>
      </c>
      <c r="F69" s="22">
        <f>BD!$C69-BD!$E69</f>
        <v>5187.45</v>
      </c>
      <c r="G69" s="24">
        <f>BD!$K69+BD!$P69+BD!$S69</f>
        <v>3357.74</v>
      </c>
      <c r="H69" s="23">
        <f>IFERROR(BD!$G69/BD!$F69,0)</f>
        <v>0.64728141957994778</v>
      </c>
      <c r="I69" s="24">
        <f>BD!$F69-BD!$G69</f>
        <v>1829.71</v>
      </c>
      <c r="J69" s="23">
        <f>IFERROR(BD!$I69/BD!$F69,)</f>
        <v>0.35271858042005227</v>
      </c>
      <c r="K69" s="22">
        <v>1441</v>
      </c>
      <c r="L69" s="22">
        <v>243.6</v>
      </c>
      <c r="M69" s="22">
        <v>144.68</v>
      </c>
      <c r="N69" s="22">
        <v>435.96000000000004</v>
      </c>
      <c r="O69" s="22">
        <v>300</v>
      </c>
      <c r="P69" s="22">
        <f>BD!$L69+BD!$M69+BD!$N69+BD!$O69</f>
        <v>1124.24</v>
      </c>
      <c r="Q69" s="22">
        <v>137.37</v>
      </c>
      <c r="R69" s="22">
        <v>655.13</v>
      </c>
      <c r="S69" s="22">
        <f>BD!$Q69+BD!$R69</f>
        <v>792.5</v>
      </c>
      <c r="T69" s="25">
        <f>BD!$K69+BD!$P69+BD!$S69</f>
        <v>3357.74</v>
      </c>
      <c r="U69" s="26">
        <f>(BD!$B69/(SUM($B$2:$B$78)))*$AA$3</f>
        <v>267.91765569878481</v>
      </c>
      <c r="V69" s="25">
        <f>BD!$F69-BD!$G69-BD!$U69</f>
        <v>1561.7923443012153</v>
      </c>
      <c r="W69" s="27">
        <f>IFERROR(BD!$V69/BD!$C69,"0")</f>
        <v>0.24251320945728752</v>
      </c>
      <c r="X69" s="28">
        <v>45778</v>
      </c>
      <c r="Y69" s="37">
        <f t="shared" si="1"/>
        <v>45808</v>
      </c>
      <c r="AB69" s="18">
        <f>SUMIFS('BD FT'!$Q:$Q,'BD FT'!$P:$P,BD!A69,'BD FT'!$O:$O,BD!Y69)</f>
        <v>0</v>
      </c>
      <c r="AC69" s="18">
        <f>SUMIFS('BD FREE'!$D:$D,'BD FREE'!$A:$A,BD!$A69,'BD FREE'!$C:$C,BD!$Y69)</f>
        <v>0</v>
      </c>
    </row>
    <row r="70" spans="1:29" x14ac:dyDescent="0.25">
      <c r="A70" s="13" t="s">
        <v>77</v>
      </c>
      <c r="B70" s="14">
        <v>5841.2</v>
      </c>
      <c r="C70" s="14">
        <v>5841.2</v>
      </c>
      <c r="D70" s="15">
        <f>IFERROR(BD!$C70/BD!$B70,0)</f>
        <v>1</v>
      </c>
      <c r="E70" s="14">
        <v>960.88</v>
      </c>
      <c r="F70" s="14">
        <f>BD!$C70-BD!$E70</f>
        <v>4880.32</v>
      </c>
      <c r="G70" s="16">
        <f>BD!$K70+BD!$P70+BD!$S70</f>
        <v>3386.1400000000003</v>
      </c>
      <c r="H70" s="15">
        <f>IFERROR(BD!$G70/BD!$F70,0)</f>
        <v>0.69383565012130366</v>
      </c>
      <c r="I70" s="16">
        <f>BD!$F70-BD!$G70</f>
        <v>1494.1799999999994</v>
      </c>
      <c r="J70" s="15">
        <f>IFERROR(BD!$I70/BD!$F70,)</f>
        <v>0.3061643498786964</v>
      </c>
      <c r="K70" s="14">
        <v>1419</v>
      </c>
      <c r="L70" s="14">
        <v>294</v>
      </c>
      <c r="M70" s="14">
        <v>144.68</v>
      </c>
      <c r="N70" s="14">
        <v>435.96000000000004</v>
      </c>
      <c r="O70" s="14">
        <v>300</v>
      </c>
      <c r="P70" s="14">
        <f>BD!$L70+BD!$M70+BD!$N70+BD!$O70</f>
        <v>1174.6400000000001</v>
      </c>
      <c r="Q70" s="14">
        <v>137.37</v>
      </c>
      <c r="R70" s="14">
        <v>655.13</v>
      </c>
      <c r="S70" s="14">
        <f>BD!$Q70+BD!$R70</f>
        <v>792.5</v>
      </c>
      <c r="T70" s="17">
        <f>BD!$K70+BD!$P70+BD!$S70</f>
        <v>3386.1400000000003</v>
      </c>
      <c r="U70" s="18">
        <f>(BD!$B70/(SUM($B$2:$B$78)))*$AA$3</f>
        <v>243.00140066547442</v>
      </c>
      <c r="V70" s="17">
        <f>BD!$F70-BD!$G70-BD!$U70</f>
        <v>1251.178599334525</v>
      </c>
      <c r="W70" s="19">
        <f>IFERROR(BD!$V70/BD!$C70,"0")</f>
        <v>0.21419889737289</v>
      </c>
      <c r="X70" s="20">
        <v>45778</v>
      </c>
      <c r="Y70" s="36">
        <f t="shared" si="1"/>
        <v>45808</v>
      </c>
      <c r="AB70" s="18">
        <f>SUMIFS('BD FT'!$Q:$Q,'BD FT'!$P:$P,BD!A70,'BD FT'!$O:$O,BD!Y70)</f>
        <v>0</v>
      </c>
      <c r="AC70" s="18">
        <f>SUMIFS('BD FREE'!$D:$D,'BD FREE'!$A:$A,BD!$A70,'BD FREE'!$C:$C,BD!$Y70)</f>
        <v>0</v>
      </c>
    </row>
    <row r="71" spans="1:29" x14ac:dyDescent="0.25">
      <c r="A71" s="21" t="s">
        <v>78</v>
      </c>
      <c r="B71" s="22">
        <v>8412.59</v>
      </c>
      <c r="C71" s="22">
        <v>9232.31</v>
      </c>
      <c r="D71" s="23">
        <f>IFERROR(BD!$C71/BD!$B71,0)</f>
        <v>1.0974396707791536</v>
      </c>
      <c r="E71" s="22">
        <v>1518.71</v>
      </c>
      <c r="F71" s="22">
        <f>BD!$C71-BD!$E71</f>
        <v>7713.5999999999995</v>
      </c>
      <c r="G71" s="24">
        <f>BD!$K71+BD!$P71+BD!$S71</f>
        <v>3826.67</v>
      </c>
      <c r="H71" s="23">
        <f>IFERROR(BD!$G71/BD!$F71,0)</f>
        <v>0.49609391205144165</v>
      </c>
      <c r="I71" s="24">
        <f>BD!$F71-BD!$G71</f>
        <v>3886.9299999999994</v>
      </c>
      <c r="J71" s="23">
        <f>IFERROR(BD!$I71/BD!$F71,)</f>
        <v>0.5039060879485584</v>
      </c>
      <c r="K71" s="22">
        <v>1661</v>
      </c>
      <c r="L71" s="22">
        <v>231</v>
      </c>
      <c r="M71" s="22">
        <v>144.68</v>
      </c>
      <c r="N71" s="22">
        <v>435.96000000000004</v>
      </c>
      <c r="O71" s="22">
        <v>300</v>
      </c>
      <c r="P71" s="22">
        <f>BD!$L71+BD!$M71+BD!$N71+BD!$O71</f>
        <v>1111.6400000000001</v>
      </c>
      <c r="Q71" s="22">
        <v>181.44</v>
      </c>
      <c r="R71" s="22">
        <v>872.59</v>
      </c>
      <c r="S71" s="22">
        <f>BD!$Q71+BD!$R71</f>
        <v>1054.03</v>
      </c>
      <c r="T71" s="25">
        <f>BD!$K71+BD!$P71+BD!$S71</f>
        <v>3826.67</v>
      </c>
      <c r="U71" s="26">
        <f>(BD!$B71/(SUM($B$2:$B$78)))*$AA$3</f>
        <v>349.97451777449214</v>
      </c>
      <c r="V71" s="25">
        <f>BD!$F71-BD!$G71-BD!$U71</f>
        <v>3536.9554822255072</v>
      </c>
      <c r="W71" s="27">
        <f>IFERROR(BD!$V71/BD!$C71,"0")</f>
        <v>0.38310623042613468</v>
      </c>
      <c r="X71" s="28">
        <v>45778</v>
      </c>
      <c r="Y71" s="37">
        <f t="shared" si="1"/>
        <v>45808</v>
      </c>
      <c r="AB71" s="18">
        <f>SUMIFS('BD FT'!$Q:$Q,'BD FT'!$P:$P,BD!A71,'BD FT'!$O:$O,BD!Y71)</f>
        <v>0</v>
      </c>
      <c r="AC71" s="18">
        <f>SUMIFS('BD FREE'!$D:$D,'BD FREE'!$A:$A,BD!$A71,'BD FREE'!$C:$C,BD!$Y71)</f>
        <v>1500</v>
      </c>
    </row>
    <row r="72" spans="1:29" x14ac:dyDescent="0.25">
      <c r="A72" s="13" t="s">
        <v>79</v>
      </c>
      <c r="B72" s="14">
        <v>6813.06</v>
      </c>
      <c r="C72" s="14">
        <v>6813.06</v>
      </c>
      <c r="D72" s="15">
        <f>IFERROR(BD!$C72/BD!$B72,0)</f>
        <v>1</v>
      </c>
      <c r="E72" s="14">
        <v>1120.74</v>
      </c>
      <c r="F72" s="14">
        <f>BD!$C72-BD!$E72</f>
        <v>5692.3200000000006</v>
      </c>
      <c r="G72" s="16">
        <f>BD!$K72+BD!$P72+BD!$S72</f>
        <v>3714.28</v>
      </c>
      <c r="H72" s="15">
        <f>IFERROR(BD!$G72/BD!$F72,0)</f>
        <v>0.65250723782218845</v>
      </c>
      <c r="I72" s="16">
        <f>BD!$F72-BD!$G72</f>
        <v>1978.0400000000004</v>
      </c>
      <c r="J72" s="15">
        <f>IFERROR(BD!$I72/BD!$F72,)</f>
        <v>0.34749276217781155</v>
      </c>
      <c r="K72" s="14">
        <v>1676</v>
      </c>
      <c r="L72" s="14">
        <v>231</v>
      </c>
      <c r="M72" s="14">
        <v>144.68</v>
      </c>
      <c r="N72" s="14">
        <v>435.96000000000004</v>
      </c>
      <c r="O72" s="14">
        <v>300</v>
      </c>
      <c r="P72" s="14">
        <f>BD!$L72+BD!$M72+BD!$N72+BD!$O72</f>
        <v>1111.6400000000001</v>
      </c>
      <c r="Q72" s="14">
        <v>159.97</v>
      </c>
      <c r="R72" s="14">
        <v>766.67</v>
      </c>
      <c r="S72" s="14">
        <f>BD!$Q72+BD!$R72</f>
        <v>926.64</v>
      </c>
      <c r="T72" s="17">
        <f>BD!$K72+BD!$P72+BD!$S72</f>
        <v>3714.28</v>
      </c>
      <c r="U72" s="18">
        <f>(BD!$B72/(SUM($B$2:$B$78)))*$AA$3</f>
        <v>283.43202130006114</v>
      </c>
      <c r="V72" s="17">
        <f>BD!$F72-BD!$G72-BD!$U72</f>
        <v>1694.6079786999394</v>
      </c>
      <c r="W72" s="19">
        <f>IFERROR(BD!$V72/BD!$C72,"0")</f>
        <v>0.24872934902964883</v>
      </c>
      <c r="X72" s="20">
        <v>45778</v>
      </c>
      <c r="Y72" s="36">
        <f t="shared" si="1"/>
        <v>45808</v>
      </c>
      <c r="AB72" s="18">
        <f>SUMIFS('BD FT'!$Q:$Q,'BD FT'!$P:$P,BD!A72,'BD FT'!$O:$O,BD!Y72)</f>
        <v>0</v>
      </c>
      <c r="AC72" s="18">
        <f>SUMIFS('BD FREE'!$D:$D,'BD FREE'!$A:$A,BD!$A72,'BD FREE'!$C:$C,BD!$Y72)</f>
        <v>0</v>
      </c>
    </row>
    <row r="73" spans="1:29" x14ac:dyDescent="0.25">
      <c r="A73" s="21" t="s">
        <v>80</v>
      </c>
      <c r="B73" s="22">
        <v>20780.71</v>
      </c>
      <c r="C73" s="22">
        <v>20780.71</v>
      </c>
      <c r="D73" s="23">
        <f>IFERROR(BD!$C73/BD!$B73,0)</f>
        <v>1</v>
      </c>
      <c r="E73" s="22">
        <v>3418.42</v>
      </c>
      <c r="F73" s="22">
        <f>BD!$C73-BD!$E73</f>
        <v>17362.29</v>
      </c>
      <c r="G73" s="24">
        <f>BD!$K73+BD!$P73+BD!$S73</f>
        <v>10163.469999999999</v>
      </c>
      <c r="H73" s="23">
        <f>IFERROR(BD!$G73/BD!$F73,0)</f>
        <v>0.58537612261976957</v>
      </c>
      <c r="I73" s="24">
        <f>BD!$F73-BD!$G73</f>
        <v>7198.8200000000015</v>
      </c>
      <c r="J73" s="23">
        <f>IFERROR(BD!$I73/BD!$F73,)</f>
        <v>0.41462387738023043</v>
      </c>
      <c r="K73" s="22">
        <v>4494</v>
      </c>
      <c r="L73" s="22">
        <v>572</v>
      </c>
      <c r="M73" s="22">
        <v>434.04</v>
      </c>
      <c r="N73" s="22">
        <v>1619.28</v>
      </c>
      <c r="O73" s="22">
        <v>600</v>
      </c>
      <c r="P73" s="22">
        <f>BD!$L73+BD!$M73+BD!$N73+BD!$O73</f>
        <v>3225.3199999999997</v>
      </c>
      <c r="Q73" s="22">
        <v>434.29</v>
      </c>
      <c r="R73" s="22">
        <v>2009.86</v>
      </c>
      <c r="S73" s="22">
        <f>BD!$Q73+BD!$R73</f>
        <v>2444.15</v>
      </c>
      <c r="T73" s="25">
        <f>BD!$K73+BD!$P73+BD!$S73</f>
        <v>10163.469999999999</v>
      </c>
      <c r="U73" s="26">
        <f>(BD!$B73/(SUM($B$2:$B$78)))*$AA$3</f>
        <v>864.50414928833652</v>
      </c>
      <c r="V73" s="25">
        <f>BD!$F73-BD!$G73-BD!$U73</f>
        <v>6334.315850711665</v>
      </c>
      <c r="W73" s="27">
        <f>IFERROR(BD!$V73/BD!$C73,"0")</f>
        <v>0.30481710445464399</v>
      </c>
      <c r="X73" s="28">
        <v>45778</v>
      </c>
      <c r="Y73" s="37">
        <f t="shared" si="1"/>
        <v>45808</v>
      </c>
      <c r="AB73" s="18">
        <f>SUMIFS('BD FT'!$Q:$Q,'BD FT'!$P:$P,BD!A73,'BD FT'!$O:$O,BD!Y73)</f>
        <v>0</v>
      </c>
      <c r="AC73" s="18">
        <f>SUMIFS('BD FREE'!$D:$D,'BD FREE'!$A:$A,BD!$A73,'BD FREE'!$C:$C,BD!$Y73)</f>
        <v>0</v>
      </c>
    </row>
    <row r="74" spans="1:29" x14ac:dyDescent="0.25">
      <c r="A74" s="13" t="s">
        <v>11</v>
      </c>
      <c r="B74" s="14">
        <v>18484.78</v>
      </c>
      <c r="C74" s="14">
        <v>4147.7700000000004</v>
      </c>
      <c r="D74" s="15">
        <f>IFERROR(BD!$C74/BD!$B74,0)</f>
        <v>0.22438838871763692</v>
      </c>
      <c r="E74" s="14">
        <v>489.44</v>
      </c>
      <c r="F74" s="14">
        <f>BD!$C74-BD!$E74</f>
        <v>3658.3300000000004</v>
      </c>
      <c r="G74" s="16">
        <f>BD!$K74+BD!$P74+BD!$S74</f>
        <v>5586.34</v>
      </c>
      <c r="H74" s="15">
        <f>IFERROR(BD!$G74/BD!$F74,0)</f>
        <v>1.5270191590151789</v>
      </c>
      <c r="I74" s="16">
        <f>BD!$F74-BD!$G74</f>
        <v>-1928.0099999999998</v>
      </c>
      <c r="J74" s="15">
        <f>IFERROR(BD!$I74/BD!$F74,)</f>
        <v>-0.52701915901517893</v>
      </c>
      <c r="K74" s="14">
        <v>2993</v>
      </c>
      <c r="L74" s="14"/>
      <c r="M74" s="14">
        <v>144.68</v>
      </c>
      <c r="N74" s="14">
        <v>539.76</v>
      </c>
      <c r="O74" s="14">
        <v>300</v>
      </c>
      <c r="P74" s="14">
        <f>BD!$L74+BD!$M74+BD!$N74+BD!$O74</f>
        <v>984.44</v>
      </c>
      <c r="Q74" s="14">
        <v>271.88</v>
      </c>
      <c r="R74" s="14">
        <v>1337.02</v>
      </c>
      <c r="S74" s="14">
        <f>BD!$Q74+BD!$R74</f>
        <v>1608.9</v>
      </c>
      <c r="T74" s="17">
        <f>BD!$K74+BD!$P74+BD!$S74</f>
        <v>5586.34</v>
      </c>
      <c r="U74" s="18">
        <f>(BD!$B74/(SUM($B$2:$B$78)))*$AA$3</f>
        <v>768.99052095342529</v>
      </c>
      <c r="V74" s="17">
        <f>BD!$F74-BD!$G74-BD!$U74</f>
        <v>-2697.0005209534252</v>
      </c>
      <c r="W74" s="19">
        <f>IFERROR(BD!$V74/BD!$C74,"0")</f>
        <v>-0.65022904378821023</v>
      </c>
      <c r="X74" s="20">
        <v>45778</v>
      </c>
      <c r="Y74" s="36">
        <f t="shared" si="1"/>
        <v>45808</v>
      </c>
      <c r="AB74" s="18">
        <f>SUMIFS('BD FT'!$Q:$Q,'BD FT'!$P:$P,BD!A74,'BD FT'!$O:$O,BD!Y74)</f>
        <v>795</v>
      </c>
      <c r="AC74" s="18">
        <f>SUMIFS('BD FREE'!$D:$D,'BD FREE'!$A:$A,BD!$A74,'BD FREE'!$C:$C,BD!$Y74)</f>
        <v>0</v>
      </c>
    </row>
    <row r="75" spans="1:29" x14ac:dyDescent="0.25">
      <c r="A75" s="21" t="s">
        <v>90</v>
      </c>
      <c r="B75" s="22">
        <v>126419.22</v>
      </c>
      <c r="C75" s="22">
        <v>117135.79</v>
      </c>
      <c r="D75" s="23">
        <f>IFERROR(BD!$C75/BD!$B75,0)</f>
        <v>0.9265663085091016</v>
      </c>
      <c r="E75" s="22">
        <v>19268.830000000002</v>
      </c>
      <c r="F75" s="22">
        <f>BD!$C75-BD!$E75</f>
        <v>97866.959999999992</v>
      </c>
      <c r="G75" s="24">
        <f>BD!$K75+BD!$P75+BD!$S75</f>
        <v>70845.399999999994</v>
      </c>
      <c r="H75" s="23">
        <f>IFERROR(BD!$G75/BD!$F75,0)</f>
        <v>0.72389496925213581</v>
      </c>
      <c r="I75" s="24">
        <f>BD!$F75-BD!$G75</f>
        <v>27021.559999999998</v>
      </c>
      <c r="J75" s="23">
        <f>IFERROR(BD!$I75/BD!$F75,)</f>
        <v>0.27610503074786424</v>
      </c>
      <c r="K75" s="22">
        <v>38850</v>
      </c>
      <c r="L75" s="22">
        <v>4259.7</v>
      </c>
      <c r="M75" s="22">
        <v>2483.7599999999998</v>
      </c>
      <c r="N75" s="22"/>
      <c r="O75" s="22">
        <v>4500</v>
      </c>
      <c r="P75" s="22">
        <f>BD!$L75+BD!$M75+BD!$N75+BD!$O75</f>
        <v>11243.46</v>
      </c>
      <c r="Q75" s="22">
        <v>3555.9700000000003</v>
      </c>
      <c r="R75" s="22">
        <v>17195.97</v>
      </c>
      <c r="S75" s="22">
        <f>BD!$Q75+BD!$R75</f>
        <v>20751.940000000002</v>
      </c>
      <c r="T75" s="25">
        <f>BD!$K75+BD!$P75+BD!$S75</f>
        <v>70845.399999999994</v>
      </c>
      <c r="U75" s="26">
        <f>(BD!$B75/(SUM($B$2:$B$78)))*$AA$3</f>
        <v>5259.2014536459556</v>
      </c>
      <c r="V75" s="25">
        <f>BD!$F75-BD!$G75-BD!$U75</f>
        <v>21762.358546354044</v>
      </c>
      <c r="W75" s="27">
        <f>IFERROR(BD!$V75/BD!$C75,"0")</f>
        <v>0.18578743991357419</v>
      </c>
      <c r="X75" s="28">
        <v>45778</v>
      </c>
      <c r="Y75" s="37">
        <f t="shared" si="1"/>
        <v>45808</v>
      </c>
      <c r="AB75" s="18">
        <f>SUMIFS('BD FT'!$Q:$Q,'BD FT'!$P:$P,BD!A75,'BD FT'!$O:$O,BD!Y75)</f>
        <v>0</v>
      </c>
      <c r="AC75" s="18">
        <f>SUMIFS('BD FREE'!$D:$D,'BD FREE'!$A:$A,BD!$A75,'BD FREE'!$C:$C,BD!$Y75)</f>
        <v>0</v>
      </c>
    </row>
    <row r="76" spans="1:29" x14ac:dyDescent="0.25">
      <c r="A76" s="13" t="s">
        <v>91</v>
      </c>
      <c r="B76" s="14">
        <v>263218.43</v>
      </c>
      <c r="C76" s="14">
        <v>269096.18</v>
      </c>
      <c r="D76" s="15">
        <f>IFERROR(BD!$C76/BD!$B76,0)</f>
        <v>1.0223303132687176</v>
      </c>
      <c r="E76" s="14">
        <v>44266.31</v>
      </c>
      <c r="F76" s="14">
        <f>BD!$C76-BD!$E76</f>
        <v>224829.87</v>
      </c>
      <c r="G76" s="16">
        <f>BD!$K76+BD!$P76+BD!$S76</f>
        <v>127243.73999999999</v>
      </c>
      <c r="H76" s="15">
        <f>IFERROR(BD!$G76/BD!$F76,0)</f>
        <v>0.56595567128157831</v>
      </c>
      <c r="I76" s="16">
        <f>BD!$F76-BD!$G76</f>
        <v>97586.13</v>
      </c>
      <c r="J76" s="15">
        <f>IFERROR(BD!$I76/BD!$F76,)</f>
        <v>0.43404432871842163</v>
      </c>
      <c r="K76" s="14">
        <v>69012</v>
      </c>
      <c r="L76" s="14">
        <v>7101.5</v>
      </c>
      <c r="M76" s="14">
        <v>6104.02</v>
      </c>
      <c r="N76" s="14"/>
      <c r="O76" s="14">
        <v>6300</v>
      </c>
      <c r="P76" s="14">
        <f>BD!$L76+BD!$M76+BD!$N76+BD!$O76</f>
        <v>19505.52</v>
      </c>
      <c r="Q76" s="14">
        <v>6541.72</v>
      </c>
      <c r="R76" s="14">
        <v>32184.499999999996</v>
      </c>
      <c r="S76" s="14">
        <f>BD!$Q76+BD!$R76</f>
        <v>38726.219999999994</v>
      </c>
      <c r="T76" s="17">
        <f>BD!$K76+BD!$P76+BD!$S76</f>
        <v>127243.73999999999</v>
      </c>
      <c r="U76" s="18">
        <f>(BD!$B76/(SUM($B$2:$B$78)))*$AA$3</f>
        <v>10950.223784661906</v>
      </c>
      <c r="V76" s="17">
        <f>BD!$F76-BD!$G76-BD!$U76</f>
        <v>86635.906215338095</v>
      </c>
      <c r="W76" s="19">
        <f>IFERROR(BD!$V76/BD!$C76,"0")</f>
        <v>0.32195145325116875</v>
      </c>
      <c r="X76" s="20">
        <v>45778</v>
      </c>
      <c r="Y76" s="36">
        <f t="shared" si="1"/>
        <v>45808</v>
      </c>
      <c r="AB76" s="18">
        <f>SUMIFS('BD FT'!$Q:$Q,'BD FT'!$P:$P,BD!A76,'BD FT'!$O:$O,BD!Y76)</f>
        <v>0</v>
      </c>
      <c r="AC76" s="18">
        <f>SUMIFS('BD FREE'!$D:$D,'BD FREE'!$A:$A,BD!$A76,'BD FREE'!$C:$C,BD!$Y76)</f>
        <v>0</v>
      </c>
    </row>
    <row r="77" spans="1:29" x14ac:dyDescent="0.25">
      <c r="A77" s="21" t="s">
        <v>81</v>
      </c>
      <c r="B77" s="22">
        <v>49324.99</v>
      </c>
      <c r="C77" s="22">
        <v>49325</v>
      </c>
      <c r="D77" s="23">
        <f>IFERROR(BD!$C77/BD!$B77,0)</f>
        <v>1.0000002027369899</v>
      </c>
      <c r="E77" s="22">
        <v>8113.96</v>
      </c>
      <c r="F77" s="22">
        <f>BD!$C77-BD!$E77</f>
        <v>41211.040000000001</v>
      </c>
      <c r="G77" s="24">
        <f>BD!$K77+BD!$P77+BD!$S77</f>
        <v>27641.45</v>
      </c>
      <c r="H77" s="23">
        <f>IFERROR(BD!$G77/BD!$F77,0)</f>
        <v>0.67072925119094307</v>
      </c>
      <c r="I77" s="24">
        <f>BD!$F77-BD!$G77</f>
        <v>13569.59</v>
      </c>
      <c r="J77" s="23">
        <f>IFERROR(BD!$I77/BD!$F77,)</f>
        <v>0.32927074880905699</v>
      </c>
      <c r="K77" s="22">
        <v>12454</v>
      </c>
      <c r="L77" s="22">
        <v>1935</v>
      </c>
      <c r="M77" s="22">
        <v>1157.4400000000003</v>
      </c>
      <c r="N77" s="22">
        <v>3757.5600000000004</v>
      </c>
      <c r="O77" s="22">
        <v>1500</v>
      </c>
      <c r="P77" s="22">
        <f>BD!$L77+BD!$M77+BD!$N77+BD!$O77</f>
        <v>8350</v>
      </c>
      <c r="Q77" s="22">
        <v>1182.78</v>
      </c>
      <c r="R77" s="22">
        <v>5654.67</v>
      </c>
      <c r="S77" s="22">
        <f>BD!$Q77+BD!$R77</f>
        <v>6837.45</v>
      </c>
      <c r="T77" s="25">
        <f>BD!$K77+BD!$P77+BD!$S77</f>
        <v>27641.45</v>
      </c>
      <c r="U77" s="26">
        <f>(BD!$B77/(SUM($B$2:$B$78)))*$AA$3</f>
        <v>2051.982753168958</v>
      </c>
      <c r="V77" s="25">
        <f>BD!$F77-BD!$G77-BD!$U77</f>
        <v>11517.607246831041</v>
      </c>
      <c r="W77" s="27">
        <f>IFERROR(BD!$V77/BD!$C77,"0")</f>
        <v>0.23350445508020357</v>
      </c>
      <c r="X77" s="28">
        <v>45778</v>
      </c>
      <c r="Y77" s="37">
        <f t="shared" si="1"/>
        <v>45808</v>
      </c>
      <c r="AB77" s="18">
        <f>SUMIFS('BD FT'!$Q:$Q,'BD FT'!$P:$P,BD!A77,'BD FT'!$O:$O,BD!Y77)</f>
        <v>0</v>
      </c>
      <c r="AC77" s="18">
        <f>SUMIFS('BD FREE'!$D:$D,'BD FREE'!$A:$A,BD!$A77,'BD FREE'!$C:$C,BD!$Y77)</f>
        <v>0</v>
      </c>
    </row>
    <row r="78" spans="1:29" x14ac:dyDescent="0.25">
      <c r="A78" s="13" t="s">
        <v>82</v>
      </c>
      <c r="B78" s="14">
        <v>24000</v>
      </c>
      <c r="C78" s="14">
        <v>37630</v>
      </c>
      <c r="D78" s="15">
        <f>IFERROR(BD!$C78/BD!$B78,0)</f>
        <v>1.5679166666666666</v>
      </c>
      <c r="E78" s="14">
        <v>7319.03</v>
      </c>
      <c r="F78" s="14">
        <f>BD!$C78-BD!$E78</f>
        <v>30310.97</v>
      </c>
      <c r="G78" s="16">
        <f>BD!$K78+BD!$P78+BD!$S78</f>
        <v>15840.830000000002</v>
      </c>
      <c r="H78" s="15">
        <f>IFERROR(BD!$G78/BD!$F78,0)</f>
        <v>0.5226104608331571</v>
      </c>
      <c r="I78" s="16">
        <f>BD!$F78-BD!$G78</f>
        <v>14470.14</v>
      </c>
      <c r="J78" s="15">
        <f>IFERROR(BD!$I78/BD!$F78,)</f>
        <v>0.47738953916684285</v>
      </c>
      <c r="K78" s="14">
        <v>5197</v>
      </c>
      <c r="L78" s="14"/>
      <c r="M78" s="14">
        <v>1500</v>
      </c>
      <c r="N78" s="14">
        <v>3463.2</v>
      </c>
      <c r="O78" s="14"/>
      <c r="P78" s="14">
        <f>BD!$L78+BD!$M78+BD!$N78+BD!$O78</f>
        <v>4963.2</v>
      </c>
      <c r="Q78" s="14">
        <v>969.28</v>
      </c>
      <c r="R78" s="14">
        <v>4711.3500000000004</v>
      </c>
      <c r="S78" s="14">
        <f>BD!$Q78+BD!$R78</f>
        <v>5680.63</v>
      </c>
      <c r="T78" s="17">
        <f>BD!$K78+BD!$P78+BD!$S78</f>
        <v>15840.830000000002</v>
      </c>
      <c r="U78" s="18">
        <f>(BD!$B78/(SUM($B$2:$B$78)))*$AA$3</f>
        <v>998.43073614520745</v>
      </c>
      <c r="V78" s="17">
        <f>BD!$F78-BD!$G78-BD!$U78</f>
        <v>13471.709263854791</v>
      </c>
      <c r="W78" s="19">
        <f>IFERROR(BD!$V78/BD!$C78,"0")</f>
        <v>0.3580044981093487</v>
      </c>
      <c r="X78" s="20">
        <v>45778</v>
      </c>
      <c r="Y78" s="36">
        <f t="shared" si="1"/>
        <v>45808</v>
      </c>
      <c r="AB78" s="18">
        <f>SUMIFS('BD FT'!$Q:$Q,'BD FT'!$P:$P,BD!A78,'BD FT'!$O:$O,BD!Y78)</f>
        <v>0</v>
      </c>
      <c r="AC78" s="18">
        <f>SUMIFS('BD FREE'!$D:$D,'BD FREE'!$A:$A,BD!$A78,'BD FREE'!$C:$C,BD!$Y78)</f>
        <v>0</v>
      </c>
    </row>
    <row r="79" spans="1:29" x14ac:dyDescent="0.25">
      <c r="A79" s="21" t="s">
        <v>16</v>
      </c>
      <c r="B79" s="22">
        <v>44676.62</v>
      </c>
      <c r="C79" s="22">
        <v>44293.13</v>
      </c>
      <c r="D79" s="23">
        <f>IFERROR(BD!$C79/BD!$B79,0)</f>
        <v>0.99141631573740352</v>
      </c>
      <c r="E79" s="22">
        <v>7286.22</v>
      </c>
      <c r="F79" s="22">
        <f>BD!$C79-BD!$E79</f>
        <v>37006.909999999996</v>
      </c>
      <c r="G79" s="24">
        <f>BD!$K79+BD!$P79+BD!$S79</f>
        <v>25775.88</v>
      </c>
      <c r="H79" s="23">
        <f>IFERROR(BD!$G79/BD!$F79,0)</f>
        <v>0.69651532646200409</v>
      </c>
      <c r="I79" s="24">
        <f>BD!$F79-BD!$G79</f>
        <v>11231.029999999995</v>
      </c>
      <c r="J79" s="23">
        <f>IFERROR(BD!$I79/BD!$F79,)</f>
        <v>0.30348467353799591</v>
      </c>
      <c r="K79" s="22">
        <v>11131</v>
      </c>
      <c r="L79" s="22">
        <v>2635.6</v>
      </c>
      <c r="M79" s="22">
        <v>868.08000000000015</v>
      </c>
      <c r="N79" s="22">
        <v>3505.2</v>
      </c>
      <c r="O79" s="22">
        <v>1500</v>
      </c>
      <c r="P79" s="22">
        <f>BD!$L79+BD!$M79+BD!$N79+BD!$O79</f>
        <v>8508.880000000001</v>
      </c>
      <c r="Q79" s="22">
        <v>1056.94</v>
      </c>
      <c r="R79" s="22">
        <v>5079.0600000000004</v>
      </c>
      <c r="S79" s="22">
        <f>BD!$Q79+BD!$R79</f>
        <v>6136</v>
      </c>
      <c r="T79" s="25">
        <f>BD!$K79+BD!$P79+BD!$S79</f>
        <v>25775.88</v>
      </c>
      <c r="U79" s="26">
        <f>(BD!$B79/(SUM($B$79:$B$153)))*$AA$79</f>
        <v>1147.4538539687187</v>
      </c>
      <c r="V79" s="25">
        <f>BD!$F79-BD!$G79-BD!$U79</f>
        <v>10083.576146031277</v>
      </c>
      <c r="W79" s="27">
        <f>IFERROR(BD!$V79/BD!$C79,"0")</f>
        <v>0.22765553362409199</v>
      </c>
      <c r="X79" s="28">
        <v>45809</v>
      </c>
      <c r="Y79" s="37">
        <f t="shared" si="1"/>
        <v>45838</v>
      </c>
      <c r="AA79" s="3">
        <v>90396.78</v>
      </c>
      <c r="AB79" s="18">
        <f>SUMIFS('BD FT'!$Q:$Q,'BD FT'!$P:$P,BD!A79,'BD FT'!$O:$O,BD!Y79)</f>
        <v>0</v>
      </c>
      <c r="AC79" s="18">
        <f>SUMIFS('BD FREE'!$D:$D,'BD FREE'!$A:$A,BD!$A79,'BD FREE'!$C:$C,BD!$Y79)</f>
        <v>0</v>
      </c>
    </row>
    <row r="80" spans="1:29" x14ac:dyDescent="0.25">
      <c r="A80" s="13" t="s">
        <v>17</v>
      </c>
      <c r="B80" s="14">
        <v>5602.56</v>
      </c>
      <c r="C80" s="14">
        <v>5602.56</v>
      </c>
      <c r="D80" s="15">
        <f>IFERROR(BD!$C80/BD!$B80,0)</f>
        <v>1</v>
      </c>
      <c r="E80" s="14">
        <v>921.63999999999987</v>
      </c>
      <c r="F80" s="14">
        <f>BD!$C80-BD!$E80</f>
        <v>4680.92</v>
      </c>
      <c r="G80" s="16">
        <f>BD!$K80+BD!$P80+BD!$S80</f>
        <v>2840.0299999999997</v>
      </c>
      <c r="H80" s="15">
        <f>IFERROR(BD!$G80/BD!$F80,0)</f>
        <v>0.60672474641737084</v>
      </c>
      <c r="I80" s="16">
        <f>BD!$F80-BD!$G80</f>
        <v>1840.8900000000003</v>
      </c>
      <c r="J80" s="15">
        <f>IFERROR(BD!$I80/BD!$F80,)</f>
        <v>0.3932752535826291</v>
      </c>
      <c r="K80" s="14">
        <v>1568</v>
      </c>
      <c r="L80" s="14"/>
      <c r="M80" s="14">
        <v>179.53</v>
      </c>
      <c r="N80" s="14"/>
      <c r="O80" s="14">
        <v>300</v>
      </c>
      <c r="P80" s="14">
        <f>BD!$L80+BD!$M80+BD!$N80+BD!$O80</f>
        <v>479.53</v>
      </c>
      <c r="Q80" s="14">
        <v>137.37</v>
      </c>
      <c r="R80" s="14">
        <v>655.13</v>
      </c>
      <c r="S80" s="14">
        <f>BD!$Q80+BD!$R80</f>
        <v>792.5</v>
      </c>
      <c r="T80" s="17">
        <f>BD!$K80+BD!$P80+BD!$S80</f>
        <v>2840.0299999999997</v>
      </c>
      <c r="U80" s="18">
        <f>(BD!$B80/(SUM($B$79:$B$153)))*$AA$79</f>
        <v>143.89358604323661</v>
      </c>
      <c r="V80" s="17">
        <f>BD!$F80-BD!$G80-BD!$U80</f>
        <v>1696.9964139567637</v>
      </c>
      <c r="W80" s="19">
        <f>IFERROR(BD!$V80/BD!$C80,"0")</f>
        <v>0.30289660690055326</v>
      </c>
      <c r="X80" s="20">
        <v>45809</v>
      </c>
      <c r="Y80" s="36">
        <f t="shared" si="1"/>
        <v>45838</v>
      </c>
      <c r="AB80" s="18">
        <f>SUMIFS('BD FT'!$Q:$Q,'BD FT'!$P:$P,BD!A80,'BD FT'!$O:$O,BD!Y80)</f>
        <v>0</v>
      </c>
      <c r="AC80" s="18">
        <f>SUMIFS('BD FREE'!$D:$D,'BD FREE'!$A:$A,BD!$A80,'BD FREE'!$C:$C,BD!$Y80)</f>
        <v>0</v>
      </c>
    </row>
    <row r="81" spans="1:29" x14ac:dyDescent="0.25">
      <c r="A81" s="21" t="s">
        <v>18</v>
      </c>
      <c r="B81" s="22">
        <v>41625.370000000003</v>
      </c>
      <c r="C81" s="22">
        <v>49352.89</v>
      </c>
      <c r="D81" s="23">
        <f>IFERROR(BD!$C81/BD!$B81,0)</f>
        <v>1.1856444759530065</v>
      </c>
      <c r="E81" s="22">
        <v>8118.54</v>
      </c>
      <c r="F81" s="22">
        <f>BD!$C81-BD!$E81</f>
        <v>41234.35</v>
      </c>
      <c r="G81" s="24">
        <f>BD!$K81+BD!$P81+BD!$S81</f>
        <v>25186.58</v>
      </c>
      <c r="H81" s="23">
        <f>IFERROR(BD!$G81/BD!$F81,0)</f>
        <v>0.61081549727351114</v>
      </c>
      <c r="I81" s="24">
        <f>BD!$F81-BD!$G81</f>
        <v>16047.769999999997</v>
      </c>
      <c r="J81" s="23">
        <f>IFERROR(BD!$I81/BD!$F81,)</f>
        <v>0.38918450272648891</v>
      </c>
      <c r="K81" s="22">
        <v>12381</v>
      </c>
      <c r="L81" s="22">
        <v>560.20000000000005</v>
      </c>
      <c r="M81" s="22">
        <v>868.08000000000015</v>
      </c>
      <c r="N81" s="22">
        <v>685.08</v>
      </c>
      <c r="O81" s="22">
        <v>2400</v>
      </c>
      <c r="P81" s="22">
        <f>BD!$L81+BD!$M81+BD!$N81+BD!$O81</f>
        <v>4513.3600000000006</v>
      </c>
      <c r="Q81" s="22">
        <v>1452.99</v>
      </c>
      <c r="R81" s="22">
        <v>6839.23</v>
      </c>
      <c r="S81" s="22">
        <f>BD!$Q81+BD!$R81</f>
        <v>8292.2199999999993</v>
      </c>
      <c r="T81" s="25">
        <f>BD!$K81+BD!$P81+BD!$S81</f>
        <v>25186.58</v>
      </c>
      <c r="U81" s="26">
        <f>(BD!$B81/(SUM($B$79:$B$153)))*$AA$79</f>
        <v>1069.0869459098269</v>
      </c>
      <c r="V81" s="25">
        <f>BD!$F81-BD!$G81-BD!$U81</f>
        <v>14978.68305409017</v>
      </c>
      <c r="W81" s="27">
        <f>IFERROR(BD!$V81/BD!$C81,"0")</f>
        <v>0.30350164000710333</v>
      </c>
      <c r="X81" s="28">
        <v>45809</v>
      </c>
      <c r="Y81" s="37">
        <f t="shared" si="1"/>
        <v>45838</v>
      </c>
      <c r="AB81" s="18">
        <f>SUMIFS('BD FT'!$Q:$Q,'BD FT'!$P:$P,BD!A81,'BD FT'!$O:$O,BD!Y81)</f>
        <v>0</v>
      </c>
      <c r="AC81" s="18">
        <f>SUMIFS('BD FREE'!$D:$D,'BD FREE'!$A:$A,BD!$A81,'BD FREE'!$C:$C,BD!$Y81)</f>
        <v>0</v>
      </c>
    </row>
    <row r="82" spans="1:29" x14ac:dyDescent="0.25">
      <c r="A82" s="13" t="s">
        <v>19</v>
      </c>
      <c r="B82" s="14">
        <v>3576.77</v>
      </c>
      <c r="C82" s="14">
        <v>3576.77</v>
      </c>
      <c r="D82" s="15">
        <f>IFERROR(BD!$C82/BD!$B82,0)</f>
        <v>1</v>
      </c>
      <c r="E82" s="14">
        <v>588.39</v>
      </c>
      <c r="F82" s="14">
        <f>BD!$C82-BD!$E82</f>
        <v>2988.38</v>
      </c>
      <c r="G82" s="16">
        <f>BD!$K82+BD!$P82+BD!$S82</f>
        <v>1931.3700000000001</v>
      </c>
      <c r="H82" s="15">
        <f>IFERROR(BD!$G82/BD!$F82,0)</f>
        <v>0.64629330941848095</v>
      </c>
      <c r="I82" s="16">
        <f>BD!$F82-BD!$G82</f>
        <v>1057.01</v>
      </c>
      <c r="J82" s="15">
        <f>IFERROR(BD!$I82/BD!$F82,)</f>
        <v>0.35370669058151905</v>
      </c>
      <c r="K82" s="14">
        <v>943</v>
      </c>
      <c r="L82" s="14">
        <v>220</v>
      </c>
      <c r="M82" s="14">
        <v>144.68</v>
      </c>
      <c r="N82" s="14"/>
      <c r="O82" s="14">
        <v>150</v>
      </c>
      <c r="P82" s="14">
        <f>BD!$L82+BD!$M82+BD!$N82+BD!$O82</f>
        <v>514.68000000000006</v>
      </c>
      <c r="Q82" s="14">
        <v>82.42</v>
      </c>
      <c r="R82" s="14">
        <v>391.27</v>
      </c>
      <c r="S82" s="14">
        <f>BD!$Q82+BD!$R82</f>
        <v>473.69</v>
      </c>
      <c r="T82" s="17">
        <f>BD!$K82+BD!$P82+BD!$S82</f>
        <v>1931.3700000000001</v>
      </c>
      <c r="U82" s="18">
        <f>(BD!$B82/(SUM($B$79:$B$153)))*$AA$79</f>
        <v>91.864123142254144</v>
      </c>
      <c r="V82" s="17">
        <f>BD!$F82-BD!$G82-BD!$U82</f>
        <v>965.14587685774586</v>
      </c>
      <c r="W82" s="19">
        <f>IFERROR(BD!$V82/BD!$C82,"0")</f>
        <v>0.26983727688885389</v>
      </c>
      <c r="X82" s="20">
        <v>45809</v>
      </c>
      <c r="Y82" s="36">
        <f t="shared" si="1"/>
        <v>45838</v>
      </c>
      <c r="AB82" s="18">
        <f>SUMIFS('BD FT'!$Q:$Q,'BD FT'!$P:$P,BD!A82,'BD FT'!$O:$O,BD!Y82)</f>
        <v>0</v>
      </c>
      <c r="AC82" s="18">
        <f>SUMIFS('BD FREE'!$D:$D,'BD FREE'!$A:$A,BD!$A82,'BD FREE'!$C:$C,BD!$Y82)</f>
        <v>0</v>
      </c>
    </row>
    <row r="83" spans="1:29" x14ac:dyDescent="0.25">
      <c r="A83" s="21" t="s">
        <v>20</v>
      </c>
      <c r="B83" s="22">
        <v>3576.77</v>
      </c>
      <c r="C83" s="22">
        <v>3576.77</v>
      </c>
      <c r="D83" s="23">
        <f>IFERROR(BD!$C83/BD!$B83,0)</f>
        <v>1</v>
      </c>
      <c r="E83" s="22">
        <v>588.39</v>
      </c>
      <c r="F83" s="22">
        <f>BD!$C83-BD!$E83</f>
        <v>2988.38</v>
      </c>
      <c r="G83" s="24">
        <f>BD!$K83+BD!$P83+BD!$S83</f>
        <v>2163.4499999999998</v>
      </c>
      <c r="H83" s="23">
        <f>IFERROR(BD!$G83/BD!$F83,0)</f>
        <v>0.72395411560778744</v>
      </c>
      <c r="I83" s="24">
        <f>BD!$F83-BD!$G83</f>
        <v>824.93000000000029</v>
      </c>
      <c r="J83" s="23">
        <f>IFERROR(BD!$I83/BD!$F83,)</f>
        <v>0.27604588439221261</v>
      </c>
      <c r="K83" s="22">
        <v>881</v>
      </c>
      <c r="L83" s="22">
        <v>514.08000000000004</v>
      </c>
      <c r="M83" s="22">
        <v>144.68</v>
      </c>
      <c r="N83" s="22"/>
      <c r="O83" s="22">
        <v>150</v>
      </c>
      <c r="P83" s="22">
        <f>BD!$L83+BD!$M83+BD!$N83+BD!$O83</f>
        <v>808.76</v>
      </c>
      <c r="Q83" s="22">
        <v>82.42</v>
      </c>
      <c r="R83" s="22">
        <v>391.27</v>
      </c>
      <c r="S83" s="22">
        <f>BD!$Q83+BD!$R83</f>
        <v>473.69</v>
      </c>
      <c r="T83" s="25">
        <f>BD!$K83+BD!$P83+BD!$S83</f>
        <v>2163.4499999999998</v>
      </c>
      <c r="U83" s="26">
        <f>(BD!$B83/(SUM($B$79:$B$153)))*$AA$79</f>
        <v>91.864123142254144</v>
      </c>
      <c r="V83" s="25">
        <f>BD!$F83-BD!$G83-BD!$U83</f>
        <v>733.06587685774616</v>
      </c>
      <c r="W83" s="27">
        <f>IFERROR(BD!$V83/BD!$C83,"0")</f>
        <v>0.20495191942947022</v>
      </c>
      <c r="X83" s="28">
        <v>45809</v>
      </c>
      <c r="Y83" s="37">
        <f t="shared" si="1"/>
        <v>45838</v>
      </c>
      <c r="AB83" s="18">
        <f>SUMIFS('BD FT'!$Q:$Q,'BD FT'!$P:$P,BD!A83,'BD FT'!$O:$O,BD!Y83)</f>
        <v>0</v>
      </c>
      <c r="AC83" s="18">
        <f>SUMIFS('BD FREE'!$D:$D,'BD FREE'!$A:$A,BD!$A83,'BD FREE'!$C:$C,BD!$Y83)</f>
        <v>0</v>
      </c>
    </row>
    <row r="84" spans="1:29" x14ac:dyDescent="0.25">
      <c r="A84" s="13" t="s">
        <v>21</v>
      </c>
      <c r="B84" s="14">
        <v>5584.13</v>
      </c>
      <c r="C84" s="14">
        <v>5584.13</v>
      </c>
      <c r="D84" s="15">
        <f>IFERROR(BD!$C84/BD!$B84,0)</f>
        <v>1</v>
      </c>
      <c r="E84" s="14">
        <v>918.57999999999993</v>
      </c>
      <c r="F84" s="14">
        <f>BD!$C84-BD!$E84</f>
        <v>4665.55</v>
      </c>
      <c r="G84" s="16">
        <f>BD!$K84+BD!$P84+BD!$S84</f>
        <v>3292.38</v>
      </c>
      <c r="H84" s="15">
        <f>IFERROR(BD!$G84/BD!$F84,0)</f>
        <v>0.70567885886980097</v>
      </c>
      <c r="I84" s="16">
        <f>BD!$F84-BD!$G84</f>
        <v>1373.17</v>
      </c>
      <c r="J84" s="15">
        <f>IFERROR(BD!$I84/BD!$F84,)</f>
        <v>0.29432114113019903</v>
      </c>
      <c r="K84" s="14">
        <v>1420</v>
      </c>
      <c r="L84" s="14">
        <v>220</v>
      </c>
      <c r="M84" s="14">
        <v>144.68</v>
      </c>
      <c r="N84" s="14">
        <v>415.2</v>
      </c>
      <c r="O84" s="14">
        <v>300</v>
      </c>
      <c r="P84" s="14">
        <f>BD!$L84+BD!$M84+BD!$N84+BD!$O84</f>
        <v>1079.8800000000001</v>
      </c>
      <c r="Q84" s="14">
        <v>137.37</v>
      </c>
      <c r="R84" s="14">
        <v>655.13</v>
      </c>
      <c r="S84" s="14">
        <f>BD!$Q84+BD!$R84</f>
        <v>792.5</v>
      </c>
      <c r="T84" s="17">
        <f>BD!$K84+BD!$P84+BD!$S84</f>
        <v>3292.38</v>
      </c>
      <c r="U84" s="18">
        <f>(BD!$B84/(SUM($B$79:$B$153)))*$AA$79</f>
        <v>143.42023836096689</v>
      </c>
      <c r="V84" s="17">
        <f>BD!$F84-BD!$G84-BD!$U84</f>
        <v>1229.7497616390333</v>
      </c>
      <c r="W84" s="19">
        <f>IFERROR(BD!$V84/BD!$C84,"0")</f>
        <v>0.22022226589263383</v>
      </c>
      <c r="X84" s="20">
        <v>45809</v>
      </c>
      <c r="Y84" s="36">
        <f t="shared" si="1"/>
        <v>45838</v>
      </c>
      <c r="AB84" s="18">
        <f>SUMIFS('BD FT'!$Q:$Q,'BD FT'!$P:$P,BD!A84,'BD FT'!$O:$O,BD!Y84)</f>
        <v>0</v>
      </c>
      <c r="AC84" s="18">
        <f>SUMIFS('BD FREE'!$D:$D,'BD FREE'!$A:$A,BD!$A84,'BD FREE'!$C:$C,BD!$Y84)</f>
        <v>0</v>
      </c>
    </row>
    <row r="85" spans="1:29" x14ac:dyDescent="0.25">
      <c r="A85" s="21" t="s">
        <v>22</v>
      </c>
      <c r="B85" s="22">
        <v>25539.14</v>
      </c>
      <c r="C85" s="22">
        <v>25539.14</v>
      </c>
      <c r="D85" s="23">
        <f>IFERROR(BD!$C85/BD!$B85,0)</f>
        <v>1</v>
      </c>
      <c r="E85" s="22">
        <v>4201.17</v>
      </c>
      <c r="F85" s="22">
        <f>BD!$C85-BD!$E85</f>
        <v>21337.97</v>
      </c>
      <c r="G85" s="24">
        <f>BD!$K85+BD!$P85+BD!$S85</f>
        <v>14507.420000000002</v>
      </c>
      <c r="H85" s="23">
        <f>IFERROR(BD!$G85/BD!$F85,0)</f>
        <v>0.67988754319178446</v>
      </c>
      <c r="I85" s="24">
        <f>BD!$F85-BD!$G85</f>
        <v>6830.5499999999993</v>
      </c>
      <c r="J85" s="23">
        <f>IFERROR(BD!$I85/BD!$F85,)</f>
        <v>0.32011245680821554</v>
      </c>
      <c r="K85" s="22">
        <v>6639</v>
      </c>
      <c r="L85" s="22">
        <v>527.04</v>
      </c>
      <c r="M85" s="22">
        <v>578.72</v>
      </c>
      <c r="N85" s="22">
        <v>1992.96</v>
      </c>
      <c r="O85" s="22">
        <v>1200</v>
      </c>
      <c r="P85" s="22">
        <f>BD!$L85+BD!$M85+BD!$N85+BD!$O85</f>
        <v>4298.72</v>
      </c>
      <c r="Q85" s="22">
        <v>616.83000000000004</v>
      </c>
      <c r="R85" s="22">
        <v>2952.87</v>
      </c>
      <c r="S85" s="22">
        <f>BD!$Q85+BD!$R85</f>
        <v>3569.7</v>
      </c>
      <c r="T85" s="25">
        <f>BD!$K85+BD!$P85+BD!$S85</f>
        <v>14507.420000000002</v>
      </c>
      <c r="U85" s="26">
        <f>(BD!$B85/(SUM($B$79:$B$153)))*$AA$79</f>
        <v>655.93557928166149</v>
      </c>
      <c r="V85" s="25">
        <f>BD!$F85-BD!$G85-BD!$U85</f>
        <v>6174.6144207183379</v>
      </c>
      <c r="W85" s="27">
        <f>IFERROR(BD!$V85/BD!$C85,"0")</f>
        <v>0.24177064774766643</v>
      </c>
      <c r="X85" s="28">
        <v>45809</v>
      </c>
      <c r="Y85" s="37">
        <f t="shared" si="1"/>
        <v>45838</v>
      </c>
      <c r="AB85" s="18">
        <f>SUMIFS('BD FT'!$Q:$Q,'BD FT'!$P:$P,BD!A85,'BD FT'!$O:$O,BD!Y85)</f>
        <v>0</v>
      </c>
      <c r="AC85" s="18">
        <f>SUMIFS('BD FREE'!$D:$D,'BD FREE'!$A:$A,BD!$A85,'BD FREE'!$C:$C,BD!$Y85)</f>
        <v>0</v>
      </c>
    </row>
    <row r="86" spans="1:29" x14ac:dyDescent="0.25">
      <c r="A86" s="13" t="s">
        <v>25</v>
      </c>
      <c r="B86" s="14">
        <v>6300.93</v>
      </c>
      <c r="C86" s="14">
        <v>6300.93</v>
      </c>
      <c r="D86" s="15">
        <f>IFERROR(BD!$C86/BD!$B86,0)</f>
        <v>1</v>
      </c>
      <c r="E86" s="14">
        <v>1036.51</v>
      </c>
      <c r="F86" s="14">
        <f>BD!$C86-BD!$E86</f>
        <v>5264.42</v>
      </c>
      <c r="G86" s="16">
        <f>BD!$K86+BD!$P86+BD!$S86</f>
        <v>3302.1099999999997</v>
      </c>
      <c r="H86" s="15">
        <f>IFERROR(BD!$G86/BD!$F86,0)</f>
        <v>0.62725048533361694</v>
      </c>
      <c r="I86" s="16">
        <f>BD!$F86-BD!$G86</f>
        <v>1962.3100000000004</v>
      </c>
      <c r="J86" s="15">
        <f>IFERROR(BD!$I86/BD!$F86,)</f>
        <v>0.37274951466638306</v>
      </c>
      <c r="K86" s="14">
        <v>1629</v>
      </c>
      <c r="L86" s="14"/>
      <c r="M86" s="14">
        <v>144.68</v>
      </c>
      <c r="N86" s="14">
        <v>477.48</v>
      </c>
      <c r="O86" s="14">
        <v>300</v>
      </c>
      <c r="P86" s="14">
        <f>BD!$L86+BD!$M86+BD!$N86+BD!$O86</f>
        <v>922.16000000000008</v>
      </c>
      <c r="Q86" s="14">
        <v>141.32</v>
      </c>
      <c r="R86" s="14">
        <v>609.63</v>
      </c>
      <c r="S86" s="14">
        <f>BD!$Q86+BD!$R86</f>
        <v>750.95</v>
      </c>
      <c r="T86" s="17">
        <f>BD!$K86+BD!$P86+BD!$S86</f>
        <v>3302.1099999999997</v>
      </c>
      <c r="U86" s="18">
        <f>(BD!$B86/(SUM($B$79:$B$153)))*$AA$79</f>
        <v>161.83020139140157</v>
      </c>
      <c r="V86" s="17">
        <f>BD!$F86-BD!$G86-BD!$U86</f>
        <v>1800.4797986085989</v>
      </c>
      <c r="W86" s="19">
        <f>IFERROR(BD!$V86/BD!$C86,"0")</f>
        <v>0.2857482623372421</v>
      </c>
      <c r="X86" s="20">
        <v>45809</v>
      </c>
      <c r="Y86" s="36">
        <f t="shared" si="1"/>
        <v>45838</v>
      </c>
      <c r="AB86" s="18">
        <f>SUMIFS('BD FT'!$Q:$Q,'BD FT'!$P:$P,BD!A86,'BD FT'!$O:$O,BD!Y86)</f>
        <v>0</v>
      </c>
      <c r="AC86" s="18">
        <f>SUMIFS('BD FREE'!$D:$D,'BD FREE'!$A:$A,BD!$A86,'BD FREE'!$C:$C,BD!$Y86)</f>
        <v>0</v>
      </c>
    </row>
    <row r="87" spans="1:29" x14ac:dyDescent="0.25">
      <c r="A87" s="21" t="s">
        <v>26</v>
      </c>
      <c r="B87" s="22">
        <v>27005.1</v>
      </c>
      <c r="C87" s="22">
        <v>28019.1</v>
      </c>
      <c r="D87" s="23">
        <f>IFERROR(BD!$C87/BD!$B87,0)</f>
        <v>1.0375484630680871</v>
      </c>
      <c r="E87" s="22">
        <v>4650.49</v>
      </c>
      <c r="F87" s="22">
        <f>BD!$C87-BD!$E87</f>
        <v>23368.61</v>
      </c>
      <c r="G87" s="24">
        <f>BD!$K87+BD!$P87+BD!$S87</f>
        <v>14607.06</v>
      </c>
      <c r="H87" s="23">
        <f>IFERROR(BD!$G87/BD!$F87,0)</f>
        <v>0.62507183782005005</v>
      </c>
      <c r="I87" s="24">
        <f>BD!$F87-BD!$G87</f>
        <v>8761.5500000000011</v>
      </c>
      <c r="J87" s="23">
        <f>IFERROR(BD!$I87/BD!$F87,)</f>
        <v>0.37492816217994995</v>
      </c>
      <c r="K87" s="22">
        <v>6068</v>
      </c>
      <c r="L87" s="22">
        <v>925</v>
      </c>
      <c r="M87" s="22">
        <v>434.04</v>
      </c>
      <c r="N87" s="22">
        <v>1723.08</v>
      </c>
      <c r="O87" s="22">
        <v>900</v>
      </c>
      <c r="P87" s="22">
        <f>BD!$L87+BD!$M87+BD!$N87+BD!$O87</f>
        <v>3982.12</v>
      </c>
      <c r="Q87" s="22">
        <v>788.77</v>
      </c>
      <c r="R87" s="22">
        <v>3768.17</v>
      </c>
      <c r="S87" s="22">
        <f>BD!$Q87+BD!$R87</f>
        <v>4556.9400000000005</v>
      </c>
      <c r="T87" s="25">
        <f>BD!$K87+BD!$P87+BD!$S87</f>
        <v>14607.06</v>
      </c>
      <c r="U87" s="26">
        <f>(BD!$B87/(SUM($B$79:$B$153)))*$AA$79</f>
        <v>693.58662476728648</v>
      </c>
      <c r="V87" s="25">
        <f>BD!$F87-BD!$G87-BD!$U87</f>
        <v>8067.9633752327145</v>
      </c>
      <c r="W87" s="27">
        <f>IFERROR(BD!$V87/BD!$C87,"0")</f>
        <v>0.28794512940218331</v>
      </c>
      <c r="X87" s="28">
        <v>45809</v>
      </c>
      <c r="Y87" s="37">
        <f t="shared" si="1"/>
        <v>45838</v>
      </c>
      <c r="AB87" s="18">
        <f>SUMIFS('BD FT'!$Q:$Q,'BD FT'!$P:$P,BD!A87,'BD FT'!$O:$O,BD!Y87)</f>
        <v>940</v>
      </c>
      <c r="AC87" s="18">
        <f>SUMIFS('BD FREE'!$D:$D,'BD FREE'!$A:$A,BD!$A87,'BD FREE'!$C:$C,BD!$Y87)</f>
        <v>0</v>
      </c>
    </row>
    <row r="88" spans="1:29" x14ac:dyDescent="0.25">
      <c r="A88" s="13" t="s">
        <v>27</v>
      </c>
      <c r="B88" s="14">
        <v>20110.73</v>
      </c>
      <c r="C88" s="14">
        <v>20110.73</v>
      </c>
      <c r="D88" s="15">
        <f>IFERROR(BD!$C88/BD!$B88,0)</f>
        <v>1</v>
      </c>
      <c r="E88" s="14">
        <v>3911.54</v>
      </c>
      <c r="F88" s="14">
        <f>BD!$C88-BD!$E88</f>
        <v>16199.189999999999</v>
      </c>
      <c r="G88" s="16">
        <f>BD!$K88+BD!$P88+BD!$S88</f>
        <v>10170.86</v>
      </c>
      <c r="H88" s="15">
        <f>IFERROR(BD!$G88/BD!$F88,0)</f>
        <v>0.62786225731039647</v>
      </c>
      <c r="I88" s="16">
        <f>BD!$F88-BD!$G88</f>
        <v>6028.3299999999981</v>
      </c>
      <c r="J88" s="15">
        <f>IFERROR(BD!$I88/BD!$F88,)</f>
        <v>0.37213774268960353</v>
      </c>
      <c r="K88" s="14">
        <v>3839</v>
      </c>
      <c r="L88" s="14">
        <v>1252.0999999999999</v>
      </c>
      <c r="M88" s="14">
        <v>434.04</v>
      </c>
      <c r="N88" s="14">
        <v>1224.8399999999999</v>
      </c>
      <c r="O88" s="14">
        <v>610</v>
      </c>
      <c r="P88" s="14">
        <f>BD!$L88+BD!$M88+BD!$N88+BD!$O88</f>
        <v>3520.9799999999996</v>
      </c>
      <c r="Q88" s="14">
        <v>517.99</v>
      </c>
      <c r="R88" s="14">
        <v>2292.89</v>
      </c>
      <c r="S88" s="14">
        <f>BD!$Q88+BD!$R88</f>
        <v>2810.88</v>
      </c>
      <c r="T88" s="17">
        <f>BD!$K88+BD!$P88+BD!$S88</f>
        <v>10170.86</v>
      </c>
      <c r="U88" s="18">
        <f>(BD!$B88/(SUM($B$79:$B$153)))*$AA$79</f>
        <v>516.51478210805408</v>
      </c>
      <c r="V88" s="17">
        <f>BD!$F88-BD!$G88-BD!$U88</f>
        <v>5511.8152178919445</v>
      </c>
      <c r="W88" s="19">
        <f>IFERROR(BD!$V88/BD!$C88,"0")</f>
        <v>0.27407335377144165</v>
      </c>
      <c r="X88" s="20">
        <v>45809</v>
      </c>
      <c r="Y88" s="36">
        <f t="shared" si="1"/>
        <v>45838</v>
      </c>
      <c r="AB88" s="18">
        <f>SUMIFS('BD FT'!$Q:$Q,'BD FT'!$P:$P,BD!A88,'BD FT'!$O:$O,BD!Y88)</f>
        <v>0</v>
      </c>
      <c r="AC88" s="18">
        <f>SUMIFS('BD FREE'!$D:$D,'BD FREE'!$A:$A,BD!$A88,'BD FREE'!$C:$C,BD!$Y88)</f>
        <v>720</v>
      </c>
    </row>
    <row r="89" spans="1:29" x14ac:dyDescent="0.25">
      <c r="A89" s="21" t="s">
        <v>28</v>
      </c>
      <c r="B89" s="22">
        <v>13212.53</v>
      </c>
      <c r="C89" s="22">
        <v>13212.53</v>
      </c>
      <c r="D89" s="23">
        <f>IFERROR(BD!$C89/BD!$B89,0)</f>
        <v>1</v>
      </c>
      <c r="E89" s="22">
        <v>1975.02</v>
      </c>
      <c r="F89" s="22">
        <f>BD!$C89-BD!$E89</f>
        <v>11237.51</v>
      </c>
      <c r="G89" s="24">
        <f>BD!$K89+BD!$P89+BD!$S89</f>
        <v>6909.0400000000009</v>
      </c>
      <c r="H89" s="23">
        <f>IFERROR(BD!$G89/BD!$F89,0)</f>
        <v>0.61481947513283641</v>
      </c>
      <c r="I89" s="24">
        <f>BD!$F89-BD!$G89</f>
        <v>4328.4699999999993</v>
      </c>
      <c r="J89" s="23">
        <f>IFERROR(BD!$I89/BD!$F89,)</f>
        <v>0.38518052486716359</v>
      </c>
      <c r="K89" s="22">
        <v>3412</v>
      </c>
      <c r="L89" s="22">
        <v>506</v>
      </c>
      <c r="M89" s="22">
        <v>289.36</v>
      </c>
      <c r="N89" s="22"/>
      <c r="O89" s="22">
        <v>600</v>
      </c>
      <c r="P89" s="22">
        <f>BD!$L89+BD!$M89+BD!$N89+BD!$O89</f>
        <v>1395.3600000000001</v>
      </c>
      <c r="Q89" s="22">
        <v>361.8</v>
      </c>
      <c r="R89" s="22">
        <v>1739.88</v>
      </c>
      <c r="S89" s="22">
        <f>BD!$Q89+BD!$R89</f>
        <v>2101.6800000000003</v>
      </c>
      <c r="T89" s="25">
        <f>BD!$K89+BD!$P89+BD!$S89</f>
        <v>6909.0400000000009</v>
      </c>
      <c r="U89" s="26">
        <f>(BD!$B89/(SUM($B$79:$B$153)))*$AA$79</f>
        <v>339.34457148229467</v>
      </c>
      <c r="V89" s="25">
        <f>BD!$F89-BD!$G89-BD!$U89</f>
        <v>3989.1254285177047</v>
      </c>
      <c r="W89" s="27">
        <f>IFERROR(BD!$V89/BD!$C89,"0")</f>
        <v>0.30191987670171455</v>
      </c>
      <c r="X89" s="28">
        <v>45809</v>
      </c>
      <c r="Y89" s="37">
        <f t="shared" si="1"/>
        <v>45838</v>
      </c>
      <c r="AB89" s="18">
        <f>SUMIFS('BD FT'!$Q:$Q,'BD FT'!$P:$P,BD!A89,'BD FT'!$O:$O,BD!Y89)</f>
        <v>0</v>
      </c>
      <c r="AC89" s="18">
        <f>SUMIFS('BD FREE'!$D:$D,'BD FREE'!$A:$A,BD!$A89,'BD FREE'!$C:$C,BD!$Y89)</f>
        <v>0</v>
      </c>
    </row>
    <row r="90" spans="1:29" x14ac:dyDescent="0.25">
      <c r="A90" s="13" t="s">
        <v>29</v>
      </c>
      <c r="B90" s="14">
        <v>113324.73</v>
      </c>
      <c r="C90" s="14">
        <v>119660.73000000001</v>
      </c>
      <c r="D90" s="15">
        <f>IFERROR(BD!$C90/BD!$B90,0)</f>
        <v>1.0559101265893156</v>
      </c>
      <c r="E90" s="14">
        <v>19692.29</v>
      </c>
      <c r="F90" s="14">
        <f>BD!$C90-BD!$E90</f>
        <v>99968.44</v>
      </c>
      <c r="G90" s="16">
        <f>BD!$K90+BD!$P90+BD!$S90</f>
        <v>64781.69</v>
      </c>
      <c r="H90" s="15">
        <f>IFERROR(BD!$G90/BD!$F90,0)</f>
        <v>0.64802141555875037</v>
      </c>
      <c r="I90" s="16">
        <f>BD!$F90-BD!$G90</f>
        <v>35186.75</v>
      </c>
      <c r="J90" s="15">
        <f>IFERROR(BD!$I90/BD!$F90,)</f>
        <v>0.35197858444124963</v>
      </c>
      <c r="K90" s="14">
        <v>34161</v>
      </c>
      <c r="L90" s="14">
        <v>715</v>
      </c>
      <c r="M90" s="14">
        <v>2748.92</v>
      </c>
      <c r="N90" s="14"/>
      <c r="O90" s="14">
        <v>4660</v>
      </c>
      <c r="P90" s="14">
        <f>BD!$L90+BD!$M90+BD!$N90+BD!$O90</f>
        <v>8123.92</v>
      </c>
      <c r="Q90" s="14">
        <v>3872.54</v>
      </c>
      <c r="R90" s="14">
        <v>18624.23</v>
      </c>
      <c r="S90" s="14">
        <f>BD!$Q90+BD!$R90</f>
        <v>22496.77</v>
      </c>
      <c r="T90" s="17">
        <f>BD!$K90+BD!$P90+BD!$S90</f>
        <v>64781.69</v>
      </c>
      <c r="U90" s="18">
        <f>(BD!$B90/(SUM($B$79:$B$153)))*$AA$79</f>
        <v>2910.5804823297835</v>
      </c>
      <c r="V90" s="17">
        <f>BD!$F90-BD!$G90-BD!$U90</f>
        <v>32276.169517670216</v>
      </c>
      <c r="W90" s="19">
        <f>IFERROR(BD!$V90/BD!$C90,"0")</f>
        <v>0.26973067536584655</v>
      </c>
      <c r="X90" s="20">
        <v>45809</v>
      </c>
      <c r="Y90" s="36">
        <f t="shared" si="1"/>
        <v>45838</v>
      </c>
      <c r="AB90" s="18">
        <f>SUMIFS('BD FT'!$Q:$Q,'BD FT'!$P:$P,BD!A90,'BD FT'!$O:$O,BD!Y90)</f>
        <v>795</v>
      </c>
      <c r="AC90" s="18">
        <f>SUMIFS('BD FREE'!$D:$D,'BD FREE'!$A:$A,BD!$A90,'BD FREE'!$C:$C,BD!$Y90)</f>
        <v>0</v>
      </c>
    </row>
    <row r="91" spans="1:29" x14ac:dyDescent="0.25">
      <c r="A91" s="21" t="s">
        <v>30</v>
      </c>
      <c r="B91" s="22">
        <v>22446.78</v>
      </c>
      <c r="C91" s="22">
        <v>23854.78</v>
      </c>
      <c r="D91" s="23">
        <f>IFERROR(BD!$C91/BD!$B91,0)</f>
        <v>1.0627261460218347</v>
      </c>
      <c r="E91" s="22">
        <v>4670.7299999999996</v>
      </c>
      <c r="F91" s="22">
        <f>BD!$C91-BD!$E91</f>
        <v>19184.05</v>
      </c>
      <c r="G91" s="24">
        <f>BD!$K91+BD!$P91+BD!$S91</f>
        <v>14085.800000000001</v>
      </c>
      <c r="H91" s="23">
        <f>IFERROR(BD!$G91/BD!$F91,0)</f>
        <v>0.73424537571576398</v>
      </c>
      <c r="I91" s="24">
        <f>BD!$F91-BD!$G91</f>
        <v>5098.2499999999982</v>
      </c>
      <c r="J91" s="23">
        <f>IFERROR(BD!$I91/BD!$F91,)</f>
        <v>0.26575462428423602</v>
      </c>
      <c r="K91" s="22">
        <v>7697</v>
      </c>
      <c r="L91" s="22">
        <v>564</v>
      </c>
      <c r="M91" s="22">
        <v>578.72</v>
      </c>
      <c r="N91" s="22"/>
      <c r="O91" s="22">
        <v>1200</v>
      </c>
      <c r="P91" s="22">
        <f>BD!$L91+BD!$M91+BD!$N91+BD!$O91</f>
        <v>2342.7200000000003</v>
      </c>
      <c r="Q91" s="22">
        <v>697.1</v>
      </c>
      <c r="R91" s="22">
        <v>3348.98</v>
      </c>
      <c r="S91" s="22">
        <f>BD!$Q91+BD!$R91</f>
        <v>4046.08</v>
      </c>
      <c r="T91" s="25">
        <f>BD!$K91+BD!$P91+BD!$S91</f>
        <v>14085.800000000001</v>
      </c>
      <c r="U91" s="26">
        <f>(BD!$B91/(SUM($B$79:$B$153)))*$AA$79</f>
        <v>576.51282080398994</v>
      </c>
      <c r="V91" s="25">
        <f>BD!$F91-BD!$G91-BD!$U91</f>
        <v>4521.7371791960086</v>
      </c>
      <c r="W91" s="27">
        <f>IFERROR(BD!$V91/BD!$C91,"0")</f>
        <v>0.18955266739814866</v>
      </c>
      <c r="X91" s="28">
        <v>45809</v>
      </c>
      <c r="Y91" s="37">
        <f t="shared" si="1"/>
        <v>45838</v>
      </c>
      <c r="AB91" s="18">
        <f>SUMIFS('BD FT'!$Q:$Q,'BD FT'!$P:$P,BD!A91,'BD FT'!$O:$O,BD!Y91)</f>
        <v>235</v>
      </c>
      <c r="AC91" s="18">
        <f>SUMIFS('BD FREE'!$D:$D,'BD FREE'!$A:$A,BD!$A91,'BD FREE'!$C:$C,BD!$Y91)</f>
        <v>0</v>
      </c>
    </row>
    <row r="92" spans="1:29" x14ac:dyDescent="0.25">
      <c r="A92" s="13" t="s">
        <v>31</v>
      </c>
      <c r="B92" s="14">
        <v>18900</v>
      </c>
      <c r="C92" s="14">
        <v>18900</v>
      </c>
      <c r="D92" s="15">
        <f>IFERROR(BD!$C92/BD!$B92,0)</f>
        <v>1</v>
      </c>
      <c r="E92" s="14">
        <v>3109.05</v>
      </c>
      <c r="F92" s="14">
        <f>BD!$C92-BD!$E92</f>
        <v>15790.95</v>
      </c>
      <c r="G92" s="16">
        <f>BD!$K92+BD!$P92+BD!$S92</f>
        <v>8740.61</v>
      </c>
      <c r="H92" s="15">
        <f>IFERROR(BD!$G92/BD!$F92,0)</f>
        <v>0.5535202125267954</v>
      </c>
      <c r="I92" s="16">
        <f>BD!$F92-BD!$G92</f>
        <v>7050.34</v>
      </c>
      <c r="J92" s="15">
        <f>IFERROR(BD!$I92/BD!$F92,)</f>
        <v>0.4464797874732046</v>
      </c>
      <c r="K92" s="14">
        <v>4179</v>
      </c>
      <c r="L92" s="14">
        <v>931.12</v>
      </c>
      <c r="M92" s="14">
        <v>538.59</v>
      </c>
      <c r="N92" s="14"/>
      <c r="O92" s="14">
        <v>520</v>
      </c>
      <c r="P92" s="14">
        <f>BD!$L92+BD!$M92+BD!$N92+BD!$O92</f>
        <v>1989.71</v>
      </c>
      <c r="Q92" s="14">
        <v>444.87</v>
      </c>
      <c r="R92" s="14">
        <v>2127.0300000000002</v>
      </c>
      <c r="S92" s="14">
        <f>BD!$Q92+BD!$R92</f>
        <v>2571.9</v>
      </c>
      <c r="T92" s="17">
        <f>BD!$K92+BD!$P92+BD!$S92</f>
        <v>8740.61</v>
      </c>
      <c r="U92" s="18">
        <f>(BD!$B92/(SUM($B$79:$B$153)))*$AA$79</f>
        <v>485.41894709153877</v>
      </c>
      <c r="V92" s="17">
        <f>BD!$F92-BD!$G92-BD!$U92</f>
        <v>6564.9210529084612</v>
      </c>
      <c r="W92" s="19">
        <f>IFERROR(BD!$V92/BD!$C92,"0")</f>
        <v>0.34735032025970697</v>
      </c>
      <c r="X92" s="20">
        <v>45809</v>
      </c>
      <c r="Y92" s="36">
        <f t="shared" si="1"/>
        <v>45838</v>
      </c>
      <c r="AB92" s="18">
        <f>SUMIFS('BD FT'!$Q:$Q,'BD FT'!$P:$P,BD!A92,'BD FT'!$O:$O,BD!Y92)</f>
        <v>0</v>
      </c>
      <c r="AC92" s="18">
        <f>SUMIFS('BD FREE'!$D:$D,'BD FREE'!$A:$A,BD!$A92,'BD FREE'!$C:$C,BD!$Y92)</f>
        <v>0</v>
      </c>
    </row>
    <row r="93" spans="1:29" x14ac:dyDescent="0.25">
      <c r="A93" s="21" t="s">
        <v>32</v>
      </c>
      <c r="B93" s="22">
        <v>51099.85</v>
      </c>
      <c r="C93" s="22">
        <v>43635.83</v>
      </c>
      <c r="D93" s="23">
        <f>IFERROR(BD!$C93/BD!$B93,0)</f>
        <v>0.85393264363789723</v>
      </c>
      <c r="E93" s="22">
        <v>8138.08</v>
      </c>
      <c r="F93" s="22">
        <f>BD!$C93-BD!$E93</f>
        <v>35497.75</v>
      </c>
      <c r="G93" s="24">
        <f>BD!$K93+BD!$P93+BD!$S93</f>
        <v>24989.690000000002</v>
      </c>
      <c r="H93" s="23">
        <f>IFERROR(BD!$G93/BD!$F93,0)</f>
        <v>0.70397954799952112</v>
      </c>
      <c r="I93" s="24">
        <f>BD!$F93-BD!$G93</f>
        <v>10508.059999999998</v>
      </c>
      <c r="J93" s="23">
        <f>IFERROR(BD!$I93/BD!$F93,)</f>
        <v>0.29602045200047883</v>
      </c>
      <c r="K93" s="22">
        <v>12712</v>
      </c>
      <c r="L93" s="22">
        <v>1929</v>
      </c>
      <c r="M93" s="22">
        <v>1012.7600000000002</v>
      </c>
      <c r="N93" s="22"/>
      <c r="O93" s="22">
        <v>1210</v>
      </c>
      <c r="P93" s="22">
        <f>BD!$L93+BD!$M93+BD!$N93+BD!$O93</f>
        <v>4151.76</v>
      </c>
      <c r="Q93" s="22">
        <v>1410.74</v>
      </c>
      <c r="R93" s="22">
        <v>6715.19</v>
      </c>
      <c r="S93" s="22">
        <f>BD!$Q93+BD!$R93</f>
        <v>8125.9299999999994</v>
      </c>
      <c r="T93" s="25">
        <f>BD!$K93+BD!$P93+BD!$S93</f>
        <v>24989.690000000002</v>
      </c>
      <c r="U93" s="26">
        <f>(BD!$B93/(SUM($B$79:$B$153)))*$AA$79</f>
        <v>1312.4251525680195</v>
      </c>
      <c r="V93" s="25">
        <f>BD!$F93-BD!$G93-BD!$U93</f>
        <v>9195.6348474319784</v>
      </c>
      <c r="W93" s="27">
        <f>IFERROR(BD!$V93/BD!$C93,"0")</f>
        <v>0.21073587571112956</v>
      </c>
      <c r="X93" s="28">
        <v>45809</v>
      </c>
      <c r="Y93" s="37">
        <f t="shared" si="1"/>
        <v>45838</v>
      </c>
      <c r="AB93" s="18">
        <f>SUMIFS('BD FT'!$Q:$Q,'BD FT'!$P:$P,BD!A93,'BD FT'!$O:$O,BD!Y93)</f>
        <v>0</v>
      </c>
      <c r="AC93" s="18">
        <f>SUMIFS('BD FREE'!$D:$D,'BD FREE'!$A:$A,BD!$A93,'BD FREE'!$C:$C,BD!$Y93)</f>
        <v>0</v>
      </c>
    </row>
    <row r="94" spans="1:29" x14ac:dyDescent="0.25">
      <c r="A94" s="13" t="s">
        <v>33</v>
      </c>
      <c r="B94" s="14">
        <v>11212.23</v>
      </c>
      <c r="C94" s="14">
        <v>11212.23</v>
      </c>
      <c r="D94" s="15">
        <f>IFERROR(BD!$C94/BD!$B94,0)</f>
        <v>1</v>
      </c>
      <c r="E94" s="14">
        <v>1732.29</v>
      </c>
      <c r="F94" s="14">
        <f>BD!$C94-BD!$E94</f>
        <v>9479.9399999999987</v>
      </c>
      <c r="G94" s="16">
        <f>BD!$K94+BD!$P94+BD!$S94</f>
        <v>6584.76</v>
      </c>
      <c r="H94" s="15">
        <f>IFERROR(BD!$G94/BD!$F94,0)</f>
        <v>0.69459933290717046</v>
      </c>
      <c r="I94" s="16">
        <f>BD!$F94-BD!$G94</f>
        <v>2895.1799999999985</v>
      </c>
      <c r="J94" s="15">
        <f>IFERROR(BD!$I94/BD!$F94,)</f>
        <v>0.30540066709282959</v>
      </c>
      <c r="K94" s="14">
        <v>2840</v>
      </c>
      <c r="L94" s="14">
        <v>440</v>
      </c>
      <c r="M94" s="14">
        <v>289.36</v>
      </c>
      <c r="N94" s="14">
        <v>830.4</v>
      </c>
      <c r="O94" s="14">
        <v>600</v>
      </c>
      <c r="P94" s="14">
        <f>BD!$L94+BD!$M94+BD!$N94+BD!$O94</f>
        <v>2159.7600000000002</v>
      </c>
      <c r="Q94" s="14">
        <v>274.74</v>
      </c>
      <c r="R94" s="14">
        <v>1310.26</v>
      </c>
      <c r="S94" s="14">
        <f>BD!$Q94+BD!$R94</f>
        <v>1585</v>
      </c>
      <c r="T94" s="17">
        <f>BD!$K94+BD!$P94+BD!$S94</f>
        <v>6584.76</v>
      </c>
      <c r="U94" s="18">
        <f>(BD!$B94/(SUM($B$79:$B$153)))*$AA$79</f>
        <v>287.96978207133139</v>
      </c>
      <c r="V94" s="17">
        <f>BD!$F94-BD!$G94-BD!$U94</f>
        <v>2607.2102179286671</v>
      </c>
      <c r="W94" s="19">
        <f>IFERROR(BD!$V94/BD!$C94,"0")</f>
        <v>0.23253270918708119</v>
      </c>
      <c r="X94" s="20">
        <v>45809</v>
      </c>
      <c r="Y94" s="36">
        <f t="shared" si="1"/>
        <v>45838</v>
      </c>
      <c r="AB94" s="18">
        <f>SUMIFS('BD FT'!$Q:$Q,'BD FT'!$P:$P,BD!A94,'BD FT'!$O:$O,BD!Y94)</f>
        <v>0</v>
      </c>
      <c r="AC94" s="18">
        <f>SUMIFS('BD FREE'!$D:$D,'BD FREE'!$A:$A,BD!$A94,'BD FREE'!$C:$C,BD!$Y94)</f>
        <v>0</v>
      </c>
    </row>
    <row r="95" spans="1:29" x14ac:dyDescent="0.25">
      <c r="A95" s="21" t="s">
        <v>34</v>
      </c>
      <c r="B95" s="22">
        <v>52017.04</v>
      </c>
      <c r="C95" s="22">
        <v>51633.55</v>
      </c>
      <c r="D95" s="23">
        <f>IFERROR(BD!$C95/BD!$B95,0)</f>
        <v>0.99262760818377982</v>
      </c>
      <c r="E95" s="22">
        <v>8493.7199999999993</v>
      </c>
      <c r="F95" s="22">
        <f>BD!$C95-BD!$E95</f>
        <v>43139.83</v>
      </c>
      <c r="G95" s="24">
        <f>BD!$K95+BD!$P95+BD!$S95</f>
        <v>27774.29</v>
      </c>
      <c r="H95" s="23">
        <f>IFERROR(BD!$G95/BD!$F95,0)</f>
        <v>0.64382010777511178</v>
      </c>
      <c r="I95" s="24">
        <f>BD!$F95-BD!$G95</f>
        <v>15365.54</v>
      </c>
      <c r="J95" s="23">
        <f>IFERROR(BD!$I95/BD!$F95,)</f>
        <v>0.35617989222488822</v>
      </c>
      <c r="K95" s="22">
        <v>12494</v>
      </c>
      <c r="L95" s="22">
        <v>1392</v>
      </c>
      <c r="M95" s="22">
        <v>1157.4400000000003</v>
      </c>
      <c r="N95" s="22">
        <v>3030.9600000000005</v>
      </c>
      <c r="O95" s="22">
        <v>1300</v>
      </c>
      <c r="P95" s="22">
        <f>BD!$L95+BD!$M95+BD!$N95+BD!$O95</f>
        <v>6880.4000000000015</v>
      </c>
      <c r="Q95" s="22">
        <v>1442.25</v>
      </c>
      <c r="R95" s="22">
        <v>6957.64</v>
      </c>
      <c r="S95" s="22">
        <f>BD!$Q95+BD!$R95</f>
        <v>8399.89</v>
      </c>
      <c r="T95" s="25">
        <f>BD!$K95+BD!$P95+BD!$S95</f>
        <v>27774.29</v>
      </c>
      <c r="U95" s="26">
        <f>(BD!$B95/(SUM($B$79:$B$153)))*$AA$79</f>
        <v>1335.9818406147331</v>
      </c>
      <c r="V95" s="25">
        <f>BD!$F95-BD!$G95-BD!$U95</f>
        <v>14029.558159385268</v>
      </c>
      <c r="W95" s="27">
        <f>IFERROR(BD!$V95/BD!$C95,"0")</f>
        <v>0.27171399524892764</v>
      </c>
      <c r="X95" s="28">
        <v>45809</v>
      </c>
      <c r="Y95" s="37">
        <f t="shared" si="1"/>
        <v>45838</v>
      </c>
      <c r="AB95" s="18">
        <f>SUMIFS('BD FT'!$Q:$Q,'BD FT'!$P:$P,BD!A95,'BD FT'!$O:$O,BD!Y95)</f>
        <v>1410</v>
      </c>
      <c r="AC95" s="18">
        <f>SUMIFS('BD FREE'!$D:$D,'BD FREE'!$A:$A,BD!$A95,'BD FREE'!$C:$C,BD!$Y95)</f>
        <v>0</v>
      </c>
    </row>
    <row r="96" spans="1:29" x14ac:dyDescent="0.25">
      <c r="A96" s="13" t="s">
        <v>35</v>
      </c>
      <c r="B96" s="14">
        <v>12234.27</v>
      </c>
      <c r="C96" s="14">
        <v>13363.76</v>
      </c>
      <c r="D96" s="15">
        <f>IFERROR(BD!$C96/BD!$B96,0)</f>
        <v>1.0923218140518396</v>
      </c>
      <c r="E96" s="14">
        <v>2198.34</v>
      </c>
      <c r="F96" s="14">
        <f>BD!$C96-BD!$E96</f>
        <v>11165.42</v>
      </c>
      <c r="G96" s="16">
        <f>BD!$K96+BD!$P96+BD!$S96</f>
        <v>6823.02</v>
      </c>
      <c r="H96" s="15">
        <f>IFERROR(BD!$G96/BD!$F96,0)</f>
        <v>0.61108493903498484</v>
      </c>
      <c r="I96" s="16">
        <f>BD!$F96-BD!$G96</f>
        <v>4342.3999999999996</v>
      </c>
      <c r="J96" s="15">
        <f>IFERROR(BD!$I96/BD!$F96,)</f>
        <v>0.38891506096501516</v>
      </c>
      <c r="K96" s="14">
        <v>3325</v>
      </c>
      <c r="L96" s="14">
        <v>535.79999999999995</v>
      </c>
      <c r="M96" s="14">
        <v>289.36</v>
      </c>
      <c r="N96" s="14">
        <v>892.68000000000006</v>
      </c>
      <c r="O96" s="14"/>
      <c r="P96" s="14">
        <f>BD!$L96+BD!$M96+BD!$N96+BD!$O96</f>
        <v>1717.8400000000001</v>
      </c>
      <c r="Q96" s="14">
        <v>320.52999999999997</v>
      </c>
      <c r="R96" s="14">
        <v>1459.65</v>
      </c>
      <c r="S96" s="14">
        <f>BD!$Q96+BD!$R96</f>
        <v>1780.18</v>
      </c>
      <c r="T96" s="17">
        <f>BD!$K96+BD!$P96+BD!$S96</f>
        <v>6823.02</v>
      </c>
      <c r="U96" s="18">
        <f>(BD!$B96/(SUM($B$79:$B$153)))*$AA$79</f>
        <v>314.21938951500533</v>
      </c>
      <c r="V96" s="17">
        <f>BD!$F96-BD!$G96-BD!$U96</f>
        <v>4028.1806104849943</v>
      </c>
      <c r="W96" s="19">
        <f>IFERROR(BD!$V96/BD!$C96,"0")</f>
        <v>0.3014256923564172</v>
      </c>
      <c r="X96" s="20">
        <v>45809</v>
      </c>
      <c r="Y96" s="36">
        <f t="shared" si="1"/>
        <v>45838</v>
      </c>
      <c r="AB96" s="18">
        <f>SUMIFS('BD FT'!$Q:$Q,'BD FT'!$P:$P,BD!A96,'BD FT'!$O:$O,BD!Y96)</f>
        <v>470</v>
      </c>
      <c r="AC96" s="18">
        <f>SUMIFS('BD FREE'!$D:$D,'BD FREE'!$A:$A,BD!$A96,'BD FREE'!$C:$C,BD!$Y96)</f>
        <v>1510</v>
      </c>
    </row>
    <row r="97" spans="1:29" x14ac:dyDescent="0.25">
      <c r="A97" s="21" t="s">
        <v>36</v>
      </c>
      <c r="B97" s="22">
        <v>47742.02</v>
      </c>
      <c r="C97" s="22">
        <v>47742.02</v>
      </c>
      <c r="D97" s="23">
        <f>IFERROR(BD!$C97/BD!$B97,0)</f>
        <v>1</v>
      </c>
      <c r="E97" s="22">
        <v>7853.56</v>
      </c>
      <c r="F97" s="22">
        <f>BD!$C97-BD!$E97</f>
        <v>39888.46</v>
      </c>
      <c r="G97" s="24">
        <f>BD!$K97+BD!$P97+BD!$S97</f>
        <v>15594.07</v>
      </c>
      <c r="H97" s="23">
        <f>IFERROR(BD!$G97/BD!$F97,0)</f>
        <v>0.39094189146434832</v>
      </c>
      <c r="I97" s="24">
        <f>BD!$F97-BD!$G97</f>
        <v>24294.39</v>
      </c>
      <c r="J97" s="23">
        <f>IFERROR(BD!$I97/BD!$F97,)</f>
        <v>0.60905810853565168</v>
      </c>
      <c r="K97" s="22">
        <v>4922</v>
      </c>
      <c r="L97" s="22">
        <v>1741.86</v>
      </c>
      <c r="M97" s="22">
        <v>868.08000000000015</v>
      </c>
      <c r="N97" s="22">
        <v>2595</v>
      </c>
      <c r="O97" s="22">
        <v>300</v>
      </c>
      <c r="P97" s="22">
        <f>BD!$L97+BD!$M97+BD!$N97+BD!$O97</f>
        <v>5504.9400000000005</v>
      </c>
      <c r="Q97" s="22">
        <v>470.02</v>
      </c>
      <c r="R97" s="22">
        <v>4697.1099999999997</v>
      </c>
      <c r="S97" s="22">
        <f>BD!$Q97+BD!$R97</f>
        <v>5167.1299999999992</v>
      </c>
      <c r="T97" s="25">
        <f>BD!$K97+BD!$P97+BD!$S97</f>
        <v>15594.07</v>
      </c>
      <c r="U97" s="26">
        <f>(BD!$B97/(SUM($B$79:$B$153)))*$AA$79</f>
        <v>1226.1841841493749</v>
      </c>
      <c r="V97" s="25">
        <f>BD!$F97-BD!$G97-BD!$U97</f>
        <v>23068.205815850626</v>
      </c>
      <c r="W97" s="27">
        <f>IFERROR(BD!$V97/BD!$C97,"0")</f>
        <v>0.48318453672154271</v>
      </c>
      <c r="X97" s="28">
        <v>45809</v>
      </c>
      <c r="Y97" s="37">
        <f t="shared" si="1"/>
        <v>45838</v>
      </c>
      <c r="AB97" s="18">
        <f>SUMIFS('BD FT'!$Q:$Q,'BD FT'!$P:$P,BD!A97,'BD FT'!$O:$O,BD!Y97)</f>
        <v>0</v>
      </c>
      <c r="AC97" s="18">
        <f>SUMIFS('BD FREE'!$D:$D,'BD FREE'!$A:$A,BD!$A97,'BD FREE'!$C:$C,BD!$Y97)</f>
        <v>5850</v>
      </c>
    </row>
    <row r="98" spans="1:29" x14ac:dyDescent="0.25">
      <c r="A98" s="13" t="s">
        <v>13</v>
      </c>
      <c r="B98" s="14">
        <v>24745.72</v>
      </c>
      <c r="C98" s="14">
        <v>24539.25</v>
      </c>
      <c r="D98" s="15">
        <f>IFERROR(BD!$C98/BD!$B98,0)</f>
        <v>0.99165633491367389</v>
      </c>
      <c r="E98" s="14">
        <v>3791.3199999999997</v>
      </c>
      <c r="F98" s="14">
        <f>BD!$C98-BD!$E98</f>
        <v>20747.93</v>
      </c>
      <c r="G98" s="16">
        <f>BD!$K98+BD!$P98+BD!$S98</f>
        <v>10886.39</v>
      </c>
      <c r="H98" s="15">
        <f>IFERROR(BD!$G98/BD!$F98,0)</f>
        <v>0.52469764453610546</v>
      </c>
      <c r="I98" s="16">
        <f>BD!$F98-BD!$G98</f>
        <v>9861.5400000000009</v>
      </c>
      <c r="J98" s="15">
        <f>IFERROR(BD!$I98/BD!$F98,)</f>
        <v>0.47530235546389449</v>
      </c>
      <c r="K98" s="14">
        <v>5256</v>
      </c>
      <c r="L98" s="14">
        <v>453</v>
      </c>
      <c r="M98" s="14">
        <v>434.04</v>
      </c>
      <c r="N98" s="14">
        <v>954.96</v>
      </c>
      <c r="O98" s="14">
        <v>900</v>
      </c>
      <c r="P98" s="14">
        <f>BD!$L98+BD!$M98+BD!$N98+BD!$O98</f>
        <v>2742</v>
      </c>
      <c r="Q98" s="14">
        <v>498.2</v>
      </c>
      <c r="R98" s="14">
        <v>2390.19</v>
      </c>
      <c r="S98" s="14">
        <f>BD!$Q98+BD!$R98</f>
        <v>2888.39</v>
      </c>
      <c r="T98" s="17">
        <f>BD!$K98+BD!$P98+BD!$S98</f>
        <v>10886.39</v>
      </c>
      <c r="U98" s="18">
        <f>(BD!$B98/(SUM($B$79:$B$153)))*$AA$79</f>
        <v>635.55774324984304</v>
      </c>
      <c r="V98" s="17">
        <f>BD!$F98-BD!$G98-BD!$U98</f>
        <v>9225.9822567501578</v>
      </c>
      <c r="W98" s="19">
        <f>IFERROR(BD!$V98/BD!$C98,"0")</f>
        <v>0.37596838765447838</v>
      </c>
      <c r="X98" s="20">
        <v>45809</v>
      </c>
      <c r="Y98" s="36">
        <f t="shared" si="1"/>
        <v>45838</v>
      </c>
      <c r="AB98" s="18">
        <f>SUMIFS('BD FT'!$Q:$Q,'BD FT'!$P:$P,BD!A98,'BD FT'!$O:$O,BD!Y98)</f>
        <v>0</v>
      </c>
      <c r="AC98" s="18">
        <f>SUMIFS('BD FREE'!$D:$D,'BD FREE'!$A:$A,BD!$A98,'BD FREE'!$C:$C,BD!$Y98)</f>
        <v>0</v>
      </c>
    </row>
    <row r="99" spans="1:29" x14ac:dyDescent="0.25">
      <c r="A99" s="21" t="s">
        <v>37</v>
      </c>
      <c r="B99" s="22">
        <v>20089.189999999999</v>
      </c>
      <c r="C99" s="22">
        <v>20089.189999999999</v>
      </c>
      <c r="D99" s="23">
        <f>IFERROR(BD!$C99/BD!$B99,0)</f>
        <v>1</v>
      </c>
      <c r="E99" s="22">
        <v>3103.7799999999997</v>
      </c>
      <c r="F99" s="22">
        <f>BD!$C99-BD!$E99</f>
        <v>16985.41</v>
      </c>
      <c r="G99" s="24">
        <f>BD!$K99+BD!$P99+BD!$S99</f>
        <v>10653.27</v>
      </c>
      <c r="H99" s="23">
        <f>IFERROR(BD!$G99/BD!$F99,0)</f>
        <v>0.62720122740634465</v>
      </c>
      <c r="I99" s="24">
        <f>BD!$F99-BD!$G99</f>
        <v>6332.1399999999994</v>
      </c>
      <c r="J99" s="23">
        <f>IFERROR(BD!$I99/BD!$F99,)</f>
        <v>0.37279877259365535</v>
      </c>
      <c r="K99" s="22">
        <v>4263</v>
      </c>
      <c r="L99" s="22">
        <v>1204.8</v>
      </c>
      <c r="M99" s="22">
        <v>434.04</v>
      </c>
      <c r="N99" s="22">
        <v>1515.48</v>
      </c>
      <c r="O99" s="22">
        <v>900</v>
      </c>
      <c r="P99" s="22">
        <f>BD!$L99+BD!$M99+BD!$N99+BD!$O99</f>
        <v>4054.3199999999997</v>
      </c>
      <c r="Q99" s="22">
        <v>416.06</v>
      </c>
      <c r="R99" s="22">
        <v>1919.89</v>
      </c>
      <c r="S99" s="22">
        <f>BD!$Q99+BD!$R99</f>
        <v>2335.9500000000003</v>
      </c>
      <c r="T99" s="25">
        <f>BD!$K99+BD!$P99+BD!$S99</f>
        <v>10653.27</v>
      </c>
      <c r="U99" s="26">
        <f>(BD!$B99/(SUM($B$79:$B$153)))*$AA$79</f>
        <v>515.96155860962267</v>
      </c>
      <c r="V99" s="25">
        <f>BD!$F99-BD!$G99-BD!$U99</f>
        <v>5816.178441390377</v>
      </c>
      <c r="W99" s="27">
        <f>IFERROR(BD!$V99/BD!$C99,"0")</f>
        <v>0.28951781736298859</v>
      </c>
      <c r="X99" s="28">
        <v>45809</v>
      </c>
      <c r="Y99" s="37">
        <f t="shared" si="1"/>
        <v>45838</v>
      </c>
      <c r="AB99" s="18">
        <f>SUMIFS('BD FT'!$Q:$Q,'BD FT'!$P:$P,BD!A99,'BD FT'!$O:$O,BD!Y99)</f>
        <v>0</v>
      </c>
      <c r="AC99" s="18">
        <f>SUMIFS('BD FREE'!$D:$D,'BD FREE'!$A:$A,BD!$A99,'BD FREE'!$C:$C,BD!$Y99)</f>
        <v>0</v>
      </c>
    </row>
    <row r="100" spans="1:29" x14ac:dyDescent="0.25">
      <c r="A100" s="13" t="s">
        <v>38</v>
      </c>
      <c r="B100" s="14">
        <v>43124.97</v>
      </c>
      <c r="C100" s="14">
        <v>43310.25</v>
      </c>
      <c r="D100" s="15">
        <f>IFERROR(BD!$C100/BD!$B100,0)</f>
        <v>1.0042963508148528</v>
      </c>
      <c r="E100" s="14">
        <v>6691.44</v>
      </c>
      <c r="F100" s="14">
        <f>BD!$C100-BD!$E100</f>
        <v>36618.81</v>
      </c>
      <c r="G100" s="16">
        <f>BD!$K100+BD!$P100+BD!$S100</f>
        <v>21603.91</v>
      </c>
      <c r="H100" s="15">
        <f>IFERROR(BD!$G100/BD!$F100,0)</f>
        <v>0.58996756038768061</v>
      </c>
      <c r="I100" s="16">
        <f>BD!$F100-BD!$G100</f>
        <v>15014.899999999998</v>
      </c>
      <c r="J100" s="15">
        <f>IFERROR(BD!$I100/BD!$F100,)</f>
        <v>0.41003243961231944</v>
      </c>
      <c r="K100" s="14">
        <v>10906</v>
      </c>
      <c r="L100" s="14">
        <v>528</v>
      </c>
      <c r="M100" s="14">
        <v>723.40000000000009</v>
      </c>
      <c r="N100" s="14">
        <v>2491.1999999999998</v>
      </c>
      <c r="O100" s="14">
        <v>1500</v>
      </c>
      <c r="P100" s="14">
        <f>BD!$L100+BD!$M100+BD!$N100+BD!$O100</f>
        <v>5242.6000000000004</v>
      </c>
      <c r="Q100" s="14">
        <v>960.75</v>
      </c>
      <c r="R100" s="14">
        <v>4494.5600000000004</v>
      </c>
      <c r="S100" s="14">
        <f>BD!$Q100+BD!$R100</f>
        <v>5455.31</v>
      </c>
      <c r="T100" s="17">
        <f>BD!$K100+BD!$P100+BD!$S100</f>
        <v>21603.91</v>
      </c>
      <c r="U100" s="18">
        <f>(BD!$B100/(SUM($B$79:$B$153)))*$AA$79</f>
        <v>1107.6019857541903</v>
      </c>
      <c r="V100" s="17">
        <f>BD!$F100-BD!$G100-BD!$U100</f>
        <v>13907.298014245807</v>
      </c>
      <c r="W100" s="19">
        <f>IFERROR(BD!$V100/BD!$C100,"0")</f>
        <v>0.32110869861628155</v>
      </c>
      <c r="X100" s="20">
        <v>45809</v>
      </c>
      <c r="Y100" s="36">
        <f t="shared" si="1"/>
        <v>45838</v>
      </c>
      <c r="AB100" s="18">
        <f>SUMIFS('BD FT'!$Q:$Q,'BD FT'!$P:$P,BD!A100,'BD FT'!$O:$O,BD!Y100)</f>
        <v>0</v>
      </c>
      <c r="AC100" s="18">
        <f>SUMIFS('BD FREE'!$D:$D,'BD FREE'!$A:$A,BD!$A100,'BD FREE'!$C:$C,BD!$Y100)</f>
        <v>3300</v>
      </c>
    </row>
    <row r="101" spans="1:29" x14ac:dyDescent="0.25">
      <c r="A101" s="21" t="s">
        <v>39</v>
      </c>
      <c r="B101" s="22">
        <v>31126.61</v>
      </c>
      <c r="C101" s="22">
        <v>30743.119999999999</v>
      </c>
      <c r="D101" s="23">
        <f>IFERROR(BD!$C101/BD!$B101,0)</f>
        <v>0.98767967343697238</v>
      </c>
      <c r="E101" s="22">
        <v>5057.2299999999996</v>
      </c>
      <c r="F101" s="22">
        <f>BD!$C101-BD!$E101</f>
        <v>25685.89</v>
      </c>
      <c r="G101" s="24">
        <f>BD!$K101+BD!$P101+BD!$S101</f>
        <v>16352.35</v>
      </c>
      <c r="H101" s="23">
        <f>IFERROR(BD!$G101/BD!$F101,0)</f>
        <v>0.63662773608389667</v>
      </c>
      <c r="I101" s="24">
        <f>BD!$F101-BD!$G101</f>
        <v>9333.5399999999991</v>
      </c>
      <c r="J101" s="23">
        <f>IFERROR(BD!$I101/BD!$F101,)</f>
        <v>0.36337226391610333</v>
      </c>
      <c r="K101" s="22">
        <v>7917</v>
      </c>
      <c r="L101" s="22">
        <v>648</v>
      </c>
      <c r="M101" s="22">
        <v>578.72</v>
      </c>
      <c r="N101" s="22">
        <v>1619.2800000000002</v>
      </c>
      <c r="O101" s="22">
        <v>1200</v>
      </c>
      <c r="P101" s="22">
        <f>BD!$L101+BD!$M101+BD!$N101+BD!$O101</f>
        <v>4046</v>
      </c>
      <c r="Q101" s="22">
        <v>754.94</v>
      </c>
      <c r="R101" s="22">
        <v>3634.41</v>
      </c>
      <c r="S101" s="22">
        <f>BD!$Q101+BD!$R101</f>
        <v>4389.3500000000004</v>
      </c>
      <c r="T101" s="25">
        <f>BD!$K101+BD!$P101+BD!$S101</f>
        <v>16352.35</v>
      </c>
      <c r="U101" s="26">
        <f>(BD!$B101/(SUM($B$79:$B$153)))*$AA$79</f>
        <v>799.44160067349014</v>
      </c>
      <c r="V101" s="25">
        <f>BD!$F101-BD!$G101-BD!$U101</f>
        <v>8534.098399326509</v>
      </c>
      <c r="W101" s="27">
        <f>IFERROR(BD!$V101/BD!$C101,"0")</f>
        <v>0.27759376404628122</v>
      </c>
      <c r="X101" s="28">
        <v>45809</v>
      </c>
      <c r="Y101" s="37">
        <f t="shared" si="1"/>
        <v>45838</v>
      </c>
      <c r="AB101" s="18">
        <f>SUMIFS('BD FT'!$Q:$Q,'BD FT'!$P:$P,BD!A101,'BD FT'!$O:$O,BD!Y101)</f>
        <v>1143.18</v>
      </c>
      <c r="AC101" s="18">
        <f>SUMIFS('BD FREE'!$D:$D,'BD FREE'!$A:$A,BD!$A101,'BD FREE'!$C:$C,BD!$Y101)</f>
        <v>0</v>
      </c>
    </row>
    <row r="102" spans="1:29" x14ac:dyDescent="0.25">
      <c r="A102" s="13" t="s">
        <v>40</v>
      </c>
      <c r="B102" s="14">
        <v>7496.59</v>
      </c>
      <c r="C102" s="14">
        <v>7388.24</v>
      </c>
      <c r="D102" s="15">
        <f>IFERROR(BD!$C102/BD!$B102,0)</f>
        <v>0.98554676192775648</v>
      </c>
      <c r="E102" s="14">
        <v>1215.3599999999999</v>
      </c>
      <c r="F102" s="14">
        <f>BD!$C102-BD!$E102</f>
        <v>6172.88</v>
      </c>
      <c r="G102" s="16">
        <f>BD!$K102+BD!$P102+BD!$S102</f>
        <v>3107.7</v>
      </c>
      <c r="H102" s="15">
        <f>IFERROR(BD!$G102/BD!$F102,0)</f>
        <v>0.50344409740672103</v>
      </c>
      <c r="I102" s="16">
        <f>BD!$F102-BD!$G102</f>
        <v>3065.1800000000003</v>
      </c>
      <c r="J102" s="15">
        <f>IFERROR(BD!$I102/BD!$F102,)</f>
        <v>0.49655590259327903</v>
      </c>
      <c r="K102" s="14">
        <v>1282</v>
      </c>
      <c r="L102" s="14">
        <v>448</v>
      </c>
      <c r="M102" s="14"/>
      <c r="N102" s="14">
        <v>415.2</v>
      </c>
      <c r="O102" s="14">
        <v>300</v>
      </c>
      <c r="P102" s="14">
        <f>BD!$L102+BD!$M102+BD!$N102+BD!$O102</f>
        <v>1163.2</v>
      </c>
      <c r="Q102" s="14">
        <v>137.37</v>
      </c>
      <c r="R102" s="14">
        <v>525.13</v>
      </c>
      <c r="S102" s="14">
        <f>BD!$Q102+BD!$R102</f>
        <v>662.5</v>
      </c>
      <c r="T102" s="17">
        <f>BD!$K102+BD!$P102+BD!$S102</f>
        <v>3107.7</v>
      </c>
      <c r="U102" s="18">
        <f>(BD!$B102/(SUM($B$79:$B$153)))*$AA$79</f>
        <v>192.53898542735229</v>
      </c>
      <c r="V102" s="17">
        <f>BD!$F102-BD!$G102-BD!$U102</f>
        <v>2872.6410145726481</v>
      </c>
      <c r="W102" s="19">
        <f>IFERROR(BD!$V102/BD!$C102,"0")</f>
        <v>0.38881262852487847</v>
      </c>
      <c r="X102" s="20">
        <v>45809</v>
      </c>
      <c r="Y102" s="36">
        <f t="shared" si="1"/>
        <v>45838</v>
      </c>
      <c r="AB102" s="18">
        <f>SUMIFS('BD FT'!$Q:$Q,'BD FT'!$P:$P,BD!A102,'BD FT'!$O:$O,BD!Y102)</f>
        <v>0</v>
      </c>
      <c r="AC102" s="18">
        <f>SUMIFS('BD FREE'!$D:$D,'BD FREE'!$A:$A,BD!$A102,'BD FREE'!$C:$C,BD!$Y102)</f>
        <v>0</v>
      </c>
    </row>
    <row r="103" spans="1:29" x14ac:dyDescent="0.25">
      <c r="A103" s="21" t="s">
        <v>87</v>
      </c>
      <c r="B103" s="22">
        <v>203571.28</v>
      </c>
      <c r="C103" s="22">
        <v>200838.59</v>
      </c>
      <c r="D103" s="23">
        <f>IFERROR(BD!$C103/BD!$B103,0)</f>
        <v>0.98657624985214021</v>
      </c>
      <c r="E103" s="22">
        <v>36168.1</v>
      </c>
      <c r="F103" s="22">
        <f>BD!$C103-BD!$E103</f>
        <v>164670.49</v>
      </c>
      <c r="G103" s="24">
        <f>BD!$K103+BD!$P103+BD!$S103</f>
        <v>92510.560000000027</v>
      </c>
      <c r="H103" s="23">
        <f>IFERROR(BD!$G103/BD!$F103,0)</f>
        <v>0.56179197620654453</v>
      </c>
      <c r="I103" s="24">
        <f>BD!$F103-BD!$G103</f>
        <v>72159.929999999964</v>
      </c>
      <c r="J103" s="23">
        <f>IFERROR(BD!$I103/BD!$F103,)</f>
        <v>0.43820802379345547</v>
      </c>
      <c r="K103" s="22">
        <v>47168</v>
      </c>
      <c r="L103" s="22">
        <v>2969.4999999999995</v>
      </c>
      <c r="M103" s="22">
        <v>7234.0000000000036</v>
      </c>
      <c r="N103" s="22">
        <v>1411.68</v>
      </c>
      <c r="O103" s="22">
        <v>6800</v>
      </c>
      <c r="P103" s="22">
        <f>BD!$L103+BD!$M103+BD!$N103+BD!$O103</f>
        <v>18415.180000000004</v>
      </c>
      <c r="Q103" s="22">
        <v>4762.8700000000017</v>
      </c>
      <c r="R103" s="22">
        <v>22164.510000000013</v>
      </c>
      <c r="S103" s="22">
        <f>BD!$Q103+BD!$R103</f>
        <v>26927.380000000016</v>
      </c>
      <c r="T103" s="25">
        <f>BD!$K103+BD!$P103+BD!$S103</f>
        <v>92510.560000000027</v>
      </c>
      <c r="U103" s="26">
        <f>(BD!$B103/(SUM($B$79:$B$153)))*$AA$79</f>
        <v>5228.4315553268161</v>
      </c>
      <c r="V103" s="25">
        <f>BD!$F103-BD!$G103-BD!$U103</f>
        <v>66931.498444673154</v>
      </c>
      <c r="W103" s="27">
        <f>IFERROR(BD!$V103/BD!$C103,"0")</f>
        <v>0.33326014908127544</v>
      </c>
      <c r="X103" s="28">
        <v>45809</v>
      </c>
      <c r="Y103" s="37">
        <f t="shared" si="1"/>
        <v>45838</v>
      </c>
      <c r="AB103" s="18">
        <f>SUMIFS('BD FT'!$Q:$Q,'BD FT'!$P:$P,BD!A103,'BD FT'!$O:$O,BD!Y103)</f>
        <v>0</v>
      </c>
      <c r="AC103" s="18">
        <f>SUMIFS('BD FREE'!$D:$D,'BD FREE'!$A:$A,BD!$A103,'BD FREE'!$C:$C,BD!$Y103)</f>
        <v>5560</v>
      </c>
    </row>
    <row r="104" spans="1:29" x14ac:dyDescent="0.25">
      <c r="A104" s="13" t="s">
        <v>88</v>
      </c>
      <c r="B104" s="14">
        <v>301521.03999999998</v>
      </c>
      <c r="C104" s="14">
        <v>309957.93</v>
      </c>
      <c r="D104" s="15">
        <f>IFERROR(BD!$C104/BD!$B104,0)</f>
        <v>1.0279810987651143</v>
      </c>
      <c r="E104" s="14">
        <v>56689.27</v>
      </c>
      <c r="F104" s="14">
        <f>BD!$C104-BD!$E104</f>
        <v>253268.66</v>
      </c>
      <c r="G104" s="16">
        <f>BD!$K104+BD!$P104+BD!$S104</f>
        <v>167569.25</v>
      </c>
      <c r="H104" s="15">
        <f>IFERROR(BD!$G104/BD!$F104,0)</f>
        <v>0.66162647206330227</v>
      </c>
      <c r="I104" s="16">
        <f>BD!$F104-BD!$G104</f>
        <v>85699.41</v>
      </c>
      <c r="J104" s="15">
        <f>IFERROR(BD!$I104/BD!$F104,)</f>
        <v>0.33837352793669773</v>
      </c>
      <c r="K104" s="14">
        <v>75244</v>
      </c>
      <c r="L104" s="14">
        <v>13604.98</v>
      </c>
      <c r="M104" s="14">
        <v>6620.670000000001</v>
      </c>
      <c r="N104" s="14">
        <v>17206.97</v>
      </c>
      <c r="O104" s="14">
        <v>9544.02</v>
      </c>
      <c r="P104" s="14">
        <f>BD!$L104+BD!$M104+BD!$N104+BD!$O104</f>
        <v>46976.639999999999</v>
      </c>
      <c r="Q104" s="14">
        <v>7812.4000000000005</v>
      </c>
      <c r="R104" s="14">
        <v>37536.209999999992</v>
      </c>
      <c r="S104" s="14">
        <f>BD!$Q104+BD!$R104</f>
        <v>45348.609999999993</v>
      </c>
      <c r="T104" s="17">
        <f>BD!$K104+BD!$P104+BD!$S104</f>
        <v>167569.25</v>
      </c>
      <c r="U104" s="18">
        <f>(BD!$B104/(SUM($B$79:$B$153)))*$AA$79</f>
        <v>7744.1283472352243</v>
      </c>
      <c r="V104" s="17">
        <f>BD!$F104-BD!$G104-BD!$U104</f>
        <v>77955.281652764781</v>
      </c>
      <c r="W104" s="19">
        <f>IFERROR(BD!$V104/BD!$C104,"0")</f>
        <v>0.25150278185418512</v>
      </c>
      <c r="X104" s="20">
        <v>45809</v>
      </c>
      <c r="Y104" s="36">
        <f t="shared" si="1"/>
        <v>45838</v>
      </c>
      <c r="AB104" s="18">
        <f>SUMIFS('BD FT'!$Q:$Q,'BD FT'!$P:$P,BD!A104,'BD FT'!$O:$O,BD!Y104)</f>
        <v>0</v>
      </c>
      <c r="AC104" s="18">
        <f>SUMIFS('BD FREE'!$D:$D,'BD FREE'!$A:$A,BD!$A104,'BD FREE'!$C:$C,BD!$Y104)</f>
        <v>2000</v>
      </c>
    </row>
    <row r="105" spans="1:29" x14ac:dyDescent="0.25">
      <c r="A105" s="21" t="s">
        <v>41</v>
      </c>
      <c r="B105" s="22">
        <v>6479.42</v>
      </c>
      <c r="C105" s="22">
        <v>6479.42</v>
      </c>
      <c r="D105" s="23">
        <f>IFERROR(BD!$C105/BD!$B105,0)</f>
        <v>1</v>
      </c>
      <c r="E105" s="22">
        <v>1065.8599999999999</v>
      </c>
      <c r="F105" s="22">
        <f>BD!$C105-BD!$E105</f>
        <v>5413.56</v>
      </c>
      <c r="G105" s="24">
        <f>BD!$K105+BD!$P105+BD!$S105</f>
        <v>3596.53</v>
      </c>
      <c r="H105" s="23">
        <f>IFERROR(BD!$G105/BD!$F105,0)</f>
        <v>0.66435580283584184</v>
      </c>
      <c r="I105" s="24">
        <f>BD!$F105-BD!$G105</f>
        <v>1817.0300000000002</v>
      </c>
      <c r="J105" s="23">
        <f>IFERROR(BD!$I105/BD!$F105,)</f>
        <v>0.33564419716415816</v>
      </c>
      <c r="K105" s="22">
        <v>1800</v>
      </c>
      <c r="L105" s="22"/>
      <c r="M105" s="22">
        <v>144.68</v>
      </c>
      <c r="N105" s="22">
        <v>415.2</v>
      </c>
      <c r="O105" s="22">
        <v>300</v>
      </c>
      <c r="P105" s="22">
        <f>BD!$L105+BD!$M105+BD!$N105+BD!$O105</f>
        <v>859.88</v>
      </c>
      <c r="Q105" s="22">
        <v>161.66</v>
      </c>
      <c r="R105" s="22">
        <v>774.99</v>
      </c>
      <c r="S105" s="22">
        <f>BD!$Q105+BD!$R105</f>
        <v>936.65</v>
      </c>
      <c r="T105" s="25">
        <f>BD!$K105+BD!$P105+BD!$S105</f>
        <v>3596.53</v>
      </c>
      <c r="U105" s="26">
        <f>(BD!$B105/(SUM($B$79:$B$153)))*$AA$79</f>
        <v>166.41445683406656</v>
      </c>
      <c r="V105" s="25">
        <f>BD!$F105-BD!$G105-BD!$U105</f>
        <v>1650.6155431659336</v>
      </c>
      <c r="W105" s="27">
        <f>IFERROR(BD!$V105/BD!$C105,"0")</f>
        <v>0.25474742232575348</v>
      </c>
      <c r="X105" s="28">
        <v>45809</v>
      </c>
      <c r="Y105" s="37">
        <f t="shared" si="1"/>
        <v>45838</v>
      </c>
      <c r="AB105" s="18">
        <f>SUMIFS('BD FT'!$Q:$Q,'BD FT'!$P:$P,BD!A105,'BD FT'!$O:$O,BD!Y105)</f>
        <v>0</v>
      </c>
      <c r="AC105" s="18">
        <f>SUMIFS('BD FREE'!$D:$D,'BD FREE'!$A:$A,BD!$A105,'BD FREE'!$C:$C,BD!$Y105)</f>
        <v>0</v>
      </c>
    </row>
    <row r="106" spans="1:29" x14ac:dyDescent="0.25">
      <c r="A106" s="13" t="s">
        <v>42</v>
      </c>
      <c r="B106" s="14">
        <v>20632.43</v>
      </c>
      <c r="C106" s="14">
        <v>20632.43</v>
      </c>
      <c r="D106" s="15">
        <f>IFERROR(BD!$C106/BD!$B106,0)</f>
        <v>1</v>
      </c>
      <c r="E106" s="14">
        <v>3394.02</v>
      </c>
      <c r="F106" s="14">
        <f>BD!$C106-BD!$E106</f>
        <v>17238.41</v>
      </c>
      <c r="G106" s="16">
        <f>BD!$K106+BD!$P106+BD!$S106</f>
        <v>12513.29</v>
      </c>
      <c r="H106" s="15">
        <f>IFERROR(BD!$G106/BD!$F106,0)</f>
        <v>0.72589583378049372</v>
      </c>
      <c r="I106" s="16">
        <f>BD!$F106-BD!$G106</f>
        <v>4725.119999999999</v>
      </c>
      <c r="J106" s="15">
        <f>IFERROR(BD!$I106/BD!$F106,)</f>
        <v>0.27410416621950628</v>
      </c>
      <c r="K106" s="14">
        <v>6427</v>
      </c>
      <c r="L106" s="14"/>
      <c r="M106" s="14">
        <v>434.04</v>
      </c>
      <c r="N106" s="14">
        <v>1411.68</v>
      </c>
      <c r="O106" s="14">
        <v>900</v>
      </c>
      <c r="P106" s="14">
        <f>BD!$L106+BD!$M106+BD!$N106+BD!$O106</f>
        <v>2745.7200000000003</v>
      </c>
      <c r="Q106" s="14">
        <v>574.39</v>
      </c>
      <c r="R106" s="14">
        <v>2766.18</v>
      </c>
      <c r="S106" s="14">
        <f>BD!$Q106+BD!$R106</f>
        <v>3340.5699999999997</v>
      </c>
      <c r="T106" s="17">
        <f>BD!$K106+BD!$P106+BD!$S106</f>
        <v>12513.29</v>
      </c>
      <c r="U106" s="18">
        <f>(BD!$B106/(SUM($B$79:$B$153)))*$AA$79</f>
        <v>529.91388606031092</v>
      </c>
      <c r="V106" s="17">
        <f>BD!$F106-BD!$G106-BD!$U106</f>
        <v>4195.2061139396883</v>
      </c>
      <c r="W106" s="19">
        <f>IFERROR(BD!$V106/BD!$C106,"0")</f>
        <v>0.20333068445838362</v>
      </c>
      <c r="X106" s="20">
        <v>45809</v>
      </c>
      <c r="Y106" s="36">
        <f t="shared" si="1"/>
        <v>45838</v>
      </c>
      <c r="AB106" s="18">
        <f>SUMIFS('BD FT'!$Q:$Q,'BD FT'!$P:$P,BD!A106,'BD FT'!$O:$O,BD!Y106)</f>
        <v>0</v>
      </c>
      <c r="AC106" s="18">
        <f>SUMIFS('BD FREE'!$D:$D,'BD FREE'!$A:$A,BD!$A106,'BD FREE'!$C:$C,BD!$Y106)</f>
        <v>0</v>
      </c>
    </row>
    <row r="107" spans="1:29" x14ac:dyDescent="0.25">
      <c r="A107" s="21" t="s">
        <v>43</v>
      </c>
      <c r="B107" s="22">
        <v>31190.74</v>
      </c>
      <c r="C107" s="22">
        <v>31319.58</v>
      </c>
      <c r="D107" s="23">
        <f>IFERROR(BD!$C107/BD!$B107,0)</f>
        <v>1.0041307131539681</v>
      </c>
      <c r="E107" s="22">
        <v>4838.88</v>
      </c>
      <c r="F107" s="22">
        <f>BD!$C107-BD!$E107</f>
        <v>26480.7</v>
      </c>
      <c r="G107" s="24">
        <f>BD!$K107+BD!$P107+BD!$S107</f>
        <v>18960.88</v>
      </c>
      <c r="H107" s="23">
        <f>IFERROR(BD!$G107/BD!$F107,0)</f>
        <v>0.71602638903050153</v>
      </c>
      <c r="I107" s="24">
        <f>BD!$F107-BD!$G107</f>
        <v>7519.82</v>
      </c>
      <c r="J107" s="23">
        <f>IFERROR(BD!$I107/BD!$F107,)</f>
        <v>0.28397361096949852</v>
      </c>
      <c r="K107" s="22">
        <v>9648</v>
      </c>
      <c r="L107" s="22">
        <v>570</v>
      </c>
      <c r="M107" s="22">
        <v>723.40000000000009</v>
      </c>
      <c r="N107" s="22">
        <v>1743.8400000000001</v>
      </c>
      <c r="O107" s="22">
        <v>1200</v>
      </c>
      <c r="P107" s="22">
        <f>BD!$L107+BD!$M107+BD!$N107+BD!$O107</f>
        <v>4237.24</v>
      </c>
      <c r="Q107" s="22">
        <v>874.42</v>
      </c>
      <c r="R107" s="22">
        <v>4201.22</v>
      </c>
      <c r="S107" s="22">
        <f>BD!$Q107+BD!$R107</f>
        <v>5075.6400000000003</v>
      </c>
      <c r="T107" s="25">
        <f>BD!$K107+BD!$P107+BD!$S107</f>
        <v>18960.88</v>
      </c>
      <c r="U107" s="26">
        <f>(BD!$B107/(SUM($B$79:$B$153)))*$AA$79</f>
        <v>801.08868623311866</v>
      </c>
      <c r="V107" s="25">
        <f>BD!$F107-BD!$G107-BD!$U107</f>
        <v>6718.7313137668807</v>
      </c>
      <c r="W107" s="27">
        <f>IFERROR(BD!$V107/BD!$C107,"0")</f>
        <v>0.21452175647843555</v>
      </c>
      <c r="X107" s="28">
        <v>45809</v>
      </c>
      <c r="Y107" s="37">
        <f t="shared" si="1"/>
        <v>45838</v>
      </c>
      <c r="AB107" s="18">
        <f>SUMIFS('BD FT'!$Q:$Q,'BD FT'!$P:$P,BD!A107,'BD FT'!$O:$O,BD!Y107)</f>
        <v>470</v>
      </c>
      <c r="AC107" s="18">
        <f>SUMIFS('BD FREE'!$D:$D,'BD FREE'!$A:$A,BD!$A107,'BD FREE'!$C:$C,BD!$Y107)</f>
        <v>180</v>
      </c>
    </row>
    <row r="108" spans="1:29" x14ac:dyDescent="0.25">
      <c r="A108" s="13" t="s">
        <v>44</v>
      </c>
      <c r="B108" s="14">
        <v>6271.33</v>
      </c>
      <c r="C108" s="14">
        <v>6271.33</v>
      </c>
      <c r="D108" s="15">
        <f>IFERROR(BD!$C108/BD!$B108,0)</f>
        <v>1</v>
      </c>
      <c r="E108" s="14">
        <v>968.92</v>
      </c>
      <c r="F108" s="14">
        <f>BD!$C108-BD!$E108</f>
        <v>5302.41</v>
      </c>
      <c r="G108" s="16">
        <f>BD!$K108+BD!$P108+BD!$S108</f>
        <v>2439.41</v>
      </c>
      <c r="H108" s="15">
        <f>IFERROR(BD!$G108/BD!$F108,0)</f>
        <v>0.46005684207747044</v>
      </c>
      <c r="I108" s="16">
        <f>BD!$F108-BD!$G108</f>
        <v>2863</v>
      </c>
      <c r="J108" s="15">
        <f>IFERROR(BD!$I108/BD!$F108,)</f>
        <v>0.53994315792252956</v>
      </c>
      <c r="K108" s="14">
        <v>337</v>
      </c>
      <c r="L108" s="14">
        <v>275</v>
      </c>
      <c r="M108" s="14">
        <v>144.68</v>
      </c>
      <c r="N108" s="14">
        <v>519</v>
      </c>
      <c r="O108" s="14"/>
      <c r="P108" s="14">
        <f>BD!$L108+BD!$M108+BD!$N108+BD!$O108</f>
        <v>938.68000000000006</v>
      </c>
      <c r="Q108" s="14">
        <v>202.48</v>
      </c>
      <c r="R108" s="14">
        <v>961.25</v>
      </c>
      <c r="S108" s="14">
        <f>BD!$Q108+BD!$R108</f>
        <v>1163.73</v>
      </c>
      <c r="T108" s="17">
        <f>BD!$K108+BD!$P108+BD!$S108</f>
        <v>2439.41</v>
      </c>
      <c r="U108" s="18">
        <f>(BD!$B108/(SUM($B$79:$B$153)))*$AA$79</f>
        <v>161.06996854304657</v>
      </c>
      <c r="V108" s="17">
        <f>BD!$F108-BD!$G108-BD!$U108</f>
        <v>2701.9300314569537</v>
      </c>
      <c r="W108" s="19">
        <f>IFERROR(BD!$V108/BD!$C108,"0")</f>
        <v>0.43083843960642376</v>
      </c>
      <c r="X108" s="20">
        <v>45809</v>
      </c>
      <c r="Y108" s="36">
        <f t="shared" si="1"/>
        <v>45838</v>
      </c>
      <c r="AB108" s="18">
        <f>SUMIFS('BD FT'!$Q:$Q,'BD FT'!$P:$P,BD!A108,'BD FT'!$O:$O,BD!Y108)</f>
        <v>0</v>
      </c>
      <c r="AC108" s="18">
        <f>SUMIFS('BD FREE'!$D:$D,'BD FREE'!$A:$A,BD!$A108,'BD FREE'!$C:$C,BD!$Y108)</f>
        <v>0</v>
      </c>
    </row>
    <row r="109" spans="1:29" x14ac:dyDescent="0.25">
      <c r="A109" s="21" t="s">
        <v>45</v>
      </c>
      <c r="B109" s="22">
        <v>32360.15</v>
      </c>
      <c r="C109" s="22">
        <v>31830.25</v>
      </c>
      <c r="D109" s="23">
        <f>IFERROR(BD!$C109/BD!$B109,0)</f>
        <v>0.98362492139251512</v>
      </c>
      <c r="E109" s="22">
        <v>5236.08</v>
      </c>
      <c r="F109" s="22">
        <f>BD!$C109-BD!$E109</f>
        <v>26594.17</v>
      </c>
      <c r="G109" s="24">
        <f>BD!$K109+BD!$P109+BD!$S109</f>
        <v>17922.03</v>
      </c>
      <c r="H109" s="23">
        <f>IFERROR(BD!$G109/BD!$F109,0)</f>
        <v>0.67390822875840828</v>
      </c>
      <c r="I109" s="24">
        <f>BD!$F109-BD!$G109</f>
        <v>8672.14</v>
      </c>
      <c r="J109" s="23">
        <f>IFERROR(BD!$I109/BD!$F109,)</f>
        <v>0.32609177124159167</v>
      </c>
      <c r="K109" s="22">
        <v>10273</v>
      </c>
      <c r="L109" s="22">
        <v>429</v>
      </c>
      <c r="M109" s="22">
        <v>578.72</v>
      </c>
      <c r="N109" s="22"/>
      <c r="O109" s="22">
        <v>900</v>
      </c>
      <c r="P109" s="22">
        <f>BD!$L109+BD!$M109+BD!$N109+BD!$O109</f>
        <v>1907.72</v>
      </c>
      <c r="Q109" s="22">
        <v>986.58</v>
      </c>
      <c r="R109" s="22">
        <v>4754.7299999999996</v>
      </c>
      <c r="S109" s="22">
        <f>BD!$Q109+BD!$R109</f>
        <v>5741.3099999999995</v>
      </c>
      <c r="T109" s="25">
        <f>BD!$K109+BD!$P109+BD!$S109</f>
        <v>17922.03</v>
      </c>
      <c r="U109" s="26">
        <f>(BD!$B109/(SUM($B$79:$B$153)))*$AA$79</f>
        <v>831.12327728699779</v>
      </c>
      <c r="V109" s="25">
        <f>BD!$F109-BD!$G109-BD!$U109</f>
        <v>7841.0167227130014</v>
      </c>
      <c r="W109" s="27">
        <f>IFERROR(BD!$V109/BD!$C109,"0")</f>
        <v>0.24633852146034044</v>
      </c>
      <c r="X109" s="28">
        <v>45809</v>
      </c>
      <c r="Y109" s="37">
        <f t="shared" si="1"/>
        <v>45838</v>
      </c>
      <c r="AB109" s="18">
        <f>SUMIFS('BD FT'!$Q:$Q,'BD FT'!$P:$P,BD!A109,'BD FT'!$O:$O,BD!Y109)</f>
        <v>235</v>
      </c>
      <c r="AC109" s="18">
        <f>SUMIFS('BD FREE'!$D:$D,'BD FREE'!$A:$A,BD!$A109,'BD FREE'!$C:$C,BD!$Y109)</f>
        <v>0</v>
      </c>
    </row>
    <row r="110" spans="1:29" x14ac:dyDescent="0.25">
      <c r="A110" s="13" t="s">
        <v>46</v>
      </c>
      <c r="B110" s="14">
        <v>22170.080000000002</v>
      </c>
      <c r="C110" s="14">
        <v>22170.080000000002</v>
      </c>
      <c r="D110" s="15">
        <f>IFERROR(BD!$C110/BD!$B110,0)</f>
        <v>1</v>
      </c>
      <c r="E110" s="14">
        <v>3646.98</v>
      </c>
      <c r="F110" s="14">
        <f>BD!$C110-BD!$E110</f>
        <v>18523.100000000002</v>
      </c>
      <c r="G110" s="16">
        <f>BD!$K110+BD!$P110+BD!$S110</f>
        <v>9535.42</v>
      </c>
      <c r="H110" s="15">
        <f>IFERROR(BD!$G110/BD!$F110,0)</f>
        <v>0.51478532211130956</v>
      </c>
      <c r="I110" s="16">
        <f>BD!$F110-BD!$G110</f>
        <v>8987.6800000000021</v>
      </c>
      <c r="J110" s="15">
        <f>IFERROR(BD!$I110/BD!$F110,)</f>
        <v>0.48521467788869038</v>
      </c>
      <c r="K110" s="14">
        <v>5112</v>
      </c>
      <c r="L110" s="14"/>
      <c r="M110" s="14">
        <v>578.72</v>
      </c>
      <c r="N110" s="14"/>
      <c r="O110" s="14">
        <v>900</v>
      </c>
      <c r="P110" s="14">
        <f>BD!$L110+BD!$M110+BD!$N110+BD!$O110</f>
        <v>1478.72</v>
      </c>
      <c r="Q110" s="14">
        <v>509.47</v>
      </c>
      <c r="R110" s="14">
        <v>2435.23</v>
      </c>
      <c r="S110" s="14">
        <f>BD!$Q110+BD!$R110</f>
        <v>2944.7</v>
      </c>
      <c r="T110" s="17">
        <f>BD!$K110+BD!$P110+BD!$S110</f>
        <v>9535.42</v>
      </c>
      <c r="U110" s="18">
        <f>(BD!$B110/(SUM($B$79:$B$153)))*$AA$79</f>
        <v>569.40618468440118</v>
      </c>
      <c r="V110" s="17">
        <f>BD!$F110-BD!$G110-BD!$U110</f>
        <v>8418.2738153156006</v>
      </c>
      <c r="W110" s="19">
        <f>IFERROR(BD!$V110/BD!$C110,"0")</f>
        <v>0.37971328093157986</v>
      </c>
      <c r="X110" s="20">
        <v>45809</v>
      </c>
      <c r="Y110" s="36">
        <f t="shared" si="1"/>
        <v>45838</v>
      </c>
      <c r="AB110" s="18">
        <f>SUMIFS('BD FT'!$Q:$Q,'BD FT'!$P:$P,BD!A110,'BD FT'!$O:$O,BD!Y110)</f>
        <v>0</v>
      </c>
      <c r="AC110" s="18">
        <f>SUMIFS('BD FREE'!$D:$D,'BD FREE'!$A:$A,BD!$A110,'BD FREE'!$C:$C,BD!$Y110)</f>
        <v>0</v>
      </c>
    </row>
    <row r="111" spans="1:29" x14ac:dyDescent="0.25">
      <c r="A111" s="21" t="s">
        <v>47</v>
      </c>
      <c r="B111" s="22">
        <v>16472.060000000001</v>
      </c>
      <c r="C111" s="22">
        <v>16472.060000000001</v>
      </c>
      <c r="D111" s="23">
        <f>IFERROR(BD!$C111/BD!$B111,0)</f>
        <v>1</v>
      </c>
      <c r="E111" s="22">
        <v>2709.65</v>
      </c>
      <c r="F111" s="22">
        <f>BD!$C111-BD!$E111</f>
        <v>13762.410000000002</v>
      </c>
      <c r="G111" s="24">
        <f>BD!$K111+BD!$P111+BD!$S111</f>
        <v>6851.45</v>
      </c>
      <c r="H111" s="23">
        <f>IFERROR(BD!$G111/BD!$F111,0)</f>
        <v>0.497837951347184</v>
      </c>
      <c r="I111" s="24">
        <f>BD!$F111-BD!$G111</f>
        <v>6910.9600000000019</v>
      </c>
      <c r="J111" s="23">
        <f>IFERROR(BD!$I111/BD!$F111,)</f>
        <v>0.502162048652816</v>
      </c>
      <c r="K111" s="22">
        <v>3668</v>
      </c>
      <c r="L111" s="22">
        <v>220</v>
      </c>
      <c r="M111" s="22">
        <v>289.36</v>
      </c>
      <c r="N111" s="22">
        <v>415.2</v>
      </c>
      <c r="O111" s="22">
        <v>600</v>
      </c>
      <c r="P111" s="22">
        <f>BD!$L111+BD!$M111+BD!$N111+BD!$O111</f>
        <v>1524.56</v>
      </c>
      <c r="Q111" s="22">
        <v>287.19</v>
      </c>
      <c r="R111" s="22">
        <v>1371.7</v>
      </c>
      <c r="S111" s="22">
        <f>BD!$Q111+BD!$R111</f>
        <v>1658.89</v>
      </c>
      <c r="T111" s="25">
        <f>BD!$K111+BD!$P111+BD!$S111</f>
        <v>6851.45</v>
      </c>
      <c r="U111" s="26">
        <f>(BD!$B111/(SUM($B$79:$B$153)))*$AA$79</f>
        <v>423.06084770521977</v>
      </c>
      <c r="V111" s="25">
        <f>BD!$F111-BD!$G111-BD!$U111</f>
        <v>6487.8991522947817</v>
      </c>
      <c r="W111" s="27">
        <f>IFERROR(BD!$V111/BD!$C111,"0")</f>
        <v>0.39387296745487699</v>
      </c>
      <c r="X111" s="28">
        <v>45809</v>
      </c>
      <c r="Y111" s="37">
        <f t="shared" si="1"/>
        <v>45838</v>
      </c>
      <c r="AB111" s="18">
        <f>SUMIFS('BD FT'!$Q:$Q,'BD FT'!$P:$P,BD!A111,'BD FT'!$O:$O,BD!Y111)</f>
        <v>0</v>
      </c>
      <c r="AC111" s="18">
        <f>SUMIFS('BD FREE'!$D:$D,'BD FREE'!$A:$A,BD!$A111,'BD FREE'!$C:$C,BD!$Y111)</f>
        <v>0</v>
      </c>
    </row>
    <row r="112" spans="1:29" x14ac:dyDescent="0.25">
      <c r="A112" s="13" t="s">
        <v>49</v>
      </c>
      <c r="B112" s="14">
        <v>5805.25</v>
      </c>
      <c r="C112" s="14">
        <v>5805.25</v>
      </c>
      <c r="D112" s="15">
        <f>IFERROR(BD!$C112/BD!$B112,0)</f>
        <v>1</v>
      </c>
      <c r="E112" s="14">
        <v>685.02</v>
      </c>
      <c r="F112" s="14">
        <f>BD!$C112-BD!$E112</f>
        <v>5120.2299999999996</v>
      </c>
      <c r="G112" s="16">
        <f>BD!$K112+BD!$P112+BD!$S112</f>
        <v>2916.55</v>
      </c>
      <c r="H112" s="15">
        <f>IFERROR(BD!$G112/BD!$F112,0)</f>
        <v>0.56961308378725184</v>
      </c>
      <c r="I112" s="16">
        <f>BD!$F112-BD!$G112</f>
        <v>2203.6799999999994</v>
      </c>
      <c r="J112" s="15">
        <f>IFERROR(BD!$I112/BD!$F112,)</f>
        <v>0.43038691621274816</v>
      </c>
      <c r="K112" s="14">
        <v>1378</v>
      </c>
      <c r="L112" s="14">
        <v>264</v>
      </c>
      <c r="M112" s="14">
        <v>144.68</v>
      </c>
      <c r="N112" s="14">
        <v>456.72</v>
      </c>
      <c r="O112" s="14"/>
      <c r="P112" s="14">
        <f>BD!$L112+BD!$M112+BD!$N112+BD!$O112</f>
        <v>865.40000000000009</v>
      </c>
      <c r="Q112" s="14">
        <v>128.21</v>
      </c>
      <c r="R112" s="14">
        <v>544.94000000000005</v>
      </c>
      <c r="S112" s="14">
        <f>BD!$Q112+BD!$R112</f>
        <v>673.15000000000009</v>
      </c>
      <c r="T112" s="17">
        <f>BD!$K112+BD!$P112+BD!$S112</f>
        <v>2916.55</v>
      </c>
      <c r="U112" s="18">
        <f>(BD!$B112/(SUM($B$79:$B$153)))*$AA$79</f>
        <v>149.09938320651617</v>
      </c>
      <c r="V112" s="17">
        <f>BD!$F112-BD!$G112-BD!$U112</f>
        <v>2054.5806167934834</v>
      </c>
      <c r="W112" s="19">
        <f>IFERROR(BD!$V112/BD!$C112,"0")</f>
        <v>0.35391768085672165</v>
      </c>
      <c r="X112" s="20">
        <v>45809</v>
      </c>
      <c r="Y112" s="36">
        <f t="shared" si="1"/>
        <v>45838</v>
      </c>
      <c r="AB112" s="18">
        <f>SUMIFS('BD FT'!$Q:$Q,'BD FT'!$P:$P,BD!A112,'BD FT'!$O:$O,BD!Y112)</f>
        <v>0</v>
      </c>
      <c r="AC112" s="18">
        <f>SUMIFS('BD FREE'!$D:$D,'BD FREE'!$A:$A,BD!$A112,'BD FREE'!$C:$C,BD!$Y112)</f>
        <v>0</v>
      </c>
    </row>
    <row r="113" spans="1:29" x14ac:dyDescent="0.25">
      <c r="A113" s="21" t="s">
        <v>50</v>
      </c>
      <c r="B113" s="22">
        <v>11542.31</v>
      </c>
      <c r="C113" s="22">
        <v>11340.96</v>
      </c>
      <c r="D113" s="23">
        <f>IFERROR(BD!$C113/BD!$B113,0)</f>
        <v>0.98255548499390499</v>
      </c>
      <c r="E113" s="22">
        <v>2205.8200000000002</v>
      </c>
      <c r="F113" s="22">
        <f>BD!$C113-BD!$E113</f>
        <v>9135.14</v>
      </c>
      <c r="G113" s="24">
        <f>BD!$K113+BD!$P113+BD!$S113</f>
        <v>5810.3600000000006</v>
      </c>
      <c r="H113" s="23">
        <f>IFERROR(BD!$G113/BD!$F113,0)</f>
        <v>0.63604498672160481</v>
      </c>
      <c r="I113" s="24">
        <f>BD!$F113-BD!$G113</f>
        <v>3324.7799999999988</v>
      </c>
      <c r="J113" s="23">
        <f>IFERROR(BD!$I113/BD!$F113,)</f>
        <v>0.36395501327839519</v>
      </c>
      <c r="K113" s="22">
        <v>3026</v>
      </c>
      <c r="L113" s="22">
        <v>440</v>
      </c>
      <c r="M113" s="22">
        <v>289.36</v>
      </c>
      <c r="N113" s="22"/>
      <c r="O113" s="22">
        <v>600</v>
      </c>
      <c r="P113" s="22">
        <f>BD!$L113+BD!$M113+BD!$N113+BD!$O113</f>
        <v>1329.3600000000001</v>
      </c>
      <c r="Q113" s="22">
        <v>274.74</v>
      </c>
      <c r="R113" s="22">
        <v>1180.26</v>
      </c>
      <c r="S113" s="22">
        <f>BD!$Q113+BD!$R113</f>
        <v>1455</v>
      </c>
      <c r="T113" s="25">
        <f>BD!$K113+BD!$P113+BD!$S113</f>
        <v>5810.3600000000006</v>
      </c>
      <c r="U113" s="26">
        <f>(BD!$B113/(SUM($B$79:$B$153)))*$AA$79</f>
        <v>296.44740567217667</v>
      </c>
      <c r="V113" s="25">
        <f>BD!$F113-BD!$G113-BD!$U113</f>
        <v>3028.3325943278223</v>
      </c>
      <c r="W113" s="27">
        <f>IFERROR(BD!$V113/BD!$C113,"0")</f>
        <v>0.26702612427235634</v>
      </c>
      <c r="X113" s="28">
        <v>45809</v>
      </c>
      <c r="Y113" s="37">
        <f t="shared" si="1"/>
        <v>45838</v>
      </c>
      <c r="AB113" s="18">
        <f>SUMIFS('BD FT'!$Q:$Q,'BD FT'!$P:$P,BD!A113,'BD FT'!$O:$O,BD!Y113)</f>
        <v>0</v>
      </c>
      <c r="AC113" s="18">
        <f>SUMIFS('BD FREE'!$D:$D,'BD FREE'!$A:$A,BD!$A113,'BD FREE'!$C:$C,BD!$Y113)</f>
        <v>0</v>
      </c>
    </row>
    <row r="114" spans="1:29" x14ac:dyDescent="0.25">
      <c r="A114" s="13" t="s">
        <v>15</v>
      </c>
      <c r="B114" s="14">
        <v>75045.399999999994</v>
      </c>
      <c r="C114" s="14">
        <v>74278.42</v>
      </c>
      <c r="D114" s="15">
        <f>IFERROR(BD!$C114/BD!$B114,0)</f>
        <v>0.98977978663582322</v>
      </c>
      <c r="E114" s="14">
        <v>13981.3</v>
      </c>
      <c r="F114" s="14">
        <f>BD!$C114-BD!$E114</f>
        <v>60297.119999999995</v>
      </c>
      <c r="G114" s="16">
        <f>BD!$K114+BD!$P114+BD!$S114</f>
        <v>21227.440000000002</v>
      </c>
      <c r="H114" s="15">
        <f>IFERROR(BD!$G114/BD!$F114,0)</f>
        <v>0.3520473282969403</v>
      </c>
      <c r="I114" s="16">
        <f>BD!$F114-BD!$G114</f>
        <v>39069.679999999993</v>
      </c>
      <c r="J114" s="15">
        <f>IFERROR(BD!$I114/BD!$F114,)</f>
        <v>0.6479526717030597</v>
      </c>
      <c r="K114" s="14">
        <v>10890</v>
      </c>
      <c r="L114" s="14">
        <v>750</v>
      </c>
      <c r="M114" s="14">
        <v>1680</v>
      </c>
      <c r="N114" s="14"/>
      <c r="O114" s="14">
        <v>600</v>
      </c>
      <c r="P114" s="14">
        <f>BD!$L114+BD!$M114+BD!$N114+BD!$O114</f>
        <v>3030</v>
      </c>
      <c r="Q114" s="14">
        <v>1042.51</v>
      </c>
      <c r="R114" s="14">
        <v>6264.93</v>
      </c>
      <c r="S114" s="14">
        <f>BD!$Q114+BD!$R114</f>
        <v>7307.4400000000005</v>
      </c>
      <c r="T114" s="17">
        <f>BD!$K114+BD!$P114+BD!$S114</f>
        <v>21227.440000000002</v>
      </c>
      <c r="U114" s="18">
        <f>(BD!$B114/(SUM($B$79:$B$153)))*$AA$79</f>
        <v>1927.4316958763682</v>
      </c>
      <c r="V114" s="17">
        <f>BD!$F114-BD!$G114-BD!$U114</f>
        <v>37142.248304123626</v>
      </c>
      <c r="W114" s="19">
        <f>IFERROR(BD!$V114/BD!$C114,"0")</f>
        <v>0.50004090426430214</v>
      </c>
      <c r="X114" s="20">
        <v>45809</v>
      </c>
      <c r="Y114" s="36">
        <f t="shared" si="1"/>
        <v>45838</v>
      </c>
      <c r="AB114" s="18">
        <f>SUMIFS('BD FT'!$Q:$Q,'BD FT'!$P:$P,BD!A114,'BD FT'!$O:$O,BD!Y114)</f>
        <v>0</v>
      </c>
      <c r="AC114" s="18">
        <f>SUMIFS('BD FREE'!$D:$D,'BD FREE'!$A:$A,BD!$A114,'BD FREE'!$C:$C,BD!$Y114)</f>
        <v>360</v>
      </c>
    </row>
    <row r="115" spans="1:29" x14ac:dyDescent="0.25">
      <c r="A115" s="21" t="s">
        <v>51</v>
      </c>
      <c r="B115" s="22">
        <v>83864.72</v>
      </c>
      <c r="C115" s="22">
        <v>69976.59</v>
      </c>
      <c r="D115" s="23">
        <f>IFERROR(BD!$C115/BD!$B115,0)</f>
        <v>0.8343984216485788</v>
      </c>
      <c r="E115" s="22">
        <v>11511.16</v>
      </c>
      <c r="F115" s="22">
        <f>BD!$C115-BD!$E115</f>
        <v>58465.429999999993</v>
      </c>
      <c r="G115" s="24">
        <f>BD!$K115+BD!$P115+BD!$S115</f>
        <v>41971.619999999995</v>
      </c>
      <c r="H115" s="23">
        <f>IFERROR(BD!$G115/BD!$F115,0)</f>
        <v>0.71788781849376637</v>
      </c>
      <c r="I115" s="24">
        <f>BD!$F115-BD!$G115</f>
        <v>16493.809999999998</v>
      </c>
      <c r="J115" s="23">
        <f>IFERROR(BD!$I115/BD!$F115,)</f>
        <v>0.28211218150623368</v>
      </c>
      <c r="K115" s="22">
        <v>23739</v>
      </c>
      <c r="L115" s="22">
        <v>910.8</v>
      </c>
      <c r="M115" s="22">
        <v>1302.1200000000003</v>
      </c>
      <c r="N115" s="22"/>
      <c r="O115" s="22">
        <v>2230</v>
      </c>
      <c r="P115" s="22">
        <f>BD!$L115+BD!$M115+BD!$N115+BD!$O115</f>
        <v>4442.92</v>
      </c>
      <c r="Q115" s="22">
        <v>2396.94</v>
      </c>
      <c r="R115" s="22">
        <v>11392.76</v>
      </c>
      <c r="S115" s="22">
        <f>BD!$Q115+BD!$R115</f>
        <v>13789.7</v>
      </c>
      <c r="T115" s="25">
        <f>BD!$K115+BD!$P115+BD!$S115</f>
        <v>41971.619999999995</v>
      </c>
      <c r="U115" s="26">
        <f>(BD!$B115/(SUM($B$79:$B$153)))*$AA$79</f>
        <v>2153.9430730437416</v>
      </c>
      <c r="V115" s="25">
        <f>BD!$F115-BD!$G115-BD!$U115</f>
        <v>14339.866926956256</v>
      </c>
      <c r="W115" s="27">
        <f>IFERROR(BD!$V115/BD!$C115,"0")</f>
        <v>0.20492377417871116</v>
      </c>
      <c r="X115" s="28">
        <v>45809</v>
      </c>
      <c r="Y115" s="37">
        <f t="shared" si="1"/>
        <v>45838</v>
      </c>
      <c r="AB115" s="18">
        <f>SUMIFS('BD FT'!$Q:$Q,'BD FT'!$P:$P,BD!A115,'BD FT'!$O:$O,BD!Y115)</f>
        <v>0</v>
      </c>
      <c r="AC115" s="18">
        <f>SUMIFS('BD FREE'!$D:$D,'BD FREE'!$A:$A,BD!$A115,'BD FREE'!$C:$C,BD!$Y115)</f>
        <v>0</v>
      </c>
    </row>
    <row r="116" spans="1:29" x14ac:dyDescent="0.25">
      <c r="A116" s="13" t="s">
        <v>52</v>
      </c>
      <c r="B116" s="14">
        <v>5855</v>
      </c>
      <c r="C116" s="14">
        <v>5855</v>
      </c>
      <c r="D116" s="15">
        <f>IFERROR(BD!$C116/BD!$B116,0)</f>
        <v>1</v>
      </c>
      <c r="E116" s="14">
        <v>963.15</v>
      </c>
      <c r="F116" s="14">
        <f>BD!$C116-BD!$E116</f>
        <v>4891.8500000000004</v>
      </c>
      <c r="G116" s="16">
        <f>BD!$K116+BD!$P116+BD!$S116</f>
        <v>3412.53</v>
      </c>
      <c r="H116" s="15">
        <f>IFERROR(BD!$G116/BD!$F116,0)</f>
        <v>0.69759497940451975</v>
      </c>
      <c r="I116" s="16">
        <f>BD!$F116-BD!$G116</f>
        <v>1479.3200000000002</v>
      </c>
      <c r="J116" s="15">
        <f>IFERROR(BD!$I116/BD!$F116,)</f>
        <v>0.30240502059548025</v>
      </c>
      <c r="K116" s="14">
        <v>1696</v>
      </c>
      <c r="L116" s="14">
        <v>220</v>
      </c>
      <c r="M116" s="14">
        <v>144.68</v>
      </c>
      <c r="N116" s="14">
        <v>415.2</v>
      </c>
      <c r="O116" s="14"/>
      <c r="P116" s="14">
        <f>BD!$L116+BD!$M116+BD!$N116+BD!$O116</f>
        <v>779.88</v>
      </c>
      <c r="Q116" s="14">
        <v>161.66</v>
      </c>
      <c r="R116" s="14">
        <v>774.99</v>
      </c>
      <c r="S116" s="14">
        <f>BD!$Q116+BD!$R116</f>
        <v>936.65</v>
      </c>
      <c r="T116" s="17">
        <f>BD!$K116+BD!$P116+BD!$S116</f>
        <v>3412.53</v>
      </c>
      <c r="U116" s="18">
        <f>(BD!$B116/(SUM($B$79:$B$153)))*$AA$79</f>
        <v>150.3771394296804</v>
      </c>
      <c r="V116" s="17">
        <f>BD!$F116-BD!$G116-BD!$U116</f>
        <v>1328.9428605703197</v>
      </c>
      <c r="W116" s="19">
        <f>IFERROR(BD!$V116/BD!$C116,"0")</f>
        <v>0.22697572341081462</v>
      </c>
      <c r="X116" s="20">
        <v>45809</v>
      </c>
      <c r="Y116" s="36">
        <f t="shared" si="1"/>
        <v>45838</v>
      </c>
      <c r="AB116" s="18">
        <f>SUMIFS('BD FT'!$Q:$Q,'BD FT'!$P:$P,BD!A116,'BD FT'!$O:$O,BD!Y116)</f>
        <v>0</v>
      </c>
      <c r="AC116" s="18">
        <f>SUMIFS('BD FREE'!$D:$D,'BD FREE'!$A:$A,BD!$A116,'BD FREE'!$C:$C,BD!$Y116)</f>
        <v>0</v>
      </c>
    </row>
    <row r="117" spans="1:29" x14ac:dyDescent="0.25">
      <c r="A117" s="21" t="s">
        <v>93</v>
      </c>
      <c r="B117" s="22">
        <v>591581.26</v>
      </c>
      <c r="C117" s="22">
        <v>163939.04999999999</v>
      </c>
      <c r="D117" s="23">
        <f>IFERROR(BD!$C117/BD!$B117,0)</f>
        <v>0.27712008659638743</v>
      </c>
      <c r="E117" s="22">
        <v>26967.97</v>
      </c>
      <c r="F117" s="22">
        <f>BD!$C117-BD!$E117</f>
        <v>136971.07999999999</v>
      </c>
      <c r="G117" s="24">
        <f>BD!$K117+BD!$P117+BD!$S117</f>
        <v>237517.57</v>
      </c>
      <c r="H117" s="23">
        <f>IFERROR(BD!$G117/BD!$F117,0)</f>
        <v>1.7340709440270168</v>
      </c>
      <c r="I117" s="24">
        <f>BD!$F117-BD!$G117</f>
        <v>-100546.49000000002</v>
      </c>
      <c r="J117" s="23">
        <f>IFERROR(BD!$I117/BD!$F117,)</f>
        <v>-0.73407094402701667</v>
      </c>
      <c r="K117" s="22">
        <v>137509</v>
      </c>
      <c r="L117" s="22">
        <v>3177</v>
      </c>
      <c r="M117" s="22">
        <v>2459.56</v>
      </c>
      <c r="N117" s="22"/>
      <c r="O117" s="22">
        <v>14400</v>
      </c>
      <c r="P117" s="22">
        <f>BD!$L117+BD!$M117+BD!$N117+BD!$O117</f>
        <v>20036.559999999998</v>
      </c>
      <c r="Q117" s="22">
        <v>13724.08</v>
      </c>
      <c r="R117" s="22">
        <v>66247.929999999993</v>
      </c>
      <c r="S117" s="22">
        <f>BD!$Q117+BD!$R117</f>
        <v>79972.009999999995</v>
      </c>
      <c r="T117" s="25">
        <f>BD!$K117+BD!$P117+BD!$S117</f>
        <v>237517.57</v>
      </c>
      <c r="U117" s="26">
        <f>(BD!$B117/(SUM($B$79:$B$153)))*$AA$79</f>
        <v>15193.902240650044</v>
      </c>
      <c r="V117" s="25">
        <f>BD!$F117-BD!$G117-BD!$U117</f>
        <v>-115740.39224065006</v>
      </c>
      <c r="W117" s="27">
        <f>IFERROR(BD!$V117/BD!$C117,"0")</f>
        <v>-0.70599648003724602</v>
      </c>
      <c r="X117" s="28">
        <v>45809</v>
      </c>
      <c r="Y117" s="37">
        <f t="shared" si="1"/>
        <v>45838</v>
      </c>
      <c r="AB117" s="18">
        <f>SUMIFS('BD FT'!$Q:$Q,'BD FT'!$P:$P,BD!A117,'BD FT'!$O:$O,BD!Y117)</f>
        <v>0</v>
      </c>
      <c r="AC117" s="18">
        <f>SUMIFS('BD FREE'!$D:$D,'BD FREE'!$A:$A,BD!$A117,'BD FREE'!$C:$C,BD!$Y117)</f>
        <v>5600</v>
      </c>
    </row>
    <row r="118" spans="1:29" x14ac:dyDescent="0.25">
      <c r="A118" s="13" t="s">
        <v>54</v>
      </c>
      <c r="B118" s="14">
        <v>5881.16</v>
      </c>
      <c r="C118" s="14">
        <v>5881.16</v>
      </c>
      <c r="D118" s="15">
        <f>IFERROR(BD!$C118/BD!$B118,0)</f>
        <v>1</v>
      </c>
      <c r="E118" s="14">
        <v>967.44</v>
      </c>
      <c r="F118" s="14">
        <f>BD!$C118-BD!$E118</f>
        <v>4913.7199999999993</v>
      </c>
      <c r="G118" s="16">
        <f>BD!$K118+BD!$P118+BD!$S118</f>
        <v>3414.42</v>
      </c>
      <c r="H118" s="15">
        <f>IFERROR(BD!$G118/BD!$F118,0)</f>
        <v>0.69487475883851757</v>
      </c>
      <c r="I118" s="16">
        <f>BD!$F118-BD!$G118</f>
        <v>1499.2999999999993</v>
      </c>
      <c r="J118" s="15">
        <f>IFERROR(BD!$I118/BD!$F118,)</f>
        <v>0.30512524116148243</v>
      </c>
      <c r="K118" s="14">
        <v>1415</v>
      </c>
      <c r="L118" s="14">
        <v>264</v>
      </c>
      <c r="M118" s="14">
        <v>144.68</v>
      </c>
      <c r="N118" s="14">
        <v>498.24</v>
      </c>
      <c r="O118" s="14">
        <v>300</v>
      </c>
      <c r="P118" s="14">
        <f>BD!$L118+BD!$M118+BD!$N118+BD!$O118</f>
        <v>1206.92</v>
      </c>
      <c r="Q118" s="14">
        <v>137.37</v>
      </c>
      <c r="R118" s="14">
        <v>655.13</v>
      </c>
      <c r="S118" s="14">
        <f>BD!$Q118+BD!$R118</f>
        <v>792.5</v>
      </c>
      <c r="T118" s="17">
        <f>BD!$K118+BD!$P118+BD!$S118</f>
        <v>3414.42</v>
      </c>
      <c r="U118" s="18">
        <f>(BD!$B118/(SUM($B$79:$B$153)))*$AA$79</f>
        <v>151.04902089295629</v>
      </c>
      <c r="V118" s="17">
        <f>BD!$F118-BD!$G118-BD!$U118</f>
        <v>1348.2509791070429</v>
      </c>
      <c r="W118" s="19">
        <f>IFERROR(BD!$V118/BD!$C118,"0")</f>
        <v>0.22924915817747568</v>
      </c>
      <c r="X118" s="20">
        <v>45809</v>
      </c>
      <c r="Y118" s="36">
        <f t="shared" si="1"/>
        <v>45838</v>
      </c>
      <c r="AB118" s="18">
        <f>SUMIFS('BD FT'!$Q:$Q,'BD FT'!$P:$P,BD!A118,'BD FT'!$O:$O,BD!Y118)</f>
        <v>0</v>
      </c>
      <c r="AC118" s="18">
        <f>SUMIFS('BD FREE'!$D:$D,'BD FREE'!$A:$A,BD!$A118,'BD FREE'!$C:$C,BD!$Y118)</f>
        <v>0</v>
      </c>
    </row>
    <row r="119" spans="1:29" x14ac:dyDescent="0.25">
      <c r="A119" s="21" t="s">
        <v>55</v>
      </c>
      <c r="B119" s="22">
        <v>3576.77</v>
      </c>
      <c r="C119" s="22">
        <v>3576.77</v>
      </c>
      <c r="D119" s="23">
        <f>IFERROR(BD!$C119/BD!$B119,0)</f>
        <v>1</v>
      </c>
      <c r="E119" s="22">
        <v>588.39</v>
      </c>
      <c r="F119" s="22">
        <f>BD!$C119-BD!$E119</f>
        <v>2988.38</v>
      </c>
      <c r="G119" s="24">
        <f>BD!$K119+BD!$P119+BD!$S119</f>
        <v>1634.84</v>
      </c>
      <c r="H119" s="23">
        <f>IFERROR(BD!$G119/BD!$F119,0)</f>
        <v>0.54706563422322463</v>
      </c>
      <c r="I119" s="24">
        <f>BD!$F119-BD!$G119</f>
        <v>1353.5400000000002</v>
      </c>
      <c r="J119" s="23">
        <f>IFERROR(BD!$I119/BD!$F119,)</f>
        <v>0.45293436577677543</v>
      </c>
      <c r="K119" s="22">
        <v>644</v>
      </c>
      <c r="L119" s="22">
        <v>219.6</v>
      </c>
      <c r="M119" s="22">
        <v>144.68</v>
      </c>
      <c r="N119" s="22"/>
      <c r="O119" s="22">
        <v>110</v>
      </c>
      <c r="P119" s="22">
        <f>BD!$L119+BD!$M119+BD!$N119+BD!$O119</f>
        <v>474.28</v>
      </c>
      <c r="Q119" s="22">
        <v>89.88</v>
      </c>
      <c r="R119" s="22">
        <v>426.68</v>
      </c>
      <c r="S119" s="22">
        <f>BD!$Q119+BD!$R119</f>
        <v>516.55999999999995</v>
      </c>
      <c r="T119" s="25">
        <f>BD!$K119+BD!$P119+BD!$S119</f>
        <v>1634.84</v>
      </c>
      <c r="U119" s="26">
        <f>(BD!$B119/(SUM($B$79:$B$153)))*$AA$79</f>
        <v>91.864123142254144</v>
      </c>
      <c r="V119" s="25">
        <f>BD!$F119-BD!$G119-BD!$U119</f>
        <v>1261.6758768577461</v>
      </c>
      <c r="W119" s="27">
        <f>IFERROR(BD!$V119/BD!$C119,"0")</f>
        <v>0.35274168505599912</v>
      </c>
      <c r="X119" s="28">
        <v>45809</v>
      </c>
      <c r="Y119" s="37">
        <f t="shared" si="1"/>
        <v>45838</v>
      </c>
      <c r="AB119" s="18">
        <f>SUMIFS('BD FT'!$Q:$Q,'BD FT'!$P:$P,BD!A119,'BD FT'!$O:$O,BD!Y119)</f>
        <v>0</v>
      </c>
      <c r="AC119" s="18">
        <f>SUMIFS('BD FREE'!$D:$D,'BD FREE'!$A:$A,BD!$A119,'BD FREE'!$C:$C,BD!$Y119)</f>
        <v>0</v>
      </c>
    </row>
    <row r="120" spans="1:29" x14ac:dyDescent="0.25">
      <c r="A120" s="13" t="s">
        <v>56</v>
      </c>
      <c r="B120" s="14">
        <v>13887.45</v>
      </c>
      <c r="C120" s="14">
        <v>13877.45</v>
      </c>
      <c r="D120" s="15">
        <f>IFERROR(BD!$C120/BD!$B120,0)</f>
        <v>0.99927992540027144</v>
      </c>
      <c r="E120" s="14">
        <v>2282.83</v>
      </c>
      <c r="F120" s="14">
        <f>BD!$C120-BD!$E120</f>
        <v>11594.62</v>
      </c>
      <c r="G120" s="16">
        <f>BD!$K120+BD!$P120+BD!$S120</f>
        <v>5864.55</v>
      </c>
      <c r="H120" s="15">
        <f>IFERROR(BD!$G120/BD!$F120,0)</f>
        <v>0.5057992413722916</v>
      </c>
      <c r="I120" s="16">
        <f>BD!$F120-BD!$G120</f>
        <v>5730.0700000000006</v>
      </c>
      <c r="J120" s="15">
        <f>IFERROR(BD!$I120/BD!$F120,)</f>
        <v>0.4942007586277084</v>
      </c>
      <c r="K120" s="14">
        <v>2905</v>
      </c>
      <c r="L120" s="14">
        <v>400</v>
      </c>
      <c r="M120" s="14">
        <v>144.68</v>
      </c>
      <c r="N120" s="14">
        <v>311.39999999999998</v>
      </c>
      <c r="O120" s="14">
        <v>600</v>
      </c>
      <c r="P120" s="14">
        <f>BD!$L120+BD!$M120+BD!$N120+BD!$O120</f>
        <v>1456.08</v>
      </c>
      <c r="Q120" s="14">
        <v>261</v>
      </c>
      <c r="R120" s="14">
        <v>1242.47</v>
      </c>
      <c r="S120" s="14">
        <f>BD!$Q120+BD!$R120</f>
        <v>1503.47</v>
      </c>
      <c r="T120" s="17">
        <f>BD!$K120+BD!$P120+BD!$S120</f>
        <v>5864.55</v>
      </c>
      <c r="U120" s="18">
        <f>(BD!$B120/(SUM($B$79:$B$153)))*$AA$79</f>
        <v>356.67890776647573</v>
      </c>
      <c r="V120" s="17">
        <f>BD!$F120-BD!$G120-BD!$U120</f>
        <v>5373.3910922335253</v>
      </c>
      <c r="W120" s="19">
        <f>IFERROR(BD!$V120/BD!$C120,"0")</f>
        <v>0.3872030590802723</v>
      </c>
      <c r="X120" s="20">
        <v>45809</v>
      </c>
      <c r="Y120" s="36">
        <f t="shared" si="1"/>
        <v>45838</v>
      </c>
      <c r="AB120" s="18">
        <f>SUMIFS('BD FT'!$Q:$Q,'BD FT'!$P:$P,BD!A120,'BD FT'!$O:$O,BD!Y120)</f>
        <v>1960</v>
      </c>
      <c r="AC120" s="18">
        <f>SUMIFS('BD FREE'!$D:$D,'BD FREE'!$A:$A,BD!$A120,'BD FREE'!$C:$C,BD!$Y120)</f>
        <v>0</v>
      </c>
    </row>
    <row r="121" spans="1:29" x14ac:dyDescent="0.25">
      <c r="A121" s="21" t="s">
        <v>58</v>
      </c>
      <c r="B121" s="22">
        <v>85409.78</v>
      </c>
      <c r="C121" s="22">
        <v>76778.48</v>
      </c>
      <c r="D121" s="23">
        <f>IFERROR(BD!$C121/BD!$B121,0)</f>
        <v>0.89894248644593155</v>
      </c>
      <c r="E121" s="22">
        <v>13447.38</v>
      </c>
      <c r="F121" s="22">
        <f>BD!$C121-BD!$E121</f>
        <v>63331.1</v>
      </c>
      <c r="G121" s="24">
        <f>BD!$K121+BD!$P121+BD!$S121</f>
        <v>48889.090000000004</v>
      </c>
      <c r="H121" s="23">
        <f>IFERROR(BD!$G121/BD!$F121,0)</f>
        <v>0.7719602217551883</v>
      </c>
      <c r="I121" s="24">
        <f>BD!$F121-BD!$G121</f>
        <v>14442.009999999995</v>
      </c>
      <c r="J121" s="23">
        <f>IFERROR(BD!$I121/BD!$F121,)</f>
        <v>0.22803977824481172</v>
      </c>
      <c r="K121" s="22">
        <v>27329</v>
      </c>
      <c r="L121" s="22">
        <v>1102.0999999999999</v>
      </c>
      <c r="M121" s="22">
        <v>1591.4800000000005</v>
      </c>
      <c r="N121" s="22"/>
      <c r="O121" s="22">
        <v>3300</v>
      </c>
      <c r="P121" s="22">
        <f>BD!$L121+BD!$M121+BD!$N121+BD!$O121</f>
        <v>5993.58</v>
      </c>
      <c r="Q121" s="22">
        <v>2670.94</v>
      </c>
      <c r="R121" s="22">
        <v>12895.57</v>
      </c>
      <c r="S121" s="22">
        <f>BD!$Q121+BD!$R121</f>
        <v>15566.51</v>
      </c>
      <c r="T121" s="25">
        <f>BD!$K121+BD!$P121+BD!$S121</f>
        <v>48889.090000000004</v>
      </c>
      <c r="U121" s="26">
        <f>(BD!$B121/(SUM($B$79:$B$153)))*$AA$79</f>
        <v>2193.625686715342</v>
      </c>
      <c r="V121" s="25">
        <f>BD!$F121-BD!$G121-BD!$U121</f>
        <v>12248.384313284652</v>
      </c>
      <c r="W121" s="27">
        <f>IFERROR(BD!$V121/BD!$C121,"0")</f>
        <v>0.15952887206525387</v>
      </c>
      <c r="X121" s="28">
        <v>45809</v>
      </c>
      <c r="Y121" s="37">
        <f t="shared" si="1"/>
        <v>45838</v>
      </c>
      <c r="AB121" s="18">
        <f>SUMIFS('BD FT'!$Q:$Q,'BD FT'!$P:$P,BD!A121,'BD FT'!$O:$O,BD!Y121)</f>
        <v>0</v>
      </c>
      <c r="AC121" s="18">
        <f>SUMIFS('BD FREE'!$D:$D,'BD FREE'!$A:$A,BD!$A121,'BD FREE'!$C:$C,BD!$Y121)</f>
        <v>0</v>
      </c>
    </row>
    <row r="122" spans="1:29" x14ac:dyDescent="0.25">
      <c r="A122" s="13" t="s">
        <v>59</v>
      </c>
      <c r="B122" s="14">
        <v>5823.24</v>
      </c>
      <c r="C122" s="14">
        <v>5823.84</v>
      </c>
      <c r="D122" s="15">
        <f>IFERROR(BD!$C122/BD!$B122,0)</f>
        <v>1.0001030354235787</v>
      </c>
      <c r="E122" s="14">
        <v>958.03</v>
      </c>
      <c r="F122" s="14">
        <f>BD!$C122-BD!$E122</f>
        <v>4865.8100000000004</v>
      </c>
      <c r="G122" s="16">
        <f>BD!$K122+BD!$P122+BD!$S122</f>
        <v>3174.38</v>
      </c>
      <c r="H122" s="15">
        <f>IFERROR(BD!$G122/BD!$F122,0)</f>
        <v>0.65238470059455667</v>
      </c>
      <c r="I122" s="16">
        <f>BD!$F122-BD!$G122</f>
        <v>1691.4300000000003</v>
      </c>
      <c r="J122" s="15">
        <f>IFERROR(BD!$I122/BD!$F122,)</f>
        <v>0.34761529940544333</v>
      </c>
      <c r="K122" s="14">
        <v>1342</v>
      </c>
      <c r="L122" s="14">
        <v>180</v>
      </c>
      <c r="M122" s="14">
        <v>144.68</v>
      </c>
      <c r="N122" s="14">
        <v>415.2</v>
      </c>
      <c r="O122" s="14">
        <v>300</v>
      </c>
      <c r="P122" s="14">
        <f>BD!$L122+BD!$M122+BD!$N122+BD!$O122</f>
        <v>1039.8800000000001</v>
      </c>
      <c r="Q122" s="14">
        <v>137.37</v>
      </c>
      <c r="R122" s="14">
        <v>655.13</v>
      </c>
      <c r="S122" s="14">
        <f>BD!$Q122+BD!$R122</f>
        <v>792.5</v>
      </c>
      <c r="T122" s="17">
        <f>BD!$K122+BD!$P122+BD!$S122</f>
        <v>3174.38</v>
      </c>
      <c r="U122" s="18">
        <f>(BD!$B122/(SUM($B$79:$B$153)))*$AA$79</f>
        <v>149.56143013022921</v>
      </c>
      <c r="V122" s="17">
        <f>BD!$F122-BD!$G122-BD!$U122</f>
        <v>1541.8685698697711</v>
      </c>
      <c r="W122" s="19">
        <f>IFERROR(BD!$V122/BD!$C122,"0")</f>
        <v>0.26475118991417534</v>
      </c>
      <c r="X122" s="20">
        <v>45809</v>
      </c>
      <c r="Y122" s="36">
        <f t="shared" si="1"/>
        <v>45838</v>
      </c>
      <c r="AB122" s="18">
        <f>SUMIFS('BD FT'!$Q:$Q,'BD FT'!$P:$P,BD!A122,'BD FT'!$O:$O,BD!Y122)</f>
        <v>0</v>
      </c>
      <c r="AC122" s="18">
        <f>SUMIFS('BD FREE'!$D:$D,'BD FREE'!$A:$A,BD!$A122,'BD FREE'!$C:$C,BD!$Y122)</f>
        <v>0</v>
      </c>
    </row>
    <row r="123" spans="1:29" x14ac:dyDescent="0.25">
      <c r="A123" s="21" t="s">
        <v>60</v>
      </c>
      <c r="B123" s="22">
        <v>214076.75</v>
      </c>
      <c r="C123" s="22">
        <v>211606.62</v>
      </c>
      <c r="D123" s="23">
        <f>IFERROR(BD!$C123/BD!$B123,0)</f>
        <v>0.98846147468139345</v>
      </c>
      <c r="E123" s="22">
        <v>39068.639999999999</v>
      </c>
      <c r="F123" s="22">
        <f>BD!$C123-BD!$E123</f>
        <v>172537.97999999998</v>
      </c>
      <c r="G123" s="24">
        <f>BD!$K123+BD!$P123+BD!$S123</f>
        <v>91599.72</v>
      </c>
      <c r="H123" s="23">
        <f>IFERROR(BD!$G123/BD!$F123,0)</f>
        <v>0.53089598011985539</v>
      </c>
      <c r="I123" s="24">
        <f>BD!$F123-BD!$G123</f>
        <v>80938.25999999998</v>
      </c>
      <c r="J123" s="23">
        <f>IFERROR(BD!$I123/BD!$F123,)</f>
        <v>0.46910401988014461</v>
      </c>
      <c r="K123" s="22">
        <v>46095</v>
      </c>
      <c r="L123" s="22">
        <v>5548</v>
      </c>
      <c r="M123" s="22">
        <v>3906.3599999999988</v>
      </c>
      <c r="N123" s="22">
        <v>415.2</v>
      </c>
      <c r="O123" s="22">
        <v>6600</v>
      </c>
      <c r="P123" s="22">
        <f>BD!$L123+BD!$M123+BD!$N123+BD!$O123</f>
        <v>16469.559999999998</v>
      </c>
      <c r="Q123" s="22">
        <v>4997</v>
      </c>
      <c r="R123" s="22">
        <v>24038.16</v>
      </c>
      <c r="S123" s="22">
        <f>BD!$Q123+BD!$R123</f>
        <v>29035.16</v>
      </c>
      <c r="T123" s="25">
        <f>BD!$K123+BD!$P123+BD!$S123</f>
        <v>91599.72</v>
      </c>
      <c r="U123" s="26">
        <f>(BD!$B123/(SUM($B$79:$B$153)))*$AA$79</f>
        <v>5498.2492371311419</v>
      </c>
      <c r="V123" s="25">
        <f>BD!$F123-BD!$G123-BD!$U123</f>
        <v>75440.010762868842</v>
      </c>
      <c r="W123" s="27">
        <f>IFERROR(BD!$V123/BD!$C123,"0")</f>
        <v>0.35651063640102015</v>
      </c>
      <c r="X123" s="28">
        <v>45809</v>
      </c>
      <c r="Y123" s="37">
        <f t="shared" si="1"/>
        <v>45838</v>
      </c>
      <c r="AB123" s="18">
        <f>SUMIFS('BD FT'!$Q:$Q,'BD FT'!$P:$P,BD!A123,'BD FT'!$O:$O,BD!Y123)</f>
        <v>1220</v>
      </c>
      <c r="AC123" s="18">
        <f>SUMIFS('BD FREE'!$D:$D,'BD FREE'!$A:$A,BD!$A123,'BD FREE'!$C:$C,BD!$Y123)</f>
        <v>15900</v>
      </c>
    </row>
    <row r="124" spans="1:29" x14ac:dyDescent="0.25">
      <c r="A124" s="13" t="s">
        <v>61</v>
      </c>
      <c r="B124" s="14">
        <v>5875</v>
      </c>
      <c r="C124" s="14">
        <v>5875</v>
      </c>
      <c r="D124" s="15">
        <f>IFERROR(BD!$C124/BD!$B124,0)</f>
        <v>1</v>
      </c>
      <c r="E124" s="14">
        <v>966.44</v>
      </c>
      <c r="F124" s="14">
        <f>BD!$C124-BD!$E124</f>
        <v>4908.5599999999995</v>
      </c>
      <c r="G124" s="16">
        <f>BD!$K124+BD!$P124+BD!$S124</f>
        <v>2993.38</v>
      </c>
      <c r="H124" s="15">
        <f>IFERROR(BD!$G124/BD!$F124,0)</f>
        <v>0.60982854442035961</v>
      </c>
      <c r="I124" s="16">
        <f>BD!$F124-BD!$G124</f>
        <v>1915.1799999999994</v>
      </c>
      <c r="J124" s="15">
        <f>IFERROR(BD!$I124/BD!$F124,)</f>
        <v>0.39017145557964039</v>
      </c>
      <c r="K124" s="14">
        <v>1421</v>
      </c>
      <c r="L124" s="14">
        <v>220</v>
      </c>
      <c r="M124" s="14">
        <v>144.68</v>
      </c>
      <c r="N124" s="14">
        <v>415.2</v>
      </c>
      <c r="O124" s="14"/>
      <c r="P124" s="14">
        <f>BD!$L124+BD!$M124+BD!$N124+BD!$O124</f>
        <v>779.88</v>
      </c>
      <c r="Q124" s="14">
        <v>137.37</v>
      </c>
      <c r="R124" s="14">
        <v>655.13</v>
      </c>
      <c r="S124" s="14">
        <f>BD!$Q124+BD!$R124</f>
        <v>792.5</v>
      </c>
      <c r="T124" s="17">
        <f>BD!$K124+BD!$P124+BD!$S124</f>
        <v>2993.38</v>
      </c>
      <c r="U124" s="18">
        <f>(BD!$B124/(SUM($B$79:$B$153)))*$AA$79</f>
        <v>150.89081027316351</v>
      </c>
      <c r="V124" s="17">
        <f>BD!$F124-BD!$G124-BD!$U124</f>
        <v>1764.289189726836</v>
      </c>
      <c r="W124" s="19">
        <f>IFERROR(BD!$V124/BD!$C124,"0")</f>
        <v>0.30030454293222741</v>
      </c>
      <c r="X124" s="20">
        <v>45809</v>
      </c>
      <c r="Y124" s="36">
        <f t="shared" si="1"/>
        <v>45838</v>
      </c>
      <c r="AB124" s="18">
        <f>SUMIFS('BD FT'!$Q:$Q,'BD FT'!$P:$P,BD!A124,'BD FT'!$O:$O,BD!Y124)</f>
        <v>0</v>
      </c>
      <c r="AC124" s="18">
        <f>SUMIFS('BD FREE'!$D:$D,'BD FREE'!$A:$A,BD!$A124,'BD FREE'!$C:$C,BD!$Y124)</f>
        <v>0</v>
      </c>
    </row>
    <row r="125" spans="1:29" x14ac:dyDescent="0.25">
      <c r="A125" s="21" t="s">
        <v>62</v>
      </c>
      <c r="B125" s="22">
        <v>18058.8</v>
      </c>
      <c r="C125" s="22">
        <v>17815.98</v>
      </c>
      <c r="D125" s="23">
        <f>IFERROR(BD!$C125/BD!$B125,0)</f>
        <v>0.98655392384876073</v>
      </c>
      <c r="E125" s="22">
        <v>2930.73</v>
      </c>
      <c r="F125" s="22">
        <f>BD!$C125-BD!$E125</f>
        <v>14885.25</v>
      </c>
      <c r="G125" s="24">
        <f>BD!$K125+BD!$P125+BD!$S125</f>
        <v>10344.720000000001</v>
      </c>
      <c r="H125" s="23">
        <f>IFERROR(BD!$G125/BD!$F125,0)</f>
        <v>0.69496447825867902</v>
      </c>
      <c r="I125" s="24">
        <f>BD!$F125-BD!$G125</f>
        <v>4540.5299999999988</v>
      </c>
      <c r="J125" s="23">
        <f>IFERROR(BD!$I125/BD!$F125,)</f>
        <v>0.30503552174132104</v>
      </c>
      <c r="K125" s="22">
        <v>4608</v>
      </c>
      <c r="L125" s="22">
        <v>440</v>
      </c>
      <c r="M125" s="22">
        <v>434.04</v>
      </c>
      <c r="N125" s="22">
        <v>996.48</v>
      </c>
      <c r="O125" s="22">
        <v>900</v>
      </c>
      <c r="P125" s="22">
        <f>BD!$L125+BD!$M125+BD!$N125+BD!$O125</f>
        <v>2770.52</v>
      </c>
      <c r="Q125" s="22">
        <v>511.31</v>
      </c>
      <c r="R125" s="22">
        <v>2454.89</v>
      </c>
      <c r="S125" s="22">
        <f>BD!$Q125+BD!$R125</f>
        <v>2966.2</v>
      </c>
      <c r="T125" s="25">
        <f>BD!$K125+BD!$P125+BD!$S125</f>
        <v>10344.720000000001</v>
      </c>
      <c r="U125" s="26">
        <f>(BD!$B125/(SUM($B$79:$B$153)))*$AA$79</f>
        <v>463.81395141463918</v>
      </c>
      <c r="V125" s="25">
        <f>BD!$F125-BD!$G125-BD!$U125</f>
        <v>4076.7160485853597</v>
      </c>
      <c r="W125" s="27">
        <f>IFERROR(BD!$V125/BD!$C125,"0")</f>
        <v>0.22882356449577063</v>
      </c>
      <c r="X125" s="28">
        <v>45809</v>
      </c>
      <c r="Y125" s="37">
        <f t="shared" si="1"/>
        <v>45838</v>
      </c>
      <c r="AB125" s="18">
        <f>SUMIFS('BD FT'!$Q:$Q,'BD FT'!$P:$P,BD!A125,'BD FT'!$O:$O,BD!Y125)</f>
        <v>0</v>
      </c>
      <c r="AC125" s="18">
        <f>SUMIFS('BD FREE'!$D:$D,'BD FREE'!$A:$A,BD!$A125,'BD FREE'!$C:$C,BD!$Y125)</f>
        <v>0</v>
      </c>
    </row>
    <row r="126" spans="1:29" x14ac:dyDescent="0.25">
      <c r="A126" s="13" t="s">
        <v>63</v>
      </c>
      <c r="B126" s="14">
        <v>10649.94</v>
      </c>
      <c r="C126" s="14">
        <v>10649.94</v>
      </c>
      <c r="D126" s="15">
        <f>IFERROR(BD!$C126/BD!$B126,0)</f>
        <v>1</v>
      </c>
      <c r="E126" s="14">
        <v>1751.91</v>
      </c>
      <c r="F126" s="14">
        <f>BD!$C126-BD!$E126</f>
        <v>8898.0300000000007</v>
      </c>
      <c r="G126" s="16">
        <f>BD!$K126+BD!$P126+BD!$S126</f>
        <v>7484.84</v>
      </c>
      <c r="H126" s="15">
        <f>IFERROR(BD!$G126/BD!$F126,0)</f>
        <v>0.84117945208096623</v>
      </c>
      <c r="I126" s="16">
        <f>BD!$F126-BD!$G126</f>
        <v>1413.1900000000005</v>
      </c>
      <c r="J126" s="15">
        <f>IFERROR(BD!$I126/BD!$F126,)</f>
        <v>0.1588205479190338</v>
      </c>
      <c r="K126" s="14">
        <v>2913</v>
      </c>
      <c r="L126" s="14">
        <v>876</v>
      </c>
      <c r="M126" s="14">
        <v>434.04</v>
      </c>
      <c r="N126" s="14">
        <v>1141.8</v>
      </c>
      <c r="O126" s="14">
        <v>600</v>
      </c>
      <c r="P126" s="14">
        <f>BD!$L126+BD!$M126+BD!$N126+BD!$O126</f>
        <v>3051.84</v>
      </c>
      <c r="Q126" s="14">
        <v>274.74</v>
      </c>
      <c r="R126" s="14">
        <v>1245.26</v>
      </c>
      <c r="S126" s="14">
        <f>BD!$Q126+BD!$R126</f>
        <v>1520</v>
      </c>
      <c r="T126" s="17">
        <f>BD!$K126+BD!$P126+BD!$S126</f>
        <v>7484.84</v>
      </c>
      <c r="U126" s="18">
        <f>(BD!$B126/(SUM($B$79:$B$153)))*$AA$79</f>
        <v>273.52818314222554</v>
      </c>
      <c r="V126" s="17">
        <f>BD!$F126-BD!$G126-BD!$U126</f>
        <v>1139.661816857775</v>
      </c>
      <c r="W126" s="19">
        <f>IFERROR(BD!$V126/BD!$C126,"0")</f>
        <v>0.10701110211492036</v>
      </c>
      <c r="X126" s="20">
        <v>45809</v>
      </c>
      <c r="Y126" s="36">
        <f t="shared" si="1"/>
        <v>45838</v>
      </c>
      <c r="AB126" s="18">
        <f>SUMIFS('BD FT'!$Q:$Q,'BD FT'!$P:$P,BD!A126,'BD FT'!$O:$O,BD!Y126)</f>
        <v>0</v>
      </c>
      <c r="AC126" s="18">
        <f>SUMIFS('BD FREE'!$D:$D,'BD FREE'!$A:$A,BD!$A126,'BD FREE'!$C:$C,BD!$Y126)</f>
        <v>0</v>
      </c>
    </row>
    <row r="127" spans="1:29" x14ac:dyDescent="0.25">
      <c r="A127" s="21" t="s">
        <v>64</v>
      </c>
      <c r="B127" s="22">
        <v>11716.84</v>
      </c>
      <c r="C127" s="22">
        <v>11716.84</v>
      </c>
      <c r="D127" s="23">
        <f>IFERROR(BD!$C127/BD!$B127,0)</f>
        <v>1</v>
      </c>
      <c r="E127" s="22">
        <v>1927.43</v>
      </c>
      <c r="F127" s="22">
        <f>BD!$C127-BD!$E127</f>
        <v>9789.41</v>
      </c>
      <c r="G127" s="24">
        <f>BD!$K127+BD!$P127+BD!$S127</f>
        <v>6107.9800000000005</v>
      </c>
      <c r="H127" s="23">
        <f>IFERROR(BD!$G127/BD!$F127,0)</f>
        <v>0.62393749980846658</v>
      </c>
      <c r="I127" s="24">
        <f>BD!$F127-BD!$G127</f>
        <v>3681.4299999999994</v>
      </c>
      <c r="J127" s="23">
        <f>IFERROR(BD!$I127/BD!$F127,)</f>
        <v>0.37606250019153342</v>
      </c>
      <c r="K127" s="22">
        <v>2898</v>
      </c>
      <c r="L127" s="22">
        <v>440</v>
      </c>
      <c r="M127" s="22">
        <v>289.36</v>
      </c>
      <c r="N127" s="22">
        <v>830.4</v>
      </c>
      <c r="O127" s="22"/>
      <c r="P127" s="22">
        <f>BD!$L127+BD!$M127+BD!$N127+BD!$O127</f>
        <v>1559.76</v>
      </c>
      <c r="Q127" s="22">
        <v>285.73</v>
      </c>
      <c r="R127" s="22">
        <v>1364.49</v>
      </c>
      <c r="S127" s="22">
        <f>BD!$Q127+BD!$R127</f>
        <v>1650.22</v>
      </c>
      <c r="T127" s="25">
        <f>BD!$K127+BD!$P127+BD!$S127</f>
        <v>6107.9800000000005</v>
      </c>
      <c r="U127" s="26">
        <f>(BD!$B127/(SUM($B$79:$B$153)))*$AA$79</f>
        <v>300.92995428783206</v>
      </c>
      <c r="V127" s="25">
        <f>BD!$F127-BD!$G127-BD!$U127</f>
        <v>3380.5000457121673</v>
      </c>
      <c r="W127" s="27">
        <f>IFERROR(BD!$V127/BD!$C127,"0")</f>
        <v>0.28851636155415344</v>
      </c>
      <c r="X127" s="28">
        <v>45809</v>
      </c>
      <c r="Y127" s="37">
        <f t="shared" si="1"/>
        <v>45838</v>
      </c>
      <c r="AB127" s="18">
        <f>SUMIFS('BD FT'!$Q:$Q,'BD FT'!$P:$P,BD!A127,'BD FT'!$O:$O,BD!Y127)</f>
        <v>0</v>
      </c>
      <c r="AC127" s="18">
        <f>SUMIFS('BD FREE'!$D:$D,'BD FREE'!$A:$A,BD!$A127,'BD FREE'!$C:$C,BD!$Y127)</f>
        <v>0</v>
      </c>
    </row>
    <row r="128" spans="1:29" x14ac:dyDescent="0.25">
      <c r="A128" s="13" t="s">
        <v>65</v>
      </c>
      <c r="B128" s="14">
        <v>82855.73</v>
      </c>
      <c r="C128" s="14">
        <v>84312.69</v>
      </c>
      <c r="D128" s="15">
        <f>IFERROR(BD!$C128/BD!$B128,0)</f>
        <v>1.0175842998426301</v>
      </c>
      <c r="E128" s="14">
        <v>13926.81</v>
      </c>
      <c r="F128" s="14">
        <f>BD!$C128-BD!$E128</f>
        <v>70385.88</v>
      </c>
      <c r="G128" s="16">
        <f>BD!$K128+BD!$P128+BD!$S128</f>
        <v>43647.19</v>
      </c>
      <c r="H128" s="15">
        <f>IFERROR(BD!$G128/BD!$F128,0)</f>
        <v>0.62011286922888509</v>
      </c>
      <c r="I128" s="16">
        <f>BD!$F128-BD!$G128</f>
        <v>26738.690000000002</v>
      </c>
      <c r="J128" s="15">
        <f>IFERROR(BD!$I128/BD!$F128,)</f>
        <v>0.37988713077111491</v>
      </c>
      <c r="K128" s="14">
        <v>19211</v>
      </c>
      <c r="L128" s="14">
        <v>3335</v>
      </c>
      <c r="M128" s="14">
        <v>1591.4800000000005</v>
      </c>
      <c r="N128" s="14">
        <v>6394.08</v>
      </c>
      <c r="O128" s="14">
        <v>2100</v>
      </c>
      <c r="P128" s="14">
        <f>BD!$L128+BD!$M128+BD!$N128+BD!$O128</f>
        <v>13420.560000000001</v>
      </c>
      <c r="Q128" s="14">
        <v>1913.36</v>
      </c>
      <c r="R128" s="14">
        <v>9102.27</v>
      </c>
      <c r="S128" s="14">
        <f>BD!$Q128+BD!$R128</f>
        <v>11015.630000000001</v>
      </c>
      <c r="T128" s="17">
        <f>BD!$K128+BD!$P128+BD!$S128</f>
        <v>43647.19</v>
      </c>
      <c r="U128" s="18">
        <f>(BD!$B128/(SUM($B$79:$B$153)))*$AA$79</f>
        <v>2128.0286358254402</v>
      </c>
      <c r="V128" s="17">
        <f>BD!$F128-BD!$G128-BD!$U128</f>
        <v>24610.661364174561</v>
      </c>
      <c r="W128" s="19">
        <f>IFERROR(BD!$V128/BD!$C128,"0")</f>
        <v>0.29189747550664746</v>
      </c>
      <c r="X128" s="20">
        <v>45809</v>
      </c>
      <c r="Y128" s="36">
        <f t="shared" si="1"/>
        <v>45838</v>
      </c>
      <c r="AB128" s="18">
        <f>SUMIFS('BD FT'!$Q:$Q,'BD FT'!$P:$P,BD!A128,'BD FT'!$O:$O,BD!Y128)</f>
        <v>0</v>
      </c>
      <c r="AC128" s="18">
        <f>SUMIFS('BD FREE'!$D:$D,'BD FREE'!$A:$A,BD!$A128,'BD FREE'!$C:$C,BD!$Y128)</f>
        <v>3000</v>
      </c>
    </row>
    <row r="129" spans="1:29" x14ac:dyDescent="0.25">
      <c r="A129" s="21" t="s">
        <v>66</v>
      </c>
      <c r="B129" s="22">
        <v>13729.01</v>
      </c>
      <c r="C129" s="22">
        <v>12962.03</v>
      </c>
      <c r="D129" s="23">
        <f>IFERROR(BD!$C129/BD!$B129,0)</f>
        <v>0.94413435491706976</v>
      </c>
      <c r="E129" s="22">
        <v>2132.25</v>
      </c>
      <c r="F129" s="22">
        <f>BD!$C129-BD!$E129</f>
        <v>10829.78</v>
      </c>
      <c r="G129" s="24">
        <f>BD!$K129+BD!$P129+BD!$S129</f>
        <v>3197.5299999999997</v>
      </c>
      <c r="H129" s="23">
        <f>IFERROR(BD!$G129/BD!$F129,0)</f>
        <v>0.29525345851900958</v>
      </c>
      <c r="I129" s="24">
        <f>BD!$F129-BD!$G129</f>
        <v>7632.2500000000009</v>
      </c>
      <c r="J129" s="23">
        <f>IFERROR(BD!$I129/BD!$F129,)</f>
        <v>0.70474654148099047</v>
      </c>
      <c r="K129" s="22">
        <v>1574</v>
      </c>
      <c r="L129" s="22">
        <v>264</v>
      </c>
      <c r="M129" s="22"/>
      <c r="N129" s="22">
        <v>498.24</v>
      </c>
      <c r="O129" s="22"/>
      <c r="P129" s="22">
        <f>BD!$L129+BD!$M129+BD!$N129+BD!$O129</f>
        <v>762.24</v>
      </c>
      <c r="Q129" s="22">
        <v>152.5</v>
      </c>
      <c r="R129" s="22">
        <v>708.79</v>
      </c>
      <c r="S129" s="22">
        <f>BD!$Q129+BD!$R129</f>
        <v>861.29</v>
      </c>
      <c r="T129" s="25">
        <f>BD!$K129+BD!$P129+BD!$S129</f>
        <v>3197.5299999999997</v>
      </c>
      <c r="U129" s="26">
        <f>(BD!$B129/(SUM($B$79:$B$153)))*$AA$79</f>
        <v>352.60960734440249</v>
      </c>
      <c r="V129" s="25">
        <f>BD!$F129-BD!$G129-BD!$U129</f>
        <v>7279.6403926555986</v>
      </c>
      <c r="W129" s="27">
        <f>IFERROR(BD!$V129/BD!$C129,"0")</f>
        <v>0.56161267892880962</v>
      </c>
      <c r="X129" s="28">
        <v>45809</v>
      </c>
      <c r="Y129" s="37">
        <f t="shared" si="1"/>
        <v>45838</v>
      </c>
      <c r="AB129" s="18">
        <f>SUMIFS('BD FT'!$Q:$Q,'BD FT'!$P:$P,BD!A129,'BD FT'!$O:$O,BD!Y129)</f>
        <v>0</v>
      </c>
      <c r="AC129" s="18">
        <f>SUMIFS('BD FREE'!$D:$D,'BD FREE'!$A:$A,BD!$A129,'BD FREE'!$C:$C,BD!$Y129)</f>
        <v>2250</v>
      </c>
    </row>
    <row r="130" spans="1:29" x14ac:dyDescent="0.25">
      <c r="A130" s="13" t="s">
        <v>89</v>
      </c>
      <c r="B130" s="14">
        <v>57446.32</v>
      </c>
      <c r="C130" s="14">
        <v>56142.49</v>
      </c>
      <c r="D130" s="15">
        <f>IFERROR(BD!$C130/BD!$B130,0)</f>
        <v>0.97730350699574831</v>
      </c>
      <c r="E130" s="14">
        <v>9295.9500000000007</v>
      </c>
      <c r="F130" s="14">
        <f>BD!$C130-BD!$E130</f>
        <v>46846.539999999994</v>
      </c>
      <c r="G130" s="16">
        <f>BD!$K130+BD!$P130+BD!$S130</f>
        <v>27171.63</v>
      </c>
      <c r="H130" s="15">
        <f>IFERROR(BD!$G130/BD!$F130,0)</f>
        <v>0.58001359331980562</v>
      </c>
      <c r="I130" s="16">
        <f>BD!$F130-BD!$G130</f>
        <v>19674.909999999993</v>
      </c>
      <c r="J130" s="15">
        <f>IFERROR(BD!$I130/BD!$F130,)</f>
        <v>0.41998640668019444</v>
      </c>
      <c r="K130" s="14">
        <v>11028</v>
      </c>
      <c r="L130" s="14">
        <v>1451.52</v>
      </c>
      <c r="M130" s="14">
        <v>1012.7600000000001</v>
      </c>
      <c r="N130" s="14">
        <v>3072.48</v>
      </c>
      <c r="O130" s="14">
        <v>1730</v>
      </c>
      <c r="P130" s="14">
        <f>BD!$L130+BD!$M130+BD!$N130+BD!$O130</f>
        <v>7266.76</v>
      </c>
      <c r="Q130" s="14">
        <v>1551.88</v>
      </c>
      <c r="R130" s="14">
        <v>7324.99</v>
      </c>
      <c r="S130" s="14">
        <f>BD!$Q130+BD!$R130</f>
        <v>8876.869999999999</v>
      </c>
      <c r="T130" s="17">
        <f>BD!$K130+BD!$P130+BD!$S130</f>
        <v>27171.63</v>
      </c>
      <c r="U130" s="18">
        <f>(BD!$B130/(SUM($B$79:$B$153)))*$AA$79</f>
        <v>1475.4249824700321</v>
      </c>
      <c r="V130" s="17">
        <f>BD!$F130-BD!$G130-BD!$U130</f>
        <v>18199.485017529962</v>
      </c>
      <c r="W130" s="19">
        <f>IFERROR(BD!$V130/BD!$C130,"0")</f>
        <v>0.32416597513808104</v>
      </c>
      <c r="X130" s="20">
        <v>45809</v>
      </c>
      <c r="Y130" s="36">
        <f t="shared" si="1"/>
        <v>45838</v>
      </c>
      <c r="AB130" s="18">
        <f>SUMIFS('BD FT'!$Q:$Q,'BD FT'!$P:$P,BD!A130,'BD FT'!$O:$O,BD!Y130)</f>
        <v>1792.0000000000002</v>
      </c>
      <c r="AC130" s="18">
        <f>SUMIFS('BD FREE'!$D:$D,'BD FREE'!$A:$A,BD!$A130,'BD FREE'!$C:$C,BD!$Y130)</f>
        <v>1050</v>
      </c>
    </row>
    <row r="131" spans="1:29" x14ac:dyDescent="0.25">
      <c r="A131" s="21" t="s">
        <v>14</v>
      </c>
      <c r="B131" s="22">
        <v>35698.480000000003</v>
      </c>
      <c r="C131" s="22">
        <v>35662.86</v>
      </c>
      <c r="D131" s="23">
        <f>IFERROR(BD!$C131/BD!$B131,0)</f>
        <v>0.99900219841292959</v>
      </c>
      <c r="E131" s="22">
        <v>5882.63</v>
      </c>
      <c r="F131" s="22">
        <f>BD!$C131-BD!$E131</f>
        <v>29780.23</v>
      </c>
      <c r="G131" s="24">
        <f>BD!$K131+BD!$P131+BD!$S131</f>
        <v>18936.91</v>
      </c>
      <c r="H131" s="23">
        <f>IFERROR(BD!$G131/BD!$F131,0)</f>
        <v>0.63588864155851044</v>
      </c>
      <c r="I131" s="24">
        <f>BD!$F131-BD!$G131</f>
        <v>10843.32</v>
      </c>
      <c r="J131" s="23">
        <f>IFERROR(BD!$I131/BD!$F131,)</f>
        <v>0.36411135844148951</v>
      </c>
      <c r="K131" s="22">
        <v>8744</v>
      </c>
      <c r="L131" s="22">
        <v>1023</v>
      </c>
      <c r="M131" s="22">
        <v>850.04</v>
      </c>
      <c r="N131" s="22">
        <v>2096.7600000000002</v>
      </c>
      <c r="O131" s="22">
        <v>900</v>
      </c>
      <c r="P131" s="22">
        <f>BD!$L131+BD!$M131+BD!$N131+BD!$O131</f>
        <v>4869.8</v>
      </c>
      <c r="Q131" s="22">
        <v>908.56</v>
      </c>
      <c r="R131" s="22">
        <v>4414.55</v>
      </c>
      <c r="S131" s="22">
        <f>BD!$Q131+BD!$R131</f>
        <v>5323.1100000000006</v>
      </c>
      <c r="T131" s="25">
        <f>BD!$K131+BD!$P131+BD!$S131</f>
        <v>18936.91</v>
      </c>
      <c r="U131" s="26">
        <f>(BD!$B131/(SUM($B$79:$B$153)))*$AA$79</f>
        <v>916.8634166332464</v>
      </c>
      <c r="V131" s="25">
        <f>BD!$F131-BD!$G131-BD!$U131</f>
        <v>9926.456583366753</v>
      </c>
      <c r="W131" s="27">
        <f>IFERROR(BD!$V131/BD!$C131,"0")</f>
        <v>0.27834157393340725</v>
      </c>
      <c r="X131" s="28">
        <v>45809</v>
      </c>
      <c r="Y131" s="37">
        <f t="shared" ref="Y131:Y194" si="2">EOMONTH(X131,0)</f>
        <v>45838</v>
      </c>
      <c r="AB131" s="18">
        <f>SUMIFS('BD FT'!$Q:$Q,'BD FT'!$P:$P,BD!A131,'BD FT'!$O:$O,BD!Y131)</f>
        <v>0</v>
      </c>
      <c r="AC131" s="18">
        <f>SUMIFS('BD FREE'!$D:$D,'BD FREE'!$A:$A,BD!$A131,'BD FREE'!$C:$C,BD!$Y131)</f>
        <v>450</v>
      </c>
    </row>
    <row r="132" spans="1:29" x14ac:dyDescent="0.25">
      <c r="A132" s="13" t="s">
        <v>67</v>
      </c>
      <c r="B132" s="14">
        <v>11529.87</v>
      </c>
      <c r="C132" s="14">
        <v>11529.87</v>
      </c>
      <c r="D132" s="15">
        <f>IFERROR(BD!$C132/BD!$B132,0)</f>
        <v>1</v>
      </c>
      <c r="E132" s="14">
        <v>1896.67</v>
      </c>
      <c r="F132" s="14">
        <f>BD!$C132-BD!$E132</f>
        <v>9633.2000000000007</v>
      </c>
      <c r="G132" s="16">
        <f>BD!$K132+BD!$P132+BD!$S132</f>
        <v>5165.68</v>
      </c>
      <c r="H132" s="15">
        <f>IFERROR(BD!$G132/BD!$F132,0)</f>
        <v>0.53623717975335294</v>
      </c>
      <c r="I132" s="16">
        <f>BD!$F132-BD!$G132</f>
        <v>4467.5200000000004</v>
      </c>
      <c r="J132" s="15">
        <f>IFERROR(BD!$I132/BD!$F132,)</f>
        <v>0.463762820246647</v>
      </c>
      <c r="K132" s="14">
        <v>2892</v>
      </c>
      <c r="L132" s="14">
        <v>209</v>
      </c>
      <c r="M132" s="14">
        <v>289.36</v>
      </c>
      <c r="N132" s="14"/>
      <c r="O132" s="14">
        <v>300</v>
      </c>
      <c r="P132" s="14">
        <f>BD!$L132+BD!$M132+BD!$N132+BD!$O132</f>
        <v>798.36</v>
      </c>
      <c r="Q132" s="14">
        <v>254.64</v>
      </c>
      <c r="R132" s="14">
        <v>1220.68</v>
      </c>
      <c r="S132" s="14">
        <f>BD!$Q132+BD!$R132</f>
        <v>1475.3200000000002</v>
      </c>
      <c r="T132" s="17">
        <f>BD!$K132+BD!$P132+BD!$S132</f>
        <v>5165.68</v>
      </c>
      <c r="U132" s="18">
        <f>(BD!$B132/(SUM($B$79:$B$153)))*$AA$79</f>
        <v>296.1279024075302</v>
      </c>
      <c r="V132" s="17">
        <f>BD!$F132-BD!$G132-BD!$U132</f>
        <v>4171.3920975924702</v>
      </c>
      <c r="W132" s="19">
        <f>IFERROR(BD!$V132/BD!$C132,"0")</f>
        <v>0.36179003731980236</v>
      </c>
      <c r="X132" s="20">
        <v>45809</v>
      </c>
      <c r="Y132" s="36">
        <f t="shared" si="2"/>
        <v>45838</v>
      </c>
      <c r="AB132" s="18">
        <f>SUMIFS('BD FT'!$Q:$Q,'BD FT'!$P:$P,BD!A132,'BD FT'!$O:$O,BD!Y132)</f>
        <v>3290</v>
      </c>
      <c r="AC132" s="18">
        <f>SUMIFS('BD FREE'!$D:$D,'BD FREE'!$A:$A,BD!$A132,'BD FREE'!$C:$C,BD!$Y132)</f>
        <v>0</v>
      </c>
    </row>
    <row r="133" spans="1:29" x14ac:dyDescent="0.25">
      <c r="A133" s="21" t="s">
        <v>68</v>
      </c>
      <c r="B133" s="22">
        <v>93936.26</v>
      </c>
      <c r="C133" s="22">
        <v>135126.59</v>
      </c>
      <c r="D133" s="23">
        <f>IFERROR(BD!$C133/BD!$B133,0)</f>
        <v>1.4384923351217092</v>
      </c>
      <c r="E133" s="22">
        <v>22466.09</v>
      </c>
      <c r="F133" s="22">
        <f>BD!$C133-BD!$E133</f>
        <v>112660.5</v>
      </c>
      <c r="G133" s="24">
        <f>BD!$K133+BD!$P133+BD!$S133</f>
        <v>62339.280000000006</v>
      </c>
      <c r="H133" s="23">
        <f>IFERROR(BD!$G133/BD!$F133,0)</f>
        <v>0.55333750515930613</v>
      </c>
      <c r="I133" s="24">
        <f>BD!$F133-BD!$G133</f>
        <v>50321.219999999994</v>
      </c>
      <c r="J133" s="23">
        <f>IFERROR(BD!$I133/BD!$F133,)</f>
        <v>0.44666249484069387</v>
      </c>
      <c r="K133" s="22">
        <v>34993</v>
      </c>
      <c r="L133" s="22">
        <v>165</v>
      </c>
      <c r="M133" s="22">
        <v>2025.5200000000007</v>
      </c>
      <c r="N133" s="22"/>
      <c r="O133" s="22">
        <v>3950</v>
      </c>
      <c r="P133" s="22">
        <f>BD!$L133+BD!$M133+BD!$N133+BD!$O133</f>
        <v>6140.52</v>
      </c>
      <c r="Q133" s="22">
        <v>3629.99</v>
      </c>
      <c r="R133" s="22">
        <v>17575.77</v>
      </c>
      <c r="S133" s="22">
        <f>BD!$Q133+BD!$R133</f>
        <v>21205.760000000002</v>
      </c>
      <c r="T133" s="25">
        <f>BD!$K133+BD!$P133+BD!$S133</f>
        <v>62339.280000000006</v>
      </c>
      <c r="U133" s="26">
        <f>(BD!$B133/(SUM($B$79:$B$153)))*$AA$79</f>
        <v>2412.6158953924355</v>
      </c>
      <c r="V133" s="25">
        <f>BD!$F133-BD!$G133-BD!$U133</f>
        <v>47908.604104607555</v>
      </c>
      <c r="W133" s="27">
        <f>IFERROR(BD!$V133/BD!$C133,"0")</f>
        <v>0.35454608974153462</v>
      </c>
      <c r="X133" s="28">
        <v>45809</v>
      </c>
      <c r="Y133" s="37">
        <f t="shared" si="2"/>
        <v>45838</v>
      </c>
      <c r="AB133" s="18">
        <f>SUMIFS('BD FT'!$Q:$Q,'BD FT'!$P:$P,BD!A133,'BD FT'!$O:$O,BD!Y133)</f>
        <v>2820</v>
      </c>
      <c r="AC133" s="18">
        <f>SUMIFS('BD FREE'!$D:$D,'BD FREE'!$A:$A,BD!$A133,'BD FREE'!$C:$C,BD!$Y133)</f>
        <v>0</v>
      </c>
    </row>
    <row r="134" spans="1:29" x14ac:dyDescent="0.25">
      <c r="A134" s="13" t="s">
        <v>69</v>
      </c>
      <c r="B134" s="14">
        <v>93936.26</v>
      </c>
      <c r="C134" s="14">
        <v>91359.67</v>
      </c>
      <c r="D134" s="15">
        <f>IFERROR(BD!$C134/BD!$B134,0)</f>
        <v>0.97257086879975851</v>
      </c>
      <c r="E134" s="14">
        <v>15028.67</v>
      </c>
      <c r="F134" s="14">
        <f>BD!$C134-BD!$E134</f>
        <v>76331</v>
      </c>
      <c r="G134" s="16">
        <f>BD!$K134+BD!$P134+BD!$S134</f>
        <v>45332.229999999996</v>
      </c>
      <c r="H134" s="15">
        <f>IFERROR(BD!$G134/BD!$F134,0)</f>
        <v>0.59389016258138894</v>
      </c>
      <c r="I134" s="16">
        <f>BD!$F134-BD!$G134</f>
        <v>30998.770000000004</v>
      </c>
      <c r="J134" s="15">
        <f>IFERROR(BD!$I134/BD!$F134,)</f>
        <v>0.40610983741861112</v>
      </c>
      <c r="K134" s="14">
        <v>22632</v>
      </c>
      <c r="L134" s="14">
        <v>220</v>
      </c>
      <c r="M134" s="14">
        <v>2208.44</v>
      </c>
      <c r="N134" s="14"/>
      <c r="O134" s="14">
        <v>1500</v>
      </c>
      <c r="P134" s="14">
        <f>BD!$L134+BD!$M134+BD!$N134+BD!$O134</f>
        <v>3928.44</v>
      </c>
      <c r="Q134" s="14">
        <v>3088.01</v>
      </c>
      <c r="R134" s="14">
        <v>15683.78</v>
      </c>
      <c r="S134" s="14">
        <f>BD!$Q134+BD!$R134</f>
        <v>18771.79</v>
      </c>
      <c r="T134" s="17">
        <f>BD!$K134+BD!$P134+BD!$S134</f>
        <v>45332.229999999996</v>
      </c>
      <c r="U134" s="18">
        <f>(BD!$B134/(SUM($B$79:$B$153)))*$AA$79</f>
        <v>2412.6158953924355</v>
      </c>
      <c r="V134" s="17">
        <f>BD!$F134-BD!$G134-BD!$U134</f>
        <v>28586.154104607569</v>
      </c>
      <c r="W134" s="19">
        <f>IFERROR(BD!$V134/BD!$C134,"0")</f>
        <v>0.31289686252815457</v>
      </c>
      <c r="X134" s="20">
        <v>45809</v>
      </c>
      <c r="Y134" s="36">
        <f t="shared" si="2"/>
        <v>45838</v>
      </c>
      <c r="AB134" s="18">
        <f>SUMIFS('BD FT'!$Q:$Q,'BD FT'!$P:$P,BD!A134,'BD FT'!$O:$O,BD!Y134)</f>
        <v>0</v>
      </c>
      <c r="AC134" s="18">
        <f>SUMIFS('BD FREE'!$D:$D,'BD FREE'!$A:$A,BD!$A134,'BD FREE'!$C:$C,BD!$Y134)</f>
        <v>0</v>
      </c>
    </row>
    <row r="135" spans="1:29" x14ac:dyDescent="0.25">
      <c r="A135" s="21" t="s">
        <v>70</v>
      </c>
      <c r="B135" s="22">
        <v>3611.65</v>
      </c>
      <c r="C135" s="22"/>
      <c r="D135" s="23">
        <f>IFERROR(BD!$C135/BD!$B135,0)</f>
        <v>0</v>
      </c>
      <c r="E135" s="22">
        <v>0</v>
      </c>
      <c r="F135" s="22">
        <f>BD!$C135-BD!$E135</f>
        <v>0</v>
      </c>
      <c r="G135" s="24">
        <f>BD!$K135+BD!$P135+BD!$S135</f>
        <v>404.34000000000003</v>
      </c>
      <c r="H135" s="23">
        <f>IFERROR(BD!$G135/BD!$F135,0)</f>
        <v>0</v>
      </c>
      <c r="I135" s="24">
        <f>BD!$F135-BD!$G135</f>
        <v>-404.34000000000003</v>
      </c>
      <c r="J135" s="23">
        <f>IFERROR(BD!$I135/BD!$F135,)</f>
        <v>0</v>
      </c>
      <c r="K135" s="22"/>
      <c r="L135" s="22"/>
      <c r="M135" s="22">
        <v>144.68</v>
      </c>
      <c r="N135" s="22"/>
      <c r="O135" s="22"/>
      <c r="P135" s="22">
        <f>BD!$L135+BD!$M135+BD!$N135+BD!$O135</f>
        <v>144.68</v>
      </c>
      <c r="Q135" s="22"/>
      <c r="R135" s="22">
        <v>259.66000000000003</v>
      </c>
      <c r="S135" s="22">
        <f>BD!$Q135+BD!$R135</f>
        <v>259.66000000000003</v>
      </c>
      <c r="T135" s="25">
        <f>BD!$K135+BD!$P135+BD!$S135</f>
        <v>404.34000000000003</v>
      </c>
      <c r="U135" s="26">
        <f>(BD!$B135/(SUM($B$79:$B$153)))*$AA$79</f>
        <v>92.75996509328867</v>
      </c>
      <c r="V135" s="25">
        <f>BD!$F135-BD!$G135-BD!$U135</f>
        <v>-497.09996509328869</v>
      </c>
      <c r="W135" s="27" t="str">
        <f>IFERROR(BD!$V135/BD!$C135,"0")</f>
        <v>0</v>
      </c>
      <c r="X135" s="28">
        <v>45809</v>
      </c>
      <c r="Y135" s="37">
        <f t="shared" si="2"/>
        <v>45838</v>
      </c>
      <c r="AB135" s="18">
        <f>SUMIFS('BD FT'!$Q:$Q,'BD FT'!$P:$P,BD!A135,'BD FT'!$O:$O,BD!Y135)</f>
        <v>0</v>
      </c>
      <c r="AC135" s="18">
        <f>SUMIFS('BD FREE'!$D:$D,'BD FREE'!$A:$A,BD!$A135,'BD FREE'!$C:$C,BD!$Y135)</f>
        <v>0</v>
      </c>
    </row>
    <row r="136" spans="1:29" x14ac:dyDescent="0.25">
      <c r="A136" s="13" t="s">
        <v>71</v>
      </c>
      <c r="B136" s="14">
        <v>7384.79</v>
      </c>
      <c r="C136" s="14">
        <v>7384.79</v>
      </c>
      <c r="D136" s="15">
        <f>IFERROR(BD!$C136/BD!$B136,0)</f>
        <v>1</v>
      </c>
      <c r="E136" s="14">
        <v>1214.8</v>
      </c>
      <c r="F136" s="14">
        <f>BD!$C136-BD!$E136</f>
        <v>6169.99</v>
      </c>
      <c r="G136" s="16">
        <f>BD!$K136+BD!$P136+BD!$S136</f>
        <v>4513.2300000000005</v>
      </c>
      <c r="H136" s="15">
        <f>IFERROR(BD!$G136/BD!$F136,0)</f>
        <v>0.73148092622516414</v>
      </c>
      <c r="I136" s="16">
        <f>BD!$F136-BD!$G136</f>
        <v>1656.7599999999993</v>
      </c>
      <c r="J136" s="15">
        <f>IFERROR(BD!$I136/BD!$F136,)</f>
        <v>0.26851907377483586</v>
      </c>
      <c r="K136" s="14">
        <v>1745</v>
      </c>
      <c r="L136" s="14">
        <v>514.08000000000004</v>
      </c>
      <c r="M136" s="14">
        <v>144.68</v>
      </c>
      <c r="N136" s="14">
        <v>1153.92</v>
      </c>
      <c r="O136" s="14"/>
      <c r="P136" s="14">
        <f>BD!$L136+BD!$M136+BD!$N136+BD!$O136</f>
        <v>1812.68</v>
      </c>
      <c r="Q136" s="14">
        <v>164.85</v>
      </c>
      <c r="R136" s="14">
        <v>790.7</v>
      </c>
      <c r="S136" s="14">
        <f>BD!$Q136+BD!$R136</f>
        <v>955.55000000000007</v>
      </c>
      <c r="T136" s="17">
        <f>BD!$K136+BD!$P136+BD!$S136</f>
        <v>4513.2300000000005</v>
      </c>
      <c r="U136" s="18">
        <f>(BD!$B136/(SUM($B$79:$B$153)))*$AA$79</f>
        <v>189.66756541228173</v>
      </c>
      <c r="V136" s="17">
        <f>BD!$F136-BD!$G136-BD!$U136</f>
        <v>1467.0924345877177</v>
      </c>
      <c r="W136" s="19">
        <f>IFERROR(BD!$V136/BD!$C136,"0")</f>
        <v>0.1986640696062742</v>
      </c>
      <c r="X136" s="20">
        <v>45809</v>
      </c>
      <c r="Y136" s="36">
        <f t="shared" si="2"/>
        <v>45838</v>
      </c>
      <c r="AB136" s="18">
        <f>SUMIFS('BD FT'!$Q:$Q,'BD FT'!$P:$P,BD!A136,'BD FT'!$O:$O,BD!Y136)</f>
        <v>0</v>
      </c>
      <c r="AC136" s="18">
        <f>SUMIFS('BD FREE'!$D:$D,'BD FREE'!$A:$A,BD!$A136,'BD FREE'!$C:$C,BD!$Y136)</f>
        <v>0</v>
      </c>
    </row>
    <row r="137" spans="1:29" x14ac:dyDescent="0.25">
      <c r="A137" s="21" t="s">
        <v>72</v>
      </c>
      <c r="B137" s="22">
        <v>18187.259999999998</v>
      </c>
      <c r="C137" s="22">
        <v>12579.81</v>
      </c>
      <c r="D137" s="23">
        <f>IFERROR(BD!$C137/BD!$B137,0)</f>
        <v>0.69168252941894492</v>
      </c>
      <c r="E137" s="22">
        <v>2069.38</v>
      </c>
      <c r="F137" s="22">
        <f>BD!$C137-BD!$E137</f>
        <v>10510.43</v>
      </c>
      <c r="G137" s="24">
        <f>BD!$K137+BD!$P137+BD!$S137</f>
        <v>7583.1</v>
      </c>
      <c r="H137" s="23">
        <f>IFERROR(BD!$G137/BD!$F137,0)</f>
        <v>0.72148332656228154</v>
      </c>
      <c r="I137" s="24">
        <f>BD!$F137-BD!$G137</f>
        <v>2927.33</v>
      </c>
      <c r="J137" s="23">
        <f>IFERROR(BD!$I137/BD!$F137,)</f>
        <v>0.27851667343771852</v>
      </c>
      <c r="K137" s="22">
        <v>3673</v>
      </c>
      <c r="L137" s="22">
        <v>300</v>
      </c>
      <c r="M137" s="22">
        <v>289.36</v>
      </c>
      <c r="N137" s="22">
        <v>809.64</v>
      </c>
      <c r="O137" s="22">
        <v>600</v>
      </c>
      <c r="P137" s="22">
        <f>BD!$L137+BD!$M137+BD!$N137+BD!$O137</f>
        <v>1999</v>
      </c>
      <c r="Q137" s="22">
        <v>329.7</v>
      </c>
      <c r="R137" s="22">
        <v>1581.4</v>
      </c>
      <c r="S137" s="22">
        <f>BD!$Q137+BD!$R137</f>
        <v>1911.1000000000001</v>
      </c>
      <c r="T137" s="25">
        <f>BD!$K137+BD!$P137+BD!$S137</f>
        <v>7583.1</v>
      </c>
      <c r="U137" s="26">
        <f>(BD!$B137/(SUM($B$79:$B$153)))*$AA$79</f>
        <v>467.1132592423312</v>
      </c>
      <c r="V137" s="25">
        <f>BD!$F137-BD!$G137-BD!$U137</f>
        <v>2460.216740757669</v>
      </c>
      <c r="W137" s="27">
        <f>IFERROR(BD!$V137/BD!$C137,"0")</f>
        <v>0.19556867240106718</v>
      </c>
      <c r="X137" s="28">
        <v>45809</v>
      </c>
      <c r="Y137" s="37">
        <f t="shared" si="2"/>
        <v>45838</v>
      </c>
      <c r="AB137" s="18">
        <f>SUMIFS('BD FT'!$Q:$Q,'BD FT'!$P:$P,BD!A137,'BD FT'!$O:$O,BD!Y137)</f>
        <v>0</v>
      </c>
      <c r="AC137" s="18">
        <f>SUMIFS('BD FREE'!$D:$D,'BD FREE'!$A:$A,BD!$A137,'BD FREE'!$C:$C,BD!$Y137)</f>
        <v>0</v>
      </c>
    </row>
    <row r="138" spans="1:29" x14ac:dyDescent="0.25">
      <c r="A138" s="13" t="s">
        <v>73</v>
      </c>
      <c r="B138" s="14">
        <v>26991.89</v>
      </c>
      <c r="C138" s="14">
        <v>26991.89</v>
      </c>
      <c r="D138" s="15">
        <f>IFERROR(BD!$C138/BD!$B138,0)</f>
        <v>1</v>
      </c>
      <c r="E138" s="14">
        <v>4440.18</v>
      </c>
      <c r="F138" s="14">
        <f>BD!$C138-BD!$E138</f>
        <v>22551.71</v>
      </c>
      <c r="G138" s="16">
        <f>BD!$K138+BD!$P138+BD!$S138</f>
        <v>14815.98</v>
      </c>
      <c r="H138" s="15">
        <f>IFERROR(BD!$G138/BD!$F138,0)</f>
        <v>0.65697811828903441</v>
      </c>
      <c r="I138" s="16">
        <f>BD!$F138-BD!$G138</f>
        <v>7735.73</v>
      </c>
      <c r="J138" s="15">
        <f>IFERROR(BD!$I138/BD!$F138,)</f>
        <v>0.34302188171096559</v>
      </c>
      <c r="K138" s="14">
        <v>7973</v>
      </c>
      <c r="L138" s="14">
        <v>236</v>
      </c>
      <c r="M138" s="14">
        <v>723.40000000000009</v>
      </c>
      <c r="N138" s="14"/>
      <c r="O138" s="14">
        <v>1500</v>
      </c>
      <c r="P138" s="14">
        <f>BD!$L138+BD!$M138+BD!$N138+BD!$O138</f>
        <v>2459.4</v>
      </c>
      <c r="Q138" s="14">
        <v>757.8</v>
      </c>
      <c r="R138" s="14">
        <v>3625.78</v>
      </c>
      <c r="S138" s="14">
        <f>BD!$Q138+BD!$R138</f>
        <v>4383.58</v>
      </c>
      <c r="T138" s="17">
        <f>BD!$K138+BD!$P138+BD!$S138</f>
        <v>14815.98</v>
      </c>
      <c r="U138" s="18">
        <f>(BD!$B138/(SUM($B$79:$B$153)))*$AA$79</f>
        <v>693.24734517516583</v>
      </c>
      <c r="V138" s="17">
        <f>BD!$F138-BD!$G138-BD!$U138</f>
        <v>7042.4826548248338</v>
      </c>
      <c r="W138" s="19">
        <f>IFERROR(BD!$V138/BD!$C138,"0")</f>
        <v>0.26091106087142596</v>
      </c>
      <c r="X138" s="20">
        <v>45809</v>
      </c>
      <c r="Y138" s="36">
        <f t="shared" si="2"/>
        <v>45838</v>
      </c>
      <c r="AB138" s="18">
        <f>SUMIFS('BD FT'!$Q:$Q,'BD FT'!$P:$P,BD!A138,'BD FT'!$O:$O,BD!Y138)</f>
        <v>0</v>
      </c>
      <c r="AC138" s="18">
        <f>SUMIFS('BD FREE'!$D:$D,'BD FREE'!$A:$A,BD!$A138,'BD FREE'!$C:$C,BD!$Y138)</f>
        <v>0</v>
      </c>
    </row>
    <row r="139" spans="1:29" x14ac:dyDescent="0.25">
      <c r="A139" s="21" t="s">
        <v>12</v>
      </c>
      <c r="B139" s="22">
        <v>35213.769999999997</v>
      </c>
      <c r="C139" s="22">
        <v>32635.47</v>
      </c>
      <c r="D139" s="23">
        <f>IFERROR(BD!$C139/BD!$B139,0)</f>
        <v>0.92678148349353118</v>
      </c>
      <c r="E139" s="22">
        <v>5042.17</v>
      </c>
      <c r="F139" s="22">
        <f>BD!$C139-BD!$E139</f>
        <v>27593.300000000003</v>
      </c>
      <c r="G139" s="24">
        <f>BD!$K139+BD!$P139+BD!$S139</f>
        <v>14392.7</v>
      </c>
      <c r="H139" s="23">
        <f>IFERROR(BD!$G139/BD!$F139,0)</f>
        <v>0.52160125827646564</v>
      </c>
      <c r="I139" s="24">
        <f>BD!$F139-BD!$G139</f>
        <v>13200.600000000002</v>
      </c>
      <c r="J139" s="23">
        <f>IFERROR(BD!$I139/BD!$F139,)</f>
        <v>0.47839874172353436</v>
      </c>
      <c r="K139" s="22">
        <v>7060</v>
      </c>
      <c r="L139" s="22">
        <v>665</v>
      </c>
      <c r="M139" s="22">
        <v>434.04</v>
      </c>
      <c r="N139" s="22">
        <v>1328.64</v>
      </c>
      <c r="O139" s="22">
        <v>1200</v>
      </c>
      <c r="P139" s="22">
        <f>BD!$L139+BD!$M139+BD!$N139+BD!$O139</f>
        <v>3627.6800000000003</v>
      </c>
      <c r="Q139" s="22">
        <v>651.80999999999995</v>
      </c>
      <c r="R139" s="22">
        <v>3053.21</v>
      </c>
      <c r="S139" s="22">
        <f>BD!$Q139+BD!$R139</f>
        <v>3705.02</v>
      </c>
      <c r="T139" s="25">
        <f>BD!$K139+BD!$P139+BD!$S139</f>
        <v>14392.7</v>
      </c>
      <c r="U139" s="26">
        <f>(BD!$B139/(SUM($B$79:$B$153)))*$AA$79</f>
        <v>904.41434690601136</v>
      </c>
      <c r="V139" s="25">
        <f>BD!$F139-BD!$G139-BD!$U139</f>
        <v>12296.185653093991</v>
      </c>
      <c r="W139" s="27">
        <f>IFERROR(BD!$V139/BD!$C139,"0")</f>
        <v>0.37677366537371731</v>
      </c>
      <c r="X139" s="28">
        <v>45809</v>
      </c>
      <c r="Y139" s="37">
        <f t="shared" si="2"/>
        <v>45838</v>
      </c>
      <c r="AB139" s="18">
        <f>SUMIFS('BD FT'!$Q:$Q,'BD FT'!$P:$P,BD!A139,'BD FT'!$O:$O,BD!Y139)</f>
        <v>0</v>
      </c>
      <c r="AC139" s="18">
        <f>SUMIFS('BD FREE'!$D:$D,'BD FREE'!$A:$A,BD!$A139,'BD FREE'!$C:$C,BD!$Y139)</f>
        <v>3100</v>
      </c>
    </row>
    <row r="140" spans="1:29" x14ac:dyDescent="0.25">
      <c r="A140" s="13" t="s">
        <v>74</v>
      </c>
      <c r="B140" s="14">
        <v>12686.94</v>
      </c>
      <c r="C140" s="14">
        <v>12303.45</v>
      </c>
      <c r="D140" s="15">
        <f>IFERROR(BD!$C140/BD!$B140,0)</f>
        <v>0.96977285302838989</v>
      </c>
      <c r="E140" s="14">
        <v>2023.9</v>
      </c>
      <c r="F140" s="14">
        <f>BD!$C140-BD!$E140</f>
        <v>10279.550000000001</v>
      </c>
      <c r="G140" s="16">
        <f>BD!$K140+BD!$P140+BD!$S140</f>
        <v>4109.5</v>
      </c>
      <c r="H140" s="15">
        <f>IFERROR(BD!$G140/BD!$F140,0)</f>
        <v>0.39977430918668616</v>
      </c>
      <c r="I140" s="16">
        <f>BD!$F140-BD!$G140</f>
        <v>6170.0500000000011</v>
      </c>
      <c r="J140" s="15">
        <f>IFERROR(BD!$I140/BD!$F140,)</f>
        <v>0.60022569081331389</v>
      </c>
      <c r="K140" s="14">
        <v>1330</v>
      </c>
      <c r="L140" s="14">
        <v>718</v>
      </c>
      <c r="M140" s="14">
        <v>289.36</v>
      </c>
      <c r="N140" s="14">
        <v>809.64</v>
      </c>
      <c r="O140" s="14">
        <v>300</v>
      </c>
      <c r="P140" s="14">
        <f>BD!$L140+BD!$M140+BD!$N140+BD!$O140</f>
        <v>2117</v>
      </c>
      <c r="Q140" s="14">
        <v>137.37</v>
      </c>
      <c r="R140" s="14">
        <v>525.13</v>
      </c>
      <c r="S140" s="14">
        <f>BD!$Q140+BD!$R140</f>
        <v>662.5</v>
      </c>
      <c r="T140" s="17">
        <f>BD!$K140+BD!$P140+BD!$S140</f>
        <v>4109.5</v>
      </c>
      <c r="U140" s="18">
        <f>(BD!$B140/(SUM($B$79:$B$153)))*$AA$79</f>
        <v>325.84555855098029</v>
      </c>
      <c r="V140" s="17">
        <f>BD!$F140-BD!$G140-BD!$U140</f>
        <v>5844.204441449021</v>
      </c>
      <c r="W140" s="19">
        <f>IFERROR(BD!$V140/BD!$C140,"0")</f>
        <v>0.47500533927061278</v>
      </c>
      <c r="X140" s="20">
        <v>45809</v>
      </c>
      <c r="Y140" s="36">
        <f t="shared" si="2"/>
        <v>45838</v>
      </c>
      <c r="AB140" s="18">
        <f>SUMIFS('BD FT'!$Q:$Q,'BD FT'!$P:$P,BD!A140,'BD FT'!$O:$O,BD!Y140)</f>
        <v>0</v>
      </c>
      <c r="AC140" s="18">
        <f>SUMIFS('BD FREE'!$D:$D,'BD FREE'!$A:$A,BD!$A140,'BD FREE'!$C:$C,BD!$Y140)</f>
        <v>300</v>
      </c>
    </row>
    <row r="141" spans="1:29" x14ac:dyDescent="0.25">
      <c r="A141" s="21" t="s">
        <v>75</v>
      </c>
      <c r="B141" s="22">
        <v>5320.78</v>
      </c>
      <c r="C141" s="22">
        <v>5320.78</v>
      </c>
      <c r="D141" s="23">
        <f>IFERROR(BD!$C141/BD!$B141,0)</f>
        <v>1</v>
      </c>
      <c r="E141" s="22">
        <v>875.28</v>
      </c>
      <c r="F141" s="22">
        <f>BD!$C141-BD!$E141</f>
        <v>4445.5</v>
      </c>
      <c r="G141" s="24">
        <f>BD!$K141+BD!$P141+BD!$S141</f>
        <v>3323.38</v>
      </c>
      <c r="H141" s="23">
        <f>IFERROR(BD!$G141/BD!$F141,0)</f>
        <v>0.74758294904960076</v>
      </c>
      <c r="I141" s="24">
        <f>BD!$F141-BD!$G141</f>
        <v>1122.1199999999999</v>
      </c>
      <c r="J141" s="23">
        <f>IFERROR(BD!$I141/BD!$F141,)</f>
        <v>0.25241705095039924</v>
      </c>
      <c r="K141" s="22">
        <v>1486</v>
      </c>
      <c r="L141" s="22">
        <v>250</v>
      </c>
      <c r="M141" s="22">
        <v>144.68</v>
      </c>
      <c r="N141" s="22">
        <v>415.2</v>
      </c>
      <c r="O141" s="22">
        <v>300</v>
      </c>
      <c r="P141" s="22">
        <f>BD!$L141+BD!$M141+BD!$N141+BD!$O141</f>
        <v>1109.8800000000001</v>
      </c>
      <c r="Q141" s="22">
        <v>137.37</v>
      </c>
      <c r="R141" s="22">
        <v>590.13</v>
      </c>
      <c r="S141" s="22">
        <f>BD!$Q141+BD!$R141</f>
        <v>727.5</v>
      </c>
      <c r="T141" s="25">
        <f>BD!$K141+BD!$P141+BD!$S141</f>
        <v>3323.38</v>
      </c>
      <c r="U141" s="26">
        <f>(BD!$B141/(SUM($B$79:$B$153)))*$AA$79</f>
        <v>136.65647752940305</v>
      </c>
      <c r="V141" s="25">
        <f>BD!$F141-BD!$G141-BD!$U141</f>
        <v>985.4635224705969</v>
      </c>
      <c r="W141" s="27">
        <f>IFERROR(BD!$V141/BD!$C141,"0")</f>
        <v>0.18521034932295583</v>
      </c>
      <c r="X141" s="28">
        <v>45809</v>
      </c>
      <c r="Y141" s="37">
        <f t="shared" si="2"/>
        <v>45838</v>
      </c>
      <c r="AB141" s="18">
        <f>SUMIFS('BD FT'!$Q:$Q,'BD FT'!$P:$P,BD!A141,'BD FT'!$O:$O,BD!Y141)</f>
        <v>0</v>
      </c>
      <c r="AC141" s="18">
        <f>SUMIFS('BD FREE'!$D:$D,'BD FREE'!$A:$A,BD!$A141,'BD FREE'!$C:$C,BD!$Y141)</f>
        <v>0</v>
      </c>
    </row>
    <row r="142" spans="1:29" x14ac:dyDescent="0.25">
      <c r="A142" s="13" t="s">
        <v>76</v>
      </c>
      <c r="B142" s="14">
        <v>6440.13</v>
      </c>
      <c r="C142" s="14">
        <v>6440.03</v>
      </c>
      <c r="D142" s="15">
        <f>IFERROR(BD!$C142/BD!$B142,0)</f>
        <v>0.99998447236313548</v>
      </c>
      <c r="E142" s="14">
        <v>1252.58</v>
      </c>
      <c r="F142" s="14">
        <f>BD!$C142-BD!$E142</f>
        <v>5187.45</v>
      </c>
      <c r="G142" s="16">
        <f>BD!$K142+BD!$P142+BD!$S142</f>
        <v>3010.38</v>
      </c>
      <c r="H142" s="15">
        <f>IFERROR(BD!$G142/BD!$F142,0)</f>
        <v>0.58031981031142477</v>
      </c>
      <c r="I142" s="16">
        <f>BD!$F142-BD!$G142</f>
        <v>2177.0699999999997</v>
      </c>
      <c r="J142" s="15">
        <f>IFERROR(BD!$I142/BD!$F142,)</f>
        <v>0.41968018968857529</v>
      </c>
      <c r="K142" s="14">
        <v>1126</v>
      </c>
      <c r="L142" s="14">
        <v>232</v>
      </c>
      <c r="M142" s="14">
        <v>144.68</v>
      </c>
      <c r="N142" s="14">
        <v>415.2</v>
      </c>
      <c r="O142" s="14">
        <v>300</v>
      </c>
      <c r="P142" s="14">
        <f>BD!$L142+BD!$M142+BD!$N142+BD!$O142</f>
        <v>1091.8800000000001</v>
      </c>
      <c r="Q142" s="14">
        <v>137.37</v>
      </c>
      <c r="R142" s="14">
        <v>655.13</v>
      </c>
      <c r="S142" s="14">
        <f>BD!$Q142+BD!$R142</f>
        <v>792.5</v>
      </c>
      <c r="T142" s="17">
        <f>BD!$K142+BD!$P142+BD!$S142</f>
        <v>3010.38</v>
      </c>
      <c r="U142" s="18">
        <f>(BD!$B142/(SUM($B$79:$B$153)))*$AA$79</f>
        <v>165.405350462044</v>
      </c>
      <c r="V142" s="17">
        <f>BD!$F142-BD!$G142-BD!$U142</f>
        <v>2011.6646495379557</v>
      </c>
      <c r="W142" s="19">
        <f>IFERROR(BD!$V142/BD!$C142,"0")</f>
        <v>0.31236883206102389</v>
      </c>
      <c r="X142" s="20">
        <v>45809</v>
      </c>
      <c r="Y142" s="36">
        <f t="shared" si="2"/>
        <v>45838</v>
      </c>
      <c r="AB142" s="18">
        <f>SUMIFS('BD FT'!$Q:$Q,'BD FT'!$P:$P,BD!A142,'BD FT'!$O:$O,BD!Y142)</f>
        <v>0</v>
      </c>
      <c r="AC142" s="18">
        <f>SUMIFS('BD FREE'!$D:$D,'BD FREE'!$A:$A,BD!$A142,'BD FREE'!$C:$C,BD!$Y142)</f>
        <v>0</v>
      </c>
    </row>
    <row r="143" spans="1:29" x14ac:dyDescent="0.25">
      <c r="A143" s="21" t="s">
        <v>94</v>
      </c>
      <c r="B143" s="22">
        <v>11685.38</v>
      </c>
      <c r="C143" s="22"/>
      <c r="D143" s="23">
        <f>IFERROR(BD!$C143/BD!$B143,0)</f>
        <v>0</v>
      </c>
      <c r="E143" s="22">
        <v>0</v>
      </c>
      <c r="F143" s="22">
        <f>BD!$C143-BD!$E143</f>
        <v>0</v>
      </c>
      <c r="G143" s="24">
        <f>BD!$K143+BD!$P143+BD!$S143</f>
        <v>3059.73</v>
      </c>
      <c r="H143" s="23">
        <f>IFERROR(BD!$G143/BD!$F143,0)</f>
        <v>0</v>
      </c>
      <c r="I143" s="24">
        <f>BD!$F143-BD!$G143</f>
        <v>-3059.73</v>
      </c>
      <c r="J143" s="23">
        <f>IFERROR(BD!$I143/BD!$F143,)</f>
        <v>0</v>
      </c>
      <c r="K143" s="22">
        <v>1771</v>
      </c>
      <c r="L143" s="22"/>
      <c r="M143" s="22"/>
      <c r="N143" s="22"/>
      <c r="O143" s="22">
        <v>450</v>
      </c>
      <c r="P143" s="22">
        <f>BD!$L143+BD!$M143+BD!$N143+BD!$O143</f>
        <v>450</v>
      </c>
      <c r="Q143" s="22">
        <v>153.85</v>
      </c>
      <c r="R143" s="22">
        <v>684.88</v>
      </c>
      <c r="S143" s="22">
        <f>BD!$Q143+BD!$R143</f>
        <v>838.73</v>
      </c>
      <c r="T143" s="25">
        <f>BD!$K143+BD!$P143+BD!$S143</f>
        <v>3059.73</v>
      </c>
      <c r="U143" s="26">
        <f>(BD!$B143/(SUM($B$79:$B$153)))*$AA$79</f>
        <v>300.12195005103308</v>
      </c>
      <c r="V143" s="25">
        <f>BD!$F143-BD!$G143-BD!$U143</f>
        <v>-3359.8519500510329</v>
      </c>
      <c r="W143" s="27" t="str">
        <f>IFERROR(BD!$V143/BD!$C143,"0")</f>
        <v>0</v>
      </c>
      <c r="X143" s="28">
        <v>45809</v>
      </c>
      <c r="Y143" s="37">
        <f t="shared" si="2"/>
        <v>45838</v>
      </c>
      <c r="AB143" s="18">
        <f>SUMIFS('BD FT'!$Q:$Q,'BD FT'!$P:$P,BD!A143,'BD FT'!$O:$O,BD!Y143)</f>
        <v>0</v>
      </c>
      <c r="AC143" s="18">
        <f>SUMIFS('BD FREE'!$D:$D,'BD FREE'!$A:$A,BD!$A143,'BD FREE'!$C:$C,BD!$Y143)</f>
        <v>0</v>
      </c>
    </row>
    <row r="144" spans="1:29" x14ac:dyDescent="0.25">
      <c r="A144" s="13" t="s">
        <v>77</v>
      </c>
      <c r="B144" s="14">
        <v>5841.2</v>
      </c>
      <c r="C144" s="14">
        <v>5841.2</v>
      </c>
      <c r="D144" s="15">
        <f>IFERROR(BD!$C144/BD!$B144,0)</f>
        <v>1</v>
      </c>
      <c r="E144" s="14">
        <v>960.88</v>
      </c>
      <c r="F144" s="14">
        <f>BD!$C144-BD!$E144</f>
        <v>4880.32</v>
      </c>
      <c r="G144" s="16">
        <f>BD!$K144+BD!$P144+BD!$S144</f>
        <v>3352.38</v>
      </c>
      <c r="H144" s="15">
        <f>IFERROR(BD!$G144/BD!$F144,0)</f>
        <v>0.68691807094616752</v>
      </c>
      <c r="I144" s="16">
        <f>BD!$F144-BD!$G144</f>
        <v>1527.9399999999996</v>
      </c>
      <c r="J144" s="15">
        <f>IFERROR(BD!$I144/BD!$F144,)</f>
        <v>0.31308192905383248</v>
      </c>
      <c r="K144" s="14">
        <v>1420</v>
      </c>
      <c r="L144" s="14">
        <v>280</v>
      </c>
      <c r="M144" s="14">
        <v>144.68</v>
      </c>
      <c r="N144" s="14">
        <v>415.2</v>
      </c>
      <c r="O144" s="14">
        <v>300</v>
      </c>
      <c r="P144" s="14">
        <f>BD!$L144+BD!$M144+BD!$N144+BD!$O144</f>
        <v>1139.8800000000001</v>
      </c>
      <c r="Q144" s="14">
        <v>137.37</v>
      </c>
      <c r="R144" s="14">
        <v>655.13</v>
      </c>
      <c r="S144" s="14">
        <f>BD!$Q144+BD!$R144</f>
        <v>792.5</v>
      </c>
      <c r="T144" s="17">
        <f>BD!$K144+BD!$P144+BD!$S144</f>
        <v>3352.38</v>
      </c>
      <c r="U144" s="18">
        <f>(BD!$B144/(SUM($B$79:$B$153)))*$AA$79</f>
        <v>150.02270654767705</v>
      </c>
      <c r="V144" s="17">
        <f>BD!$F144-BD!$G144-BD!$U144</f>
        <v>1377.9172934523226</v>
      </c>
      <c r="W144" s="19">
        <f>IFERROR(BD!$V144/BD!$C144,"0")</f>
        <v>0.23589627019316625</v>
      </c>
      <c r="X144" s="20">
        <v>45809</v>
      </c>
      <c r="Y144" s="36">
        <f t="shared" si="2"/>
        <v>45838</v>
      </c>
      <c r="AB144" s="18">
        <f>SUMIFS('BD FT'!$Q:$Q,'BD FT'!$P:$P,BD!A144,'BD FT'!$O:$O,BD!Y144)</f>
        <v>0</v>
      </c>
      <c r="AC144" s="18">
        <f>SUMIFS('BD FREE'!$D:$D,'BD FREE'!$A:$A,BD!$A144,'BD FREE'!$C:$C,BD!$Y144)</f>
        <v>0</v>
      </c>
    </row>
    <row r="145" spans="1:29" x14ac:dyDescent="0.25">
      <c r="A145" s="21" t="s">
        <v>78</v>
      </c>
      <c r="B145" s="22">
        <v>8412.59</v>
      </c>
      <c r="C145" s="22">
        <v>9232.31</v>
      </c>
      <c r="D145" s="23">
        <f>IFERROR(BD!$C145/BD!$B145,0)</f>
        <v>1.0974396707791536</v>
      </c>
      <c r="E145" s="22">
        <v>1518.71</v>
      </c>
      <c r="F145" s="22">
        <f>BD!$C145-BD!$E145</f>
        <v>7713.5999999999995</v>
      </c>
      <c r="G145" s="24">
        <f>BD!$K145+BD!$P145+BD!$S145</f>
        <v>3576.91</v>
      </c>
      <c r="H145" s="23">
        <f>IFERROR(BD!$G145/BD!$F145,0)</f>
        <v>0.46371473760630577</v>
      </c>
      <c r="I145" s="24">
        <f>BD!$F145-BD!$G145</f>
        <v>4136.6899999999996</v>
      </c>
      <c r="J145" s="23">
        <f>IFERROR(BD!$I145/BD!$F145,)</f>
        <v>0.53628526239369423</v>
      </c>
      <c r="K145" s="22">
        <v>1663</v>
      </c>
      <c r="L145" s="22"/>
      <c r="M145" s="22">
        <v>144.68</v>
      </c>
      <c r="N145" s="22">
        <v>415.2</v>
      </c>
      <c r="O145" s="22">
        <v>300</v>
      </c>
      <c r="P145" s="22">
        <f>BD!$L145+BD!$M145+BD!$N145+BD!$O145</f>
        <v>859.88</v>
      </c>
      <c r="Q145" s="22">
        <v>181.44</v>
      </c>
      <c r="R145" s="22">
        <v>872.59</v>
      </c>
      <c r="S145" s="22">
        <f>BD!$Q145+BD!$R145</f>
        <v>1054.03</v>
      </c>
      <c r="T145" s="25">
        <f>BD!$K145+BD!$P145+BD!$S145</f>
        <v>3576.91</v>
      </c>
      <c r="U145" s="26">
        <f>(BD!$B145/(SUM($B$79:$B$153)))*$AA$79</f>
        <v>216.06511005887876</v>
      </c>
      <c r="V145" s="25">
        <f>BD!$F145-BD!$G145-BD!$U145</f>
        <v>3920.6248899411207</v>
      </c>
      <c r="W145" s="27">
        <f>IFERROR(BD!$V145/BD!$C145,"0")</f>
        <v>0.4246634796644741</v>
      </c>
      <c r="X145" s="28">
        <v>45809</v>
      </c>
      <c r="Y145" s="37">
        <f t="shared" si="2"/>
        <v>45838</v>
      </c>
      <c r="AB145" s="18">
        <f>SUMIFS('BD FT'!$Q:$Q,'BD FT'!$P:$P,BD!A145,'BD FT'!$O:$O,BD!Y145)</f>
        <v>0</v>
      </c>
      <c r="AC145" s="18">
        <f>SUMIFS('BD FREE'!$D:$D,'BD FREE'!$A:$A,BD!$A145,'BD FREE'!$C:$C,BD!$Y145)</f>
        <v>1500</v>
      </c>
    </row>
    <row r="146" spans="1:29" x14ac:dyDescent="0.25">
      <c r="A146" s="13" t="s">
        <v>95</v>
      </c>
      <c r="B146" s="14">
        <v>38000</v>
      </c>
      <c r="C146" s="14"/>
      <c r="D146" s="15">
        <f>IFERROR(BD!$C146/BD!$B146,0)</f>
        <v>0</v>
      </c>
      <c r="E146" s="14">
        <v>0</v>
      </c>
      <c r="F146" s="14">
        <f>BD!$C146-BD!$E146</f>
        <v>0</v>
      </c>
      <c r="G146" s="16">
        <f>BD!$K146+BD!$P146+BD!$S146</f>
        <v>370.99</v>
      </c>
      <c r="H146" s="15">
        <f>IFERROR(BD!$G146/BD!$F146,0)</f>
        <v>0</v>
      </c>
      <c r="I146" s="16">
        <f>BD!$F146-BD!$G146</f>
        <v>-370.99</v>
      </c>
      <c r="J146" s="15">
        <f>IFERROR(BD!$I146/BD!$F146,)</f>
        <v>0</v>
      </c>
      <c r="K146" s="14">
        <v>175</v>
      </c>
      <c r="L146" s="14"/>
      <c r="M146" s="14"/>
      <c r="N146" s="14"/>
      <c r="O146" s="14"/>
      <c r="P146" s="14">
        <f>BD!$L146+BD!$M146+BD!$N146+BD!$O146</f>
        <v>0</v>
      </c>
      <c r="Q146" s="14">
        <v>34.11</v>
      </c>
      <c r="R146" s="14">
        <v>161.88</v>
      </c>
      <c r="S146" s="14">
        <f>BD!$Q146+BD!$R146</f>
        <v>195.99</v>
      </c>
      <c r="T146" s="17">
        <f>BD!$K146+BD!$P146+BD!$S146</f>
        <v>370.99</v>
      </c>
      <c r="U146" s="18">
        <f>(BD!$B146/(SUM($B$79:$B$153)))*$AA$79</f>
        <v>975.97460261790866</v>
      </c>
      <c r="V146" s="17">
        <f>BD!$F146-BD!$G146-BD!$U146</f>
        <v>-1346.9646026179087</v>
      </c>
      <c r="W146" s="19" t="str">
        <f>IFERROR(BD!$V146/BD!$C146,"0")</f>
        <v>0</v>
      </c>
      <c r="X146" s="20">
        <v>45809</v>
      </c>
      <c r="Y146" s="36">
        <f t="shared" si="2"/>
        <v>45838</v>
      </c>
      <c r="AB146" s="18">
        <f>SUMIFS('BD FT'!$Q:$Q,'BD FT'!$P:$P,BD!A146,'BD FT'!$O:$O,BD!Y146)</f>
        <v>0</v>
      </c>
      <c r="AC146" s="18">
        <f>SUMIFS('BD FREE'!$D:$D,'BD FREE'!$A:$A,BD!$A146,'BD FREE'!$C:$C,BD!$Y146)</f>
        <v>0</v>
      </c>
    </row>
    <row r="147" spans="1:29" x14ac:dyDescent="0.25">
      <c r="A147" s="21" t="s">
        <v>79</v>
      </c>
      <c r="B147" s="22">
        <v>6813.06</v>
      </c>
      <c r="C147" s="22">
        <v>6813.06</v>
      </c>
      <c r="D147" s="23">
        <f>IFERROR(BD!$C147/BD!$B147,0)</f>
        <v>1</v>
      </c>
      <c r="E147" s="22">
        <v>1120.74</v>
      </c>
      <c r="F147" s="22">
        <f>BD!$C147-BD!$E147</f>
        <v>5692.3200000000006</v>
      </c>
      <c r="G147" s="24">
        <f>BD!$K147+BD!$P147+BD!$S147</f>
        <v>3718.25</v>
      </c>
      <c r="H147" s="23">
        <f>IFERROR(BD!$G147/BD!$F147,0)</f>
        <v>0.65320466874666205</v>
      </c>
      <c r="I147" s="24">
        <f>BD!$F147-BD!$G147</f>
        <v>1974.0700000000006</v>
      </c>
      <c r="J147" s="23">
        <f>IFERROR(BD!$I147/BD!$F147,)</f>
        <v>0.34679533125333789</v>
      </c>
      <c r="K147" s="22">
        <v>1700</v>
      </c>
      <c r="L147" s="22">
        <v>220</v>
      </c>
      <c r="M147" s="22">
        <v>144.68</v>
      </c>
      <c r="N147" s="22">
        <v>415.2</v>
      </c>
      <c r="O147" s="22">
        <v>300</v>
      </c>
      <c r="P147" s="22">
        <f>BD!$L147+BD!$M147+BD!$N147+BD!$O147</f>
        <v>1079.8800000000001</v>
      </c>
      <c r="Q147" s="22">
        <v>161.94999999999999</v>
      </c>
      <c r="R147" s="22">
        <v>776.42</v>
      </c>
      <c r="S147" s="22">
        <f>BD!$Q147+BD!$R147</f>
        <v>938.36999999999989</v>
      </c>
      <c r="T147" s="25">
        <f>BD!$K147+BD!$P147+BD!$S147</f>
        <v>3718.25</v>
      </c>
      <c r="U147" s="26">
        <f>(BD!$B147/(SUM($B$79:$B$153)))*$AA$79</f>
        <v>174.98351384505182</v>
      </c>
      <c r="V147" s="25">
        <f>BD!$F147-BD!$G147-BD!$U147</f>
        <v>1799.0864861549487</v>
      </c>
      <c r="W147" s="27">
        <f>IFERROR(BD!$V147/BD!$C147,"0")</f>
        <v>0.26406438313400271</v>
      </c>
      <c r="X147" s="28">
        <v>45809</v>
      </c>
      <c r="Y147" s="37">
        <f t="shared" si="2"/>
        <v>45838</v>
      </c>
      <c r="AB147" s="18">
        <f>SUMIFS('BD FT'!$Q:$Q,'BD FT'!$P:$P,BD!A147,'BD FT'!$O:$O,BD!Y147)</f>
        <v>0</v>
      </c>
      <c r="AC147" s="18">
        <f>SUMIFS('BD FREE'!$D:$D,'BD FREE'!$A:$A,BD!$A147,'BD FREE'!$C:$C,BD!$Y147)</f>
        <v>0</v>
      </c>
    </row>
    <row r="148" spans="1:29" x14ac:dyDescent="0.25">
      <c r="A148" s="13" t="s">
        <v>80</v>
      </c>
      <c r="B148" s="14">
        <v>20780.71</v>
      </c>
      <c r="C148" s="14">
        <v>20397.22</v>
      </c>
      <c r="D148" s="15">
        <f>IFERROR(BD!$C148/BD!$B148,0)</f>
        <v>0.98154586633469221</v>
      </c>
      <c r="E148" s="14">
        <v>3355.34</v>
      </c>
      <c r="F148" s="14">
        <f>BD!$C148-BD!$E148</f>
        <v>17041.88</v>
      </c>
      <c r="G148" s="16">
        <f>BD!$K148+BD!$P148+BD!$S148</f>
        <v>10370.130000000001</v>
      </c>
      <c r="H148" s="15">
        <f>IFERROR(BD!$G148/BD!$F148,0)</f>
        <v>0.60850856830349709</v>
      </c>
      <c r="I148" s="16">
        <f>BD!$F148-BD!$G148</f>
        <v>6671.75</v>
      </c>
      <c r="J148" s="15">
        <f>IFERROR(BD!$I148/BD!$F148,)</f>
        <v>0.39149143169650297</v>
      </c>
      <c r="K148" s="14">
        <v>4596</v>
      </c>
      <c r="L148" s="14">
        <v>528</v>
      </c>
      <c r="M148" s="14">
        <v>434.04</v>
      </c>
      <c r="N148" s="14">
        <v>1494.72</v>
      </c>
      <c r="O148" s="14">
        <v>900</v>
      </c>
      <c r="P148" s="14">
        <f>BD!$L148+BD!$M148+BD!$N148+BD!$O148</f>
        <v>3356.76</v>
      </c>
      <c r="Q148" s="14">
        <v>429.78</v>
      </c>
      <c r="R148" s="14">
        <v>1987.59</v>
      </c>
      <c r="S148" s="14">
        <f>BD!$Q148+BD!$R148</f>
        <v>2417.37</v>
      </c>
      <c r="T148" s="17">
        <f>BD!$K148+BD!$P148+BD!$S148</f>
        <v>10370.130000000001</v>
      </c>
      <c r="U148" s="18">
        <f>(BD!$B148/(SUM($B$79:$B$153)))*$AA$79</f>
        <v>533.72224169389472</v>
      </c>
      <c r="V148" s="17">
        <f>BD!$F148-BD!$G148-BD!$U148</f>
        <v>6138.0277583061052</v>
      </c>
      <c r="W148" s="19">
        <f>IFERROR(BD!$V148/BD!$C148,"0")</f>
        <v>0.30092472201143611</v>
      </c>
      <c r="X148" s="20">
        <v>45809</v>
      </c>
      <c r="Y148" s="36">
        <f t="shared" si="2"/>
        <v>45838</v>
      </c>
      <c r="AB148" s="18">
        <f>SUMIFS('BD FT'!$Q:$Q,'BD FT'!$P:$P,BD!A148,'BD FT'!$O:$O,BD!Y148)</f>
        <v>0</v>
      </c>
      <c r="AC148" s="18">
        <f>SUMIFS('BD FREE'!$D:$D,'BD FREE'!$A:$A,BD!$A148,'BD FREE'!$C:$C,BD!$Y148)</f>
        <v>0</v>
      </c>
    </row>
    <row r="149" spans="1:29" x14ac:dyDescent="0.25">
      <c r="A149" s="21" t="s">
        <v>11</v>
      </c>
      <c r="B149" s="22">
        <v>18484.78</v>
      </c>
      <c r="C149" s="22">
        <v>4914.75</v>
      </c>
      <c r="D149" s="23">
        <f>IFERROR(BD!$C149/BD!$B149,0)</f>
        <v>0.26588090309973939</v>
      </c>
      <c r="E149" s="22">
        <v>579.95000000000005</v>
      </c>
      <c r="F149" s="22">
        <f>BD!$C149-BD!$E149</f>
        <v>4334.8</v>
      </c>
      <c r="G149" s="24">
        <f>BD!$K149+BD!$P149+BD!$S149</f>
        <v>5514.4</v>
      </c>
      <c r="H149" s="23">
        <f>IFERROR(BD!$G149/BD!$F149,0)</f>
        <v>1.2721232813509273</v>
      </c>
      <c r="I149" s="24">
        <f>BD!$F149-BD!$G149</f>
        <v>-1179.5999999999995</v>
      </c>
      <c r="J149" s="23">
        <f>IFERROR(BD!$I149/BD!$F149,)</f>
        <v>-0.27212328135092723</v>
      </c>
      <c r="K149" s="22">
        <v>2721</v>
      </c>
      <c r="L149" s="22"/>
      <c r="M149" s="22">
        <v>144.68</v>
      </c>
      <c r="N149" s="22">
        <v>519</v>
      </c>
      <c r="O149" s="22">
        <v>240</v>
      </c>
      <c r="P149" s="22">
        <f>BD!$L149+BD!$M149+BD!$N149+BD!$O149</f>
        <v>903.68000000000006</v>
      </c>
      <c r="Q149" s="22">
        <v>316.38</v>
      </c>
      <c r="R149" s="22">
        <v>1573.34</v>
      </c>
      <c r="S149" s="22">
        <f>BD!$Q149+BD!$R149</f>
        <v>1889.7199999999998</v>
      </c>
      <c r="T149" s="25">
        <f>BD!$K149+BD!$P149+BD!$S149</f>
        <v>5514.4</v>
      </c>
      <c r="U149" s="26">
        <f>(BD!$B149/(SUM($B$79:$B$153)))*$AA$79</f>
        <v>474.75462670998593</v>
      </c>
      <c r="V149" s="25">
        <f>BD!$F149-BD!$G149-BD!$U149</f>
        <v>-1654.3546267099855</v>
      </c>
      <c r="W149" s="27">
        <f>IFERROR(BD!$V149/BD!$C149,"0")</f>
        <v>-0.33661012802482027</v>
      </c>
      <c r="X149" s="28">
        <v>45809</v>
      </c>
      <c r="Y149" s="37">
        <f t="shared" si="2"/>
        <v>45838</v>
      </c>
      <c r="AB149" s="18">
        <f>SUMIFS('BD FT'!$Q:$Q,'BD FT'!$P:$P,BD!A149,'BD FT'!$O:$O,BD!Y149)</f>
        <v>560</v>
      </c>
      <c r="AC149" s="18">
        <f>SUMIFS('BD FREE'!$D:$D,'BD FREE'!$A:$A,BD!$A149,'BD FREE'!$C:$C,BD!$Y149)</f>
        <v>0</v>
      </c>
    </row>
    <row r="150" spans="1:29" x14ac:dyDescent="0.25">
      <c r="A150" s="13" t="s">
        <v>90</v>
      </c>
      <c r="B150" s="14">
        <v>126419.22</v>
      </c>
      <c r="C150" s="14">
        <v>120530.04</v>
      </c>
      <c r="D150" s="15">
        <f>IFERROR(BD!$C150/BD!$B150,0)</f>
        <v>0.95341546957812262</v>
      </c>
      <c r="E150" s="14">
        <v>19852.330000000002</v>
      </c>
      <c r="F150" s="14">
        <f>BD!$C150-BD!$E150</f>
        <v>100677.70999999999</v>
      </c>
      <c r="G150" s="16">
        <f>BD!$K150+BD!$P150+BD!$S150</f>
        <v>68232.350000000006</v>
      </c>
      <c r="H150" s="15">
        <f>IFERROR(BD!$G150/BD!$F150,0)</f>
        <v>0.67773045294733081</v>
      </c>
      <c r="I150" s="16">
        <f>BD!$F150-BD!$G150</f>
        <v>32445.359999999986</v>
      </c>
      <c r="J150" s="15">
        <f>IFERROR(BD!$I150/BD!$F150,)</f>
        <v>0.32226954705266925</v>
      </c>
      <c r="K150" s="14">
        <v>36335</v>
      </c>
      <c r="L150" s="14">
        <v>4457.8</v>
      </c>
      <c r="M150" s="14">
        <v>3311.68</v>
      </c>
      <c r="N150" s="14"/>
      <c r="O150" s="14">
        <v>4200</v>
      </c>
      <c r="P150" s="14">
        <f>BD!$L150+BD!$M150+BD!$N150+BD!$O150</f>
        <v>11969.48</v>
      </c>
      <c r="Q150" s="14">
        <v>3339.3500000000004</v>
      </c>
      <c r="R150" s="14">
        <v>16588.52</v>
      </c>
      <c r="S150" s="14">
        <f>BD!$Q150+BD!$R150</f>
        <v>19927.870000000003</v>
      </c>
      <c r="T150" s="17">
        <f>BD!$K150+BD!$P150+BD!$S150</f>
        <v>68232.350000000006</v>
      </c>
      <c r="U150" s="18">
        <f>(BD!$B150/(SUM($B$79:$B$153)))*$AA$79</f>
        <v>3246.8933684938411</v>
      </c>
      <c r="V150" s="17">
        <f>BD!$F150-BD!$G150-BD!$U150</f>
        <v>29198.466631506144</v>
      </c>
      <c r="W150" s="19">
        <f>IFERROR(BD!$V150/BD!$C150,"0")</f>
        <v>0.24225053465099775</v>
      </c>
      <c r="X150" s="20">
        <v>45809</v>
      </c>
      <c r="Y150" s="36">
        <f t="shared" si="2"/>
        <v>45838</v>
      </c>
      <c r="AB150" s="18">
        <f>SUMIFS('BD FT'!$Q:$Q,'BD FT'!$P:$P,BD!A150,'BD FT'!$O:$O,BD!Y150)</f>
        <v>0</v>
      </c>
      <c r="AC150" s="18">
        <f>SUMIFS('BD FREE'!$D:$D,'BD FREE'!$A:$A,BD!$A150,'BD FREE'!$C:$C,BD!$Y150)</f>
        <v>0</v>
      </c>
    </row>
    <row r="151" spans="1:29" x14ac:dyDescent="0.25">
      <c r="A151" s="21" t="s">
        <v>91</v>
      </c>
      <c r="B151" s="22">
        <v>263218.43</v>
      </c>
      <c r="C151" s="22">
        <v>269096.18</v>
      </c>
      <c r="D151" s="23">
        <f>IFERROR(BD!$C151/BD!$B151,0)</f>
        <v>1.0223303132687176</v>
      </c>
      <c r="E151" s="22">
        <v>44266.31</v>
      </c>
      <c r="F151" s="22">
        <f>BD!$C151-BD!$E151</f>
        <v>224829.87</v>
      </c>
      <c r="G151" s="24">
        <f>BD!$K151+BD!$P151+BD!$S151</f>
        <v>130033.60000000001</v>
      </c>
      <c r="H151" s="23">
        <f>IFERROR(BD!$G151/BD!$F151,0)</f>
        <v>0.57836443173676166</v>
      </c>
      <c r="I151" s="24">
        <f>BD!$F151-BD!$G151</f>
        <v>94796.26999999999</v>
      </c>
      <c r="J151" s="23">
        <f>IFERROR(BD!$I151/BD!$F151,)</f>
        <v>0.42163556826323828</v>
      </c>
      <c r="K151" s="22">
        <v>70112</v>
      </c>
      <c r="L151" s="22">
        <v>6370</v>
      </c>
      <c r="M151" s="22">
        <v>5924.4900000000007</v>
      </c>
      <c r="N151" s="22"/>
      <c r="O151" s="22">
        <v>7200</v>
      </c>
      <c r="P151" s="22">
        <f>BD!$L151+BD!$M151+BD!$N151+BD!$O151</f>
        <v>19494.490000000002</v>
      </c>
      <c r="Q151" s="22">
        <v>6857.9199999999992</v>
      </c>
      <c r="R151" s="22">
        <v>33569.19</v>
      </c>
      <c r="S151" s="22">
        <f>BD!$Q151+BD!$R151</f>
        <v>40427.11</v>
      </c>
      <c r="T151" s="25">
        <f>BD!$K151+BD!$P151+BD!$S151</f>
        <v>130033.60000000001</v>
      </c>
      <c r="U151" s="26">
        <f>(BD!$B151/(SUM($B$79:$B$153)))*$AA$79</f>
        <v>6760.381647919995</v>
      </c>
      <c r="V151" s="25">
        <f>BD!$F151-BD!$G151-BD!$U151</f>
        <v>88035.888352080001</v>
      </c>
      <c r="W151" s="27">
        <f>IFERROR(BD!$V151/BD!$C151,"0")</f>
        <v>0.32715398766374165</v>
      </c>
      <c r="X151" s="28">
        <v>45809</v>
      </c>
      <c r="Y151" s="37">
        <f t="shared" si="2"/>
        <v>45838</v>
      </c>
      <c r="AB151" s="18">
        <f>SUMIFS('BD FT'!$Q:$Q,'BD FT'!$P:$P,BD!A151,'BD FT'!$O:$O,BD!Y151)</f>
        <v>0</v>
      </c>
      <c r="AC151" s="18">
        <f>SUMIFS('BD FREE'!$D:$D,'BD FREE'!$A:$A,BD!$A151,'BD FREE'!$C:$C,BD!$Y151)</f>
        <v>0</v>
      </c>
    </row>
    <row r="152" spans="1:29" x14ac:dyDescent="0.25">
      <c r="A152" s="13" t="s">
        <v>81</v>
      </c>
      <c r="B152" s="14">
        <v>49324.99</v>
      </c>
      <c r="C152" s="14">
        <v>48174.53</v>
      </c>
      <c r="D152" s="15">
        <f>IFERROR(BD!$C152/BD!$B152,0)</f>
        <v>0.97667592025867622</v>
      </c>
      <c r="E152" s="14">
        <v>7924.69</v>
      </c>
      <c r="F152" s="14">
        <f>BD!$C152-BD!$E152</f>
        <v>40249.839999999997</v>
      </c>
      <c r="G152" s="16">
        <f>BD!$K152+BD!$P152+BD!$S152</f>
        <v>27499.39</v>
      </c>
      <c r="H152" s="15">
        <f>IFERROR(BD!$G152/BD!$F152,0)</f>
        <v>0.68321737428024565</v>
      </c>
      <c r="I152" s="16">
        <f>BD!$F152-BD!$G152</f>
        <v>12750.449999999997</v>
      </c>
      <c r="J152" s="15">
        <f>IFERROR(BD!$I152/BD!$F152,)</f>
        <v>0.31678262571975435</v>
      </c>
      <c r="K152" s="14">
        <v>12382</v>
      </c>
      <c r="L152" s="14">
        <v>1836</v>
      </c>
      <c r="M152" s="14">
        <v>1012.7600000000002</v>
      </c>
      <c r="N152" s="14">
        <v>3570.7199999999993</v>
      </c>
      <c r="O152" s="14">
        <v>1800</v>
      </c>
      <c r="P152" s="14">
        <f>BD!$L152+BD!$M152+BD!$N152+BD!$O152</f>
        <v>8219.48</v>
      </c>
      <c r="Q152" s="14">
        <v>1192.97</v>
      </c>
      <c r="R152" s="14">
        <v>5704.94</v>
      </c>
      <c r="S152" s="14">
        <f>BD!$Q152+BD!$R152</f>
        <v>6897.91</v>
      </c>
      <c r="T152" s="17">
        <f>BD!$K152+BD!$P152+BD!$S152</f>
        <v>27499.39</v>
      </c>
      <c r="U152" s="18">
        <f>(BD!$B152/(SUM($B$79:$B$153)))*$AA$79</f>
        <v>1266.8404609047977</v>
      </c>
      <c r="V152" s="17">
        <f>BD!$F152-BD!$G152-BD!$U152</f>
        <v>11483.6095390952</v>
      </c>
      <c r="W152" s="19">
        <f>IFERROR(BD!$V152/BD!$C152,"0")</f>
        <v>0.23837512351641416</v>
      </c>
      <c r="X152" s="20">
        <v>45809</v>
      </c>
      <c r="Y152" s="36">
        <f t="shared" si="2"/>
        <v>45838</v>
      </c>
      <c r="AB152" s="18">
        <f>SUMIFS('BD FT'!$Q:$Q,'BD FT'!$P:$P,BD!A152,'BD FT'!$O:$O,BD!Y152)</f>
        <v>0</v>
      </c>
      <c r="AC152" s="18">
        <f>SUMIFS('BD FREE'!$D:$D,'BD FREE'!$A:$A,BD!$A152,'BD FREE'!$C:$C,BD!$Y152)</f>
        <v>1200</v>
      </c>
    </row>
    <row r="153" spans="1:29" x14ac:dyDescent="0.25">
      <c r="A153" s="21" t="s">
        <v>82</v>
      </c>
      <c r="B153" s="22">
        <v>24000</v>
      </c>
      <c r="C153" s="22">
        <v>45655.33</v>
      </c>
      <c r="D153" s="23">
        <f>IFERROR(BD!$C153/BD!$B153,0)</f>
        <v>1.9023054166666666</v>
      </c>
      <c r="E153" s="22">
        <v>8879.98</v>
      </c>
      <c r="F153" s="22">
        <f>BD!$C153-BD!$E153</f>
        <v>36775.350000000006</v>
      </c>
      <c r="G153" s="24">
        <f>BD!$K153+BD!$P153+BD!$S153</f>
        <v>17598.29</v>
      </c>
      <c r="H153" s="23">
        <f>IFERROR(BD!$G153/BD!$F153,0)</f>
        <v>0.47853494256342899</v>
      </c>
      <c r="I153" s="24">
        <f>BD!$F153-BD!$G153</f>
        <v>19177.060000000005</v>
      </c>
      <c r="J153" s="23">
        <f>IFERROR(BD!$I153/BD!$F153,)</f>
        <v>0.52146505743657101</v>
      </c>
      <c r="K153" s="22">
        <v>6852</v>
      </c>
      <c r="L153" s="22"/>
      <c r="M153" s="22">
        <v>900</v>
      </c>
      <c r="N153" s="22">
        <v>2630.7</v>
      </c>
      <c r="O153" s="22"/>
      <c r="P153" s="22">
        <f>BD!$L153+BD!$M153+BD!$N153+BD!$O153</f>
        <v>3530.7</v>
      </c>
      <c r="Q153" s="22">
        <v>1144.25</v>
      </c>
      <c r="R153" s="22">
        <v>6071.34</v>
      </c>
      <c r="S153" s="22">
        <f>BD!$Q153+BD!$R153</f>
        <v>7215.59</v>
      </c>
      <c r="T153" s="25">
        <f>BD!$K153+BD!$P153+BD!$S153</f>
        <v>17598.29</v>
      </c>
      <c r="U153" s="26">
        <f>(BD!$B153/(SUM($B$79:$B$153)))*$AA$79</f>
        <v>616.40501217973178</v>
      </c>
      <c r="V153" s="25">
        <f>BD!$F153-BD!$G153-BD!$U153</f>
        <v>18560.654987820271</v>
      </c>
      <c r="W153" s="27">
        <f>IFERROR(BD!$V153/BD!$C153,"0")</f>
        <v>0.40653862293450227</v>
      </c>
      <c r="X153" s="28">
        <v>45809</v>
      </c>
      <c r="Y153" s="37">
        <f t="shared" si="2"/>
        <v>45838</v>
      </c>
      <c r="AB153" s="18">
        <f>SUMIFS('BD FT'!$Q:$Q,'BD FT'!$P:$P,BD!A153,'BD FT'!$O:$O,BD!Y153)</f>
        <v>0</v>
      </c>
      <c r="AC153" s="18">
        <f>SUMIFS('BD FREE'!$D:$D,'BD FREE'!$A:$A,BD!$A153,'BD FREE'!$C:$C,BD!$Y153)</f>
        <v>0</v>
      </c>
    </row>
    <row r="154" spans="1:29" x14ac:dyDescent="0.25">
      <c r="A154" s="13" t="s">
        <v>16</v>
      </c>
      <c r="B154" s="14">
        <v>44676.62</v>
      </c>
      <c r="C154" s="14">
        <v>44293.13</v>
      </c>
      <c r="D154" s="15">
        <f>IFERROR(BD!$C154/BD!$B154,0)</f>
        <v>0.99141631573740352</v>
      </c>
      <c r="E154" s="16">
        <v>7286.22</v>
      </c>
      <c r="F154" s="14">
        <f>BD!$C154-BD!$E154</f>
        <v>37006.909999999996</v>
      </c>
      <c r="G154" s="17">
        <v>25312.37</v>
      </c>
      <c r="H154" s="15">
        <f>IFERROR(BD!$G154/BD!$F154,0)</f>
        <v>0.68399036828527437</v>
      </c>
      <c r="I154" s="16">
        <f>BD!$F154-BD!$G154</f>
        <v>11694.539999999997</v>
      </c>
      <c r="J154" s="15">
        <f>IFERROR(BD!$I154/BD!$F154,)</f>
        <v>0.31600963171472568</v>
      </c>
      <c r="K154" s="14">
        <v>10053</v>
      </c>
      <c r="L154" s="14">
        <v>2899.1600000000003</v>
      </c>
      <c r="M154" s="14">
        <v>868.08000000000015</v>
      </c>
      <c r="N154" s="14">
        <v>3855.72</v>
      </c>
      <c r="O154" s="14">
        <v>1330</v>
      </c>
      <c r="P154" s="14">
        <f>BD!$L154+BD!$M154+BD!$N154+BD!$O154</f>
        <v>8952.9600000000009</v>
      </c>
      <c r="Q154" s="14">
        <v>1085.6500000000001</v>
      </c>
      <c r="R154" s="14">
        <v>5220.76</v>
      </c>
      <c r="S154" s="14">
        <f>BD!$Q154+BD!$R154</f>
        <v>6306.41</v>
      </c>
      <c r="T154" s="17">
        <f>BD!$K154+BD!$P154+BD!$S154</f>
        <v>25312.37</v>
      </c>
      <c r="U154" s="18">
        <f>(BD!$B154/(SUM($B$154:$B$231)))*$AA$154</f>
        <v>1852.383092127214</v>
      </c>
      <c r="V154" s="17">
        <f>BD!$F154-BD!$G154-BD!$U154</f>
        <v>9842.1569078727825</v>
      </c>
      <c r="W154" s="19">
        <f>IFERROR(BD!$V154/BD!$C154,"0")</f>
        <v>0.22220504416537695</v>
      </c>
      <c r="X154" s="20">
        <v>45839</v>
      </c>
      <c r="Y154" s="36">
        <f t="shared" si="2"/>
        <v>45869</v>
      </c>
      <c r="AA154" s="3">
        <v>150800.03</v>
      </c>
      <c r="AB154" s="18">
        <f>SUMIFS('BD FT'!$Q:$Q,'BD FT'!$P:$P,BD!A154,'BD FT'!$O:$O,BD!Y154)</f>
        <v>0</v>
      </c>
      <c r="AC154" s="18">
        <f>SUMIFS('BD FREE'!$D:$D,'BD FREE'!$A:$A,BD!$A154,'BD FREE'!$C:$C,BD!$Y154)</f>
        <v>0</v>
      </c>
    </row>
    <row r="155" spans="1:29" x14ac:dyDescent="0.25">
      <c r="A155" s="21" t="s">
        <v>17</v>
      </c>
      <c r="B155" s="22">
        <v>5602.56</v>
      </c>
      <c r="C155" s="22">
        <v>5602.56</v>
      </c>
      <c r="D155" s="23">
        <f>IFERROR(BD!$C155/BD!$B155,0)</f>
        <v>1</v>
      </c>
      <c r="E155" s="24">
        <v>921.64</v>
      </c>
      <c r="F155" s="22">
        <f>BD!$C155-BD!$E155</f>
        <v>4680.92</v>
      </c>
      <c r="G155" s="25">
        <v>2841.0299999999997</v>
      </c>
      <c r="H155" s="23">
        <f>IFERROR(BD!$G155/BD!$F155,0)</f>
        <v>0.6069383796347726</v>
      </c>
      <c r="I155" s="24">
        <f>BD!$F155-BD!$G155</f>
        <v>1839.8900000000003</v>
      </c>
      <c r="J155" s="23">
        <f>IFERROR(BD!$I155/BD!$F155,)</f>
        <v>0.3930616203652274</v>
      </c>
      <c r="K155" s="22">
        <v>1569</v>
      </c>
      <c r="L155" s="22"/>
      <c r="M155" s="22">
        <v>179.53</v>
      </c>
      <c r="N155" s="22"/>
      <c r="O155" s="22">
        <v>300</v>
      </c>
      <c r="P155" s="22">
        <f>BD!$L155+BD!$M155+BD!$N155+BD!$O155</f>
        <v>479.53</v>
      </c>
      <c r="Q155" s="22">
        <v>137.37</v>
      </c>
      <c r="R155" s="22">
        <v>655.13</v>
      </c>
      <c r="S155" s="22">
        <f>BD!$Q155+BD!$R155</f>
        <v>792.5</v>
      </c>
      <c r="T155" s="25">
        <f>BD!$K155+BD!$P155+BD!$S155</f>
        <v>2841.0299999999997</v>
      </c>
      <c r="U155" s="26">
        <f>(BD!$B155/(SUM($B$154:$B$231)))*$AA$154</f>
        <v>232.29347736306471</v>
      </c>
      <c r="V155" s="25">
        <f>BD!$F155-BD!$G155-BD!$U155</f>
        <v>1607.5965226369356</v>
      </c>
      <c r="W155" s="27">
        <f>IFERROR(BD!$V155/BD!$C155,"0")</f>
        <v>0.28693963520907145</v>
      </c>
      <c r="X155" s="28">
        <v>45839</v>
      </c>
      <c r="Y155" s="37">
        <f t="shared" si="2"/>
        <v>45869</v>
      </c>
      <c r="AB155" s="18">
        <f>SUMIFS('BD FT'!$Q:$Q,'BD FT'!$P:$P,BD!A155,'BD FT'!$O:$O,BD!Y155)</f>
        <v>0</v>
      </c>
      <c r="AC155" s="18">
        <f>SUMIFS('BD FREE'!$D:$D,'BD FREE'!$A:$A,BD!$A155,'BD FREE'!$C:$C,BD!$Y155)</f>
        <v>0</v>
      </c>
    </row>
    <row r="156" spans="1:29" x14ac:dyDescent="0.25">
      <c r="A156" s="13" t="s">
        <v>18</v>
      </c>
      <c r="B156" s="14">
        <v>41625.370000000003</v>
      </c>
      <c r="C156" s="14">
        <v>48705.97</v>
      </c>
      <c r="D156" s="15">
        <f>IFERROR(BD!$C156/BD!$B156,0)</f>
        <v>1.1701029924779047</v>
      </c>
      <c r="E156" s="16">
        <v>8012.13</v>
      </c>
      <c r="F156" s="14">
        <f>BD!$C156-BD!$E156</f>
        <v>40693.840000000004</v>
      </c>
      <c r="G156" s="17">
        <v>25596.720000000001</v>
      </c>
      <c r="H156" s="15">
        <f>IFERROR(BD!$G156/BD!$F156,0)</f>
        <v>0.6290072404078848</v>
      </c>
      <c r="I156" s="16">
        <f>BD!$F156-BD!$G156</f>
        <v>15097.120000000003</v>
      </c>
      <c r="J156" s="15">
        <f>IFERROR(BD!$I156/BD!$F156,)</f>
        <v>0.3709927595921152</v>
      </c>
      <c r="K156" s="14">
        <v>13292</v>
      </c>
      <c r="L156" s="14">
        <v>871.2</v>
      </c>
      <c r="M156" s="14">
        <v>1157.4400000000003</v>
      </c>
      <c r="N156" s="14">
        <v>498.24</v>
      </c>
      <c r="O156" s="14">
        <v>1800</v>
      </c>
      <c r="P156" s="14">
        <f>BD!$L156+BD!$M156+BD!$N156+BD!$O156</f>
        <v>4326.88</v>
      </c>
      <c r="Q156" s="14">
        <v>1396.84</v>
      </c>
      <c r="R156" s="14">
        <v>6581</v>
      </c>
      <c r="S156" s="14">
        <f>BD!$Q156+BD!$R156</f>
        <v>7977.84</v>
      </c>
      <c r="T156" s="17">
        <f>BD!$K156+BD!$P156+BD!$S156</f>
        <v>25596.720000000001</v>
      </c>
      <c r="U156" s="18">
        <f>(BD!$B156/(SUM($B$154:$B$231)))*$AA$154</f>
        <v>1725.8720912982981</v>
      </c>
      <c r="V156" s="17">
        <f>BD!$F156-BD!$G156-BD!$U156</f>
        <v>13371.247908701705</v>
      </c>
      <c r="W156" s="19">
        <f>IFERROR(BD!$V156/BD!$C156,"0")</f>
        <v>0.27452995821049669</v>
      </c>
      <c r="X156" s="20">
        <v>45839</v>
      </c>
      <c r="Y156" s="36">
        <f t="shared" si="2"/>
        <v>45869</v>
      </c>
      <c r="AB156" s="18">
        <f>SUMIFS('BD FT'!$Q:$Q,'BD FT'!$P:$P,BD!A156,'BD FT'!$O:$O,BD!Y156)</f>
        <v>705</v>
      </c>
      <c r="AC156" s="18">
        <f>SUMIFS('BD FREE'!$D:$D,'BD FREE'!$A:$A,BD!$A156,'BD FREE'!$C:$C,BD!$Y156)</f>
        <v>0</v>
      </c>
    </row>
    <row r="157" spans="1:29" x14ac:dyDescent="0.25">
      <c r="A157" s="21" t="s">
        <v>19</v>
      </c>
      <c r="B157" s="22">
        <v>3576.77</v>
      </c>
      <c r="C157" s="22">
        <v>3576.77</v>
      </c>
      <c r="D157" s="23">
        <f>IFERROR(BD!$C157/BD!$B157,0)</f>
        <v>1</v>
      </c>
      <c r="E157" s="24">
        <v>588.39</v>
      </c>
      <c r="F157" s="22">
        <f>BD!$C157-BD!$E157</f>
        <v>2988.38</v>
      </c>
      <c r="G157" s="25">
        <v>1711.3700000000001</v>
      </c>
      <c r="H157" s="23">
        <f>IFERROR(BD!$G157/BD!$F157,0)</f>
        <v>0.57267482716388141</v>
      </c>
      <c r="I157" s="24">
        <f>BD!$F157-BD!$G157</f>
        <v>1277.01</v>
      </c>
      <c r="J157" s="23">
        <f>IFERROR(BD!$I157/BD!$F157,)</f>
        <v>0.42732517283611854</v>
      </c>
      <c r="K157" s="22">
        <v>943</v>
      </c>
      <c r="L157" s="22"/>
      <c r="M157" s="22">
        <v>144.68</v>
      </c>
      <c r="N157" s="22"/>
      <c r="O157" s="22">
        <v>150</v>
      </c>
      <c r="P157" s="22">
        <f>BD!$L157+BD!$M157+BD!$N157+BD!$O157</f>
        <v>294.68</v>
      </c>
      <c r="Q157" s="22">
        <v>82.42</v>
      </c>
      <c r="R157" s="22">
        <v>391.27</v>
      </c>
      <c r="S157" s="22">
        <f>BD!$Q157+BD!$R157</f>
        <v>473.69</v>
      </c>
      <c r="T157" s="25">
        <f>BD!$K157+BD!$P157+BD!$S157</f>
        <v>1711.3700000000001</v>
      </c>
      <c r="U157" s="26">
        <f>(BD!$B157/(SUM($B$154:$B$231)))*$AA$154</f>
        <v>148.30012369843232</v>
      </c>
      <c r="V157" s="25">
        <f>BD!$F157-BD!$G157-BD!$U157</f>
        <v>1128.7098763015676</v>
      </c>
      <c r="W157" s="27">
        <f>IFERROR(BD!$V157/BD!$C157,"0")</f>
        <v>0.31556680365289569</v>
      </c>
      <c r="X157" s="28">
        <v>45839</v>
      </c>
      <c r="Y157" s="37">
        <f t="shared" si="2"/>
        <v>45869</v>
      </c>
      <c r="AB157" s="18">
        <f>SUMIFS('BD FT'!$Q:$Q,'BD FT'!$P:$P,BD!A157,'BD FT'!$O:$O,BD!Y157)</f>
        <v>0</v>
      </c>
      <c r="AC157" s="18">
        <f>SUMIFS('BD FREE'!$D:$D,'BD FREE'!$A:$A,BD!$A157,'BD FREE'!$C:$C,BD!$Y157)</f>
        <v>0</v>
      </c>
    </row>
    <row r="158" spans="1:29" x14ac:dyDescent="0.25">
      <c r="A158" s="13" t="s">
        <v>20</v>
      </c>
      <c r="B158" s="14">
        <v>3576.77</v>
      </c>
      <c r="C158" s="14">
        <v>3576.77</v>
      </c>
      <c r="D158" s="15">
        <f>IFERROR(BD!$C158/BD!$B158,0)</f>
        <v>1</v>
      </c>
      <c r="E158" s="16">
        <v>588.39</v>
      </c>
      <c r="F158" s="14">
        <f>BD!$C158-BD!$E158</f>
        <v>2988.38</v>
      </c>
      <c r="G158" s="17">
        <v>2206.29</v>
      </c>
      <c r="H158" s="15">
        <f>IFERROR(BD!$G158/BD!$F158,0)</f>
        <v>0.73828964187954671</v>
      </c>
      <c r="I158" s="16">
        <f>BD!$F158-BD!$G158</f>
        <v>782.09000000000015</v>
      </c>
      <c r="J158" s="15">
        <f>IFERROR(BD!$I158/BD!$F158,)</f>
        <v>0.26171035812045323</v>
      </c>
      <c r="K158" s="14">
        <v>881</v>
      </c>
      <c r="L158" s="14">
        <v>556.91999999999996</v>
      </c>
      <c r="M158" s="14">
        <v>144.68</v>
      </c>
      <c r="N158" s="14"/>
      <c r="O158" s="14">
        <v>150</v>
      </c>
      <c r="P158" s="14">
        <f>BD!$L158+BD!$M158+BD!$N158+BD!$O158</f>
        <v>851.59999999999991</v>
      </c>
      <c r="Q158" s="14">
        <v>82.42</v>
      </c>
      <c r="R158" s="14">
        <v>391.27</v>
      </c>
      <c r="S158" s="14">
        <f>BD!$Q158+BD!$R158</f>
        <v>473.69</v>
      </c>
      <c r="T158" s="17">
        <f>BD!$K158+BD!$P158+BD!$S158</f>
        <v>2206.29</v>
      </c>
      <c r="U158" s="18">
        <f>(BD!$B158/(SUM($B$154:$B$231)))*$AA$154</f>
        <v>148.30012369843232</v>
      </c>
      <c r="V158" s="17">
        <f>BD!$F158-BD!$G158-BD!$U158</f>
        <v>633.7898763015678</v>
      </c>
      <c r="W158" s="19">
        <f>IFERROR(BD!$V158/BD!$C158,"0")</f>
        <v>0.17719615080130055</v>
      </c>
      <c r="X158" s="20">
        <v>45839</v>
      </c>
      <c r="Y158" s="36">
        <f t="shared" si="2"/>
        <v>45869</v>
      </c>
      <c r="AB158" s="18">
        <f>SUMIFS('BD FT'!$Q:$Q,'BD FT'!$P:$P,BD!A158,'BD FT'!$O:$O,BD!Y158)</f>
        <v>0</v>
      </c>
      <c r="AC158" s="18">
        <f>SUMIFS('BD FREE'!$D:$D,'BD FREE'!$A:$A,BD!$A158,'BD FREE'!$C:$C,BD!$Y158)</f>
        <v>0</v>
      </c>
    </row>
    <row r="159" spans="1:29" x14ac:dyDescent="0.25">
      <c r="A159" s="21" t="s">
        <v>21</v>
      </c>
      <c r="B159" s="22">
        <v>5584.13</v>
      </c>
      <c r="C159" s="22">
        <v>6504.13</v>
      </c>
      <c r="D159" s="23">
        <f>IFERROR(BD!$C159/BD!$B159,0)</f>
        <v>1.1647526114184303</v>
      </c>
      <c r="E159" s="24">
        <v>1090.1600000000001</v>
      </c>
      <c r="F159" s="22">
        <f>BD!$C159-BD!$E159</f>
        <v>5413.97</v>
      </c>
      <c r="G159" s="25">
        <v>3353.9</v>
      </c>
      <c r="H159" s="23">
        <f>IFERROR(BD!$G159/BD!$F159,0)</f>
        <v>0.61948994915006916</v>
      </c>
      <c r="I159" s="24">
        <f>BD!$F159-BD!$G159</f>
        <v>2060.0700000000002</v>
      </c>
      <c r="J159" s="23">
        <f>IFERROR(BD!$I159/BD!$F159,)</f>
        <v>0.38051005084993084</v>
      </c>
      <c r="K159" s="22">
        <v>1418</v>
      </c>
      <c r="L159" s="22">
        <v>242</v>
      </c>
      <c r="M159" s="22">
        <v>144.68</v>
      </c>
      <c r="N159" s="22">
        <v>456.72</v>
      </c>
      <c r="O159" s="22">
        <v>300</v>
      </c>
      <c r="P159" s="22">
        <f>BD!$L159+BD!$M159+BD!$N159+BD!$O159</f>
        <v>1143.4000000000001</v>
      </c>
      <c r="Q159" s="22">
        <v>137.37</v>
      </c>
      <c r="R159" s="22">
        <v>655.13</v>
      </c>
      <c r="S159" s="22">
        <f>BD!$Q159+BD!$R159</f>
        <v>792.5</v>
      </c>
      <c r="T159" s="25">
        <f>BD!$K159+BD!$P159+BD!$S159</f>
        <v>3353.9</v>
      </c>
      <c r="U159" s="26">
        <f>(BD!$B159/(SUM($B$154:$B$231)))*$AA$154</f>
        <v>231.52933226014724</v>
      </c>
      <c r="V159" s="25">
        <f>BD!$F159-BD!$G159-BD!$U159</f>
        <v>1828.540667739853</v>
      </c>
      <c r="W159" s="27">
        <f>IFERROR(BD!$V159/BD!$C159,"0")</f>
        <v>0.28113531982599566</v>
      </c>
      <c r="X159" s="28">
        <v>45839</v>
      </c>
      <c r="Y159" s="37">
        <f t="shared" si="2"/>
        <v>45869</v>
      </c>
      <c r="AB159" s="18">
        <f>SUMIFS('BD FT'!$Q:$Q,'BD FT'!$P:$P,BD!A159,'BD FT'!$O:$O,BD!Y159)</f>
        <v>0</v>
      </c>
      <c r="AC159" s="18">
        <f>SUMIFS('BD FREE'!$D:$D,'BD FREE'!$A:$A,BD!$A159,'BD FREE'!$C:$C,BD!$Y159)</f>
        <v>0</v>
      </c>
    </row>
    <row r="160" spans="1:29" x14ac:dyDescent="0.25">
      <c r="A160" s="13" t="s">
        <v>22</v>
      </c>
      <c r="B160" s="14">
        <v>25539.14</v>
      </c>
      <c r="C160" s="14">
        <v>25539.14</v>
      </c>
      <c r="D160" s="15">
        <f>IFERROR(BD!$C160/BD!$B160,0)</f>
        <v>1</v>
      </c>
      <c r="E160" s="16">
        <v>4201.17</v>
      </c>
      <c r="F160" s="14">
        <f>BD!$C160-BD!$E160</f>
        <v>21337.97</v>
      </c>
      <c r="G160" s="17">
        <v>15000.79</v>
      </c>
      <c r="H160" s="15">
        <f>IFERROR(BD!$G160/BD!$F160,0)</f>
        <v>0.70300923658623571</v>
      </c>
      <c r="I160" s="16">
        <f>BD!$F160-BD!$G160</f>
        <v>6337.18</v>
      </c>
      <c r="J160" s="15">
        <f>IFERROR(BD!$I160/BD!$F160,)</f>
        <v>0.29699076341376429</v>
      </c>
      <c r="K160" s="14">
        <v>6822</v>
      </c>
      <c r="L160" s="14">
        <v>570.96</v>
      </c>
      <c r="M160" s="14">
        <v>578.72</v>
      </c>
      <c r="N160" s="14">
        <v>2159.04</v>
      </c>
      <c r="O160" s="14">
        <v>1200</v>
      </c>
      <c r="P160" s="14">
        <f>BD!$L160+BD!$M160+BD!$N160+BD!$O160</f>
        <v>4508.72</v>
      </c>
      <c r="Q160" s="14">
        <v>633.75</v>
      </c>
      <c r="R160" s="14">
        <v>3036.32</v>
      </c>
      <c r="S160" s="14">
        <f>BD!$Q160+BD!$R160</f>
        <v>3670.07</v>
      </c>
      <c r="T160" s="17">
        <f>BD!$K160+BD!$P160+BD!$S160</f>
        <v>15000.79</v>
      </c>
      <c r="U160" s="18">
        <f>(BD!$B160/(SUM($B$154:$B$231)))*$AA$154</f>
        <v>1058.9044364472918</v>
      </c>
      <c r="V160" s="17">
        <f>BD!$F160-BD!$G160-BD!$U160</f>
        <v>5278.2755635527083</v>
      </c>
      <c r="W160" s="19">
        <f>IFERROR(BD!$V160/BD!$C160,"0")</f>
        <v>0.20667397428232542</v>
      </c>
      <c r="X160" s="20">
        <v>45839</v>
      </c>
      <c r="Y160" s="36">
        <f t="shared" si="2"/>
        <v>45869</v>
      </c>
      <c r="AB160" s="18">
        <f>SUMIFS('BD FT'!$Q:$Q,'BD FT'!$P:$P,BD!A160,'BD FT'!$O:$O,BD!Y160)</f>
        <v>0</v>
      </c>
      <c r="AC160" s="18">
        <f>SUMIFS('BD FREE'!$D:$D,'BD FREE'!$A:$A,BD!$A160,'BD FREE'!$C:$C,BD!$Y160)</f>
        <v>0</v>
      </c>
    </row>
    <row r="161" spans="1:29" x14ac:dyDescent="0.25">
      <c r="A161" s="21" t="s">
        <v>25</v>
      </c>
      <c r="B161" s="22">
        <v>6300.93</v>
      </c>
      <c r="C161" s="22">
        <v>6300.93</v>
      </c>
      <c r="D161" s="23">
        <f>IFERROR(BD!$C161/BD!$B161,0)</f>
        <v>1</v>
      </c>
      <c r="E161" s="24">
        <v>1036.51</v>
      </c>
      <c r="F161" s="22">
        <f>BD!$C161-BD!$E161</f>
        <v>5264.42</v>
      </c>
      <c r="G161" s="25">
        <v>3592.3500000000004</v>
      </c>
      <c r="H161" s="23">
        <f>IFERROR(BD!$G161/BD!$F161,0)</f>
        <v>0.6823828645890716</v>
      </c>
      <c r="I161" s="24">
        <f>BD!$F161-BD!$G161</f>
        <v>1672.0699999999997</v>
      </c>
      <c r="J161" s="23">
        <f>IFERROR(BD!$I161/BD!$F161,)</f>
        <v>0.3176171354109284</v>
      </c>
      <c r="K161" s="22">
        <v>1631</v>
      </c>
      <c r="L161" s="22">
        <v>309</v>
      </c>
      <c r="M161" s="22">
        <v>144.68</v>
      </c>
      <c r="N161" s="22">
        <v>456.72</v>
      </c>
      <c r="O161" s="22">
        <v>300</v>
      </c>
      <c r="P161" s="22">
        <f>BD!$L161+BD!$M161+BD!$N161+BD!$O161</f>
        <v>1210.4000000000001</v>
      </c>
      <c r="Q161" s="22">
        <v>141.32</v>
      </c>
      <c r="R161" s="22">
        <v>609.63</v>
      </c>
      <c r="S161" s="22">
        <f>BD!$Q161+BD!$R161</f>
        <v>750.95</v>
      </c>
      <c r="T161" s="25">
        <f>BD!$K161+BD!$P161+BD!$S161</f>
        <v>3592.3500000000004</v>
      </c>
      <c r="U161" s="26">
        <f>(BD!$B161/(SUM($B$154:$B$231)))*$AA$154</f>
        <v>261.24931108658456</v>
      </c>
      <c r="V161" s="25">
        <f>BD!$F161-BD!$G161-BD!$U161</f>
        <v>1410.8206889134151</v>
      </c>
      <c r="W161" s="27">
        <f>IFERROR(BD!$V161/BD!$C161,"0")</f>
        <v>0.22390673899145286</v>
      </c>
      <c r="X161" s="28">
        <v>45839</v>
      </c>
      <c r="Y161" s="37">
        <f t="shared" si="2"/>
        <v>45869</v>
      </c>
      <c r="AB161" s="18">
        <f>SUMIFS('BD FT'!$Q:$Q,'BD FT'!$P:$P,BD!A161,'BD FT'!$O:$O,BD!Y161)</f>
        <v>0</v>
      </c>
      <c r="AC161" s="18">
        <f>SUMIFS('BD FREE'!$D:$D,'BD FREE'!$A:$A,BD!$A161,'BD FREE'!$C:$C,BD!$Y161)</f>
        <v>0</v>
      </c>
    </row>
    <row r="162" spans="1:29" x14ac:dyDescent="0.25">
      <c r="A162" s="13" t="s">
        <v>26</v>
      </c>
      <c r="B162" s="14">
        <v>27005.1</v>
      </c>
      <c r="C162" s="14">
        <v>27833.57</v>
      </c>
      <c r="D162" s="15">
        <f>IFERROR(BD!$C162/BD!$B162,0)</f>
        <v>1.0306782792879865</v>
      </c>
      <c r="E162" s="16">
        <v>4609.6499999999996</v>
      </c>
      <c r="F162" s="14">
        <f>BD!$C162-BD!$E162</f>
        <v>23223.919999999998</v>
      </c>
      <c r="G162" s="17">
        <v>15311.17</v>
      </c>
      <c r="H162" s="15">
        <f>IFERROR(BD!$G162/BD!$F162,0)</f>
        <v>0.65928447910602517</v>
      </c>
      <c r="I162" s="16">
        <f>BD!$F162-BD!$G162</f>
        <v>7912.7499999999982</v>
      </c>
      <c r="J162" s="15">
        <f>IFERROR(BD!$I162/BD!$F162,)</f>
        <v>0.34071552089397478</v>
      </c>
      <c r="K162" s="14">
        <v>7543</v>
      </c>
      <c r="L162" s="14">
        <v>800</v>
      </c>
      <c r="M162" s="14">
        <v>434.04</v>
      </c>
      <c r="N162" s="14">
        <v>1785.3600000000001</v>
      </c>
      <c r="O162" s="14">
        <v>900</v>
      </c>
      <c r="P162" s="14">
        <f>BD!$L162+BD!$M162+BD!$N162+BD!$O162</f>
        <v>3919.4</v>
      </c>
      <c r="Q162" s="14">
        <v>686.21</v>
      </c>
      <c r="R162" s="14">
        <v>3162.56</v>
      </c>
      <c r="S162" s="14">
        <f>BD!$Q162+BD!$R162</f>
        <v>3848.77</v>
      </c>
      <c r="T162" s="17">
        <f>BD!$K162+BD!$P162+BD!$S162</f>
        <v>15311.17</v>
      </c>
      <c r="U162" s="18">
        <f>(BD!$B162/(SUM($B$154:$B$231)))*$AA$154</f>
        <v>1119.6861051978556</v>
      </c>
      <c r="V162" s="17">
        <f>BD!$F162-BD!$G162-BD!$U162</f>
        <v>6793.0638948021424</v>
      </c>
      <c r="W162" s="19">
        <f>IFERROR(BD!$V162/BD!$C162,"0")</f>
        <v>0.24406010061958069</v>
      </c>
      <c r="X162" s="20">
        <v>45839</v>
      </c>
      <c r="Y162" s="36">
        <f t="shared" si="2"/>
        <v>45869</v>
      </c>
      <c r="AB162" s="18">
        <f>SUMIFS('BD FT'!$Q:$Q,'BD FT'!$P:$P,BD!A162,'BD FT'!$O:$O,BD!Y162)</f>
        <v>1880</v>
      </c>
      <c r="AC162" s="18">
        <f>SUMIFS('BD FREE'!$D:$D,'BD FREE'!$A:$A,BD!$A162,'BD FREE'!$C:$C,BD!$Y162)</f>
        <v>0</v>
      </c>
    </row>
    <row r="163" spans="1:29" x14ac:dyDescent="0.25">
      <c r="A163" s="21" t="s">
        <v>27</v>
      </c>
      <c r="B163" s="22">
        <v>20110.73</v>
      </c>
      <c r="C163" s="22">
        <v>19517.62</v>
      </c>
      <c r="D163" s="23">
        <f>IFERROR(BD!$C163/BD!$B163,0)</f>
        <v>0.97050778365578971</v>
      </c>
      <c r="E163" s="24">
        <v>3796.18</v>
      </c>
      <c r="F163" s="22">
        <f>BD!$C163-BD!$E163</f>
        <v>15721.439999999999</v>
      </c>
      <c r="G163" s="25">
        <v>10769.06</v>
      </c>
      <c r="H163" s="23">
        <f>IFERROR(BD!$G163/BD!$F163,0)</f>
        <v>0.68499196002401819</v>
      </c>
      <c r="I163" s="24">
        <f>BD!$F163-BD!$G163</f>
        <v>4952.3799999999992</v>
      </c>
      <c r="J163" s="23">
        <f>IFERROR(BD!$I163/BD!$F163,)</f>
        <v>0.31500803997598181</v>
      </c>
      <c r="K163" s="22">
        <v>5024</v>
      </c>
      <c r="L163" s="22">
        <v>997.84</v>
      </c>
      <c r="M163" s="22">
        <v>434.04</v>
      </c>
      <c r="N163" s="22">
        <v>1079.52</v>
      </c>
      <c r="O163" s="22">
        <v>600</v>
      </c>
      <c r="P163" s="22">
        <f>BD!$L163+BD!$M163+BD!$N163+BD!$O163</f>
        <v>3111.4</v>
      </c>
      <c r="Q163" s="22">
        <v>488.13</v>
      </c>
      <c r="R163" s="22">
        <v>2145.5300000000002</v>
      </c>
      <c r="S163" s="22">
        <f>BD!$Q163+BD!$R163</f>
        <v>2633.6600000000003</v>
      </c>
      <c r="T163" s="25">
        <f>BD!$K163+BD!$P163+BD!$S163</f>
        <v>10769.06</v>
      </c>
      <c r="U163" s="26">
        <f>(BD!$B163/(SUM($B$154:$B$231)))*$AA$154</f>
        <v>833.83157056947289</v>
      </c>
      <c r="V163" s="25">
        <f>BD!$F163-BD!$G163-BD!$U163</f>
        <v>4118.5484294305261</v>
      </c>
      <c r="W163" s="27">
        <f>IFERROR(BD!$V163/BD!$C163,"0")</f>
        <v>0.21101693902384236</v>
      </c>
      <c r="X163" s="28">
        <v>45839</v>
      </c>
      <c r="Y163" s="37">
        <f t="shared" si="2"/>
        <v>45869</v>
      </c>
      <c r="AB163" s="18">
        <f>SUMIFS('BD FT'!$Q:$Q,'BD FT'!$P:$P,BD!A163,'BD FT'!$O:$O,BD!Y163)</f>
        <v>0</v>
      </c>
      <c r="AC163" s="18">
        <f>SUMIFS('BD FREE'!$D:$D,'BD FREE'!$A:$A,BD!$A163,'BD FREE'!$C:$C,BD!$Y163)</f>
        <v>360</v>
      </c>
    </row>
    <row r="164" spans="1:29" x14ac:dyDescent="0.25">
      <c r="A164" s="13" t="s">
        <v>28</v>
      </c>
      <c r="B164" s="14">
        <v>13212.53</v>
      </c>
      <c r="C164" s="14">
        <v>13916.53</v>
      </c>
      <c r="D164" s="15">
        <f>IFERROR(BD!$C164/BD!$B164,0)</f>
        <v>1.0532827550817292</v>
      </c>
      <c r="E164" s="16">
        <v>1975.02</v>
      </c>
      <c r="F164" s="14">
        <f>BD!$C164-BD!$E164</f>
        <v>11941.51</v>
      </c>
      <c r="G164" s="17">
        <v>7235.0800000000008</v>
      </c>
      <c r="H164" s="15">
        <f>IFERROR(BD!$G164/BD!$F164,0)</f>
        <v>0.60587647625802776</v>
      </c>
      <c r="I164" s="16">
        <f>BD!$F164-BD!$G164</f>
        <v>4706.4299999999994</v>
      </c>
      <c r="J164" s="15">
        <f>IFERROR(BD!$I164/BD!$F164,)</f>
        <v>0.39412352374197229</v>
      </c>
      <c r="K164" s="14">
        <v>3432</v>
      </c>
      <c r="L164" s="14">
        <v>528</v>
      </c>
      <c r="M164" s="14">
        <v>289.36</v>
      </c>
      <c r="N164" s="14"/>
      <c r="O164" s="14">
        <v>570</v>
      </c>
      <c r="P164" s="14">
        <f>BD!$L164+BD!$M164+BD!$N164+BD!$O164</f>
        <v>1387.3600000000001</v>
      </c>
      <c r="Q164" s="14">
        <v>416.24</v>
      </c>
      <c r="R164" s="14">
        <v>1999.48</v>
      </c>
      <c r="S164" s="14">
        <f>BD!$Q164+BD!$R164</f>
        <v>2415.7200000000003</v>
      </c>
      <c r="T164" s="17">
        <f>BD!$K164+BD!$P164+BD!$S164</f>
        <v>7235.0800000000008</v>
      </c>
      <c r="U164" s="18">
        <f>(BD!$B164/(SUM($B$154:$B$231)))*$AA$154</f>
        <v>547.81823638904598</v>
      </c>
      <c r="V164" s="17">
        <f>BD!$F164-BD!$G164-BD!$U164</f>
        <v>4158.6117636109539</v>
      </c>
      <c r="W164" s="19">
        <f>IFERROR(BD!$V164/BD!$C164,"0")</f>
        <v>0.29882533674780665</v>
      </c>
      <c r="X164" s="20">
        <v>45839</v>
      </c>
      <c r="Y164" s="36">
        <f t="shared" si="2"/>
        <v>45869</v>
      </c>
      <c r="AB164" s="18">
        <f>SUMIFS('BD FT'!$Q:$Q,'BD FT'!$P:$P,BD!A164,'BD FT'!$O:$O,BD!Y164)</f>
        <v>0</v>
      </c>
      <c r="AC164" s="18">
        <f>SUMIFS('BD FREE'!$D:$D,'BD FREE'!$A:$A,BD!$A164,'BD FREE'!$C:$C,BD!$Y164)</f>
        <v>0</v>
      </c>
    </row>
    <row r="165" spans="1:29" x14ac:dyDescent="0.25">
      <c r="A165" s="21" t="s">
        <v>29</v>
      </c>
      <c r="B165" s="22">
        <v>113324.73</v>
      </c>
      <c r="C165" s="22">
        <v>119660.73</v>
      </c>
      <c r="D165" s="23">
        <f>IFERROR(BD!$C165/BD!$B165,0)</f>
        <v>1.0559101265893156</v>
      </c>
      <c r="E165" s="24">
        <v>19823.580000000002</v>
      </c>
      <c r="F165" s="22">
        <f>BD!$C165-BD!$E165</f>
        <v>99837.15</v>
      </c>
      <c r="G165" s="25">
        <v>66382.44</v>
      </c>
      <c r="H165" s="23">
        <f>IFERROR(BD!$G165/BD!$F165,0)</f>
        <v>0.66490720137744319</v>
      </c>
      <c r="I165" s="24">
        <f>BD!$F165-BD!$G165</f>
        <v>33454.709999999992</v>
      </c>
      <c r="J165" s="23">
        <f>IFERROR(BD!$I165/BD!$F165,)</f>
        <v>0.33509279862255675</v>
      </c>
      <c r="K165" s="22">
        <v>33567</v>
      </c>
      <c r="L165" s="22">
        <v>264</v>
      </c>
      <c r="M165" s="22">
        <v>2748.92</v>
      </c>
      <c r="N165" s="22"/>
      <c r="O165" s="22">
        <v>4780</v>
      </c>
      <c r="P165" s="22">
        <f>BD!$L165+BD!$M165+BD!$N165+BD!$O165</f>
        <v>7792.92</v>
      </c>
      <c r="Q165" s="22">
        <v>4275.59</v>
      </c>
      <c r="R165" s="22">
        <v>20746.93</v>
      </c>
      <c r="S165" s="22">
        <f>BD!$Q165+BD!$R165</f>
        <v>25022.52</v>
      </c>
      <c r="T165" s="25">
        <f>BD!$K165+BD!$P165+BD!$S165</f>
        <v>66382.44</v>
      </c>
      <c r="U165" s="26">
        <f>(BD!$B165/(SUM($B$154:$B$231)))*$AA$154</f>
        <v>4698.6726787272992</v>
      </c>
      <c r="V165" s="25">
        <f>BD!$F165-BD!$G165-BD!$U165</f>
        <v>28756.037321272692</v>
      </c>
      <c r="W165" s="27">
        <f>IFERROR(BD!$V165/BD!$C165,"0")</f>
        <v>0.24031306946959702</v>
      </c>
      <c r="X165" s="28">
        <v>45839</v>
      </c>
      <c r="Y165" s="37">
        <f t="shared" si="2"/>
        <v>45869</v>
      </c>
      <c r="AB165" s="18">
        <f>SUMIFS('BD FT'!$Q:$Q,'BD FT'!$P:$P,BD!A165,'BD FT'!$O:$O,BD!Y165)</f>
        <v>1690</v>
      </c>
      <c r="AC165" s="18">
        <f>SUMIFS('BD FREE'!$D:$D,'BD FREE'!$A:$A,BD!$A165,'BD FREE'!$C:$C,BD!$Y165)</f>
        <v>0</v>
      </c>
    </row>
    <row r="166" spans="1:29" x14ac:dyDescent="0.25">
      <c r="A166" s="13" t="s">
        <v>30</v>
      </c>
      <c r="B166" s="14">
        <v>22446.78</v>
      </c>
      <c r="C166" s="14">
        <v>23854.78</v>
      </c>
      <c r="D166" s="15">
        <f>IFERROR(BD!$C166/BD!$B166,0)</f>
        <v>1.0627261460218347</v>
      </c>
      <c r="E166" s="16">
        <v>4670.7299999999996</v>
      </c>
      <c r="F166" s="14">
        <f>BD!$C166-BD!$E166</f>
        <v>19184.05</v>
      </c>
      <c r="G166" s="17">
        <v>14474</v>
      </c>
      <c r="H166" s="15">
        <f>IFERROR(BD!$G166/BD!$F166,0)</f>
        <v>0.75448093598588417</v>
      </c>
      <c r="I166" s="16">
        <f>BD!$F166-BD!$G166</f>
        <v>4710.0499999999993</v>
      </c>
      <c r="J166" s="15">
        <f>IFERROR(BD!$I166/BD!$F166,)</f>
        <v>0.24551906401411586</v>
      </c>
      <c r="K166" s="14">
        <v>7928</v>
      </c>
      <c r="L166" s="14">
        <v>601.6</v>
      </c>
      <c r="M166" s="14">
        <v>578.72</v>
      </c>
      <c r="N166" s="14"/>
      <c r="O166" s="14">
        <v>1200</v>
      </c>
      <c r="P166" s="14">
        <f>BD!$L166+BD!$M166+BD!$N166+BD!$O166</f>
        <v>2380.3200000000002</v>
      </c>
      <c r="Q166" s="14">
        <v>717.25</v>
      </c>
      <c r="R166" s="14">
        <v>3448.43</v>
      </c>
      <c r="S166" s="14">
        <f>BD!$Q166+BD!$R166</f>
        <v>4165.68</v>
      </c>
      <c r="T166" s="17">
        <f>BD!$K166+BD!$P166+BD!$S166</f>
        <v>14474</v>
      </c>
      <c r="U166" s="18">
        <f>(BD!$B166/(SUM($B$154:$B$231)))*$AA$154</f>
        <v>930.68893181040323</v>
      </c>
      <c r="V166" s="17">
        <f>BD!$F166-BD!$G166-BD!$U166</f>
        <v>3779.3610681895962</v>
      </c>
      <c r="W166" s="19">
        <f>IFERROR(BD!$V166/BD!$C166,"0")</f>
        <v>0.15843202361076464</v>
      </c>
      <c r="X166" s="20">
        <v>45839</v>
      </c>
      <c r="Y166" s="36">
        <f t="shared" si="2"/>
        <v>45869</v>
      </c>
      <c r="AB166" s="18">
        <f>SUMIFS('BD FT'!$Q:$Q,'BD FT'!$P:$P,BD!A166,'BD FT'!$O:$O,BD!Y166)</f>
        <v>0</v>
      </c>
      <c r="AC166" s="18">
        <f>SUMIFS('BD FREE'!$D:$D,'BD FREE'!$A:$A,BD!$A166,'BD FREE'!$C:$C,BD!$Y166)</f>
        <v>0</v>
      </c>
    </row>
    <row r="167" spans="1:29" x14ac:dyDescent="0.25">
      <c r="A167" s="21" t="s">
        <v>31</v>
      </c>
      <c r="B167" s="22">
        <v>18900</v>
      </c>
      <c r="C167" s="22">
        <v>18414.27</v>
      </c>
      <c r="D167" s="23">
        <f>IFERROR(BD!$C167/BD!$B167,0)</f>
        <v>0.97430000000000005</v>
      </c>
      <c r="E167" s="24">
        <v>3029.15</v>
      </c>
      <c r="F167" s="22">
        <f>BD!$C167-BD!$E167</f>
        <v>15385.12</v>
      </c>
      <c r="G167" s="25">
        <v>8093.7999999999993</v>
      </c>
      <c r="H167" s="23">
        <f>IFERROR(BD!$G167/BD!$F167,0)</f>
        <v>0.52607974458437756</v>
      </c>
      <c r="I167" s="24">
        <f>BD!$F167-BD!$G167</f>
        <v>7291.3200000000015</v>
      </c>
      <c r="J167" s="23">
        <f>IFERROR(BD!$I167/BD!$F167,)</f>
        <v>0.47392025541562244</v>
      </c>
      <c r="K167" s="22">
        <v>3580</v>
      </c>
      <c r="L167" s="22">
        <v>549.43999999999994</v>
      </c>
      <c r="M167" s="22">
        <v>538.59</v>
      </c>
      <c r="N167" s="22"/>
      <c r="O167" s="22">
        <v>680</v>
      </c>
      <c r="P167" s="22">
        <f>BD!$L167+BD!$M167+BD!$N167+BD!$O167</f>
        <v>1768.03</v>
      </c>
      <c r="Q167" s="22">
        <v>474.17</v>
      </c>
      <c r="R167" s="22">
        <v>2271.6</v>
      </c>
      <c r="S167" s="22">
        <f>BD!$Q167+BD!$R167</f>
        <v>2745.77</v>
      </c>
      <c r="T167" s="25">
        <f>BD!$K167+BD!$P167+BD!$S167</f>
        <v>8093.7999999999993</v>
      </c>
      <c r="U167" s="26">
        <f>(BD!$B167/(SUM($B$154:$B$231)))*$AA$154</f>
        <v>783.63225421270317</v>
      </c>
      <c r="V167" s="25">
        <f>BD!$F167-BD!$G167-BD!$U167</f>
        <v>6507.6877457872979</v>
      </c>
      <c r="W167" s="27">
        <f>IFERROR(BD!$V167/BD!$C167,"0")</f>
        <v>0.35340460120261613</v>
      </c>
      <c r="X167" s="28">
        <v>45839</v>
      </c>
      <c r="Y167" s="37">
        <f t="shared" si="2"/>
        <v>45869</v>
      </c>
      <c r="AB167" s="18">
        <f>SUMIFS('BD FT'!$Q:$Q,'BD FT'!$P:$P,BD!A167,'BD FT'!$O:$O,BD!Y167)</f>
        <v>0</v>
      </c>
      <c r="AC167" s="18">
        <f>SUMIFS('BD FREE'!$D:$D,'BD FREE'!$A:$A,BD!$A167,'BD FREE'!$C:$C,BD!$Y167)</f>
        <v>0</v>
      </c>
    </row>
    <row r="168" spans="1:29" x14ac:dyDescent="0.25">
      <c r="A168" s="13" t="s">
        <v>32</v>
      </c>
      <c r="B168" s="14">
        <v>51099.85</v>
      </c>
      <c r="C168" s="14">
        <v>44480.44</v>
      </c>
      <c r="D168" s="15">
        <f>IFERROR(BD!$C168/BD!$B168,0)</f>
        <v>0.87046126358492248</v>
      </c>
      <c r="E168" s="16">
        <v>8295.59</v>
      </c>
      <c r="F168" s="14">
        <f>BD!$C168-BD!$E168</f>
        <v>36184.850000000006</v>
      </c>
      <c r="G168" s="17">
        <v>26764.390000000003</v>
      </c>
      <c r="H168" s="15">
        <f>IFERROR(BD!$G168/BD!$F168,0)</f>
        <v>0.73965734278296025</v>
      </c>
      <c r="I168" s="16">
        <f>BD!$F168-BD!$G168</f>
        <v>9420.4600000000028</v>
      </c>
      <c r="J168" s="15">
        <f>IFERROR(BD!$I168/BD!$F168,)</f>
        <v>0.26034265721703975</v>
      </c>
      <c r="K168" s="14">
        <v>13549</v>
      </c>
      <c r="L168" s="14">
        <v>2088</v>
      </c>
      <c r="M168" s="14">
        <v>1012.7600000000002</v>
      </c>
      <c r="N168" s="14"/>
      <c r="O168" s="14">
        <v>1330</v>
      </c>
      <c r="P168" s="14">
        <f>BD!$L168+BD!$M168+BD!$N168+BD!$O168</f>
        <v>4430.76</v>
      </c>
      <c r="Q168" s="14">
        <v>1436.46</v>
      </c>
      <c r="R168" s="14">
        <v>7348.17</v>
      </c>
      <c r="S168" s="14">
        <f>BD!$Q168+BD!$R168</f>
        <v>8784.630000000001</v>
      </c>
      <c r="T168" s="17">
        <f>BD!$K168+BD!$P168+BD!$S168</f>
        <v>26764.390000000003</v>
      </c>
      <c r="U168" s="18">
        <f>(BD!$B168/(SUM($B$154:$B$231)))*$AA$154</f>
        <v>2118.7032087529628</v>
      </c>
      <c r="V168" s="17">
        <f>BD!$F168-BD!$G168-BD!$U168</f>
        <v>7301.7567912470404</v>
      </c>
      <c r="W168" s="19">
        <f>IFERROR(BD!$V168/BD!$C168,"0")</f>
        <v>0.1641565773910294</v>
      </c>
      <c r="X168" s="20">
        <v>45839</v>
      </c>
      <c r="Y168" s="36">
        <f t="shared" si="2"/>
        <v>45869</v>
      </c>
      <c r="AB168" s="18">
        <f>SUMIFS('BD FT'!$Q:$Q,'BD FT'!$P:$P,BD!A168,'BD FT'!$O:$O,BD!Y168)</f>
        <v>0</v>
      </c>
      <c r="AC168" s="18">
        <f>SUMIFS('BD FREE'!$D:$D,'BD FREE'!$A:$A,BD!$A168,'BD FREE'!$C:$C,BD!$Y168)</f>
        <v>0</v>
      </c>
    </row>
    <row r="169" spans="1:29" x14ac:dyDescent="0.25">
      <c r="A169" s="21" t="s">
        <v>34</v>
      </c>
      <c r="B169" s="22">
        <v>52017.04</v>
      </c>
      <c r="C169" s="22">
        <v>50610.97</v>
      </c>
      <c r="D169" s="23">
        <f>IFERROR(BD!$C169/BD!$B169,0)</f>
        <v>0.97296905014203039</v>
      </c>
      <c r="E169" s="24">
        <v>8325.51</v>
      </c>
      <c r="F169" s="22">
        <f>BD!$C169-BD!$E169</f>
        <v>42285.46</v>
      </c>
      <c r="G169" s="25">
        <v>29690.899999999998</v>
      </c>
      <c r="H169" s="23">
        <f>IFERROR(BD!$G169/BD!$F169,0)</f>
        <v>0.7021538845740356</v>
      </c>
      <c r="I169" s="24">
        <f>BD!$F169-BD!$G169</f>
        <v>12594.560000000001</v>
      </c>
      <c r="J169" s="23">
        <f>IFERROR(BD!$I169/BD!$F169,)</f>
        <v>0.2978461154259644</v>
      </c>
      <c r="K169" s="22">
        <v>13904</v>
      </c>
      <c r="L169" s="22">
        <v>1552</v>
      </c>
      <c r="M169" s="22">
        <v>1012.7600000000002</v>
      </c>
      <c r="N169" s="22">
        <v>3446.16</v>
      </c>
      <c r="O169" s="22">
        <v>1800</v>
      </c>
      <c r="P169" s="22">
        <f>BD!$L169+BD!$M169+BD!$N169+BD!$O169</f>
        <v>7810.92</v>
      </c>
      <c r="Q169" s="22">
        <v>1374.62</v>
      </c>
      <c r="R169" s="22">
        <v>6601.36</v>
      </c>
      <c r="S169" s="22">
        <f>BD!$Q169+BD!$R169</f>
        <v>7975.98</v>
      </c>
      <c r="T169" s="25">
        <f>BD!$K169+BD!$P169+BD!$S169</f>
        <v>29690.899999999998</v>
      </c>
      <c r="U169" s="26">
        <f>(BD!$B169/(SUM($B$154:$B$231)))*$AA$154</f>
        <v>2156.7317625752567</v>
      </c>
      <c r="V169" s="25">
        <f>BD!$F169-BD!$G169-BD!$U169</f>
        <v>10437.828237424745</v>
      </c>
      <c r="W169" s="27">
        <f>IFERROR(BD!$V169/BD!$C169,"0")</f>
        <v>0.20623647872041861</v>
      </c>
      <c r="X169" s="28">
        <v>45839</v>
      </c>
      <c r="Y169" s="37">
        <f t="shared" si="2"/>
        <v>45869</v>
      </c>
      <c r="AB169" s="18">
        <f>SUMIFS('BD FT'!$Q:$Q,'BD FT'!$P:$P,BD!A169,'BD FT'!$O:$O,BD!Y169)</f>
        <v>0</v>
      </c>
      <c r="AC169" s="18">
        <f>SUMIFS('BD FREE'!$D:$D,'BD FREE'!$A:$A,BD!$A169,'BD FREE'!$C:$C,BD!$Y169)</f>
        <v>0</v>
      </c>
    </row>
    <row r="170" spans="1:29" x14ac:dyDescent="0.25">
      <c r="A170" s="13" t="s">
        <v>35</v>
      </c>
      <c r="B170" s="14">
        <v>12234.27</v>
      </c>
      <c r="C170" s="14">
        <v>10576.11</v>
      </c>
      <c r="D170" s="15">
        <f>IFERROR(BD!$C170/BD!$B170,0)</f>
        <v>0.8644659632327879</v>
      </c>
      <c r="E170" s="16">
        <v>1739.76</v>
      </c>
      <c r="F170" s="14">
        <f>BD!$C170-BD!$E170</f>
        <v>8836.35</v>
      </c>
      <c r="G170" s="17">
        <v>5108.05</v>
      </c>
      <c r="H170" s="15">
        <f>IFERROR(BD!$G170/BD!$F170,0)</f>
        <v>0.57807239414464118</v>
      </c>
      <c r="I170" s="16">
        <f>BD!$F170-BD!$G170</f>
        <v>3728.3</v>
      </c>
      <c r="J170" s="15">
        <f>IFERROR(BD!$I170/BD!$F170,)</f>
        <v>0.42192760585535882</v>
      </c>
      <c r="K170" s="14">
        <v>2235</v>
      </c>
      <c r="L170" s="14"/>
      <c r="M170" s="14">
        <v>289.36</v>
      </c>
      <c r="N170" s="14">
        <v>539.76</v>
      </c>
      <c r="O170" s="14">
        <v>300</v>
      </c>
      <c r="P170" s="14">
        <f>BD!$L170+BD!$M170+BD!$N170+BD!$O170</f>
        <v>1129.1199999999999</v>
      </c>
      <c r="Q170" s="14">
        <v>314.52</v>
      </c>
      <c r="R170" s="14">
        <v>1429.41</v>
      </c>
      <c r="S170" s="14">
        <f>BD!$Q170+BD!$R170</f>
        <v>1743.93</v>
      </c>
      <c r="T170" s="17">
        <f>BD!$K170+BD!$P170+BD!$S170</f>
        <v>5108.05</v>
      </c>
      <c r="U170" s="18">
        <f>(BD!$B170/(SUM($B$154:$B$231)))*$AA$154</f>
        <v>507.25759675909256</v>
      </c>
      <c r="V170" s="17">
        <f>BD!$F170-BD!$G170-BD!$U170</f>
        <v>3221.0424032409078</v>
      </c>
      <c r="W170" s="19">
        <f>IFERROR(BD!$V170/BD!$C170,"0")</f>
        <v>0.30455833035406282</v>
      </c>
      <c r="X170" s="20">
        <v>45839</v>
      </c>
      <c r="Y170" s="36">
        <f t="shared" si="2"/>
        <v>45869</v>
      </c>
      <c r="AB170" s="18">
        <f>SUMIFS('BD FT'!$Q:$Q,'BD FT'!$P:$P,BD!A170,'BD FT'!$O:$O,BD!Y170)</f>
        <v>0</v>
      </c>
      <c r="AC170" s="18">
        <f>SUMIFS('BD FREE'!$D:$D,'BD FREE'!$A:$A,BD!$A170,'BD FREE'!$C:$C,BD!$Y170)</f>
        <v>1240</v>
      </c>
    </row>
    <row r="171" spans="1:29" x14ac:dyDescent="0.25">
      <c r="A171" s="21" t="s">
        <v>36</v>
      </c>
      <c r="B171" s="22">
        <v>47742.02</v>
      </c>
      <c r="C171" s="22"/>
      <c r="D171" s="23">
        <f>IFERROR(BD!$C171/BD!$B171,0)</f>
        <v>0</v>
      </c>
      <c r="E171" s="24">
        <v>0</v>
      </c>
      <c r="F171" s="22">
        <f>BD!$C171-BD!$E171</f>
        <v>0</v>
      </c>
      <c r="G171" s="25">
        <v>2484.2200000000003</v>
      </c>
      <c r="H171" s="23">
        <f>IFERROR(BD!$G171/BD!$F171,0)</f>
        <v>0</v>
      </c>
      <c r="I171" s="24">
        <f>BD!$F171-BD!$G171</f>
        <v>-2484.2200000000003</v>
      </c>
      <c r="J171" s="23">
        <f>IFERROR(BD!$I171/BD!$F171,)</f>
        <v>0</v>
      </c>
      <c r="K171" s="22"/>
      <c r="L171" s="22">
        <v>424.98</v>
      </c>
      <c r="M171" s="22">
        <v>144.68</v>
      </c>
      <c r="N171" s="22">
        <v>498.24</v>
      </c>
      <c r="O171" s="22"/>
      <c r="P171" s="22">
        <f>BD!$L171+BD!$M171+BD!$N171+BD!$O171</f>
        <v>1067.9000000000001</v>
      </c>
      <c r="Q171" s="22"/>
      <c r="R171" s="22">
        <v>1416.32</v>
      </c>
      <c r="S171" s="22">
        <f>BD!$Q171+BD!$R171</f>
        <v>1416.32</v>
      </c>
      <c r="T171" s="25">
        <f>BD!$K171+BD!$P171+BD!$S171</f>
        <v>2484.2200000000003</v>
      </c>
      <c r="U171" s="26">
        <f>(BD!$B171/(SUM($B$154:$B$231)))*$AA$154</f>
        <v>1979.4807805961884</v>
      </c>
      <c r="V171" s="25">
        <f>BD!$F171-BD!$G171-BD!$U171</f>
        <v>-4463.7007805961885</v>
      </c>
      <c r="W171" s="27" t="str">
        <f>IFERROR(BD!$V171/BD!$C171,"0")</f>
        <v>0</v>
      </c>
      <c r="X171" s="28">
        <v>45839</v>
      </c>
      <c r="Y171" s="37">
        <f t="shared" si="2"/>
        <v>45869</v>
      </c>
      <c r="AB171" s="18">
        <f>SUMIFS('BD FT'!$Q:$Q,'BD FT'!$P:$P,BD!A171,'BD FT'!$O:$O,BD!Y171)</f>
        <v>0</v>
      </c>
      <c r="AC171" s="18">
        <f>SUMIFS('BD FREE'!$D:$D,'BD FREE'!$A:$A,BD!$A171,'BD FREE'!$C:$C,BD!$Y171)</f>
        <v>0</v>
      </c>
    </row>
    <row r="172" spans="1:29" x14ac:dyDescent="0.25">
      <c r="A172" s="13" t="s">
        <v>13</v>
      </c>
      <c r="B172" s="14">
        <v>24745.72</v>
      </c>
      <c r="C172" s="14">
        <v>25230.560000000001</v>
      </c>
      <c r="D172" s="15">
        <f>IFERROR(BD!$C172/BD!$B172,0)</f>
        <v>1.0195928831329215</v>
      </c>
      <c r="E172" s="16">
        <v>3898.13</v>
      </c>
      <c r="F172" s="14">
        <f>BD!$C172-BD!$E172</f>
        <v>21332.43</v>
      </c>
      <c r="G172" s="17">
        <v>11504.93</v>
      </c>
      <c r="H172" s="15">
        <f>IFERROR(BD!$G172/BD!$F172,0)</f>
        <v>0.53931643043010102</v>
      </c>
      <c r="I172" s="16">
        <f>BD!$F172-BD!$G172</f>
        <v>9827.5</v>
      </c>
      <c r="J172" s="15">
        <f>IFERROR(BD!$I172/BD!$F172,)</f>
        <v>0.46068356956989898</v>
      </c>
      <c r="K172" s="14">
        <v>5026</v>
      </c>
      <c r="L172" s="14">
        <v>772</v>
      </c>
      <c r="M172" s="14">
        <v>434.04</v>
      </c>
      <c r="N172" s="14">
        <v>1577.76</v>
      </c>
      <c r="O172" s="14">
        <v>900</v>
      </c>
      <c r="P172" s="14">
        <f>BD!$L172+BD!$M172+BD!$N172+BD!$O172</f>
        <v>3683.8</v>
      </c>
      <c r="Q172" s="14">
        <v>482.48</v>
      </c>
      <c r="R172" s="14">
        <v>2312.65</v>
      </c>
      <c r="S172" s="14">
        <f>BD!$Q172+BD!$R172</f>
        <v>2795.13</v>
      </c>
      <c r="T172" s="17">
        <f>BD!$K172+BD!$P172+BD!$S172</f>
        <v>11504.93</v>
      </c>
      <c r="U172" s="18">
        <f>(BD!$B172/(SUM($B$154:$B$231)))*$AA$154</f>
        <v>1026.0076373394909</v>
      </c>
      <c r="V172" s="17">
        <f>BD!$F172-BD!$G172-BD!$U172</f>
        <v>8801.4923626605087</v>
      </c>
      <c r="W172" s="19">
        <f>IFERROR(BD!$V172/BD!$C172,"0")</f>
        <v>0.34884252916544495</v>
      </c>
      <c r="X172" s="20">
        <v>45839</v>
      </c>
      <c r="Y172" s="36">
        <f t="shared" si="2"/>
        <v>45869</v>
      </c>
      <c r="AB172" s="18">
        <f>SUMIFS('BD FT'!$Q:$Q,'BD FT'!$P:$P,BD!A172,'BD FT'!$O:$O,BD!Y172)</f>
        <v>0</v>
      </c>
      <c r="AC172" s="18">
        <f>SUMIFS('BD FREE'!$D:$D,'BD FREE'!$A:$A,BD!$A172,'BD FREE'!$C:$C,BD!$Y172)</f>
        <v>150</v>
      </c>
    </row>
    <row r="173" spans="1:29" x14ac:dyDescent="0.25">
      <c r="A173" s="21" t="s">
        <v>37</v>
      </c>
      <c r="B173" s="22">
        <v>20089.189999999999</v>
      </c>
      <c r="C173" s="22">
        <v>20689.189999999999</v>
      </c>
      <c r="D173" s="23">
        <f>IFERROR(BD!$C173/BD!$B173,0)</f>
        <v>1.0298668089654188</v>
      </c>
      <c r="E173" s="24">
        <v>3209.68</v>
      </c>
      <c r="F173" s="22">
        <f>BD!$C173-BD!$E173</f>
        <v>17479.509999999998</v>
      </c>
      <c r="G173" s="25">
        <v>10766.990000000002</v>
      </c>
      <c r="H173" s="23">
        <f>IFERROR(BD!$G173/BD!$F173,0)</f>
        <v>0.61597779342784797</v>
      </c>
      <c r="I173" s="24">
        <f>BD!$F173-BD!$G173</f>
        <v>6712.5199999999968</v>
      </c>
      <c r="J173" s="23">
        <f>IFERROR(BD!$I173/BD!$F173,)</f>
        <v>0.38402220657215203</v>
      </c>
      <c r="K173" s="22">
        <v>4159</v>
      </c>
      <c r="L173" s="22">
        <v>1277.2</v>
      </c>
      <c r="M173" s="22">
        <v>434.04</v>
      </c>
      <c r="N173" s="22">
        <v>1660.8</v>
      </c>
      <c r="O173" s="22">
        <v>900</v>
      </c>
      <c r="P173" s="22">
        <f>BD!$L173+BD!$M173+BD!$N173+BD!$O173</f>
        <v>4272.04</v>
      </c>
      <c r="Q173" s="22">
        <v>416.06</v>
      </c>
      <c r="R173" s="22">
        <v>1919.89</v>
      </c>
      <c r="S173" s="22">
        <f>BD!$Q173+BD!$R173</f>
        <v>2335.9500000000003</v>
      </c>
      <c r="T173" s="25">
        <f>BD!$K173+BD!$P173+BD!$S173</f>
        <v>10766.990000000002</v>
      </c>
      <c r="U173" s="26">
        <f>(BD!$B173/(SUM($B$154:$B$231)))*$AA$154</f>
        <v>832.93847857181458</v>
      </c>
      <c r="V173" s="25">
        <f>BD!$F173-BD!$G173-BD!$U173</f>
        <v>5879.581521428182</v>
      </c>
      <c r="W173" s="27">
        <f>IFERROR(BD!$V173/BD!$C173,"0")</f>
        <v>0.28418616298792665</v>
      </c>
      <c r="X173" s="28">
        <v>45839</v>
      </c>
      <c r="Y173" s="37">
        <f t="shared" si="2"/>
        <v>45869</v>
      </c>
      <c r="AB173" s="18">
        <f>SUMIFS('BD FT'!$Q:$Q,'BD FT'!$P:$P,BD!A173,'BD FT'!$O:$O,BD!Y173)</f>
        <v>0</v>
      </c>
      <c r="AC173" s="18">
        <f>SUMIFS('BD FREE'!$D:$D,'BD FREE'!$A:$A,BD!$A173,'BD FREE'!$C:$C,BD!$Y173)</f>
        <v>300</v>
      </c>
    </row>
    <row r="174" spans="1:29" x14ac:dyDescent="0.25">
      <c r="A174" s="13" t="s">
        <v>104</v>
      </c>
      <c r="B174" s="14">
        <v>43124.97</v>
      </c>
      <c r="C174" s="14">
        <v>43693.740000000005</v>
      </c>
      <c r="D174" s="15">
        <f>IFERROR(BD!$C174/BD!$B174,0)</f>
        <v>1.0131888787400896</v>
      </c>
      <c r="E174" s="16">
        <v>6750.68</v>
      </c>
      <c r="F174" s="14">
        <f>BD!$C174-BD!$E174</f>
        <v>36943.060000000005</v>
      </c>
      <c r="G174" s="17">
        <v>17837.11</v>
      </c>
      <c r="H174" s="15">
        <f>IFERROR(BD!$G174/BD!$F174,0)</f>
        <v>0.48282708579094419</v>
      </c>
      <c r="I174" s="16">
        <f>BD!$F174-BD!$G174</f>
        <v>19105.950000000004</v>
      </c>
      <c r="J174" s="15">
        <f>IFERROR(BD!$I174/BD!$F174,)</f>
        <v>0.51717291420905587</v>
      </c>
      <c r="K174" s="14">
        <v>7233</v>
      </c>
      <c r="L174" s="14">
        <v>1111</v>
      </c>
      <c r="M174" s="14">
        <v>868.08000000000015</v>
      </c>
      <c r="N174" s="14">
        <v>2698.8</v>
      </c>
      <c r="O174" s="14">
        <v>900</v>
      </c>
      <c r="P174" s="14">
        <f>BD!$L174+BD!$M174+BD!$N174+BD!$O174</f>
        <v>5577.88</v>
      </c>
      <c r="Q174" s="14">
        <v>823.38</v>
      </c>
      <c r="R174" s="14">
        <v>4202.8500000000004</v>
      </c>
      <c r="S174" s="14">
        <f>BD!$Q174+BD!$R174</f>
        <v>5026.2300000000005</v>
      </c>
      <c r="T174" s="17">
        <f>BD!$K174+BD!$P174+BD!$S174</f>
        <v>17837.11</v>
      </c>
      <c r="U174" s="18">
        <f>(BD!$B174/(SUM($B$154:$B$231)))*$AA$154</f>
        <v>1788.0485425373124</v>
      </c>
      <c r="V174" s="17">
        <f>BD!$F174-BD!$G174-BD!$U174</f>
        <v>17317.901457462693</v>
      </c>
      <c r="W174" s="19">
        <f>IFERROR(BD!$V174/BD!$C174,"0")</f>
        <v>0.39634742774280002</v>
      </c>
      <c r="X174" s="20">
        <v>45839</v>
      </c>
      <c r="Y174" s="36">
        <f t="shared" si="2"/>
        <v>45869</v>
      </c>
      <c r="AB174" s="18">
        <f>SUMIFS('BD FT'!$Q:$Q,'BD FT'!$P:$P,BD!A174,'BD FT'!$O:$O,BD!Y174)</f>
        <v>0</v>
      </c>
      <c r="AC174" s="18">
        <f>SUMIFS('BD FREE'!$D:$D,'BD FREE'!$A:$A,BD!$A174,'BD FREE'!$C:$C,BD!$Y174)</f>
        <v>0</v>
      </c>
    </row>
    <row r="175" spans="1:29" x14ac:dyDescent="0.25">
      <c r="A175" s="21" t="s">
        <v>38</v>
      </c>
      <c r="B175" s="22">
        <v>11212.23</v>
      </c>
      <c r="C175" s="22">
        <v>11212.23</v>
      </c>
      <c r="D175" s="23">
        <f>IFERROR(BD!$C175/BD!$B175,0)</f>
        <v>1</v>
      </c>
      <c r="E175" s="24">
        <v>1732.29</v>
      </c>
      <c r="F175" s="22">
        <f>BD!$C175-BD!$E175</f>
        <v>9479.9399999999987</v>
      </c>
      <c r="G175" s="25">
        <v>5505</v>
      </c>
      <c r="H175" s="23">
        <f>IFERROR(BD!$G175/BD!$F175,0)</f>
        <v>0.58069987784732824</v>
      </c>
      <c r="I175" s="24">
        <f>BD!$F175-BD!$G175</f>
        <v>3974.9399999999987</v>
      </c>
      <c r="J175" s="23">
        <f>IFERROR(BD!$I175/BD!$F175,)</f>
        <v>0.41930012215267176</v>
      </c>
      <c r="K175" s="22">
        <v>2836</v>
      </c>
      <c r="L175" s="22">
        <v>484</v>
      </c>
      <c r="M175" s="22"/>
      <c r="N175" s="22"/>
      <c r="O175" s="22">
        <v>600</v>
      </c>
      <c r="P175" s="22">
        <f>BD!$L175+BD!$M175+BD!$N175+BD!$O175</f>
        <v>1084</v>
      </c>
      <c r="Q175" s="22">
        <v>274.74</v>
      </c>
      <c r="R175" s="22">
        <v>1310.26</v>
      </c>
      <c r="S175" s="22">
        <f>BD!$Q175+BD!$R175</f>
        <v>1585</v>
      </c>
      <c r="T175" s="25">
        <f>BD!$K175+BD!$P175+BD!$S175</f>
        <v>5505</v>
      </c>
      <c r="U175" s="26">
        <f>(BD!$B175/(SUM($B$154:$B$231)))*$AA$154</f>
        <v>464.88174971699982</v>
      </c>
      <c r="V175" s="25">
        <f>BD!$F175-BD!$G175-BD!$U175</f>
        <v>3510.0582502829989</v>
      </c>
      <c r="W175" s="27">
        <f>IFERROR(BD!$V175/BD!$C175,"0")</f>
        <v>0.31305621185821186</v>
      </c>
      <c r="X175" s="28">
        <v>45839</v>
      </c>
      <c r="Y175" s="37">
        <f t="shared" si="2"/>
        <v>45869</v>
      </c>
      <c r="AB175" s="18">
        <f>SUMIFS('BD FT'!$Q:$Q,'BD FT'!$P:$P,BD!A175,'BD FT'!$O:$O,BD!Y175)</f>
        <v>0</v>
      </c>
      <c r="AC175" s="18">
        <f>SUMIFS('BD FREE'!$D:$D,'BD FREE'!$A:$A,BD!$A175,'BD FREE'!$C:$C,BD!$Y175)</f>
        <v>8700</v>
      </c>
    </row>
    <row r="176" spans="1:29" x14ac:dyDescent="0.25">
      <c r="A176" s="13" t="s">
        <v>39</v>
      </c>
      <c r="B176" s="14">
        <v>31126.61</v>
      </c>
      <c r="C176" s="14">
        <v>31126.61</v>
      </c>
      <c r="D176" s="15">
        <f>IFERROR(BD!$C176/BD!$B176,0)</f>
        <v>1</v>
      </c>
      <c r="E176" s="16">
        <v>5120.33</v>
      </c>
      <c r="F176" s="14">
        <f>BD!$C176-BD!$E176</f>
        <v>26006.28</v>
      </c>
      <c r="G176" s="17">
        <v>16466.989999999998</v>
      </c>
      <c r="H176" s="15">
        <f>IFERROR(BD!$G176/BD!$F176,0)</f>
        <v>0.63319282880904149</v>
      </c>
      <c r="I176" s="16">
        <f>BD!$F176-BD!$G176</f>
        <v>9539.2900000000009</v>
      </c>
      <c r="J176" s="15">
        <f>IFERROR(BD!$I176/BD!$F176,)</f>
        <v>0.36680717119095851</v>
      </c>
      <c r="K176" s="14">
        <v>7913</v>
      </c>
      <c r="L176" s="14">
        <v>686</v>
      </c>
      <c r="M176" s="14">
        <v>578.72</v>
      </c>
      <c r="N176" s="14">
        <v>1723.0800000000002</v>
      </c>
      <c r="O176" s="14">
        <v>1200</v>
      </c>
      <c r="P176" s="14">
        <f>BD!$L176+BD!$M176+BD!$N176+BD!$O176</f>
        <v>4187.8</v>
      </c>
      <c r="Q176" s="14">
        <v>751.04</v>
      </c>
      <c r="R176" s="14">
        <v>3615.15</v>
      </c>
      <c r="S176" s="14">
        <f>BD!$Q176+BD!$R176</f>
        <v>4366.1900000000005</v>
      </c>
      <c r="T176" s="17">
        <f>BD!$K176+BD!$P176+BD!$S176</f>
        <v>16466.989999999998</v>
      </c>
      <c r="U176" s="18">
        <f>(BD!$B176/(SUM($B$154:$B$231)))*$AA$154</f>
        <v>1290.5722518677073</v>
      </c>
      <c r="V176" s="17">
        <f>BD!$F176-BD!$G176-BD!$U176</f>
        <v>8248.7177481322942</v>
      </c>
      <c r="W176" s="19">
        <f>IFERROR(BD!$V176/BD!$C176,"0")</f>
        <v>0.26500533621015249</v>
      </c>
      <c r="X176" s="20">
        <v>45839</v>
      </c>
      <c r="Y176" s="36">
        <f t="shared" si="2"/>
        <v>45869</v>
      </c>
      <c r="AB176" s="18">
        <f>SUMIFS('BD FT'!$Q:$Q,'BD FT'!$P:$P,BD!A176,'BD FT'!$O:$O,BD!Y176)</f>
        <v>952.65</v>
      </c>
      <c r="AC176" s="18">
        <f>SUMIFS('BD FREE'!$D:$D,'BD FREE'!$A:$A,BD!$A176,'BD FREE'!$C:$C,BD!$Y176)</f>
        <v>0</v>
      </c>
    </row>
    <row r="177" spans="1:29" x14ac:dyDescent="0.25">
      <c r="A177" s="21" t="s">
        <v>40</v>
      </c>
      <c r="B177" s="22">
        <v>7496.59</v>
      </c>
      <c r="C177" s="22">
        <v>7496.59</v>
      </c>
      <c r="D177" s="23">
        <f>IFERROR(BD!$C177/BD!$B177,0)</f>
        <v>1</v>
      </c>
      <c r="E177" s="24">
        <v>1233.2</v>
      </c>
      <c r="F177" s="22">
        <f>BD!$C177-BD!$E177</f>
        <v>6263.39</v>
      </c>
      <c r="G177" s="25">
        <v>3323.38</v>
      </c>
      <c r="H177" s="23">
        <f>IFERROR(BD!$G177/BD!$F177,0)</f>
        <v>0.53060403391773459</v>
      </c>
      <c r="I177" s="24">
        <f>BD!$F177-BD!$G177</f>
        <v>2940.01</v>
      </c>
      <c r="J177" s="23">
        <f>IFERROR(BD!$I177/BD!$F177,)</f>
        <v>0.46939596608226536</v>
      </c>
      <c r="K177" s="22">
        <v>1353</v>
      </c>
      <c r="L177" s="22">
        <v>448</v>
      </c>
      <c r="M177" s="22">
        <v>144.68</v>
      </c>
      <c r="N177" s="22">
        <v>415.20000000000005</v>
      </c>
      <c r="O177" s="22">
        <v>300</v>
      </c>
      <c r="P177" s="22">
        <f>BD!$L177+BD!$M177+BD!$N177+BD!$O177</f>
        <v>1307.8800000000001</v>
      </c>
      <c r="Q177" s="22">
        <v>137.37</v>
      </c>
      <c r="R177" s="22">
        <v>525.13</v>
      </c>
      <c r="S177" s="22">
        <f>BD!$Q177+BD!$R177</f>
        <v>662.5</v>
      </c>
      <c r="T177" s="25">
        <f>BD!$K177+BD!$P177+BD!$S177</f>
        <v>3323.38</v>
      </c>
      <c r="U177" s="26">
        <f>(BD!$B177/(SUM($B$154:$B$231)))*$AA$154</f>
        <v>310.82379474118568</v>
      </c>
      <c r="V177" s="25">
        <f>BD!$F177-BD!$G177-BD!$U177</f>
        <v>2629.1862052588144</v>
      </c>
      <c r="W177" s="27">
        <f>IFERROR(BD!$V177/BD!$C177,"0")</f>
        <v>0.350717620312544</v>
      </c>
      <c r="X177" s="28">
        <v>45839</v>
      </c>
      <c r="Y177" s="37">
        <f t="shared" si="2"/>
        <v>45869</v>
      </c>
      <c r="AB177" s="18">
        <f>SUMIFS('BD FT'!$Q:$Q,'BD FT'!$P:$P,BD!A177,'BD FT'!$O:$O,BD!Y177)</f>
        <v>0</v>
      </c>
      <c r="AC177" s="18">
        <f>SUMIFS('BD FREE'!$D:$D,'BD FREE'!$A:$A,BD!$A177,'BD FREE'!$C:$C,BD!$Y177)</f>
        <v>0</v>
      </c>
    </row>
    <row r="178" spans="1:29" x14ac:dyDescent="0.25">
      <c r="A178" s="13" t="s">
        <v>87</v>
      </c>
      <c r="B178" s="14">
        <v>203765.29</v>
      </c>
      <c r="C178" s="14">
        <v>201172.81999999995</v>
      </c>
      <c r="D178" s="15">
        <f>IFERROR(BD!$C178/BD!$B178,0)</f>
        <v>0.98727717561710304</v>
      </c>
      <c r="E178" s="16">
        <v>36232.43</v>
      </c>
      <c r="F178" s="14">
        <f>BD!$C178-BD!$E178</f>
        <v>164940.38999999996</v>
      </c>
      <c r="G178" s="17">
        <v>91210.180000000022</v>
      </c>
      <c r="H178" s="15">
        <f>IFERROR(BD!$G178/BD!$F178,0)</f>
        <v>0.55298874945063514</v>
      </c>
      <c r="I178" s="16">
        <f>BD!$F178-BD!$G178</f>
        <v>73730.209999999934</v>
      </c>
      <c r="J178" s="15">
        <f>IFERROR(BD!$I178/BD!$F178,)</f>
        <v>0.44701125054936486</v>
      </c>
      <c r="K178" s="14">
        <v>45970</v>
      </c>
      <c r="L178" s="14">
        <v>2846</v>
      </c>
      <c r="M178" s="14">
        <v>7089.3200000000033</v>
      </c>
      <c r="N178" s="14">
        <v>1619.28</v>
      </c>
      <c r="O178" s="14">
        <v>6435</v>
      </c>
      <c r="P178" s="14">
        <f>BD!$L178+BD!$M178+BD!$N178+BD!$O178</f>
        <v>17989.600000000006</v>
      </c>
      <c r="Q178" s="14">
        <v>4766.7000000000007</v>
      </c>
      <c r="R178" s="14">
        <v>22483.880000000008</v>
      </c>
      <c r="S178" s="14">
        <f>BD!$Q178+BD!$R178</f>
        <v>27250.580000000009</v>
      </c>
      <c r="T178" s="17">
        <f>BD!$K178+BD!$P178+BD!$S178</f>
        <v>91210.180000000022</v>
      </c>
      <c r="U178" s="18">
        <f>(BD!$B178/(SUM($B$154:$B$231)))*$AA$154</f>
        <v>8448.5213509526566</v>
      </c>
      <c r="V178" s="17">
        <f>BD!$F178-BD!$G178-BD!$U178</f>
        <v>65281.688649047275</v>
      </c>
      <c r="W178" s="19">
        <f>IFERROR(BD!$V178/BD!$C178,"0")</f>
        <v>0.3245055104812235</v>
      </c>
      <c r="X178" s="20">
        <v>45839</v>
      </c>
      <c r="Y178" s="36">
        <f t="shared" si="2"/>
        <v>45869</v>
      </c>
      <c r="AB178" s="18">
        <f>SUMIFS('BD FT'!$Q:$Q,'BD FT'!$P:$P,BD!A178,'BD FT'!$O:$O,BD!Y178)</f>
        <v>0</v>
      </c>
      <c r="AC178" s="18">
        <f>SUMIFS('BD FREE'!$D:$D,'BD FREE'!$A:$A,BD!$A178,'BD FREE'!$C:$C,BD!$Y178)</f>
        <v>7740</v>
      </c>
    </row>
    <row r="179" spans="1:29" x14ac:dyDescent="0.25">
      <c r="A179" s="21" t="s">
        <v>88</v>
      </c>
      <c r="B179" s="22">
        <v>301521.03999999998</v>
      </c>
      <c r="C179" s="22">
        <v>309446.88</v>
      </c>
      <c r="D179" s="23">
        <f>IFERROR(BD!$C179/BD!$B179,0)</f>
        <v>1.0262861921675517</v>
      </c>
      <c r="E179" s="24">
        <v>56627.78</v>
      </c>
      <c r="F179" s="22">
        <f>BD!$C179-BD!$E179</f>
        <v>252819.1</v>
      </c>
      <c r="G179" s="25">
        <v>169920.26</v>
      </c>
      <c r="H179" s="23">
        <f>IFERROR(BD!$G179/BD!$F179,0)</f>
        <v>0.67210214734567131</v>
      </c>
      <c r="I179" s="24">
        <f>BD!$F179-BD!$G179</f>
        <v>82898.84</v>
      </c>
      <c r="J179" s="23">
        <f>IFERROR(BD!$I179/BD!$F179,)</f>
        <v>0.32789785265432869</v>
      </c>
      <c r="K179" s="22">
        <v>75233</v>
      </c>
      <c r="L179" s="22">
        <v>14338.079999999993</v>
      </c>
      <c r="M179" s="22">
        <v>6186.630000000001</v>
      </c>
      <c r="N179" s="22">
        <v>18063.260000000006</v>
      </c>
      <c r="O179" s="22">
        <v>9580</v>
      </c>
      <c r="P179" s="22">
        <f>BD!$L179+BD!$M179+BD!$N179+BD!$O179</f>
        <v>48167.97</v>
      </c>
      <c r="Q179" s="22">
        <v>7868.45</v>
      </c>
      <c r="R179" s="22">
        <v>38650.839999999997</v>
      </c>
      <c r="S179" s="22">
        <f>BD!$Q179+BD!$R179</f>
        <v>46519.289999999994</v>
      </c>
      <c r="T179" s="25">
        <f>BD!$K179+BD!$P179+BD!$S179</f>
        <v>169920.26</v>
      </c>
      <c r="U179" s="26">
        <f>(BD!$B179/(SUM($B$154:$B$231)))*$AA$154</f>
        <v>12501.672606759717</v>
      </c>
      <c r="V179" s="25">
        <f>BD!$F179-BD!$G179-BD!$U179</f>
        <v>70397.167393240277</v>
      </c>
      <c r="W179" s="27">
        <f>IFERROR(BD!$V179/BD!$C179,"0")</f>
        <v>0.22749354394279328</v>
      </c>
      <c r="X179" s="28">
        <v>45839</v>
      </c>
      <c r="Y179" s="37">
        <f t="shared" si="2"/>
        <v>45869</v>
      </c>
      <c r="AB179" s="18">
        <f>SUMIFS('BD FT'!$Q:$Q,'BD FT'!$P:$P,BD!A179,'BD FT'!$O:$O,BD!Y179)</f>
        <v>0</v>
      </c>
      <c r="AC179" s="18">
        <f>SUMIFS('BD FREE'!$D:$D,'BD FREE'!$A:$A,BD!$A179,'BD FREE'!$C:$C,BD!$Y179)</f>
        <v>3140</v>
      </c>
    </row>
    <row r="180" spans="1:29" x14ac:dyDescent="0.25">
      <c r="A180" s="13" t="s">
        <v>41</v>
      </c>
      <c r="B180" s="14">
        <v>6479.42</v>
      </c>
      <c r="C180" s="14">
        <v>6479.42</v>
      </c>
      <c r="D180" s="15">
        <f>IFERROR(BD!$C180/BD!$B180,0)</f>
        <v>1</v>
      </c>
      <c r="E180" s="16">
        <v>1065.8599999999999</v>
      </c>
      <c r="F180" s="14">
        <f>BD!$C180-BD!$E180</f>
        <v>5413.56</v>
      </c>
      <c r="G180" s="17">
        <v>3635.05</v>
      </c>
      <c r="H180" s="15">
        <f>IFERROR(BD!$G180/BD!$F180,0)</f>
        <v>0.67147126844442473</v>
      </c>
      <c r="I180" s="16">
        <f>BD!$F180-BD!$G180</f>
        <v>1778.5100000000002</v>
      </c>
      <c r="J180" s="15">
        <f>IFERROR(BD!$I180/BD!$F180,)</f>
        <v>0.32852873155557527</v>
      </c>
      <c r="K180" s="14">
        <v>1797</v>
      </c>
      <c r="L180" s="14"/>
      <c r="M180" s="14">
        <v>144.68</v>
      </c>
      <c r="N180" s="14">
        <v>456.72</v>
      </c>
      <c r="O180" s="14">
        <v>300</v>
      </c>
      <c r="P180" s="14">
        <f>BD!$L180+BD!$M180+BD!$N180+BD!$O180</f>
        <v>901.40000000000009</v>
      </c>
      <c r="Q180" s="14">
        <v>161.66</v>
      </c>
      <c r="R180" s="14">
        <v>774.99</v>
      </c>
      <c r="S180" s="14">
        <f>BD!$Q180+BD!$R180</f>
        <v>936.65</v>
      </c>
      <c r="T180" s="17">
        <f>BD!$K180+BD!$P180+BD!$S180</f>
        <v>3635.05</v>
      </c>
      <c r="U180" s="18">
        <f>(BD!$B180/(SUM($B$154:$B$231)))*$AA$154</f>
        <v>268.6498677561309</v>
      </c>
      <c r="V180" s="17">
        <f>BD!$F180-BD!$G180-BD!$U180</f>
        <v>1509.8601322438694</v>
      </c>
      <c r="W180" s="19">
        <f>IFERROR(BD!$V180/BD!$C180,"0")</f>
        <v>0.23302396391094718</v>
      </c>
      <c r="X180" s="20">
        <v>45839</v>
      </c>
      <c r="Y180" s="36">
        <f t="shared" si="2"/>
        <v>45869</v>
      </c>
      <c r="AB180" s="18">
        <f>SUMIFS('BD FT'!$Q:$Q,'BD FT'!$P:$P,BD!A180,'BD FT'!$O:$O,BD!Y180)</f>
        <v>0</v>
      </c>
      <c r="AC180" s="18">
        <f>SUMIFS('BD FREE'!$D:$D,'BD FREE'!$A:$A,BD!$A180,'BD FREE'!$C:$C,BD!$Y180)</f>
        <v>0</v>
      </c>
    </row>
    <row r="181" spans="1:29" x14ac:dyDescent="0.25">
      <c r="A181" s="21" t="s">
        <v>42</v>
      </c>
      <c r="B181" s="22">
        <v>20632.43</v>
      </c>
      <c r="C181" s="22">
        <v>20632.43</v>
      </c>
      <c r="D181" s="23">
        <f>IFERROR(BD!$C181/BD!$B181,0)</f>
        <v>1</v>
      </c>
      <c r="E181" s="24">
        <v>3394.02</v>
      </c>
      <c r="F181" s="22">
        <f>BD!$C181-BD!$E181</f>
        <v>17238.41</v>
      </c>
      <c r="G181" s="25">
        <v>12389.009999999998</v>
      </c>
      <c r="H181" s="23">
        <f>IFERROR(BD!$G181/BD!$F181,0)</f>
        <v>0.71868635216356958</v>
      </c>
      <c r="I181" s="24">
        <f>BD!$F181-BD!$G181</f>
        <v>4849.4000000000015</v>
      </c>
      <c r="J181" s="23">
        <f>IFERROR(BD!$I181/BD!$F181,)</f>
        <v>0.28131364783643048</v>
      </c>
      <c r="K181" s="22">
        <v>6261</v>
      </c>
      <c r="L181" s="22"/>
      <c r="M181" s="22">
        <v>434.04</v>
      </c>
      <c r="N181" s="22">
        <v>1536.24</v>
      </c>
      <c r="O181" s="22">
        <v>900</v>
      </c>
      <c r="P181" s="22">
        <f>BD!$L181+BD!$M181+BD!$N181+BD!$O181</f>
        <v>2870.2799999999997</v>
      </c>
      <c r="Q181" s="22">
        <v>560.42999999999995</v>
      </c>
      <c r="R181" s="22">
        <v>2697.3</v>
      </c>
      <c r="S181" s="22">
        <f>BD!$Q181+BD!$R181</f>
        <v>3257.73</v>
      </c>
      <c r="T181" s="25">
        <f>BD!$K181+BD!$P181+BD!$S181</f>
        <v>12389.009999999998</v>
      </c>
      <c r="U181" s="26">
        <f>(BD!$B181/(SUM($B$154:$B$231)))*$AA$154</f>
        <v>855.46230850718541</v>
      </c>
      <c r="V181" s="25">
        <f>BD!$F181-BD!$G181-BD!$U181</f>
        <v>3993.9376914928162</v>
      </c>
      <c r="W181" s="27">
        <f>IFERROR(BD!$V181/BD!$C181,"0")</f>
        <v>0.19357572963983477</v>
      </c>
      <c r="X181" s="28">
        <v>45839</v>
      </c>
      <c r="Y181" s="37">
        <f t="shared" si="2"/>
        <v>45869</v>
      </c>
      <c r="AB181" s="18">
        <f>SUMIFS('BD FT'!$Q:$Q,'BD FT'!$P:$P,BD!A181,'BD FT'!$O:$O,BD!Y181)</f>
        <v>0</v>
      </c>
      <c r="AC181" s="18">
        <f>SUMIFS('BD FREE'!$D:$D,'BD FREE'!$A:$A,BD!$A181,'BD FREE'!$C:$C,BD!$Y181)</f>
        <v>0</v>
      </c>
    </row>
    <row r="182" spans="1:29" x14ac:dyDescent="0.25">
      <c r="A182" s="13" t="s">
        <v>43</v>
      </c>
      <c r="B182" s="14">
        <v>31190.74</v>
      </c>
      <c r="C182" s="14">
        <v>30807.25</v>
      </c>
      <c r="D182" s="15">
        <f>IFERROR(BD!$C182/BD!$B182,0)</f>
        <v>0.9877050047546162</v>
      </c>
      <c r="E182" s="16">
        <v>4759.72</v>
      </c>
      <c r="F182" s="14">
        <f>BD!$C182-BD!$E182</f>
        <v>26047.53</v>
      </c>
      <c r="G182" s="17">
        <v>19637.910000000003</v>
      </c>
      <c r="H182" s="15">
        <f>IFERROR(BD!$G182/BD!$F182,0)</f>
        <v>0.75392599605413657</v>
      </c>
      <c r="I182" s="16">
        <f>BD!$F182-BD!$G182</f>
        <v>6409.6199999999953</v>
      </c>
      <c r="J182" s="15">
        <f>IFERROR(BD!$I182/BD!$F182,)</f>
        <v>0.2460740039458634</v>
      </c>
      <c r="K182" s="14">
        <v>10197</v>
      </c>
      <c r="L182" s="14">
        <v>176</v>
      </c>
      <c r="M182" s="14">
        <v>723.40000000000009</v>
      </c>
      <c r="N182" s="14">
        <v>1889.1600000000003</v>
      </c>
      <c r="O182" s="14">
        <v>1200</v>
      </c>
      <c r="P182" s="14">
        <f>BD!$L182+BD!$M182+BD!$N182+BD!$O182</f>
        <v>3988.5600000000004</v>
      </c>
      <c r="Q182" s="14">
        <v>937.89</v>
      </c>
      <c r="R182" s="14">
        <v>4514.46</v>
      </c>
      <c r="S182" s="14">
        <f>BD!$Q182+BD!$R182</f>
        <v>5452.35</v>
      </c>
      <c r="T182" s="17">
        <f>BD!$K182+BD!$P182+BD!$S182</f>
        <v>19637.910000000003</v>
      </c>
      <c r="U182" s="18">
        <f>(BD!$B182/(SUM($B$154:$B$231)))*$AA$154</f>
        <v>1293.2312114689066</v>
      </c>
      <c r="V182" s="17">
        <f>BD!$F182-BD!$G182-BD!$U182</f>
        <v>5116.3887885310887</v>
      </c>
      <c r="W182" s="19">
        <f>IFERROR(BD!$V182/BD!$C182,"0")</f>
        <v>0.16607742620750274</v>
      </c>
      <c r="X182" s="20">
        <v>45839</v>
      </c>
      <c r="Y182" s="36">
        <f t="shared" si="2"/>
        <v>45869</v>
      </c>
      <c r="AB182" s="18">
        <f>SUMIFS('BD FT'!$Q:$Q,'BD FT'!$P:$P,BD!A182,'BD FT'!$O:$O,BD!Y182)</f>
        <v>3995</v>
      </c>
      <c r="AC182" s="18">
        <f>SUMIFS('BD FREE'!$D:$D,'BD FREE'!$A:$A,BD!$A182,'BD FREE'!$C:$C,BD!$Y182)</f>
        <v>0</v>
      </c>
    </row>
    <row r="183" spans="1:29" x14ac:dyDescent="0.25">
      <c r="A183" s="21" t="s">
        <v>44</v>
      </c>
      <c r="B183" s="22">
        <v>6271.33</v>
      </c>
      <c r="C183" s="22">
        <v>5887.84</v>
      </c>
      <c r="D183" s="23">
        <f>IFERROR(BD!$C183/BD!$B183,0)</f>
        <v>0.93885029172440304</v>
      </c>
      <c r="E183" s="24">
        <v>909.68</v>
      </c>
      <c r="F183" s="22">
        <f>BD!$C183-BD!$E183</f>
        <v>4978.16</v>
      </c>
      <c r="G183" s="25">
        <v>3941.26</v>
      </c>
      <c r="H183" s="23">
        <f>IFERROR(BD!$G183/BD!$F183,0)</f>
        <v>0.79171019011040233</v>
      </c>
      <c r="I183" s="24">
        <f>BD!$F183-BD!$G183</f>
        <v>1036.8999999999996</v>
      </c>
      <c r="J183" s="23">
        <f>IFERROR(BD!$I183/BD!$F183,)</f>
        <v>0.20828980988959769</v>
      </c>
      <c r="K183" s="22">
        <v>1515</v>
      </c>
      <c r="L183" s="22">
        <v>275</v>
      </c>
      <c r="M183" s="22"/>
      <c r="N183" s="22">
        <v>1058.76</v>
      </c>
      <c r="O183" s="22">
        <v>300</v>
      </c>
      <c r="P183" s="22">
        <f>BD!$L183+BD!$M183+BD!$N183+BD!$O183</f>
        <v>1633.76</v>
      </c>
      <c r="Q183" s="22">
        <v>137.37</v>
      </c>
      <c r="R183" s="22">
        <v>655.13</v>
      </c>
      <c r="S183" s="22">
        <f>BD!$Q183+BD!$R183</f>
        <v>792.5</v>
      </c>
      <c r="T183" s="25">
        <f>BD!$K183+BD!$P183+BD!$S183</f>
        <v>3941.26</v>
      </c>
      <c r="U183" s="26">
        <f>(BD!$B183/(SUM($B$154:$B$231)))*$AA$154</f>
        <v>260.02203517522497</v>
      </c>
      <c r="V183" s="25">
        <f>BD!$F183-BD!$G183-BD!$U183</f>
        <v>776.87796482477461</v>
      </c>
      <c r="W183" s="27">
        <f>IFERROR(BD!$V183/BD!$C183,"0")</f>
        <v>0.13194617462851821</v>
      </c>
      <c r="X183" s="28">
        <v>45839</v>
      </c>
      <c r="Y183" s="37">
        <f t="shared" si="2"/>
        <v>45869</v>
      </c>
      <c r="AB183" s="18">
        <f>SUMIFS('BD FT'!$Q:$Q,'BD FT'!$P:$P,BD!A183,'BD FT'!$O:$O,BD!Y183)</f>
        <v>0</v>
      </c>
      <c r="AC183" s="18">
        <f>SUMIFS('BD FREE'!$D:$D,'BD FREE'!$A:$A,BD!$A183,'BD FREE'!$C:$C,BD!$Y183)</f>
        <v>0</v>
      </c>
    </row>
    <row r="184" spans="1:29" x14ac:dyDescent="0.25">
      <c r="A184" s="13" t="s">
        <v>45</v>
      </c>
      <c r="B184" s="14">
        <v>32360.15</v>
      </c>
      <c r="C184" s="14">
        <v>31593.17</v>
      </c>
      <c r="D184" s="15">
        <f>IFERROR(BD!$C184/BD!$B184,0)</f>
        <v>0.97629862655148369</v>
      </c>
      <c r="E184" s="16">
        <v>5197.08</v>
      </c>
      <c r="F184" s="14">
        <f>BD!$C184-BD!$E184</f>
        <v>26396.089999999997</v>
      </c>
      <c r="G184" s="17">
        <v>15218.470000000001</v>
      </c>
      <c r="H184" s="15">
        <f>IFERROR(BD!$G184/BD!$F184,0)</f>
        <v>0.57654258642094347</v>
      </c>
      <c r="I184" s="16">
        <f>BD!$F184-BD!$G184</f>
        <v>11177.619999999995</v>
      </c>
      <c r="J184" s="15">
        <f>IFERROR(BD!$I184/BD!$F184,)</f>
        <v>0.42345741357905647</v>
      </c>
      <c r="K184" s="14">
        <v>8128</v>
      </c>
      <c r="L184" s="14">
        <v>462</v>
      </c>
      <c r="M184" s="14">
        <v>785.7</v>
      </c>
      <c r="N184" s="14"/>
      <c r="O184" s="14">
        <v>1200</v>
      </c>
      <c r="P184" s="14">
        <f>BD!$L184+BD!$M184+BD!$N184+BD!$O184</f>
        <v>2447.6999999999998</v>
      </c>
      <c r="Q184" s="14">
        <v>797.84</v>
      </c>
      <c r="R184" s="14">
        <v>3844.93</v>
      </c>
      <c r="S184" s="14">
        <f>BD!$Q184+BD!$R184</f>
        <v>4642.7699999999995</v>
      </c>
      <c r="T184" s="17">
        <f>BD!$K184+BD!$P184+BD!$S184</f>
        <v>15218.470000000001</v>
      </c>
      <c r="U184" s="18">
        <f>(BD!$B184/(SUM($B$154:$B$231)))*$AA$154</f>
        <v>1341.7173169926566</v>
      </c>
      <c r="V184" s="17">
        <f>BD!$F184-BD!$G184-BD!$U184</f>
        <v>9835.9026830073381</v>
      </c>
      <c r="W184" s="19">
        <f>IFERROR(BD!$V184/BD!$C184,"0")</f>
        <v>0.31133003377018953</v>
      </c>
      <c r="X184" s="20">
        <v>45839</v>
      </c>
      <c r="Y184" s="36">
        <f t="shared" si="2"/>
        <v>45869</v>
      </c>
      <c r="AB184" s="18">
        <f>SUMIFS('BD FT'!$Q:$Q,'BD FT'!$P:$P,BD!A184,'BD FT'!$O:$O,BD!Y184)</f>
        <v>3335</v>
      </c>
      <c r="AC184" s="18">
        <f>SUMIFS('BD FREE'!$D:$D,'BD FREE'!$A:$A,BD!$A184,'BD FREE'!$C:$C,BD!$Y184)</f>
        <v>560</v>
      </c>
    </row>
    <row r="185" spans="1:29" x14ac:dyDescent="0.25">
      <c r="A185" s="21" t="s">
        <v>46</v>
      </c>
      <c r="B185" s="22">
        <v>22170.080000000002</v>
      </c>
      <c r="C185" s="22">
        <v>16095.71</v>
      </c>
      <c r="D185" s="23">
        <f>IFERROR(BD!$C185/BD!$B185,0)</f>
        <v>0.72601046094556254</v>
      </c>
      <c r="E185" s="24">
        <v>2647.74</v>
      </c>
      <c r="F185" s="22">
        <f>BD!$C185-BD!$E185</f>
        <v>13447.97</v>
      </c>
      <c r="G185" s="24">
        <f>BD!$K185+BD!$P185+BD!$S185</f>
        <v>9067.02</v>
      </c>
      <c r="H185" s="23">
        <f>IFERROR(BD!$G185/BD!$F185,0)</f>
        <v>0.6742296420946805</v>
      </c>
      <c r="I185" s="24">
        <f>BD!$F185-BD!$G185</f>
        <v>4380.9499999999989</v>
      </c>
      <c r="J185" s="23">
        <f>IFERROR(BD!$I185/BD!$F185,)</f>
        <v>0.3257703579053195</v>
      </c>
      <c r="K185" s="22">
        <v>5114</v>
      </c>
      <c r="L185" s="22"/>
      <c r="M185" s="22">
        <v>434.04</v>
      </c>
      <c r="N185" s="22"/>
      <c r="O185" s="22">
        <v>900</v>
      </c>
      <c r="P185" s="22">
        <f>BD!$L185+BD!$M185+BD!$N185+BD!$O185</f>
        <v>1334.04</v>
      </c>
      <c r="Q185" s="22">
        <v>452.8</v>
      </c>
      <c r="R185" s="22">
        <v>2166.1799999999998</v>
      </c>
      <c r="S185" s="22">
        <f>BD!$Q185+BD!$R185</f>
        <v>2618.98</v>
      </c>
      <c r="T185" s="25">
        <f>BD!$K185+BD!$P185+BD!$S185</f>
        <v>9067.02</v>
      </c>
      <c r="U185" s="26">
        <f>(BD!$B185/(SUM($B$154:$B$231)))*$AA$154</f>
        <v>919.21638976063321</v>
      </c>
      <c r="V185" s="25">
        <f>BD!$F185-BD!$G185-BD!$U185</f>
        <v>3461.7336102393656</v>
      </c>
      <c r="W185" s="27">
        <f>IFERROR(BD!$V185/BD!$C185,"0")</f>
        <v>0.21507181790920474</v>
      </c>
      <c r="X185" s="28">
        <v>45839</v>
      </c>
      <c r="Y185" s="37">
        <f t="shared" si="2"/>
        <v>45869</v>
      </c>
      <c r="AB185" s="18">
        <f>SUMIFS('BD FT'!$Q:$Q,'BD FT'!$P:$P,BD!A185,'BD FT'!$O:$O,BD!Y185)</f>
        <v>0</v>
      </c>
      <c r="AC185" s="18">
        <f>SUMIFS('BD FREE'!$D:$D,'BD FREE'!$A:$A,BD!$A185,'BD FREE'!$C:$C,BD!$Y185)</f>
        <v>0</v>
      </c>
    </row>
    <row r="186" spans="1:29" x14ac:dyDescent="0.25">
      <c r="A186" s="13" t="s">
        <v>47</v>
      </c>
      <c r="B186" s="14">
        <v>16472.060000000001</v>
      </c>
      <c r="C186" s="14">
        <v>16472.060000000001</v>
      </c>
      <c r="D186" s="15">
        <f>IFERROR(BD!$C186/BD!$B186,0)</f>
        <v>1</v>
      </c>
      <c r="E186" s="16">
        <v>2709.65</v>
      </c>
      <c r="F186" s="14">
        <f>BD!$C186-BD!$E186</f>
        <v>13762.410000000002</v>
      </c>
      <c r="G186" s="16">
        <f>BD!$K186+BD!$P186+BD!$S186</f>
        <v>6217.25</v>
      </c>
      <c r="H186" s="15">
        <f>IFERROR(BD!$G186/BD!$F186,0)</f>
        <v>0.45175590612400002</v>
      </c>
      <c r="I186" s="16">
        <f>BD!$F186-BD!$G186</f>
        <v>7545.1600000000017</v>
      </c>
      <c r="J186" s="15">
        <f>IFERROR(BD!$I186/BD!$F186,)</f>
        <v>0.54824409387599993</v>
      </c>
      <c r="K186" s="14">
        <v>3669</v>
      </c>
      <c r="L186" s="14"/>
      <c r="M186" s="14">
        <v>289.36</v>
      </c>
      <c r="N186" s="14"/>
      <c r="O186" s="14">
        <v>600</v>
      </c>
      <c r="P186" s="14">
        <f>BD!$L186+BD!$M186+BD!$N186+BD!$O186</f>
        <v>889.36</v>
      </c>
      <c r="Q186" s="14">
        <v>287.19</v>
      </c>
      <c r="R186" s="14">
        <v>1371.7</v>
      </c>
      <c r="S186" s="14">
        <f>BD!$Q186+BD!$R186</f>
        <v>1658.89</v>
      </c>
      <c r="T186" s="17">
        <f>BD!$K186+BD!$P186+BD!$S186</f>
        <v>6217.25</v>
      </c>
      <c r="U186" s="18">
        <f>(BD!$B186/(SUM($B$154:$B$231)))*$AA$154</f>
        <v>682.96494758343397</v>
      </c>
      <c r="V186" s="17">
        <f>BD!$F186-BD!$G186-BD!$U186</f>
        <v>6862.1950524165677</v>
      </c>
      <c r="W186" s="19">
        <f>IFERROR(BD!$V186/BD!$C186,"0")</f>
        <v>0.41659604520725196</v>
      </c>
      <c r="X186" s="20">
        <v>45839</v>
      </c>
      <c r="Y186" s="36">
        <f t="shared" si="2"/>
        <v>45869</v>
      </c>
      <c r="AB186" s="18">
        <f>SUMIFS('BD FT'!$Q:$Q,'BD FT'!$P:$P,BD!A186,'BD FT'!$O:$O,BD!Y186)</f>
        <v>0</v>
      </c>
      <c r="AC186" s="18">
        <f>SUMIFS('BD FREE'!$D:$D,'BD FREE'!$A:$A,BD!$A186,'BD FREE'!$C:$C,BD!$Y186)</f>
        <v>0</v>
      </c>
    </row>
    <row r="187" spans="1:29" x14ac:dyDescent="0.25">
      <c r="A187" s="21" t="s">
        <v>48</v>
      </c>
      <c r="B187" s="22"/>
      <c r="C187" s="22"/>
      <c r="D187" s="23">
        <f>IFERROR(BD!$C187/BD!$B187,0)</f>
        <v>0</v>
      </c>
      <c r="E187" s="24">
        <v>0</v>
      </c>
      <c r="F187" s="22">
        <f>BD!$C187-BD!$E187</f>
        <v>0</v>
      </c>
      <c r="G187" s="24">
        <f>BD!$K187+BD!$P187+BD!$S187</f>
        <v>9884.32</v>
      </c>
      <c r="H187" s="23">
        <f>IFERROR(BD!$G187/BD!$F187,0)</f>
        <v>0</v>
      </c>
      <c r="I187" s="24">
        <f>BD!$F187-BD!$G187</f>
        <v>-9884.32</v>
      </c>
      <c r="J187" s="23">
        <f>IFERROR(BD!$I187/BD!$F187,)</f>
        <v>0</v>
      </c>
      <c r="K187" s="22">
        <v>2098</v>
      </c>
      <c r="L187" s="22">
        <v>927.14</v>
      </c>
      <c r="M187" s="22">
        <v>723.40000000000009</v>
      </c>
      <c r="N187" s="22">
        <v>1266.3600000000001</v>
      </c>
      <c r="O187" s="22">
        <v>300</v>
      </c>
      <c r="P187" s="22">
        <f>BD!$L187+BD!$M187+BD!$N187+BD!$O187</f>
        <v>3216.9</v>
      </c>
      <c r="Q187" s="22">
        <v>643.05999999999995</v>
      </c>
      <c r="R187" s="22">
        <v>3926.36</v>
      </c>
      <c r="S187" s="22">
        <f>BD!$Q187+BD!$R187</f>
        <v>4569.42</v>
      </c>
      <c r="T187" s="25">
        <f>BD!$K187+BD!$P187+BD!$S187</f>
        <v>9884.32</v>
      </c>
      <c r="U187" s="26">
        <f>(BD!$B187/(SUM($B$154:$B$231)))*$AA$154</f>
        <v>0</v>
      </c>
      <c r="V187" s="25">
        <f>BD!$F187-BD!$G187-BD!$U187</f>
        <v>-9884.32</v>
      </c>
      <c r="W187" s="27" t="str">
        <f>IFERROR(BD!$V187/BD!$C187,"0")</f>
        <v>0</v>
      </c>
      <c r="X187" s="28">
        <v>45839</v>
      </c>
      <c r="Y187" s="37">
        <f t="shared" si="2"/>
        <v>45869</v>
      </c>
      <c r="AB187" s="18">
        <f>SUMIFS('BD FT'!$Q:$Q,'BD FT'!$P:$P,BD!A187,'BD FT'!$O:$O,BD!Y187)</f>
        <v>0</v>
      </c>
      <c r="AC187" s="18">
        <f>SUMIFS('BD FREE'!$D:$D,'BD FREE'!$A:$A,BD!$A187,'BD FREE'!$C:$C,BD!$Y187)</f>
        <v>0</v>
      </c>
    </row>
    <row r="188" spans="1:29" x14ac:dyDescent="0.25">
      <c r="A188" s="13" t="s">
        <v>49</v>
      </c>
      <c r="B188" s="14">
        <v>5805.25</v>
      </c>
      <c r="C188" s="14">
        <v>5421.76</v>
      </c>
      <c r="D188" s="15">
        <f>IFERROR(BD!$C188/BD!$B188,0)</f>
        <v>0.93394082942164425</v>
      </c>
      <c r="E188" s="16">
        <v>639.77</v>
      </c>
      <c r="F188" s="14">
        <f>BD!$C188-BD!$E188</f>
        <v>4781.99</v>
      </c>
      <c r="G188" s="16">
        <f>BD!$K188+BD!$P188+BD!$S188</f>
        <v>3180.26</v>
      </c>
      <c r="H188" s="15">
        <f>IFERROR(BD!$G188/BD!$F188,0)</f>
        <v>0.66504948776555373</v>
      </c>
      <c r="I188" s="16">
        <f>BD!$F188-BD!$G188</f>
        <v>1601.7299999999996</v>
      </c>
      <c r="J188" s="15">
        <f>IFERROR(BD!$I188/BD!$F188,)</f>
        <v>0.33495051223444627</v>
      </c>
      <c r="K188" s="14">
        <v>1477</v>
      </c>
      <c r="L188" s="14">
        <v>286</v>
      </c>
      <c r="M188" s="14"/>
      <c r="N188" s="14">
        <v>539.76</v>
      </c>
      <c r="O188" s="14">
        <v>150</v>
      </c>
      <c r="P188" s="14">
        <f>BD!$L188+BD!$M188+BD!$N188+BD!$O188</f>
        <v>975.76</v>
      </c>
      <c r="Q188" s="14">
        <v>137.37</v>
      </c>
      <c r="R188" s="14">
        <v>590.13</v>
      </c>
      <c r="S188" s="14">
        <f>BD!$Q188+BD!$R188</f>
        <v>727.5</v>
      </c>
      <c r="T188" s="17">
        <f>BD!$K188+BD!$P188+BD!$S188</f>
        <v>3180.26</v>
      </c>
      <c r="U188" s="18">
        <f>(BD!$B188/(SUM($B$154:$B$231)))*$AA$154</f>
        <v>240.69741501419554</v>
      </c>
      <c r="V188" s="17">
        <f>BD!$F188-BD!$G188-BD!$U188</f>
        <v>1361.0325849858041</v>
      </c>
      <c r="W188" s="19">
        <f>IFERROR(BD!$V188/BD!$C188,"0")</f>
        <v>0.25103150729390533</v>
      </c>
      <c r="X188" s="20">
        <v>45839</v>
      </c>
      <c r="Y188" s="36">
        <f t="shared" si="2"/>
        <v>45869</v>
      </c>
      <c r="AB188" s="18">
        <f>SUMIFS('BD FT'!$Q:$Q,'BD FT'!$P:$P,BD!A188,'BD FT'!$O:$O,BD!Y188)</f>
        <v>0</v>
      </c>
      <c r="AC188" s="18">
        <f>SUMIFS('BD FREE'!$D:$D,'BD FREE'!$A:$A,BD!$A188,'BD FREE'!$C:$C,BD!$Y188)</f>
        <v>0</v>
      </c>
    </row>
    <row r="189" spans="1:29" x14ac:dyDescent="0.25">
      <c r="A189" s="21" t="s">
        <v>50</v>
      </c>
      <c r="B189" s="22">
        <v>11542.31</v>
      </c>
      <c r="C189" s="22">
        <v>11542.31</v>
      </c>
      <c r="D189" s="23">
        <f>IFERROR(BD!$C189/BD!$B189,0)</f>
        <v>1</v>
      </c>
      <c r="E189" s="24">
        <v>2244.98</v>
      </c>
      <c r="F189" s="22">
        <f>BD!$C189-BD!$E189</f>
        <v>9297.33</v>
      </c>
      <c r="G189" s="24">
        <f>BD!$K189+BD!$P189+BD!$S189</f>
        <v>5812.3600000000006</v>
      </c>
      <c r="H189" s="23">
        <f>IFERROR(BD!$G189/BD!$F189,0)</f>
        <v>0.62516442892744484</v>
      </c>
      <c r="I189" s="24">
        <f>BD!$F189-BD!$G189</f>
        <v>3484.9699999999993</v>
      </c>
      <c r="J189" s="23">
        <f>IFERROR(BD!$I189/BD!$F189,)</f>
        <v>0.37483557107255516</v>
      </c>
      <c r="K189" s="22">
        <v>2963</v>
      </c>
      <c r="L189" s="22">
        <v>440</v>
      </c>
      <c r="M189" s="22">
        <v>289.36</v>
      </c>
      <c r="N189" s="22"/>
      <c r="O189" s="22">
        <v>600</v>
      </c>
      <c r="P189" s="22">
        <f>BD!$L189+BD!$M189+BD!$N189+BD!$O189</f>
        <v>1329.3600000000001</v>
      </c>
      <c r="Q189" s="22">
        <v>274.74</v>
      </c>
      <c r="R189" s="22">
        <v>1245.26</v>
      </c>
      <c r="S189" s="22">
        <f>BD!$Q189+BD!$R189</f>
        <v>1520</v>
      </c>
      <c r="T189" s="25">
        <f>BD!$K189+BD!$P189+BD!$S189</f>
        <v>5812.3600000000006</v>
      </c>
      <c r="U189" s="26">
        <f>(BD!$B189/(SUM($B$154:$B$231)))*$AA$154</f>
        <v>478.56753460962045</v>
      </c>
      <c r="V189" s="25">
        <f>BD!$F189-BD!$G189-BD!$U189</f>
        <v>3006.4024653903789</v>
      </c>
      <c r="W189" s="27">
        <f>IFERROR(BD!$V189/BD!$C189,"0")</f>
        <v>0.26046800557170785</v>
      </c>
      <c r="X189" s="28">
        <v>45839</v>
      </c>
      <c r="Y189" s="37">
        <f t="shared" si="2"/>
        <v>45869</v>
      </c>
      <c r="AB189" s="18">
        <f>SUMIFS('BD FT'!$Q:$Q,'BD FT'!$P:$P,BD!A189,'BD FT'!$O:$O,BD!Y189)</f>
        <v>0</v>
      </c>
      <c r="AC189" s="18">
        <f>SUMIFS('BD FREE'!$D:$D,'BD FREE'!$A:$A,BD!$A189,'BD FREE'!$C:$C,BD!$Y189)</f>
        <v>0</v>
      </c>
    </row>
    <row r="190" spans="1:29" x14ac:dyDescent="0.25">
      <c r="A190" s="13" t="s">
        <v>15</v>
      </c>
      <c r="B190" s="14">
        <v>75045.399999999994</v>
      </c>
      <c r="C190" s="14">
        <v>73127.95</v>
      </c>
      <c r="D190" s="15">
        <f>IFERROR(BD!$C190/BD!$B190,0)</f>
        <v>0.97444946658955778</v>
      </c>
      <c r="E190" s="16">
        <v>13769.04</v>
      </c>
      <c r="F190" s="14">
        <f>BD!$C190-BD!$E190</f>
        <v>59358.909999999996</v>
      </c>
      <c r="G190" s="16">
        <f>BD!$K190+BD!$P190+BD!$S190</f>
        <v>21847.379999999997</v>
      </c>
      <c r="H190" s="15">
        <f>IFERROR(BD!$G190/BD!$F190,0)</f>
        <v>0.36805561288103167</v>
      </c>
      <c r="I190" s="16">
        <f>BD!$F190-BD!$G190</f>
        <v>37511.53</v>
      </c>
      <c r="J190" s="15">
        <f>IFERROR(BD!$I190/BD!$F190,)</f>
        <v>0.63194438711896839</v>
      </c>
      <c r="K190" s="14">
        <v>12266</v>
      </c>
      <c r="L190" s="14">
        <v>740</v>
      </c>
      <c r="M190" s="14">
        <v>840</v>
      </c>
      <c r="N190" s="14"/>
      <c r="O190" s="14">
        <v>1200</v>
      </c>
      <c r="P190" s="14">
        <f>BD!$L190+BD!$M190+BD!$N190+BD!$O190</f>
        <v>2780</v>
      </c>
      <c r="Q190" s="14">
        <v>1169.3499999999999</v>
      </c>
      <c r="R190" s="14">
        <v>5632.03</v>
      </c>
      <c r="S190" s="14">
        <f>BD!$Q190+BD!$R190</f>
        <v>6801.3799999999992</v>
      </c>
      <c r="T190" s="17">
        <f>BD!$K190+BD!$P190+BD!$S190</f>
        <v>21847.379999999997</v>
      </c>
      <c r="U190" s="18">
        <f>(BD!$B190/(SUM($B$154:$B$231)))*$AA$154</f>
        <v>3111.5341783224335</v>
      </c>
      <c r="V190" s="17">
        <f>BD!$F190-BD!$G190-BD!$U190</f>
        <v>34399.995821677563</v>
      </c>
      <c r="W190" s="19">
        <f>IFERROR(BD!$V190/BD!$C190,"0")</f>
        <v>0.4704083161318971</v>
      </c>
      <c r="X190" s="20">
        <v>45839</v>
      </c>
      <c r="Y190" s="36">
        <f t="shared" si="2"/>
        <v>45869</v>
      </c>
      <c r="AB190" s="18">
        <f>SUMIFS('BD FT'!$Q:$Q,'BD FT'!$P:$P,BD!A190,'BD FT'!$O:$O,BD!Y190)</f>
        <v>0</v>
      </c>
      <c r="AC190" s="18">
        <f>SUMIFS('BD FREE'!$D:$D,'BD FREE'!$A:$A,BD!$A190,'BD FREE'!$C:$C,BD!$Y190)</f>
        <v>900</v>
      </c>
    </row>
    <row r="191" spans="1:29" x14ac:dyDescent="0.25">
      <c r="A191" s="21" t="s">
        <v>51</v>
      </c>
      <c r="B191" s="22">
        <v>83864.72</v>
      </c>
      <c r="C191" s="22">
        <v>67788.91</v>
      </c>
      <c r="D191" s="23">
        <f>IFERROR(BD!$C191/BD!$B191,0)</f>
        <v>0.80831260153256346</v>
      </c>
      <c r="E191" s="24">
        <v>11151.28</v>
      </c>
      <c r="F191" s="22">
        <f>BD!$C191-BD!$E191</f>
        <v>56637.630000000005</v>
      </c>
      <c r="G191" s="24">
        <f>BD!$K191+BD!$P191+BD!$S191</f>
        <v>40964.449999999997</v>
      </c>
      <c r="H191" s="23">
        <f>IFERROR(BD!$G191/BD!$F191,0)</f>
        <v>0.72327267224988046</v>
      </c>
      <c r="I191" s="24">
        <f>BD!$F191-BD!$G191</f>
        <v>15673.180000000008</v>
      </c>
      <c r="J191" s="23">
        <f>IFERROR(BD!$I191/BD!$F191,)</f>
        <v>0.2767273277501196</v>
      </c>
      <c r="K191" s="22">
        <v>21877</v>
      </c>
      <c r="L191" s="22">
        <v>2312.8000000000002</v>
      </c>
      <c r="M191" s="22">
        <v>1591.48</v>
      </c>
      <c r="N191" s="22"/>
      <c r="O191" s="22">
        <v>2400</v>
      </c>
      <c r="P191" s="22">
        <f>BD!$L191+BD!$M191+BD!$N191+BD!$O191</f>
        <v>6304.2800000000007</v>
      </c>
      <c r="Q191" s="22">
        <v>2135.14</v>
      </c>
      <c r="R191" s="22">
        <v>10648.03</v>
      </c>
      <c r="S191" s="22">
        <f>BD!$Q191+BD!$R191</f>
        <v>12783.17</v>
      </c>
      <c r="T191" s="25">
        <f>BD!$K191+BD!$P191+BD!$S191</f>
        <v>40964.449999999997</v>
      </c>
      <c r="U191" s="26">
        <f>(BD!$B191/(SUM($B$154:$B$231)))*$AA$154</f>
        <v>3477.2010361120201</v>
      </c>
      <c r="V191" s="25">
        <f>BD!$F191-BD!$G191-BD!$U191</f>
        <v>12195.978963887988</v>
      </c>
      <c r="W191" s="27">
        <f>IFERROR(BD!$V191/BD!$C191,"0")</f>
        <v>0.17991112357298544</v>
      </c>
      <c r="X191" s="28">
        <v>45839</v>
      </c>
      <c r="Y191" s="37">
        <f t="shared" si="2"/>
        <v>45869</v>
      </c>
      <c r="AB191" s="18">
        <f>SUMIFS('BD FT'!$Q:$Q,'BD FT'!$P:$P,BD!A191,'BD FT'!$O:$O,BD!Y191)</f>
        <v>0</v>
      </c>
      <c r="AC191" s="18">
        <f>SUMIFS('BD FREE'!$D:$D,'BD FREE'!$A:$A,BD!$A191,'BD FREE'!$C:$C,BD!$Y191)</f>
        <v>0</v>
      </c>
    </row>
    <row r="192" spans="1:29" x14ac:dyDescent="0.25">
      <c r="A192" s="13" t="s">
        <v>52</v>
      </c>
      <c r="B192" s="14">
        <v>5855</v>
      </c>
      <c r="C192" s="14">
        <v>5372.48</v>
      </c>
      <c r="D192" s="15">
        <f>IFERROR(BD!$C192/BD!$B192,0)</f>
        <v>0.91758838599487613</v>
      </c>
      <c r="E192" s="16">
        <v>883.76</v>
      </c>
      <c r="F192" s="14">
        <f>BD!$C192-BD!$E192</f>
        <v>4488.7199999999993</v>
      </c>
      <c r="G192" s="16">
        <f>BD!$K192+BD!$P192+BD!$S192</f>
        <v>1620.41</v>
      </c>
      <c r="H192" s="15">
        <f>IFERROR(BD!$G192/BD!$F192,0)</f>
        <v>0.36099600777058943</v>
      </c>
      <c r="I192" s="16">
        <f>BD!$F192-BD!$G192</f>
        <v>2868.3099999999995</v>
      </c>
      <c r="J192" s="15">
        <f>IFERROR(BD!$I192/BD!$F192,)</f>
        <v>0.63900399222941062</v>
      </c>
      <c r="K192" s="14">
        <v>378</v>
      </c>
      <c r="L192" s="14">
        <v>242</v>
      </c>
      <c r="M192" s="14">
        <v>144.68</v>
      </c>
      <c r="N192" s="14">
        <v>456.72</v>
      </c>
      <c r="O192" s="14"/>
      <c r="P192" s="14">
        <f>BD!$L192+BD!$M192+BD!$N192+BD!$O192</f>
        <v>843.40000000000009</v>
      </c>
      <c r="Q192" s="14">
        <v>37.72</v>
      </c>
      <c r="R192" s="14">
        <v>361.29</v>
      </c>
      <c r="S192" s="14">
        <f>BD!$Q192+BD!$R192</f>
        <v>399.01</v>
      </c>
      <c r="T192" s="17">
        <f>BD!$K192+BD!$P192+BD!$S192</f>
        <v>1620.41</v>
      </c>
      <c r="U192" s="18">
        <f>(BD!$B192/(SUM($B$154:$B$231)))*$AA$154</f>
        <v>242.76015070980833</v>
      </c>
      <c r="V192" s="17">
        <f>BD!$F192-BD!$G192-BD!$U192</f>
        <v>2625.5498492901911</v>
      </c>
      <c r="W192" s="19">
        <f>IFERROR(BD!$V192/BD!$C192,"0")</f>
        <v>0.48870351295680792</v>
      </c>
      <c r="X192" s="20">
        <v>45839</v>
      </c>
      <c r="Y192" s="36">
        <f t="shared" si="2"/>
        <v>45869</v>
      </c>
      <c r="AB192" s="18">
        <f>SUMIFS('BD FT'!$Q:$Q,'BD FT'!$P:$P,BD!A192,'BD FT'!$O:$O,BD!Y192)</f>
        <v>0</v>
      </c>
      <c r="AC192" s="18">
        <f>SUMIFS('BD FREE'!$D:$D,'BD FREE'!$A:$A,BD!$A192,'BD FREE'!$C:$C,BD!$Y192)</f>
        <v>0</v>
      </c>
    </row>
    <row r="193" spans="1:29" x14ac:dyDescent="0.25">
      <c r="A193" s="21" t="s">
        <v>93</v>
      </c>
      <c r="B193" s="22">
        <v>591581.26</v>
      </c>
      <c r="C193" s="22">
        <v>591581.26</v>
      </c>
      <c r="D193" s="23">
        <f>IFERROR(BD!$C193/BD!$B193,0)</f>
        <v>1</v>
      </c>
      <c r="E193" s="24">
        <v>114731.11</v>
      </c>
      <c r="F193" s="22">
        <f>BD!$C193-BD!$E193</f>
        <v>476850.15</v>
      </c>
      <c r="G193" s="24">
        <f>BD!$K193+BD!$P193+BD!$S193</f>
        <v>257877.13</v>
      </c>
      <c r="H193" s="23">
        <f>IFERROR(BD!$G193/BD!$F193,0)</f>
        <v>0.54079280461587353</v>
      </c>
      <c r="I193" s="24">
        <f>BD!$F193-BD!$G193</f>
        <v>218973.02000000002</v>
      </c>
      <c r="J193" s="23">
        <f>IFERROR(BD!$I193/BD!$F193,)</f>
        <v>0.45920719538412647</v>
      </c>
      <c r="K193" s="22">
        <v>147293</v>
      </c>
      <c r="L193" s="22">
        <v>4329.8799999999992</v>
      </c>
      <c r="M193" s="22">
        <v>8536.1200000000008</v>
      </c>
      <c r="N193" s="22"/>
      <c r="O193" s="22">
        <v>16800</v>
      </c>
      <c r="P193" s="22">
        <f>BD!$L193+BD!$M193+BD!$N193+BD!$O193</f>
        <v>29666</v>
      </c>
      <c r="Q193" s="22">
        <v>13690.189999999999</v>
      </c>
      <c r="R193" s="22">
        <v>67227.94</v>
      </c>
      <c r="S193" s="22">
        <f>BD!$Q193+BD!$R193</f>
        <v>80918.13</v>
      </c>
      <c r="T193" s="25">
        <f>BD!$K193+BD!$P193+BD!$S193</f>
        <v>257877.13</v>
      </c>
      <c r="U193" s="26">
        <f>(BD!$B193/(SUM($B$154:$B$231)))*$AA$154</f>
        <v>24528.156419248215</v>
      </c>
      <c r="V193" s="25">
        <f>BD!$F193-BD!$G193-BD!$U193</f>
        <v>194444.86358075181</v>
      </c>
      <c r="W193" s="27">
        <f>IFERROR(BD!$V193/BD!$C193,"0")</f>
        <v>0.32868665173868389</v>
      </c>
      <c r="X193" s="28">
        <v>45839</v>
      </c>
      <c r="Y193" s="37">
        <f t="shared" si="2"/>
        <v>45869</v>
      </c>
      <c r="AB193" s="18">
        <f>SUMIFS('BD FT'!$Q:$Q,'BD FT'!$P:$P,BD!A193,'BD FT'!$O:$O,BD!Y193)</f>
        <v>0</v>
      </c>
      <c r="AC193" s="18">
        <f>SUMIFS('BD FREE'!$D:$D,'BD FREE'!$A:$A,BD!$A193,'BD FREE'!$C:$C,BD!$Y193)</f>
        <v>9440</v>
      </c>
    </row>
    <row r="194" spans="1:29" x14ac:dyDescent="0.25">
      <c r="A194" s="13" t="s">
        <v>54</v>
      </c>
      <c r="B194" s="14">
        <v>5881.16</v>
      </c>
      <c r="C194" s="14">
        <v>5881.16</v>
      </c>
      <c r="D194" s="15">
        <f>IFERROR(BD!$C194/BD!$B194,0)</f>
        <v>1</v>
      </c>
      <c r="E194" s="16">
        <v>967.44</v>
      </c>
      <c r="F194" s="14">
        <f>BD!$C194-BD!$E194</f>
        <v>4913.7199999999993</v>
      </c>
      <c r="G194" s="16">
        <f>BD!$K194+BD!$P194+BD!$S194</f>
        <v>3474.94</v>
      </c>
      <c r="H194" s="15">
        <f>IFERROR(BD!$G194/BD!$F194,0)</f>
        <v>0.70719129295116545</v>
      </c>
      <c r="I194" s="16">
        <f>BD!$F194-BD!$G194</f>
        <v>1438.7799999999993</v>
      </c>
      <c r="J194" s="15">
        <f>IFERROR(BD!$I194/BD!$F194,)</f>
        <v>0.2928087070488346</v>
      </c>
      <c r="K194" s="14">
        <v>1412</v>
      </c>
      <c r="L194" s="14">
        <v>286</v>
      </c>
      <c r="M194" s="14">
        <v>144.68</v>
      </c>
      <c r="N194" s="14">
        <v>539.76</v>
      </c>
      <c r="O194" s="14">
        <v>300</v>
      </c>
      <c r="P194" s="14">
        <f>BD!$L194+BD!$M194+BD!$N194+BD!$O194</f>
        <v>1270.44</v>
      </c>
      <c r="Q194" s="14">
        <v>137.37</v>
      </c>
      <c r="R194" s="14">
        <v>655.13</v>
      </c>
      <c r="S194" s="14">
        <f>BD!$Q194+BD!$R194</f>
        <v>792.5</v>
      </c>
      <c r="T194" s="17">
        <f>BD!$K194+BD!$P194+BD!$S194</f>
        <v>3474.94</v>
      </c>
      <c r="U194" s="18">
        <f>(BD!$B194/(SUM($B$154:$B$231)))*$AA$154</f>
        <v>243.84479725849638</v>
      </c>
      <c r="V194" s="17">
        <f>BD!$F194-BD!$G194-BD!$U194</f>
        <v>1194.935202741503</v>
      </c>
      <c r="W194" s="19">
        <f>IFERROR(BD!$V194/BD!$C194,"0")</f>
        <v>0.20318018940846755</v>
      </c>
      <c r="X194" s="20">
        <v>45839</v>
      </c>
      <c r="Y194" s="36">
        <f t="shared" si="2"/>
        <v>45869</v>
      </c>
      <c r="AB194" s="18">
        <f>SUMIFS('BD FT'!$Q:$Q,'BD FT'!$P:$P,BD!A194,'BD FT'!$O:$O,BD!Y194)</f>
        <v>0</v>
      </c>
      <c r="AC194" s="18">
        <f>SUMIFS('BD FREE'!$D:$D,'BD FREE'!$A:$A,BD!$A194,'BD FREE'!$C:$C,BD!$Y194)</f>
        <v>0</v>
      </c>
    </row>
    <row r="195" spans="1:29" x14ac:dyDescent="0.25">
      <c r="A195" s="21" t="s">
        <v>55</v>
      </c>
      <c r="B195" s="22">
        <v>3576.77</v>
      </c>
      <c r="C195" s="22">
        <v>3576.77</v>
      </c>
      <c r="D195" s="23">
        <f>IFERROR(BD!$C195/BD!$B195,0)</f>
        <v>1</v>
      </c>
      <c r="E195" s="24">
        <v>588.39</v>
      </c>
      <c r="F195" s="22">
        <f>BD!$C195-BD!$E195</f>
        <v>2988.38</v>
      </c>
      <c r="G195" s="24">
        <f>BD!$K195+BD!$P195+BD!$S195</f>
        <v>1074.03</v>
      </c>
      <c r="H195" s="23">
        <f>IFERROR(BD!$G195/BD!$F195,0)</f>
        <v>0.35940208407230673</v>
      </c>
      <c r="I195" s="24">
        <f>BD!$F195-BD!$G195</f>
        <v>1914.3500000000001</v>
      </c>
      <c r="J195" s="23">
        <f>IFERROR(BD!$I195/BD!$F195,)</f>
        <v>0.64059791592769333</v>
      </c>
      <c r="K195" s="22">
        <v>260</v>
      </c>
      <c r="L195" s="22">
        <v>21.96</v>
      </c>
      <c r="M195" s="22">
        <v>144.68</v>
      </c>
      <c r="N195" s="22"/>
      <c r="O195" s="22">
        <v>40</v>
      </c>
      <c r="P195" s="22">
        <f>BD!$L195+BD!$M195+BD!$N195+BD!$O195</f>
        <v>206.64000000000001</v>
      </c>
      <c r="Q195" s="22">
        <v>105.68</v>
      </c>
      <c r="R195" s="22">
        <v>501.71</v>
      </c>
      <c r="S195" s="22">
        <f>BD!$Q195+BD!$R195</f>
        <v>607.39</v>
      </c>
      <c r="T195" s="25">
        <f>BD!$K195+BD!$P195+BD!$S195</f>
        <v>1074.03</v>
      </c>
      <c r="U195" s="26">
        <f>(BD!$B195/(SUM($B$154:$B$231)))*$AA$154</f>
        <v>148.30012369843232</v>
      </c>
      <c r="V195" s="25">
        <f>BD!$F195-BD!$G195-BD!$U195</f>
        <v>1766.0498763015678</v>
      </c>
      <c r="W195" s="27">
        <f>IFERROR(BD!$V195/BD!$C195,"0")</f>
        <v>0.49375550463171181</v>
      </c>
      <c r="X195" s="28">
        <v>45839</v>
      </c>
      <c r="Y195" s="37">
        <f t="shared" ref="Y195:Y233" si="3">EOMONTH(X195,0)</f>
        <v>45869</v>
      </c>
      <c r="AB195" s="18">
        <f>SUMIFS('BD FT'!$Q:$Q,'BD FT'!$P:$P,BD!A195,'BD FT'!$O:$O,BD!Y195)</f>
        <v>0</v>
      </c>
      <c r="AC195" s="18">
        <f>SUMIFS('BD FREE'!$D:$D,'BD FREE'!$A:$A,BD!$A195,'BD FREE'!$C:$C,BD!$Y195)</f>
        <v>0</v>
      </c>
    </row>
    <row r="196" spans="1:29" x14ac:dyDescent="0.25">
      <c r="A196" s="13" t="s">
        <v>56</v>
      </c>
      <c r="B196" s="14">
        <v>13887.45</v>
      </c>
      <c r="C196" s="14">
        <v>13877.45</v>
      </c>
      <c r="D196" s="15">
        <f>IFERROR(BD!$C196/BD!$B196,0)</f>
        <v>0.99927992540027144</v>
      </c>
      <c r="E196" s="16">
        <v>2282.83</v>
      </c>
      <c r="F196" s="14">
        <f>BD!$C196-BD!$E196</f>
        <v>11594.62</v>
      </c>
      <c r="G196" s="16">
        <f>BD!$K196+BD!$P196+BD!$S196</f>
        <v>6996.68</v>
      </c>
      <c r="H196" s="15">
        <f>IFERROR(BD!$G196/BD!$F196,0)</f>
        <v>0.60344194117616612</v>
      </c>
      <c r="I196" s="16">
        <f>BD!$F196-BD!$G196</f>
        <v>4597.9400000000005</v>
      </c>
      <c r="J196" s="15">
        <f>IFERROR(BD!$I196/BD!$F196,)</f>
        <v>0.39655805882383383</v>
      </c>
      <c r="K196" s="14">
        <v>3058</v>
      </c>
      <c r="L196" s="14">
        <v>800</v>
      </c>
      <c r="M196" s="14">
        <v>289.36</v>
      </c>
      <c r="N196" s="14">
        <v>664.32</v>
      </c>
      <c r="O196" s="14">
        <v>600</v>
      </c>
      <c r="P196" s="14">
        <f>BD!$L196+BD!$M196+BD!$N196+BD!$O196</f>
        <v>2353.6800000000003</v>
      </c>
      <c r="Q196" s="14">
        <v>274.74</v>
      </c>
      <c r="R196" s="14">
        <v>1310.26</v>
      </c>
      <c r="S196" s="14">
        <f>BD!$Q196+BD!$R196</f>
        <v>1585</v>
      </c>
      <c r="T196" s="17">
        <f>BD!$K196+BD!$P196+BD!$S196</f>
        <v>6996.68</v>
      </c>
      <c r="U196" s="18">
        <f>(BD!$B196/(SUM($B$154:$B$231)))*$AA$154</f>
        <v>575.80178564900564</v>
      </c>
      <c r="V196" s="17">
        <f>BD!$F196-BD!$G196-BD!$U196</f>
        <v>4022.138214350995</v>
      </c>
      <c r="W196" s="19">
        <f>IFERROR(BD!$V196/BD!$C196,"0")</f>
        <v>0.28983265761007926</v>
      </c>
      <c r="X196" s="20">
        <v>45839</v>
      </c>
      <c r="Y196" s="36">
        <f t="shared" si="3"/>
        <v>45869</v>
      </c>
      <c r="AB196" s="18">
        <f>SUMIFS('BD FT'!$Q:$Q,'BD FT'!$P:$P,BD!A196,'BD FT'!$O:$O,BD!Y196)</f>
        <v>0</v>
      </c>
      <c r="AC196" s="18">
        <f>SUMIFS('BD FREE'!$D:$D,'BD FREE'!$A:$A,BD!$A196,'BD FREE'!$C:$C,BD!$Y196)</f>
        <v>0</v>
      </c>
    </row>
    <row r="197" spans="1:29" x14ac:dyDescent="0.25">
      <c r="A197" s="21" t="s">
        <v>58</v>
      </c>
      <c r="B197" s="22">
        <v>85409.78</v>
      </c>
      <c r="C197" s="22">
        <v>77904.67</v>
      </c>
      <c r="D197" s="23">
        <f>IFERROR(BD!$C197/BD!$B197,0)</f>
        <v>0.91212821295172519</v>
      </c>
      <c r="E197" s="24">
        <v>13668.7</v>
      </c>
      <c r="F197" s="22">
        <f>BD!$C197-BD!$E197</f>
        <v>64235.97</v>
      </c>
      <c r="G197" s="24">
        <f>BD!$K197+BD!$P197+BD!$S197</f>
        <v>52156.85</v>
      </c>
      <c r="H197" s="23">
        <f>IFERROR(BD!$G197/BD!$F197,0)</f>
        <v>0.81195707015866647</v>
      </c>
      <c r="I197" s="24">
        <f>BD!$F197-BD!$G197</f>
        <v>12079.120000000003</v>
      </c>
      <c r="J197" s="23">
        <f>IFERROR(BD!$I197/BD!$F197,)</f>
        <v>0.18804292984133347</v>
      </c>
      <c r="K197" s="22">
        <v>29863</v>
      </c>
      <c r="L197" s="22">
        <v>906.4</v>
      </c>
      <c r="M197" s="22">
        <v>1880.8400000000006</v>
      </c>
      <c r="N197" s="22"/>
      <c r="O197" s="22">
        <v>3600</v>
      </c>
      <c r="P197" s="22">
        <f>BD!$L197+BD!$M197+BD!$N197+BD!$O197</f>
        <v>6387.2400000000007</v>
      </c>
      <c r="Q197" s="22">
        <v>2742.24</v>
      </c>
      <c r="R197" s="22">
        <v>13164.37</v>
      </c>
      <c r="S197" s="22">
        <f>BD!$Q197+BD!$R197</f>
        <v>15906.61</v>
      </c>
      <c r="T197" s="25">
        <f>BD!$K197+BD!$P197+BD!$S197</f>
        <v>52156.85</v>
      </c>
      <c r="U197" s="26">
        <f>(BD!$B197/(SUM($B$154:$B$231)))*$AA$154</f>
        <v>3541.2623509635478</v>
      </c>
      <c r="V197" s="25">
        <f>BD!$F197-BD!$G197-BD!$U197</f>
        <v>8537.8576490364539</v>
      </c>
      <c r="W197" s="27">
        <f>IFERROR(BD!$V197/BD!$C197,"0")</f>
        <v>0.10959365656816791</v>
      </c>
      <c r="X197" s="28">
        <v>45839</v>
      </c>
      <c r="Y197" s="37">
        <f t="shared" si="3"/>
        <v>45869</v>
      </c>
      <c r="AB197" s="18">
        <f>SUMIFS('BD FT'!$Q:$Q,'BD FT'!$P:$P,BD!A197,'BD FT'!$O:$O,BD!Y197)</f>
        <v>0</v>
      </c>
      <c r="AC197" s="18">
        <f>SUMIFS('BD FREE'!$D:$D,'BD FREE'!$A:$A,BD!$A197,'BD FREE'!$C:$C,BD!$Y197)</f>
        <v>0</v>
      </c>
    </row>
    <row r="198" spans="1:29" x14ac:dyDescent="0.25">
      <c r="A198" s="13" t="s">
        <v>59</v>
      </c>
      <c r="B198" s="14">
        <v>5823.24</v>
      </c>
      <c r="C198" s="14">
        <v>5823.84</v>
      </c>
      <c r="D198" s="15">
        <f>IFERROR(BD!$C198/BD!$B198,0)</f>
        <v>1.0001030354235787</v>
      </c>
      <c r="E198" s="16">
        <v>958.03</v>
      </c>
      <c r="F198" s="14">
        <f>BD!$C198-BD!$E198</f>
        <v>4865.8100000000004</v>
      </c>
      <c r="G198" s="16">
        <f>BD!$K198+BD!$P198+BD!$S198</f>
        <v>3158.9</v>
      </c>
      <c r="H198" s="15">
        <f>IFERROR(BD!$G198/BD!$F198,0)</f>
        <v>0.64920331866636793</v>
      </c>
      <c r="I198" s="16">
        <f>BD!$F198-BD!$G198</f>
        <v>1706.9100000000003</v>
      </c>
      <c r="J198" s="15">
        <f>IFERROR(BD!$I198/BD!$F198,)</f>
        <v>0.35079668133363207</v>
      </c>
      <c r="K198" s="14">
        <v>1267</v>
      </c>
      <c r="L198" s="14">
        <v>198</v>
      </c>
      <c r="M198" s="14">
        <v>144.68</v>
      </c>
      <c r="N198" s="14">
        <v>456.72</v>
      </c>
      <c r="O198" s="14">
        <v>300</v>
      </c>
      <c r="P198" s="14">
        <f>BD!$L198+BD!$M198+BD!$N198+BD!$O198</f>
        <v>1099.4000000000001</v>
      </c>
      <c r="Q198" s="14">
        <v>137.37</v>
      </c>
      <c r="R198" s="14">
        <v>655.13</v>
      </c>
      <c r="S198" s="14">
        <f>BD!$Q198+BD!$R198</f>
        <v>792.5</v>
      </c>
      <c r="T198" s="17">
        <f>BD!$K198+BD!$P198+BD!$S198</f>
        <v>3158.9</v>
      </c>
      <c r="U198" s="18">
        <f>(BD!$B198/(SUM($B$154:$B$231)))*$AA$154</f>
        <v>241.44331682653871</v>
      </c>
      <c r="V198" s="17">
        <f>BD!$F198-BD!$G198-BD!$U198</f>
        <v>1465.4666831734617</v>
      </c>
      <c r="W198" s="19">
        <f>IFERROR(BD!$V198/BD!$C198,"0")</f>
        <v>0.25163237368702807</v>
      </c>
      <c r="X198" s="20">
        <v>45839</v>
      </c>
      <c r="Y198" s="36">
        <f t="shared" si="3"/>
        <v>45869</v>
      </c>
      <c r="AB198" s="18">
        <f>SUMIFS('BD FT'!$Q:$Q,'BD FT'!$P:$P,BD!A198,'BD FT'!$O:$O,BD!Y198)</f>
        <v>0</v>
      </c>
      <c r="AC198" s="18">
        <f>SUMIFS('BD FREE'!$D:$D,'BD FREE'!$A:$A,BD!$A198,'BD FREE'!$C:$C,BD!$Y198)</f>
        <v>0</v>
      </c>
    </row>
    <row r="199" spans="1:29" x14ac:dyDescent="0.25">
      <c r="A199" s="21" t="s">
        <v>60</v>
      </c>
      <c r="B199" s="22">
        <v>214076.75</v>
      </c>
      <c r="C199" s="22">
        <v>198463.04</v>
      </c>
      <c r="D199" s="23">
        <f>IFERROR(BD!$C199/BD!$B199,0)</f>
        <v>0.92706489611786436</v>
      </c>
      <c r="E199" s="24">
        <v>36616.44</v>
      </c>
      <c r="F199" s="22">
        <f>BD!$C199-BD!$E199</f>
        <v>161846.6</v>
      </c>
      <c r="G199" s="24">
        <f>BD!$K199+BD!$P199+BD!$S199</f>
        <v>81823.06</v>
      </c>
      <c r="H199" s="23">
        <f>IFERROR(BD!$G199/BD!$F199,0)</f>
        <v>0.50555933828699517</v>
      </c>
      <c r="I199" s="24">
        <f>BD!$F199-BD!$G199</f>
        <v>80023.540000000008</v>
      </c>
      <c r="J199" s="23">
        <f>IFERROR(BD!$I199/BD!$F199,)</f>
        <v>0.49444066171300483</v>
      </c>
      <c r="K199" s="22">
        <v>43181</v>
      </c>
      <c r="L199" s="22">
        <v>5315.2000000000007</v>
      </c>
      <c r="M199" s="22">
        <v>3327.6399999999994</v>
      </c>
      <c r="N199" s="22">
        <v>456.72</v>
      </c>
      <c r="O199" s="22">
        <v>4500</v>
      </c>
      <c r="P199" s="22">
        <f>BD!$L199+BD!$M199+BD!$N199+BD!$O199</f>
        <v>13599.56</v>
      </c>
      <c r="Q199" s="22">
        <v>4358.41</v>
      </c>
      <c r="R199" s="22">
        <v>20684.09</v>
      </c>
      <c r="S199" s="22">
        <f>BD!$Q199+BD!$R199</f>
        <v>25042.5</v>
      </c>
      <c r="T199" s="25">
        <f>BD!$K199+BD!$P199+BD!$S199</f>
        <v>81823.06</v>
      </c>
      <c r="U199" s="26">
        <f>(BD!$B199/(SUM($B$154:$B$231)))*$AA$154</f>
        <v>8876.055353281974</v>
      </c>
      <c r="V199" s="25">
        <f>BD!$F199-BD!$G199-BD!$U199</f>
        <v>71147.484646718032</v>
      </c>
      <c r="W199" s="27">
        <f>IFERROR(BD!$V199/BD!$C199,"0")</f>
        <v>0.35849236536293122</v>
      </c>
      <c r="X199" s="28">
        <v>45839</v>
      </c>
      <c r="Y199" s="37">
        <f t="shared" si="3"/>
        <v>45869</v>
      </c>
      <c r="AB199" s="18">
        <f>SUMIFS('BD FT'!$Q:$Q,'BD FT'!$P:$P,BD!A199,'BD FT'!$O:$O,BD!Y199)</f>
        <v>2115</v>
      </c>
      <c r="AC199" s="18">
        <f>SUMIFS('BD FREE'!$D:$D,'BD FREE'!$A:$A,BD!$A199,'BD FREE'!$C:$C,BD!$Y199)</f>
        <v>25200</v>
      </c>
    </row>
    <row r="200" spans="1:29" x14ac:dyDescent="0.25">
      <c r="A200" s="13" t="s">
        <v>61</v>
      </c>
      <c r="B200" s="14">
        <v>5875</v>
      </c>
      <c r="C200" s="14">
        <v>5491.51</v>
      </c>
      <c r="D200" s="15">
        <f>IFERROR(BD!$C200/BD!$B200,0)</f>
        <v>0.93472510638297879</v>
      </c>
      <c r="E200" s="16">
        <v>903.36</v>
      </c>
      <c r="F200" s="14">
        <f>BD!$C200-BD!$E200</f>
        <v>4588.1500000000005</v>
      </c>
      <c r="G200" s="16">
        <f>BD!$K200+BD!$P200+BD!$S200</f>
        <v>3353.9</v>
      </c>
      <c r="H200" s="15">
        <f>IFERROR(BD!$G200/BD!$F200,0)</f>
        <v>0.73099179407822323</v>
      </c>
      <c r="I200" s="16">
        <f>BD!$F200-BD!$G200</f>
        <v>1234.2500000000005</v>
      </c>
      <c r="J200" s="15">
        <f>IFERROR(BD!$I200/BD!$F200,)</f>
        <v>0.26900820592177682</v>
      </c>
      <c r="K200" s="14">
        <v>1418</v>
      </c>
      <c r="L200" s="14">
        <v>242</v>
      </c>
      <c r="M200" s="14">
        <v>144.68</v>
      </c>
      <c r="N200" s="14">
        <v>456.72</v>
      </c>
      <c r="O200" s="14">
        <v>300</v>
      </c>
      <c r="P200" s="14">
        <f>BD!$L200+BD!$M200+BD!$N200+BD!$O200</f>
        <v>1143.4000000000001</v>
      </c>
      <c r="Q200" s="14">
        <v>137.37</v>
      </c>
      <c r="R200" s="14">
        <v>655.13</v>
      </c>
      <c r="S200" s="14">
        <f>BD!$Q200+BD!$R200</f>
        <v>792.5</v>
      </c>
      <c r="T200" s="17">
        <f>BD!$K200+BD!$P200+BD!$S200</f>
        <v>3353.9</v>
      </c>
      <c r="U200" s="18">
        <f>(BD!$B200/(SUM($B$154:$B$231)))*$AA$154</f>
        <v>243.58939119045669</v>
      </c>
      <c r="V200" s="17">
        <f>BD!$F200-BD!$G200-BD!$U200</f>
        <v>990.66060880954376</v>
      </c>
      <c r="W200" s="19">
        <f>IFERROR(BD!$V200/BD!$C200,"0")</f>
        <v>0.18039858050145474</v>
      </c>
      <c r="X200" s="20">
        <v>45839</v>
      </c>
      <c r="Y200" s="36">
        <f t="shared" si="3"/>
        <v>45869</v>
      </c>
      <c r="AB200" s="18">
        <f>SUMIFS('BD FT'!$Q:$Q,'BD FT'!$P:$P,BD!A200,'BD FT'!$O:$O,BD!Y200)</f>
        <v>0</v>
      </c>
      <c r="AC200" s="18">
        <f>SUMIFS('BD FREE'!$D:$D,'BD FREE'!$A:$A,BD!$A200,'BD FREE'!$C:$C,BD!$Y200)</f>
        <v>0</v>
      </c>
    </row>
    <row r="201" spans="1:29" x14ac:dyDescent="0.25">
      <c r="A201" s="21" t="s">
        <v>62</v>
      </c>
      <c r="B201" s="22">
        <v>18058.8</v>
      </c>
      <c r="C201" s="22">
        <v>18058.8</v>
      </c>
      <c r="D201" s="23">
        <f>IFERROR(BD!$C201/BD!$B201,0)</f>
        <v>1</v>
      </c>
      <c r="E201" s="24">
        <v>2970.67</v>
      </c>
      <c r="F201" s="22">
        <f>BD!$C201-BD!$E201</f>
        <v>15088.13</v>
      </c>
      <c r="G201" s="24">
        <f>BD!$K201+BD!$P201+BD!$S201</f>
        <v>11479.41</v>
      </c>
      <c r="H201" s="23">
        <f>IFERROR(BD!$G201/BD!$F201,0)</f>
        <v>0.7608239059446068</v>
      </c>
      <c r="I201" s="24">
        <f>BD!$F201-BD!$G201</f>
        <v>3608.7199999999993</v>
      </c>
      <c r="J201" s="23">
        <f>IFERROR(BD!$I201/BD!$F201,)</f>
        <v>0.2391760940553932</v>
      </c>
      <c r="K201" s="22">
        <v>5176</v>
      </c>
      <c r="L201" s="22">
        <v>704</v>
      </c>
      <c r="M201" s="22">
        <v>434.04</v>
      </c>
      <c r="N201" s="22">
        <v>1370.16</v>
      </c>
      <c r="O201" s="22">
        <v>900</v>
      </c>
      <c r="P201" s="22">
        <f>BD!$L201+BD!$M201+BD!$N201+BD!$O201</f>
        <v>3408.2</v>
      </c>
      <c r="Q201" s="22">
        <v>499.34</v>
      </c>
      <c r="R201" s="22">
        <v>2395.87</v>
      </c>
      <c r="S201" s="22">
        <f>BD!$Q201+BD!$R201</f>
        <v>2895.21</v>
      </c>
      <c r="T201" s="25">
        <f>BD!$K201+BD!$P201+BD!$S201</f>
        <v>11479.41</v>
      </c>
      <c r="U201" s="26">
        <f>(BD!$B201/(SUM($B$154:$B$231)))*$AA$154</f>
        <v>748.75439959663311</v>
      </c>
      <c r="V201" s="25">
        <f>BD!$F201-BD!$G201-BD!$U201</f>
        <v>2859.9656004033664</v>
      </c>
      <c r="W201" s="27">
        <f>IFERROR(BD!$V201/BD!$C201,"0")</f>
        <v>0.15836963698603265</v>
      </c>
      <c r="X201" s="28">
        <v>45839</v>
      </c>
      <c r="Y201" s="37">
        <f t="shared" si="3"/>
        <v>45869</v>
      </c>
      <c r="AB201" s="18">
        <f>SUMIFS('BD FT'!$Q:$Q,'BD FT'!$P:$P,BD!A201,'BD FT'!$O:$O,BD!Y201)</f>
        <v>0</v>
      </c>
      <c r="AC201" s="18">
        <f>SUMIFS('BD FREE'!$D:$D,'BD FREE'!$A:$A,BD!$A201,'BD FREE'!$C:$C,BD!$Y201)</f>
        <v>0</v>
      </c>
    </row>
    <row r="202" spans="1:29" x14ac:dyDescent="0.25">
      <c r="A202" s="13" t="s">
        <v>63</v>
      </c>
      <c r="B202" s="14">
        <v>10649.94</v>
      </c>
      <c r="C202" s="14">
        <v>10649.94</v>
      </c>
      <c r="D202" s="15">
        <f>IFERROR(BD!$C202/BD!$B202,0)</f>
        <v>1</v>
      </c>
      <c r="E202" s="16">
        <v>1751.91</v>
      </c>
      <c r="F202" s="14">
        <f>BD!$C202-BD!$E202</f>
        <v>8898.0300000000007</v>
      </c>
      <c r="G202" s="16">
        <f>BD!$K202+BD!$P202+BD!$S202</f>
        <v>6995.16</v>
      </c>
      <c r="H202" s="15">
        <f>IFERROR(BD!$G202/BD!$F202,0)</f>
        <v>0.78614704603153729</v>
      </c>
      <c r="I202" s="16">
        <f>BD!$F202-BD!$G202</f>
        <v>1902.8700000000008</v>
      </c>
      <c r="J202" s="15">
        <f>IFERROR(BD!$I202/BD!$F202,)</f>
        <v>0.21385295396846277</v>
      </c>
      <c r="K202" s="14">
        <v>3003</v>
      </c>
      <c r="L202" s="14">
        <v>616</v>
      </c>
      <c r="M202" s="14">
        <v>289.36</v>
      </c>
      <c r="N202" s="14">
        <v>913.44</v>
      </c>
      <c r="O202" s="14">
        <v>600</v>
      </c>
      <c r="P202" s="14">
        <f>BD!$L202+BD!$M202+BD!$N202+BD!$O202</f>
        <v>2418.8000000000002</v>
      </c>
      <c r="Q202" s="14">
        <v>283.73</v>
      </c>
      <c r="R202" s="14">
        <v>1289.6300000000001</v>
      </c>
      <c r="S202" s="14">
        <f>BD!$Q202+BD!$R202</f>
        <v>1573.3600000000001</v>
      </c>
      <c r="T202" s="17">
        <f>BD!$K202+BD!$P202+BD!$S202</f>
        <v>6995.16</v>
      </c>
      <c r="U202" s="18">
        <f>(BD!$B202/(SUM($B$154:$B$231)))*$AA$154</f>
        <v>441.56806822381145</v>
      </c>
      <c r="V202" s="17">
        <f>BD!$F202-BD!$G202-BD!$U202</f>
        <v>1461.3019317761893</v>
      </c>
      <c r="W202" s="19">
        <f>IFERROR(BD!$V202/BD!$C202,"0")</f>
        <v>0.13721222201967234</v>
      </c>
      <c r="X202" s="20">
        <v>45839</v>
      </c>
      <c r="Y202" s="36">
        <f t="shared" si="3"/>
        <v>45869</v>
      </c>
      <c r="AB202" s="18">
        <f>SUMIFS('BD FT'!$Q:$Q,'BD FT'!$P:$P,BD!A202,'BD FT'!$O:$O,BD!Y202)</f>
        <v>0</v>
      </c>
      <c r="AC202" s="18">
        <f>SUMIFS('BD FREE'!$D:$D,'BD FREE'!$A:$A,BD!$A202,'BD FREE'!$C:$C,BD!$Y202)</f>
        <v>0</v>
      </c>
    </row>
    <row r="203" spans="1:29" x14ac:dyDescent="0.25">
      <c r="A203" s="21" t="s">
        <v>64</v>
      </c>
      <c r="B203" s="22">
        <v>11716.84</v>
      </c>
      <c r="C203" s="22">
        <v>12389.86</v>
      </c>
      <c r="D203" s="23">
        <f>IFERROR(BD!$C203/BD!$B203,0)</f>
        <v>1.0574404020196573</v>
      </c>
      <c r="E203" s="24">
        <v>2069.8200000000002</v>
      </c>
      <c r="F203" s="22">
        <f>BD!$C203-BD!$E203</f>
        <v>10320.040000000001</v>
      </c>
      <c r="G203" s="24">
        <f>BD!$K203+BD!$P203+BD!$S203</f>
        <v>6198.17</v>
      </c>
      <c r="H203" s="23">
        <f>IFERROR(BD!$G203/BD!$F203,0)</f>
        <v>0.60059554032736306</v>
      </c>
      <c r="I203" s="24">
        <f>BD!$F203-BD!$G203</f>
        <v>4121.8700000000008</v>
      </c>
      <c r="J203" s="23">
        <f>IFERROR(BD!$I203/BD!$F203,)</f>
        <v>0.39940445967263699</v>
      </c>
      <c r="K203" s="22">
        <v>2608</v>
      </c>
      <c r="L203" s="22">
        <v>484</v>
      </c>
      <c r="M203" s="22">
        <v>144.68</v>
      </c>
      <c r="N203" s="22">
        <v>913.44</v>
      </c>
      <c r="O203" s="22">
        <v>300</v>
      </c>
      <c r="P203" s="22">
        <f>BD!$L203+BD!$M203+BD!$N203+BD!$O203</f>
        <v>1842.1200000000001</v>
      </c>
      <c r="Q203" s="22">
        <v>302.22000000000003</v>
      </c>
      <c r="R203" s="22">
        <v>1445.83</v>
      </c>
      <c r="S203" s="22">
        <f>BD!$Q203+BD!$R203</f>
        <v>1748.05</v>
      </c>
      <c r="T203" s="25">
        <f>BD!$K203+BD!$P203+BD!$S203</f>
        <v>6198.17</v>
      </c>
      <c r="U203" s="26">
        <f>(BD!$B203/(SUM($B$154:$B$231)))*$AA$154</f>
        <v>485.80390166399843</v>
      </c>
      <c r="V203" s="25">
        <f>BD!$F203-BD!$G203-BD!$U203</f>
        <v>3636.0660983360021</v>
      </c>
      <c r="W203" s="27">
        <f>IFERROR(BD!$V203/BD!$C203,"0")</f>
        <v>0.29347112060475278</v>
      </c>
      <c r="X203" s="28">
        <v>45839</v>
      </c>
      <c r="Y203" s="37">
        <f t="shared" si="3"/>
        <v>45869</v>
      </c>
      <c r="AB203" s="18">
        <f>SUMIFS('BD FT'!$Q:$Q,'BD FT'!$P:$P,BD!A203,'BD FT'!$O:$O,BD!Y203)</f>
        <v>0</v>
      </c>
      <c r="AC203" s="18">
        <f>SUMIFS('BD FREE'!$D:$D,'BD FREE'!$A:$A,BD!$A203,'BD FREE'!$C:$C,BD!$Y203)</f>
        <v>0</v>
      </c>
    </row>
    <row r="204" spans="1:29" x14ac:dyDescent="0.25">
      <c r="A204" s="13" t="s">
        <v>65</v>
      </c>
      <c r="B204" s="14">
        <v>82855.73</v>
      </c>
      <c r="C204" s="14">
        <v>80960.09</v>
      </c>
      <c r="D204" s="15">
        <f>IFERROR(BD!$C204/BD!$B204,0)</f>
        <v>0.97712119608384362</v>
      </c>
      <c r="E204" s="16">
        <v>13326.83</v>
      </c>
      <c r="F204" s="14">
        <f>BD!$C204-BD!$E204</f>
        <v>67633.259999999995</v>
      </c>
      <c r="G204" s="16">
        <f>BD!$K204+BD!$P204+BD!$S204</f>
        <v>48336.790000000008</v>
      </c>
      <c r="H204" s="15">
        <f>IFERROR(BD!$G204/BD!$F204,0)</f>
        <v>0.71468963643035999</v>
      </c>
      <c r="I204" s="16">
        <f>BD!$F204-BD!$G204</f>
        <v>19296.469999999987</v>
      </c>
      <c r="J204" s="15">
        <f>IFERROR(BD!$I204/BD!$F204,)</f>
        <v>0.28531036356963996</v>
      </c>
      <c r="K204" s="14">
        <v>21482</v>
      </c>
      <c r="L204" s="14">
        <v>3269</v>
      </c>
      <c r="M204" s="14">
        <v>1591.4800000000005</v>
      </c>
      <c r="N204" s="14">
        <v>5729.76</v>
      </c>
      <c r="O204" s="14">
        <v>3590</v>
      </c>
      <c r="P204" s="14">
        <f>BD!$L204+BD!$M204+BD!$N204+BD!$O204</f>
        <v>14180.240000000002</v>
      </c>
      <c r="Q204" s="14">
        <v>2187.6799999999998</v>
      </c>
      <c r="R204" s="14">
        <v>10486.87</v>
      </c>
      <c r="S204" s="14">
        <f>BD!$Q204+BD!$R204</f>
        <v>12674.550000000001</v>
      </c>
      <c r="T204" s="17">
        <f>BD!$K204+BD!$P204+BD!$S204</f>
        <v>48336.790000000008</v>
      </c>
      <c r="U204" s="18">
        <f>(BD!$B204/(SUM($B$154:$B$231)))*$AA$154</f>
        <v>3435.3662684835504</v>
      </c>
      <c r="V204" s="17">
        <f>BD!$F204-BD!$G204-BD!$U204</f>
        <v>15861.103731516436</v>
      </c>
      <c r="W204" s="19">
        <f>IFERROR(BD!$V204/BD!$C204,"0")</f>
        <v>0.19591262474530891</v>
      </c>
      <c r="X204" s="20">
        <v>45839</v>
      </c>
      <c r="Y204" s="36">
        <f t="shared" si="3"/>
        <v>45869</v>
      </c>
      <c r="AB204" s="18">
        <f>SUMIFS('BD FT'!$Q:$Q,'BD FT'!$P:$P,BD!A204,'BD FT'!$O:$O,BD!Y204)</f>
        <v>0</v>
      </c>
      <c r="AC204" s="18">
        <f>SUMIFS('BD FREE'!$D:$D,'BD FREE'!$A:$A,BD!$A204,'BD FREE'!$C:$C,BD!$Y204)</f>
        <v>450</v>
      </c>
    </row>
    <row r="205" spans="1:29" x14ac:dyDescent="0.25">
      <c r="A205" s="21" t="s">
        <v>66</v>
      </c>
      <c r="B205" s="22">
        <v>13729.01</v>
      </c>
      <c r="C205" s="22">
        <v>12962.03</v>
      </c>
      <c r="D205" s="23">
        <f>IFERROR(BD!$C205/BD!$B205,0)</f>
        <v>0.94413435491706976</v>
      </c>
      <c r="E205" s="24">
        <v>2132.25</v>
      </c>
      <c r="F205" s="22">
        <f>BD!$C205-BD!$E205</f>
        <v>10829.78</v>
      </c>
      <c r="G205" s="24">
        <f>BD!$K205+BD!$P205+BD!$S205</f>
        <v>4363.8</v>
      </c>
      <c r="H205" s="23">
        <f>IFERROR(BD!$G205/BD!$F205,0)</f>
        <v>0.40294447347960899</v>
      </c>
      <c r="I205" s="24">
        <f>BD!$F205-BD!$G205</f>
        <v>6465.9800000000005</v>
      </c>
      <c r="J205" s="23">
        <f>IFERROR(BD!$I205/BD!$F205,)</f>
        <v>0.59705552652039096</v>
      </c>
      <c r="K205" s="22">
        <v>1415</v>
      </c>
      <c r="L205" s="22">
        <v>264</v>
      </c>
      <c r="M205" s="22"/>
      <c r="N205" s="22">
        <v>1038</v>
      </c>
      <c r="O205" s="22">
        <v>300</v>
      </c>
      <c r="P205" s="22">
        <f>BD!$L205+BD!$M205+BD!$N205+BD!$O205</f>
        <v>1602</v>
      </c>
      <c r="Q205" s="22">
        <v>137.37</v>
      </c>
      <c r="R205" s="22">
        <v>1209.43</v>
      </c>
      <c r="S205" s="22">
        <f>BD!$Q205+BD!$R205</f>
        <v>1346.8000000000002</v>
      </c>
      <c r="T205" s="25">
        <f>BD!$K205+BD!$P205+BD!$S205</f>
        <v>4363.8</v>
      </c>
      <c r="U205" s="26">
        <f>(BD!$B205/(SUM($B$154:$B$231)))*$AA$154</f>
        <v>569.23254256130929</v>
      </c>
      <c r="V205" s="25">
        <f>BD!$F205-BD!$G205-BD!$U205</f>
        <v>5896.7474574386915</v>
      </c>
      <c r="W205" s="27">
        <f>IFERROR(BD!$V205/BD!$C205,"0")</f>
        <v>0.45492468829640814</v>
      </c>
      <c r="X205" s="28">
        <v>45839</v>
      </c>
      <c r="Y205" s="37">
        <f t="shared" si="3"/>
        <v>45869</v>
      </c>
      <c r="AB205" s="18">
        <f>SUMIFS('BD FT'!$Q:$Q,'BD FT'!$P:$P,BD!A205,'BD FT'!$O:$O,BD!Y205)</f>
        <v>0</v>
      </c>
      <c r="AC205" s="18">
        <f>SUMIFS('BD FREE'!$D:$D,'BD FREE'!$A:$A,BD!$A205,'BD FREE'!$C:$C,BD!$Y205)</f>
        <v>3300</v>
      </c>
    </row>
    <row r="206" spans="1:29" x14ac:dyDescent="0.25">
      <c r="A206" s="13" t="s">
        <v>89</v>
      </c>
      <c r="B206" s="14">
        <v>57446.32</v>
      </c>
      <c r="C206" s="14">
        <v>56746.549999999996</v>
      </c>
      <c r="D206" s="15">
        <f>IFERROR(BD!$C206/BD!$B206,0)</f>
        <v>0.98781871493247952</v>
      </c>
      <c r="E206" s="16">
        <v>9395.31</v>
      </c>
      <c r="F206" s="14">
        <f>BD!$C206-BD!$E206</f>
        <v>47351.24</v>
      </c>
      <c r="G206" s="16">
        <f>BD!$K206+BD!$P206+BD!$S206</f>
        <v>24122.100000000002</v>
      </c>
      <c r="H206" s="15">
        <f>IFERROR(BD!$G206/BD!$F206,0)</f>
        <v>0.50942910893146631</v>
      </c>
      <c r="I206" s="16">
        <f>BD!$F206-BD!$G206</f>
        <v>23229.139999999996</v>
      </c>
      <c r="J206" s="15">
        <f>IFERROR(BD!$I206/BD!$F206,)</f>
        <v>0.49057089106853374</v>
      </c>
      <c r="K206" s="14">
        <v>9411</v>
      </c>
      <c r="L206" s="14">
        <v>916</v>
      </c>
      <c r="M206" s="14">
        <v>1012.76</v>
      </c>
      <c r="N206" s="14">
        <v>3030.96</v>
      </c>
      <c r="O206" s="14">
        <v>1200</v>
      </c>
      <c r="P206" s="14">
        <f>BD!$L206+BD!$M206+BD!$N206+BD!$O206</f>
        <v>6159.72</v>
      </c>
      <c r="Q206" s="14">
        <v>1466.6899999999998</v>
      </c>
      <c r="R206" s="14">
        <v>7084.6900000000005</v>
      </c>
      <c r="S206" s="14">
        <f>BD!$Q206+BD!$R206</f>
        <v>8551.380000000001</v>
      </c>
      <c r="T206" s="17">
        <f>BD!$K206+BD!$P206+BD!$S206</f>
        <v>24122.100000000002</v>
      </c>
      <c r="U206" s="18">
        <f>(BD!$B206/(SUM($B$154:$B$231)))*$AA$154</f>
        <v>2381.840700413984</v>
      </c>
      <c r="V206" s="17">
        <f>BD!$F206-BD!$G206-BD!$U206</f>
        <v>20847.299299586011</v>
      </c>
      <c r="W206" s="19">
        <f>IFERROR(BD!$V206/BD!$C206,"0")</f>
        <v>0.36737562547125796</v>
      </c>
      <c r="X206" s="20">
        <v>45839</v>
      </c>
      <c r="Y206" s="36">
        <f t="shared" si="3"/>
        <v>45869</v>
      </c>
      <c r="AB206" s="18">
        <f>SUMIFS('BD FT'!$Q:$Q,'BD FT'!$P:$P,BD!A206,'BD FT'!$O:$O,BD!Y206)</f>
        <v>1612.8000000000002</v>
      </c>
      <c r="AC206" s="18">
        <f>SUMIFS('BD FREE'!$D:$D,'BD FREE'!$A:$A,BD!$A206,'BD FREE'!$C:$C,BD!$Y206)</f>
        <v>2700</v>
      </c>
    </row>
    <row r="207" spans="1:29" x14ac:dyDescent="0.25">
      <c r="A207" s="21" t="s">
        <v>14</v>
      </c>
      <c r="B207" s="22">
        <v>35698.480000000003</v>
      </c>
      <c r="C207" s="22">
        <v>35559.15</v>
      </c>
      <c r="D207" s="23">
        <f>IFERROR(BD!$C207/BD!$B207,0)</f>
        <v>0.99609703270279293</v>
      </c>
      <c r="E207" s="24">
        <v>5854.85</v>
      </c>
      <c r="F207" s="22">
        <f>BD!$C207-BD!$E207</f>
        <v>29704.300000000003</v>
      </c>
      <c r="G207" s="24">
        <f>BD!$K207+BD!$P207+BD!$S207</f>
        <v>17631.55</v>
      </c>
      <c r="H207" s="23">
        <f>IFERROR(BD!$G207/BD!$F207,0)</f>
        <v>0.59356894456358167</v>
      </c>
      <c r="I207" s="24">
        <f>BD!$F207-BD!$G207</f>
        <v>12072.750000000004</v>
      </c>
      <c r="J207" s="23">
        <f>IFERROR(BD!$I207/BD!$F207,)</f>
        <v>0.40643105543641839</v>
      </c>
      <c r="K207" s="22">
        <v>8397</v>
      </c>
      <c r="L207" s="22">
        <v>572</v>
      </c>
      <c r="M207" s="22">
        <v>850.04</v>
      </c>
      <c r="N207" s="22">
        <v>2615.7600000000002</v>
      </c>
      <c r="O207" s="22">
        <v>300</v>
      </c>
      <c r="P207" s="22">
        <f>BD!$L207+BD!$M207+BD!$N207+BD!$O207</f>
        <v>4337.8</v>
      </c>
      <c r="Q207" s="22">
        <v>828.46</v>
      </c>
      <c r="R207" s="22">
        <v>4068.29</v>
      </c>
      <c r="S207" s="22">
        <f>BD!$Q207+BD!$R207</f>
        <v>4896.75</v>
      </c>
      <c r="T207" s="25">
        <f>BD!$K207+BD!$P207+BD!$S207</f>
        <v>17631.55</v>
      </c>
      <c r="U207" s="26">
        <f>(BD!$B207/(SUM($B$154:$B$231)))*$AA$154</f>
        <v>1480.1312356807991</v>
      </c>
      <c r="V207" s="25">
        <f>BD!$F207-BD!$G207-BD!$U207</f>
        <v>10592.618764319204</v>
      </c>
      <c r="W207" s="27">
        <f>IFERROR(BD!$V207/BD!$C207,"0")</f>
        <v>0.2978872882034358</v>
      </c>
      <c r="X207" s="28">
        <v>45839</v>
      </c>
      <c r="Y207" s="37">
        <f t="shared" si="3"/>
        <v>45869</v>
      </c>
      <c r="AB207" s="18">
        <f>SUMIFS('BD FT'!$Q:$Q,'BD FT'!$P:$P,BD!A207,'BD FT'!$O:$O,BD!Y207)</f>
        <v>0</v>
      </c>
      <c r="AC207" s="18">
        <f>SUMIFS('BD FREE'!$D:$D,'BD FREE'!$A:$A,BD!$A207,'BD FREE'!$C:$C,BD!$Y207)</f>
        <v>1500</v>
      </c>
    </row>
    <row r="208" spans="1:29" x14ac:dyDescent="0.25">
      <c r="A208" s="13" t="s">
        <v>105</v>
      </c>
      <c r="B208" s="14">
        <v>129278.96</v>
      </c>
      <c r="C208" s="14">
        <v>64639.48</v>
      </c>
      <c r="D208" s="15">
        <f>IFERROR(BD!$C208/BD!$B208,0)</f>
        <v>0.5</v>
      </c>
      <c r="E208" s="16">
        <v>9986.81</v>
      </c>
      <c r="F208" s="14">
        <f>BD!$C208-BD!$E208</f>
        <v>54652.670000000006</v>
      </c>
      <c r="G208" s="16">
        <f>BD!$K208+BD!$P208+BD!$S208</f>
        <v>38087.449999999997</v>
      </c>
      <c r="H208" s="15">
        <f>IFERROR(BD!$G208/BD!$F208,0)</f>
        <v>0.69690007825784162</v>
      </c>
      <c r="I208" s="16">
        <f>BD!$F208-BD!$G208</f>
        <v>16565.220000000008</v>
      </c>
      <c r="J208" s="15">
        <f>IFERROR(BD!$I208/BD!$F208,)</f>
        <v>0.30309992174215838</v>
      </c>
      <c r="K208" s="14">
        <v>21150</v>
      </c>
      <c r="L208" s="14">
        <v>432</v>
      </c>
      <c r="M208" s="14"/>
      <c r="N208" s="14"/>
      <c r="O208" s="14">
        <v>4800</v>
      </c>
      <c r="P208" s="14">
        <f>BD!$L208+BD!$M208+BD!$N208+BD!$O208</f>
        <v>5232</v>
      </c>
      <c r="Q208" s="14">
        <v>2040.91</v>
      </c>
      <c r="R208" s="14">
        <v>9664.5400000000009</v>
      </c>
      <c r="S208" s="14">
        <f>BD!$Q208+BD!$R208</f>
        <v>11705.45</v>
      </c>
      <c r="T208" s="17">
        <f>BD!$K208+BD!$P208+BD!$S208</f>
        <v>38087.449999999997</v>
      </c>
      <c r="U208" s="18">
        <f>(BD!$B208/(SUM($B$154:$B$231)))*$AA$154</f>
        <v>5360.1673464060259</v>
      </c>
      <c r="V208" s="17">
        <f>BD!$F208-BD!$G208-BD!$U208</f>
        <v>11205.052653593983</v>
      </c>
      <c r="W208" s="19">
        <f>IFERROR(BD!$V208/BD!$C208,"0")</f>
        <v>0.1733468872830348</v>
      </c>
      <c r="X208" s="20">
        <v>45839</v>
      </c>
      <c r="Y208" s="36">
        <f t="shared" si="3"/>
        <v>45869</v>
      </c>
      <c r="AB208" s="18">
        <f>SUMIFS('BD FT'!$Q:$Q,'BD FT'!$P:$P,BD!A208,'BD FT'!$O:$O,BD!Y208)</f>
        <v>1645</v>
      </c>
      <c r="AC208" s="18">
        <f>SUMIFS('BD FREE'!$D:$D,'BD FREE'!$A:$A,BD!$A208,'BD FREE'!$C:$C,BD!$Y208)</f>
        <v>0</v>
      </c>
    </row>
    <row r="209" spans="1:29" x14ac:dyDescent="0.25">
      <c r="A209" s="21" t="s">
        <v>67</v>
      </c>
      <c r="B209" s="22">
        <v>11529.87</v>
      </c>
      <c r="C209" s="22">
        <v>11529.87</v>
      </c>
      <c r="D209" s="23">
        <f>IFERROR(BD!$C209/BD!$B209,0)</f>
        <v>1</v>
      </c>
      <c r="E209" s="24">
        <v>1896.67</v>
      </c>
      <c r="F209" s="22">
        <f>BD!$C209-BD!$E209</f>
        <v>9633.2000000000007</v>
      </c>
      <c r="G209" s="24">
        <f>BD!$K209+BD!$P209+BD!$S209</f>
        <v>6800.26</v>
      </c>
      <c r="H209" s="23">
        <f>IFERROR(BD!$G209/BD!$F209,0)</f>
        <v>0.70591911306730881</v>
      </c>
      <c r="I209" s="24">
        <f>BD!$F209-BD!$G209</f>
        <v>2832.9400000000005</v>
      </c>
      <c r="J209" s="23">
        <f>IFERROR(BD!$I209/BD!$F209,)</f>
        <v>0.29408088693269113</v>
      </c>
      <c r="K209" s="22">
        <v>3811</v>
      </c>
      <c r="L209" s="22">
        <v>242</v>
      </c>
      <c r="M209" s="22">
        <v>144.68</v>
      </c>
      <c r="N209" s="22"/>
      <c r="O209" s="22">
        <v>600</v>
      </c>
      <c r="P209" s="22">
        <f>BD!$L209+BD!$M209+BD!$N209+BD!$O209</f>
        <v>986.68000000000006</v>
      </c>
      <c r="Q209" s="22">
        <v>345.1</v>
      </c>
      <c r="R209" s="22">
        <v>1657.48</v>
      </c>
      <c r="S209" s="22">
        <f>BD!$Q209+BD!$R209</f>
        <v>2002.58</v>
      </c>
      <c r="T209" s="25">
        <f>BD!$K209+BD!$P209+BD!$S209</f>
        <v>6800.26</v>
      </c>
      <c r="U209" s="26">
        <f>(BD!$B209/(SUM($B$154:$B$231)))*$AA$154</f>
        <v>478.05174703065717</v>
      </c>
      <c r="V209" s="25">
        <f>BD!$F209-BD!$G209-BD!$U209</f>
        <v>2354.8882529693433</v>
      </c>
      <c r="W209" s="27">
        <f>IFERROR(BD!$V209/BD!$C209,"0")</f>
        <v>0.2042423941440227</v>
      </c>
      <c r="X209" s="28">
        <v>45839</v>
      </c>
      <c r="Y209" s="37">
        <f t="shared" si="3"/>
        <v>45869</v>
      </c>
      <c r="AB209" s="18">
        <f>SUMIFS('BD FT'!$Q:$Q,'BD FT'!$P:$P,BD!A209,'BD FT'!$O:$O,BD!Y209)</f>
        <v>0</v>
      </c>
      <c r="AC209" s="18">
        <f>SUMIFS('BD FREE'!$D:$D,'BD FREE'!$A:$A,BD!$A209,'BD FREE'!$C:$C,BD!$Y209)</f>
        <v>0</v>
      </c>
    </row>
    <row r="210" spans="1:29" x14ac:dyDescent="0.25">
      <c r="A210" s="13" t="s">
        <v>68</v>
      </c>
      <c r="B210" s="14">
        <v>104257.09</v>
      </c>
      <c r="C210" s="14">
        <v>117875.04</v>
      </c>
      <c r="D210" s="15">
        <f>IFERROR(BD!$C210/BD!$B210,0)</f>
        <v>1.1306189344053243</v>
      </c>
      <c r="E210" s="16">
        <v>19516.68</v>
      </c>
      <c r="F210" s="14">
        <f>BD!$C210-BD!$E210</f>
        <v>98358.359999999986</v>
      </c>
      <c r="G210" s="16">
        <f>BD!$K210+BD!$P210+BD!$S210</f>
        <v>56094.820000000007</v>
      </c>
      <c r="H210" s="15">
        <f>IFERROR(BD!$G210/BD!$F210,0)</f>
        <v>0.57031064771718454</v>
      </c>
      <c r="I210" s="16">
        <f>BD!$F210-BD!$G210</f>
        <v>42263.539999999979</v>
      </c>
      <c r="J210" s="15">
        <f>IFERROR(BD!$I210/BD!$F210,)</f>
        <v>0.42968935228281546</v>
      </c>
      <c r="K210" s="14">
        <v>31519</v>
      </c>
      <c r="L210" s="14">
        <v>176</v>
      </c>
      <c r="M210" s="14">
        <v>2314.8800000000006</v>
      </c>
      <c r="N210" s="14"/>
      <c r="O210" s="14">
        <v>2780</v>
      </c>
      <c r="P210" s="14">
        <f>BD!$L210+BD!$M210+BD!$N210+BD!$O210</f>
        <v>5270.880000000001</v>
      </c>
      <c r="Q210" s="14">
        <v>3314.32</v>
      </c>
      <c r="R210" s="14">
        <v>15990.62</v>
      </c>
      <c r="S210" s="14">
        <f>BD!$Q210+BD!$R210</f>
        <v>19304.940000000002</v>
      </c>
      <c r="T210" s="17">
        <f>BD!$K210+BD!$P210+BD!$S210</f>
        <v>56094.820000000007</v>
      </c>
      <c r="U210" s="18">
        <f>(BD!$B210/(SUM($B$154:$B$231)))*$AA$154</f>
        <v>4322.7099711299825</v>
      </c>
      <c r="V210" s="17">
        <f>BD!$F210-BD!$G210-BD!$U210</f>
        <v>37940.830028869997</v>
      </c>
      <c r="W210" s="19">
        <f>IFERROR(BD!$V210/BD!$C210,"0")</f>
        <v>0.32187331625821719</v>
      </c>
      <c r="X210" s="20">
        <v>45839</v>
      </c>
      <c r="Y210" s="36">
        <f t="shared" si="3"/>
        <v>45869</v>
      </c>
      <c r="AB210" s="18">
        <f>SUMIFS('BD FT'!$Q:$Q,'BD FT'!$P:$P,BD!A210,'BD FT'!$O:$O,BD!Y210)</f>
        <v>2395</v>
      </c>
      <c r="AC210" s="18">
        <f>SUMIFS('BD FREE'!$D:$D,'BD FREE'!$A:$A,BD!$A210,'BD FREE'!$C:$C,BD!$Y210)</f>
        <v>0</v>
      </c>
    </row>
    <row r="211" spans="1:29" x14ac:dyDescent="0.25">
      <c r="A211" s="21" t="s">
        <v>69</v>
      </c>
      <c r="B211" s="22">
        <v>71567.990000000005</v>
      </c>
      <c r="C211" s="22">
        <v>71567.990000000005</v>
      </c>
      <c r="D211" s="23">
        <f>IFERROR(BD!$C211/BD!$B211,0)</f>
        <v>1</v>
      </c>
      <c r="E211" s="24">
        <v>11772.93</v>
      </c>
      <c r="F211" s="22">
        <f>BD!$C211-BD!$E211</f>
        <v>59795.060000000005</v>
      </c>
      <c r="G211" s="24">
        <f>BD!$K211+BD!$P211+BD!$S211</f>
        <v>44418.9</v>
      </c>
      <c r="H211" s="23">
        <f>IFERROR(BD!$G211/BD!$F211,0)</f>
        <v>0.74285233596220157</v>
      </c>
      <c r="I211" s="24">
        <f>BD!$F211-BD!$G211</f>
        <v>15376.160000000003</v>
      </c>
      <c r="J211" s="23">
        <f>IFERROR(BD!$I211/BD!$F211,)</f>
        <v>0.25714766403779848</v>
      </c>
      <c r="K211" s="22">
        <v>25763</v>
      </c>
      <c r="L211" s="22">
        <v>231</v>
      </c>
      <c r="M211" s="22">
        <v>1485.0400000000002</v>
      </c>
      <c r="N211" s="22"/>
      <c r="O211" s="22">
        <v>1800</v>
      </c>
      <c r="P211" s="22">
        <f>BD!$L211+BD!$M211+BD!$N211+BD!$O211</f>
        <v>3516.04</v>
      </c>
      <c r="Q211" s="22">
        <v>2549.4699999999998</v>
      </c>
      <c r="R211" s="22">
        <v>12590.39</v>
      </c>
      <c r="S211" s="22">
        <f>BD!$Q211+BD!$R211</f>
        <v>15139.859999999999</v>
      </c>
      <c r="T211" s="25">
        <f>BD!$K211+BD!$P211+BD!$S211</f>
        <v>44418.9</v>
      </c>
      <c r="U211" s="26">
        <f>(BD!$B211/(SUM($B$154:$B$231)))*$AA$154</f>
        <v>2967.3537213318627</v>
      </c>
      <c r="V211" s="25">
        <f>BD!$F211-BD!$G211-BD!$U211</f>
        <v>12408.80627866814</v>
      </c>
      <c r="W211" s="27">
        <f>IFERROR(BD!$V211/BD!$C211,"0")</f>
        <v>0.17338486491891333</v>
      </c>
      <c r="X211" s="28">
        <v>45839</v>
      </c>
      <c r="Y211" s="37">
        <f t="shared" si="3"/>
        <v>45869</v>
      </c>
      <c r="AB211" s="18">
        <f>SUMIFS('BD FT'!$Q:$Q,'BD FT'!$P:$P,BD!A211,'BD FT'!$O:$O,BD!Y211)</f>
        <v>0</v>
      </c>
      <c r="AC211" s="18">
        <f>SUMIFS('BD FREE'!$D:$D,'BD FREE'!$A:$A,BD!$A211,'BD FREE'!$C:$C,BD!$Y211)</f>
        <v>0</v>
      </c>
    </row>
    <row r="212" spans="1:29" x14ac:dyDescent="0.25">
      <c r="A212" s="13" t="s">
        <v>70</v>
      </c>
      <c r="B212" s="14">
        <v>3611.65</v>
      </c>
      <c r="C212" s="14">
        <v>798</v>
      </c>
      <c r="D212" s="15">
        <f>IFERROR(BD!$C212/BD!$B212,0)</f>
        <v>0.22095164260102723</v>
      </c>
      <c r="E212" s="16">
        <v>131.27000000000001</v>
      </c>
      <c r="F212" s="14">
        <f>BD!$C212-BD!$E212</f>
        <v>666.73</v>
      </c>
      <c r="G212" s="16">
        <f>BD!$K212+BD!$P212+BD!$S212</f>
        <v>0</v>
      </c>
      <c r="H212" s="15">
        <f>IFERROR(BD!$G212/BD!$F212,0)</f>
        <v>0</v>
      </c>
      <c r="I212" s="16">
        <f>BD!$F212-BD!$G212</f>
        <v>666.73</v>
      </c>
      <c r="J212" s="15">
        <f>IFERROR(BD!$I212/BD!$F212,)</f>
        <v>1</v>
      </c>
      <c r="K212" s="14"/>
      <c r="L212" s="14"/>
      <c r="M212" s="14"/>
      <c r="N212" s="14"/>
      <c r="O212" s="14"/>
      <c r="P212" s="14">
        <f>BD!$L212+BD!$M212+BD!$N212+BD!$O212</f>
        <v>0</v>
      </c>
      <c r="Q212" s="14"/>
      <c r="R212" s="14"/>
      <c r="S212" s="14">
        <f>BD!$Q212+BD!$R212</f>
        <v>0</v>
      </c>
      <c r="T212" s="17">
        <f>BD!$K212+BD!$P212+BD!$S212</f>
        <v>0</v>
      </c>
      <c r="U212" s="18">
        <f>(BD!$B212/(SUM($B$154:$B$231)))*$AA$154</f>
        <v>149.74631909668307</v>
      </c>
      <c r="V212" s="17">
        <f>BD!$F212-BD!$G212-BD!$U212</f>
        <v>516.98368090331701</v>
      </c>
      <c r="W212" s="19">
        <f>IFERROR(BD!$V212/BD!$C212,"0")</f>
        <v>0.64784922418962032</v>
      </c>
      <c r="X212" s="20">
        <v>45839</v>
      </c>
      <c r="Y212" s="36">
        <f t="shared" si="3"/>
        <v>45869</v>
      </c>
      <c r="AB212" s="18">
        <f>SUMIFS('BD FT'!$Q:$Q,'BD FT'!$P:$P,BD!A212,'BD FT'!$O:$O,BD!Y212)</f>
        <v>0</v>
      </c>
      <c r="AC212" s="18">
        <f>SUMIFS('BD FREE'!$D:$D,'BD FREE'!$A:$A,BD!$A212,'BD FREE'!$C:$C,BD!$Y212)</f>
        <v>0</v>
      </c>
    </row>
    <row r="213" spans="1:29" x14ac:dyDescent="0.25">
      <c r="A213" s="21" t="s">
        <v>71</v>
      </c>
      <c r="B213" s="22">
        <v>7384.79</v>
      </c>
      <c r="C213" s="22">
        <v>7001.3</v>
      </c>
      <c r="D213" s="23">
        <f>IFERROR(BD!$C213/BD!$B213,0)</f>
        <v>0.94807029042125779</v>
      </c>
      <c r="E213" s="24">
        <v>1151.71</v>
      </c>
      <c r="F213" s="22">
        <f>BD!$C213-BD!$E213</f>
        <v>5849.59</v>
      </c>
      <c r="G213" s="24">
        <f>BD!$K213+BD!$P213+BD!$S213</f>
        <v>4949.2299999999996</v>
      </c>
      <c r="H213" s="23">
        <f>IFERROR(BD!$G213/BD!$F213,0)</f>
        <v>0.84608152024329897</v>
      </c>
      <c r="I213" s="24">
        <f>BD!$F213-BD!$G213</f>
        <v>900.36000000000058</v>
      </c>
      <c r="J213" s="23">
        <f>IFERROR(BD!$I213/BD!$F213,)</f>
        <v>0.153918479756701</v>
      </c>
      <c r="K213" s="22">
        <v>1742</v>
      </c>
      <c r="L213" s="22">
        <v>556.91999999999996</v>
      </c>
      <c r="M213" s="22">
        <v>144.68</v>
      </c>
      <c r="N213" s="22">
        <v>1250.08</v>
      </c>
      <c r="O213" s="22">
        <v>300</v>
      </c>
      <c r="P213" s="22">
        <f>BD!$L213+BD!$M213+BD!$N213+BD!$O213</f>
        <v>2251.6799999999998</v>
      </c>
      <c r="Q213" s="22">
        <v>164.85</v>
      </c>
      <c r="R213" s="22">
        <v>790.7</v>
      </c>
      <c r="S213" s="22">
        <f>BD!$Q213+BD!$R213</f>
        <v>955.55000000000007</v>
      </c>
      <c r="T213" s="25">
        <f>BD!$K213+BD!$P213+BD!$S213</f>
        <v>4949.2299999999996</v>
      </c>
      <c r="U213" s="26">
        <f>(BD!$B213/(SUM($B$154:$B$231)))*$AA$154</f>
        <v>306.18834045436131</v>
      </c>
      <c r="V213" s="25">
        <f>BD!$F213-BD!$G213-BD!$U213</f>
        <v>594.17165954563927</v>
      </c>
      <c r="W213" s="27">
        <f>IFERROR(BD!$V213/BD!$C213,"0")</f>
        <v>8.4865904838478459E-2</v>
      </c>
      <c r="X213" s="28">
        <v>45839</v>
      </c>
      <c r="Y213" s="37">
        <f t="shared" si="3"/>
        <v>45869</v>
      </c>
      <c r="AB213" s="18">
        <f>SUMIFS('BD FT'!$Q:$Q,'BD FT'!$P:$P,BD!A213,'BD FT'!$O:$O,BD!Y213)</f>
        <v>0</v>
      </c>
      <c r="AC213" s="18">
        <f>SUMIFS('BD FREE'!$D:$D,'BD FREE'!$A:$A,BD!$A213,'BD FREE'!$C:$C,BD!$Y213)</f>
        <v>0</v>
      </c>
    </row>
    <row r="214" spans="1:29" x14ac:dyDescent="0.25">
      <c r="A214" s="13" t="s">
        <v>72</v>
      </c>
      <c r="B214" s="14">
        <v>18187.259999999998</v>
      </c>
      <c r="C214" s="14">
        <v>12579.81</v>
      </c>
      <c r="D214" s="15">
        <f>IFERROR(BD!$C214/BD!$B214,0)</f>
        <v>0.69168252941894492</v>
      </c>
      <c r="E214" s="16">
        <v>2069.38</v>
      </c>
      <c r="F214" s="14">
        <f>BD!$C214-BD!$E214</f>
        <v>10510.43</v>
      </c>
      <c r="G214" s="16">
        <f>BD!$K214+BD!$P214+BD!$S214</f>
        <v>7681.9000000000005</v>
      </c>
      <c r="H214" s="15">
        <f>IFERROR(BD!$G214/BD!$F214,0)</f>
        <v>0.73088351285342279</v>
      </c>
      <c r="I214" s="16">
        <f>BD!$F214-BD!$G214</f>
        <v>2828.5299999999997</v>
      </c>
      <c r="J214" s="15">
        <f>IFERROR(BD!$I214/BD!$F214,)</f>
        <v>0.26911648714657721</v>
      </c>
      <c r="K214" s="14">
        <v>3668</v>
      </c>
      <c r="L214" s="14">
        <v>300</v>
      </c>
      <c r="M214" s="14">
        <v>289.36</v>
      </c>
      <c r="N214" s="14">
        <v>913.44</v>
      </c>
      <c r="O214" s="14">
        <v>600</v>
      </c>
      <c r="P214" s="14">
        <f>BD!$L214+BD!$M214+BD!$N214+BD!$O214</f>
        <v>2102.8000000000002</v>
      </c>
      <c r="Q214" s="14">
        <v>329.7</v>
      </c>
      <c r="R214" s="14">
        <v>1581.4</v>
      </c>
      <c r="S214" s="14">
        <f>BD!$Q214+BD!$R214</f>
        <v>1911.1000000000001</v>
      </c>
      <c r="T214" s="17">
        <f>BD!$K214+BD!$P214+BD!$S214</f>
        <v>7681.9000000000005</v>
      </c>
      <c r="U214" s="18">
        <f>(BD!$B214/(SUM($B$154:$B$231)))*$AA$154</f>
        <v>754.08061120383752</v>
      </c>
      <c r="V214" s="17">
        <f>BD!$F214-BD!$G214-BD!$U214</f>
        <v>2074.4493887961621</v>
      </c>
      <c r="W214" s="19">
        <f>IFERROR(BD!$V214/BD!$C214,"0")</f>
        <v>0.16490307793171458</v>
      </c>
      <c r="X214" s="20">
        <v>45839</v>
      </c>
      <c r="Y214" s="36">
        <f t="shared" si="3"/>
        <v>45869</v>
      </c>
      <c r="AB214" s="18">
        <f>SUMIFS('BD FT'!$Q:$Q,'BD FT'!$P:$P,BD!A214,'BD FT'!$O:$O,BD!Y214)</f>
        <v>0</v>
      </c>
      <c r="AC214" s="18">
        <f>SUMIFS('BD FREE'!$D:$D,'BD FREE'!$A:$A,BD!$A214,'BD FREE'!$C:$C,BD!$Y214)</f>
        <v>0</v>
      </c>
    </row>
    <row r="215" spans="1:29" x14ac:dyDescent="0.25">
      <c r="A215" s="21" t="s">
        <v>73</v>
      </c>
      <c r="B215" s="22">
        <v>26991.89</v>
      </c>
      <c r="C215" s="22">
        <v>26991.89</v>
      </c>
      <c r="D215" s="23">
        <f>IFERROR(BD!$C215/BD!$B215,0)</f>
        <v>1</v>
      </c>
      <c r="E215" s="24">
        <v>4440.18</v>
      </c>
      <c r="F215" s="22">
        <f>BD!$C215-BD!$E215</f>
        <v>22551.71</v>
      </c>
      <c r="G215" s="24">
        <f>BD!$K215+BD!$P215+BD!$S215</f>
        <v>15275.58</v>
      </c>
      <c r="H215" s="23">
        <f>IFERROR(BD!$G215/BD!$F215,0)</f>
        <v>0.67735794757914147</v>
      </c>
      <c r="I215" s="24">
        <f>BD!$F215-BD!$G215</f>
        <v>7276.1299999999992</v>
      </c>
      <c r="J215" s="23">
        <f>IFERROR(BD!$I215/BD!$F215,)</f>
        <v>0.32264205242085853</v>
      </c>
      <c r="K215" s="22">
        <v>8409</v>
      </c>
      <c r="L215" s="22">
        <v>259.60000000000002</v>
      </c>
      <c r="M215" s="22">
        <v>723.40000000000009</v>
      </c>
      <c r="N215" s="22"/>
      <c r="O215" s="22">
        <v>1500</v>
      </c>
      <c r="P215" s="22">
        <f>BD!$L215+BD!$M215+BD!$N215+BD!$O215</f>
        <v>2483</v>
      </c>
      <c r="Q215" s="22">
        <v>757.8</v>
      </c>
      <c r="R215" s="22">
        <v>3625.78</v>
      </c>
      <c r="S215" s="22">
        <f>BD!$Q215+BD!$R215</f>
        <v>4383.58</v>
      </c>
      <c r="T215" s="25">
        <f>BD!$K215+BD!$P215+BD!$S215</f>
        <v>15275.58</v>
      </c>
      <c r="U215" s="26">
        <f>(BD!$B215/(SUM($B$154:$B$231)))*$AA$154</f>
        <v>1119.1383918603874</v>
      </c>
      <c r="V215" s="25">
        <f>BD!$F215-BD!$G215-BD!$U215</f>
        <v>6156.9916081396113</v>
      </c>
      <c r="W215" s="27">
        <f>IFERROR(BD!$V215/BD!$C215,"0")</f>
        <v>0.22810524228350113</v>
      </c>
      <c r="X215" s="28">
        <v>45839</v>
      </c>
      <c r="Y215" s="37">
        <f t="shared" si="3"/>
        <v>45869</v>
      </c>
      <c r="AB215" s="18">
        <f>SUMIFS('BD FT'!$Q:$Q,'BD FT'!$P:$P,BD!A215,'BD FT'!$O:$O,BD!Y215)</f>
        <v>0</v>
      </c>
      <c r="AC215" s="18">
        <f>SUMIFS('BD FREE'!$D:$D,'BD FREE'!$A:$A,BD!$A215,'BD FREE'!$C:$C,BD!$Y215)</f>
        <v>0</v>
      </c>
    </row>
    <row r="216" spans="1:29" x14ac:dyDescent="0.25">
      <c r="A216" s="13" t="s">
        <v>12</v>
      </c>
      <c r="B216" s="14">
        <v>35213.769999999997</v>
      </c>
      <c r="C216" s="14">
        <v>33018.959999999999</v>
      </c>
      <c r="D216" s="15">
        <f>IFERROR(BD!$C216/BD!$B216,0)</f>
        <v>0.93767182553870265</v>
      </c>
      <c r="E216" s="16">
        <v>5101.43</v>
      </c>
      <c r="F216" s="14">
        <f>BD!$C216-BD!$E216</f>
        <v>27917.53</v>
      </c>
      <c r="G216" s="16">
        <f>BD!$K216+BD!$P216+BD!$S216</f>
        <v>16897.89</v>
      </c>
      <c r="H216" s="15">
        <f>IFERROR(BD!$G216/BD!$F216,0)</f>
        <v>0.60527883376502145</v>
      </c>
      <c r="I216" s="16">
        <f>BD!$F216-BD!$G216</f>
        <v>11019.64</v>
      </c>
      <c r="J216" s="15">
        <f>IFERROR(BD!$I216/BD!$F216,)</f>
        <v>0.39472116623497849</v>
      </c>
      <c r="K216" s="14">
        <v>7645</v>
      </c>
      <c r="L216" s="14">
        <v>984</v>
      </c>
      <c r="M216" s="14">
        <v>578.72</v>
      </c>
      <c r="N216" s="14">
        <v>2449.6799999999998</v>
      </c>
      <c r="O216" s="14">
        <v>1200</v>
      </c>
      <c r="P216" s="14">
        <f>BD!$L216+BD!$M216+BD!$N216+BD!$O216</f>
        <v>5212.3999999999996</v>
      </c>
      <c r="Q216" s="14">
        <v>721.67</v>
      </c>
      <c r="R216" s="14">
        <v>3318.82</v>
      </c>
      <c r="S216" s="14">
        <f>BD!$Q216+BD!$R216</f>
        <v>4040.4900000000002</v>
      </c>
      <c r="T216" s="17">
        <f>BD!$K216+BD!$P216+BD!$S216</f>
        <v>16897.89</v>
      </c>
      <c r="U216" s="18">
        <f>(BD!$B216/(SUM($B$154:$B$231)))*$AA$154</f>
        <v>1460.0341780120457</v>
      </c>
      <c r="V216" s="17">
        <f>BD!$F216-BD!$G216-BD!$U216</f>
        <v>9559.6058219879542</v>
      </c>
      <c r="W216" s="19">
        <f>IFERROR(BD!$V216/BD!$C216,"0")</f>
        <v>0.28951868326524988</v>
      </c>
      <c r="X216" s="20">
        <v>45839</v>
      </c>
      <c r="Y216" s="36">
        <f t="shared" si="3"/>
        <v>45869</v>
      </c>
      <c r="AB216" s="18">
        <f>SUMIFS('BD FT'!$Q:$Q,'BD FT'!$P:$P,BD!A216,'BD FT'!$O:$O,BD!Y216)</f>
        <v>0</v>
      </c>
      <c r="AC216" s="18">
        <f>SUMIFS('BD FREE'!$D:$D,'BD FREE'!$A:$A,BD!$A216,'BD FREE'!$C:$C,BD!$Y216)</f>
        <v>10420</v>
      </c>
    </row>
    <row r="217" spans="1:29" x14ac:dyDescent="0.25">
      <c r="A217" s="21" t="s">
        <v>74</v>
      </c>
      <c r="B217" s="22">
        <v>12686.94</v>
      </c>
      <c r="C217" s="22">
        <v>12006.39</v>
      </c>
      <c r="D217" s="23">
        <f>IFERROR(BD!$C217/BD!$B217,0)</f>
        <v>0.94635822349597298</v>
      </c>
      <c r="E217" s="24">
        <v>1975.04</v>
      </c>
      <c r="F217" s="22">
        <f>BD!$C217-BD!$E217</f>
        <v>10031.349999999999</v>
      </c>
      <c r="G217" s="24">
        <f>BD!$K217+BD!$P217+BD!$S217</f>
        <v>5594.67</v>
      </c>
      <c r="H217" s="23">
        <f>IFERROR(BD!$G217/BD!$F217,0)</f>
        <v>0.55771855233841916</v>
      </c>
      <c r="I217" s="24">
        <f>BD!$F217-BD!$G217</f>
        <v>4436.6799999999985</v>
      </c>
      <c r="J217" s="23">
        <f>IFERROR(BD!$I217/BD!$F217,)</f>
        <v>0.44228144766158084</v>
      </c>
      <c r="K217" s="22">
        <v>1908</v>
      </c>
      <c r="L217" s="22">
        <v>858</v>
      </c>
      <c r="M217" s="22">
        <v>144.68</v>
      </c>
      <c r="N217" s="22">
        <v>456.72</v>
      </c>
      <c r="O217" s="22">
        <v>430</v>
      </c>
      <c r="P217" s="22">
        <f>BD!$L217+BD!$M217+BD!$N217+BD!$O217</f>
        <v>1889.4</v>
      </c>
      <c r="Q217" s="22">
        <v>310.51</v>
      </c>
      <c r="R217" s="22">
        <v>1486.76</v>
      </c>
      <c r="S217" s="22">
        <f>BD!$Q217+BD!$R217</f>
        <v>1797.27</v>
      </c>
      <c r="T217" s="25">
        <f>BD!$K217+BD!$P217+BD!$S217</f>
        <v>5594.67</v>
      </c>
      <c r="U217" s="26">
        <f>(BD!$B217/(SUM($B$154:$B$231)))*$AA$154</f>
        <v>526.02621117784724</v>
      </c>
      <c r="V217" s="25">
        <f>BD!$F217-BD!$G217-BD!$U217</f>
        <v>3910.653788822151</v>
      </c>
      <c r="W217" s="27">
        <f>IFERROR(BD!$V217/BD!$C217,"0")</f>
        <v>0.32571437283164639</v>
      </c>
      <c r="X217" s="28">
        <v>45839</v>
      </c>
      <c r="Y217" s="37">
        <f t="shared" si="3"/>
        <v>45869</v>
      </c>
      <c r="AB217" s="18">
        <f>SUMIFS('BD FT'!$Q:$Q,'BD FT'!$P:$P,BD!A217,'BD FT'!$O:$O,BD!Y217)</f>
        <v>0</v>
      </c>
      <c r="AC217" s="18">
        <f>SUMIFS('BD FREE'!$D:$D,'BD FREE'!$A:$A,BD!$A217,'BD FREE'!$C:$C,BD!$Y217)</f>
        <v>0</v>
      </c>
    </row>
    <row r="218" spans="1:29" x14ac:dyDescent="0.25">
      <c r="A218" s="13" t="s">
        <v>75</v>
      </c>
      <c r="B218" s="14">
        <v>5320.78</v>
      </c>
      <c r="C218" s="14">
        <v>5320.78</v>
      </c>
      <c r="D218" s="15">
        <f>IFERROR(BD!$C218/BD!$B218,0)</f>
        <v>1</v>
      </c>
      <c r="E218" s="16">
        <v>875.28</v>
      </c>
      <c r="F218" s="14">
        <f>BD!$C218-BD!$E218</f>
        <v>4445.5</v>
      </c>
      <c r="G218" s="16">
        <f>BD!$K218+BD!$P218+BD!$S218</f>
        <v>3403.9</v>
      </c>
      <c r="H218" s="15">
        <f>IFERROR(BD!$G218/BD!$F218,0)</f>
        <v>0.76569564728377015</v>
      </c>
      <c r="I218" s="16">
        <f>BD!$F218-BD!$G218</f>
        <v>1041.5999999999999</v>
      </c>
      <c r="J218" s="15">
        <f>IFERROR(BD!$I218/BD!$F218,)</f>
        <v>0.23430435271622987</v>
      </c>
      <c r="K218" s="14">
        <v>1435</v>
      </c>
      <c r="L218" s="14">
        <v>275</v>
      </c>
      <c r="M218" s="14">
        <v>144.68</v>
      </c>
      <c r="N218" s="14">
        <v>456.72</v>
      </c>
      <c r="O218" s="14">
        <v>300</v>
      </c>
      <c r="P218" s="14">
        <f>BD!$L218+BD!$M218+BD!$N218+BD!$O218</f>
        <v>1176.4000000000001</v>
      </c>
      <c r="Q218" s="14">
        <v>137.37</v>
      </c>
      <c r="R218" s="14">
        <v>655.13</v>
      </c>
      <c r="S218" s="14">
        <f>BD!$Q218+BD!$R218</f>
        <v>792.5</v>
      </c>
      <c r="T218" s="17">
        <f>BD!$K218+BD!$P218+BD!$S218</f>
        <v>3403.9</v>
      </c>
      <c r="U218" s="18">
        <f>(BD!$B218/(SUM($B$154:$B$231)))*$AA$154</f>
        <v>220.6103082312099</v>
      </c>
      <c r="V218" s="17">
        <f>BD!$F218-BD!$G218-BD!$U218</f>
        <v>820.98969176878995</v>
      </c>
      <c r="W218" s="19">
        <f>IFERROR(BD!$V218/BD!$C218,"0")</f>
        <v>0.15429874788448122</v>
      </c>
      <c r="X218" s="20">
        <v>45839</v>
      </c>
      <c r="Y218" s="36">
        <f t="shared" si="3"/>
        <v>45869</v>
      </c>
      <c r="AB218" s="18">
        <f>SUMIFS('BD FT'!$Q:$Q,'BD FT'!$P:$P,BD!A218,'BD FT'!$O:$O,BD!Y218)</f>
        <v>0</v>
      </c>
      <c r="AC218" s="18">
        <f>SUMIFS('BD FREE'!$D:$D,'BD FREE'!$A:$A,BD!$A218,'BD FREE'!$C:$C,BD!$Y218)</f>
        <v>0</v>
      </c>
    </row>
    <row r="219" spans="1:29" x14ac:dyDescent="0.25">
      <c r="A219" s="21" t="s">
        <v>76</v>
      </c>
      <c r="B219" s="22">
        <v>6440.13</v>
      </c>
      <c r="C219" s="22">
        <v>6440.03</v>
      </c>
      <c r="D219" s="23">
        <f>IFERROR(BD!$C219/BD!$B219,0)</f>
        <v>0.99998447236313548</v>
      </c>
      <c r="E219" s="24">
        <v>1252.58</v>
      </c>
      <c r="F219" s="22">
        <f>BD!$C219-BD!$E219</f>
        <v>5187.45</v>
      </c>
      <c r="G219" s="24">
        <f>BD!$K219+BD!$P219+BD!$S219</f>
        <v>1274.05</v>
      </c>
      <c r="H219" s="23">
        <f>IFERROR(BD!$G219/BD!$F219,0)</f>
        <v>0.24560236725173254</v>
      </c>
      <c r="I219" s="24">
        <f>BD!$F219-BD!$G219</f>
        <v>3913.3999999999996</v>
      </c>
      <c r="J219" s="23">
        <f>IFERROR(BD!$I219/BD!$F219,)</f>
        <v>0.75439763274826743</v>
      </c>
      <c r="K219" s="22"/>
      <c r="L219" s="22">
        <v>11.6</v>
      </c>
      <c r="M219" s="22">
        <v>144.68</v>
      </c>
      <c r="N219" s="22">
        <v>20.76</v>
      </c>
      <c r="O219" s="22"/>
      <c r="P219" s="22">
        <f>BD!$L219+BD!$M219+BD!$N219+BD!$O219</f>
        <v>177.04</v>
      </c>
      <c r="Q219" s="22">
        <v>188.67</v>
      </c>
      <c r="R219" s="22">
        <v>908.34</v>
      </c>
      <c r="S219" s="22">
        <f>BD!$Q219+BD!$R219</f>
        <v>1097.01</v>
      </c>
      <c r="T219" s="25">
        <f>BD!$K219+BD!$P219+BD!$S219</f>
        <v>1274.05</v>
      </c>
      <c r="U219" s="26">
        <f>(BD!$B219/(SUM($B$154:$B$231)))*$AA$154</f>
        <v>267.02082483189719</v>
      </c>
      <c r="V219" s="25">
        <f>BD!$F219-BD!$G219-BD!$U219</f>
        <v>3646.3791751681024</v>
      </c>
      <c r="W219" s="27">
        <f>IFERROR(BD!$V219/BD!$C219,"0")</f>
        <v>0.56620530885230391</v>
      </c>
      <c r="X219" s="28">
        <v>45839</v>
      </c>
      <c r="Y219" s="37">
        <f t="shared" si="3"/>
        <v>45869</v>
      </c>
      <c r="AB219" s="18">
        <f>SUMIFS('BD FT'!$Q:$Q,'BD FT'!$P:$P,BD!A219,'BD FT'!$O:$O,BD!Y219)</f>
        <v>0</v>
      </c>
      <c r="AC219" s="18">
        <f>SUMIFS('BD FREE'!$D:$D,'BD FREE'!$A:$A,BD!$A219,'BD FREE'!$C:$C,BD!$Y219)</f>
        <v>0</v>
      </c>
    </row>
    <row r="220" spans="1:29" x14ac:dyDescent="0.25">
      <c r="A220" s="13" t="s">
        <v>94</v>
      </c>
      <c r="B220" s="14">
        <v>11685.38</v>
      </c>
      <c r="C220" s="14">
        <v>9769.2199999999993</v>
      </c>
      <c r="D220" s="15">
        <f>IFERROR(BD!$C220/BD!$B220,0)</f>
        <v>0.83602073702352853</v>
      </c>
      <c r="E220" s="16">
        <v>1607.03</v>
      </c>
      <c r="F220" s="14">
        <f>BD!$C220-BD!$E220</f>
        <v>8162.19</v>
      </c>
      <c r="G220" s="16">
        <f>BD!$K220+BD!$P220+BD!$S220</f>
        <v>6142.8700000000008</v>
      </c>
      <c r="H220" s="15">
        <f>IFERROR(BD!$G220/BD!$F220,0)</f>
        <v>0.75260071132869988</v>
      </c>
      <c r="I220" s="16">
        <f>BD!$F220-BD!$G220</f>
        <v>2019.3199999999988</v>
      </c>
      <c r="J220" s="15">
        <f>IFERROR(BD!$I220/BD!$F220,)</f>
        <v>0.24739928867130009</v>
      </c>
      <c r="K220" s="14">
        <v>2374</v>
      </c>
      <c r="L220" s="14">
        <v>748.8</v>
      </c>
      <c r="M220" s="14">
        <v>289.36</v>
      </c>
      <c r="N220" s="14">
        <v>1079.52</v>
      </c>
      <c r="O220" s="14">
        <v>450</v>
      </c>
      <c r="P220" s="14">
        <f>BD!$L220+BD!$M220+BD!$N220+BD!$O220</f>
        <v>2567.6799999999998</v>
      </c>
      <c r="Q220" s="14">
        <v>219.79</v>
      </c>
      <c r="R220" s="14">
        <v>981.4</v>
      </c>
      <c r="S220" s="14">
        <f>BD!$Q220+BD!$R220</f>
        <v>1201.19</v>
      </c>
      <c r="T220" s="17">
        <f>BD!$K220+BD!$P220+BD!$S220</f>
        <v>6142.8700000000008</v>
      </c>
      <c r="U220" s="18">
        <f>(BD!$B220/(SUM($B$154:$B$231)))*$AA$154</f>
        <v>484.49950638793848</v>
      </c>
      <c r="V220" s="17">
        <f>BD!$F220-BD!$G220-BD!$U220</f>
        <v>1534.8204936120603</v>
      </c>
      <c r="W220" s="19">
        <f>IFERROR(BD!$V220/BD!$C220,"0")</f>
        <v>0.1571077827720187</v>
      </c>
      <c r="X220" s="20">
        <v>45839</v>
      </c>
      <c r="Y220" s="36">
        <f t="shared" si="3"/>
        <v>45869</v>
      </c>
      <c r="AB220" s="18">
        <f>SUMIFS('BD FT'!$Q:$Q,'BD FT'!$P:$P,BD!A220,'BD FT'!$O:$O,BD!Y220)</f>
        <v>0</v>
      </c>
      <c r="AC220" s="18">
        <f>SUMIFS('BD FREE'!$D:$D,'BD FREE'!$A:$A,BD!$A220,'BD FREE'!$C:$C,BD!$Y220)</f>
        <v>0</v>
      </c>
    </row>
    <row r="221" spans="1:29" x14ac:dyDescent="0.25">
      <c r="A221" s="21" t="s">
        <v>77</v>
      </c>
      <c r="B221" s="22">
        <v>5841.2</v>
      </c>
      <c r="C221" s="22">
        <v>5841.2</v>
      </c>
      <c r="D221" s="23">
        <f>IFERROR(BD!$C221/BD!$B221,0)</f>
        <v>1</v>
      </c>
      <c r="E221" s="24">
        <v>960.88</v>
      </c>
      <c r="F221" s="22">
        <f>BD!$C221-BD!$E221</f>
        <v>4880.32</v>
      </c>
      <c r="G221" s="24">
        <f>BD!$K221+BD!$P221+BD!$S221</f>
        <v>3419.9</v>
      </c>
      <c r="H221" s="23">
        <f>IFERROR(BD!$G221/BD!$F221,0)</f>
        <v>0.70075322929643968</v>
      </c>
      <c r="I221" s="24">
        <f>BD!$F221-BD!$G221</f>
        <v>1460.4199999999996</v>
      </c>
      <c r="J221" s="23">
        <f>IFERROR(BD!$I221/BD!$F221,)</f>
        <v>0.29924677070356037</v>
      </c>
      <c r="K221" s="22">
        <v>1418</v>
      </c>
      <c r="L221" s="22">
        <v>308</v>
      </c>
      <c r="M221" s="22">
        <v>144.68</v>
      </c>
      <c r="N221" s="22">
        <v>456.72</v>
      </c>
      <c r="O221" s="22">
        <v>300</v>
      </c>
      <c r="P221" s="22">
        <f>BD!$L221+BD!$M221+BD!$N221+BD!$O221</f>
        <v>1209.4000000000001</v>
      </c>
      <c r="Q221" s="22">
        <v>137.37</v>
      </c>
      <c r="R221" s="22">
        <v>655.13</v>
      </c>
      <c r="S221" s="22">
        <f>BD!$Q221+BD!$R221</f>
        <v>792.5</v>
      </c>
      <c r="T221" s="25">
        <f>BD!$K221+BD!$P221+BD!$S221</f>
        <v>3419.9</v>
      </c>
      <c r="U221" s="26">
        <f>(BD!$B221/(SUM($B$154:$B$231)))*$AA$154</f>
        <v>242.18797477816094</v>
      </c>
      <c r="V221" s="25">
        <f>BD!$F221-BD!$G221-BD!$U221</f>
        <v>1218.2320252218387</v>
      </c>
      <c r="W221" s="27">
        <f>IFERROR(BD!$V221/BD!$C221,"0")</f>
        <v>0.20855851969147415</v>
      </c>
      <c r="X221" s="28">
        <v>45839</v>
      </c>
      <c r="Y221" s="37">
        <f t="shared" si="3"/>
        <v>45869</v>
      </c>
      <c r="AB221" s="18">
        <f>SUMIFS('BD FT'!$Q:$Q,'BD FT'!$P:$P,BD!A221,'BD FT'!$O:$O,BD!Y221)</f>
        <v>0</v>
      </c>
      <c r="AC221" s="18">
        <f>SUMIFS('BD FREE'!$D:$D,'BD FREE'!$A:$A,BD!$A221,'BD FREE'!$C:$C,BD!$Y221)</f>
        <v>0</v>
      </c>
    </row>
    <row r="222" spans="1:29" x14ac:dyDescent="0.25">
      <c r="A222" s="13" t="s">
        <v>78</v>
      </c>
      <c r="B222" s="14">
        <v>8412.59</v>
      </c>
      <c r="C222" s="14">
        <v>9232.31</v>
      </c>
      <c r="D222" s="15">
        <f>IFERROR(BD!$C222/BD!$B222,0)</f>
        <v>1.0974396707791536</v>
      </c>
      <c r="E222" s="16">
        <v>1518.71</v>
      </c>
      <c r="F222" s="14">
        <f>BD!$C222-BD!$E222</f>
        <v>7713.5999999999995</v>
      </c>
      <c r="G222" s="16">
        <f>BD!$K222+BD!$P222+BD!$S222</f>
        <v>3867.4300000000003</v>
      </c>
      <c r="H222" s="15">
        <f>IFERROR(BD!$G222/BD!$F222,0)</f>
        <v>0.50137808545944829</v>
      </c>
      <c r="I222" s="16">
        <f>BD!$F222-BD!$G222</f>
        <v>3846.1699999999992</v>
      </c>
      <c r="J222" s="15">
        <f>IFERROR(BD!$I222/BD!$F222,)</f>
        <v>0.49862191454055166</v>
      </c>
      <c r="K222" s="14">
        <v>1670</v>
      </c>
      <c r="L222" s="14">
        <v>242</v>
      </c>
      <c r="M222" s="14">
        <v>144.68</v>
      </c>
      <c r="N222" s="14">
        <v>456.72</v>
      </c>
      <c r="O222" s="14">
        <v>300</v>
      </c>
      <c r="P222" s="14">
        <f>BD!$L222+BD!$M222+BD!$N222+BD!$O222</f>
        <v>1143.4000000000001</v>
      </c>
      <c r="Q222" s="14">
        <v>181.44</v>
      </c>
      <c r="R222" s="14">
        <v>872.59</v>
      </c>
      <c r="S222" s="14">
        <f>BD!$Q222+BD!$R222</f>
        <v>1054.03</v>
      </c>
      <c r="T222" s="17">
        <f>BD!$K222+BD!$P222+BD!$S222</f>
        <v>3867.4300000000003</v>
      </c>
      <c r="U222" s="18">
        <f>(BD!$B222/(SUM($B$154:$B$231)))*$AA$154</f>
        <v>348.80300875488069</v>
      </c>
      <c r="V222" s="17">
        <f>BD!$F222-BD!$G222-BD!$U222</f>
        <v>3497.3669912451187</v>
      </c>
      <c r="W222" s="19">
        <f>IFERROR(BD!$V222/BD!$C222,"0")</f>
        <v>0.37881819298150937</v>
      </c>
      <c r="X222" s="20">
        <v>45839</v>
      </c>
      <c r="Y222" s="36">
        <f t="shared" si="3"/>
        <v>45869</v>
      </c>
      <c r="AB222" s="18">
        <f>SUMIFS('BD FT'!$Q:$Q,'BD FT'!$P:$P,BD!A222,'BD FT'!$O:$O,BD!Y222)</f>
        <v>0</v>
      </c>
      <c r="AC222" s="18">
        <f>SUMIFS('BD FREE'!$D:$D,'BD FREE'!$A:$A,BD!$A222,'BD FREE'!$C:$C,BD!$Y222)</f>
        <v>2400</v>
      </c>
    </row>
    <row r="223" spans="1:29" x14ac:dyDescent="0.25">
      <c r="A223" s="21" t="s">
        <v>95</v>
      </c>
      <c r="B223" s="22">
        <v>38000</v>
      </c>
      <c r="C223" s="22"/>
      <c r="D223" s="23">
        <f>IFERROR(BD!$C223/BD!$B223,0)</f>
        <v>0</v>
      </c>
      <c r="E223" s="24">
        <v>0</v>
      </c>
      <c r="F223" s="22">
        <f>BD!$C223-BD!$E223</f>
        <v>0</v>
      </c>
      <c r="G223" s="24">
        <f>BD!$K223+BD!$P223+BD!$S223</f>
        <v>13638.36</v>
      </c>
      <c r="H223" s="23">
        <f>IFERROR(BD!$G223/BD!$F223,0)</f>
        <v>0</v>
      </c>
      <c r="I223" s="24">
        <f>BD!$F223-BD!$G223</f>
        <v>-13638.36</v>
      </c>
      <c r="J223" s="23">
        <f>IFERROR(BD!$I223/BD!$F223,)</f>
        <v>0</v>
      </c>
      <c r="K223" s="22">
        <v>7945</v>
      </c>
      <c r="L223" s="22"/>
      <c r="M223" s="22"/>
      <c r="N223" s="22"/>
      <c r="O223" s="22"/>
      <c r="P223" s="22">
        <f>BD!$L223+BD!$M223+BD!$N223+BD!$O223</f>
        <v>0</v>
      </c>
      <c r="Q223" s="22">
        <v>970.93</v>
      </c>
      <c r="R223" s="22">
        <v>4722.43</v>
      </c>
      <c r="S223" s="22">
        <f>BD!$Q223+BD!$R223</f>
        <v>5693.3600000000006</v>
      </c>
      <c r="T223" s="25">
        <f>BD!$K223+BD!$P223+BD!$S223</f>
        <v>13638.36</v>
      </c>
      <c r="U223" s="26">
        <f>(BD!$B223/(SUM($B$154:$B$231)))*$AA$154</f>
        <v>1575.5569132318899</v>
      </c>
      <c r="V223" s="25">
        <f>BD!$F223-BD!$G223-BD!$U223</f>
        <v>-15213.916913231891</v>
      </c>
      <c r="W223" s="27" t="str">
        <f>IFERROR(BD!$V223/BD!$C223,"0")</f>
        <v>0</v>
      </c>
      <c r="X223" s="28">
        <v>45839</v>
      </c>
      <c r="Y223" s="37">
        <f t="shared" si="3"/>
        <v>45869</v>
      </c>
      <c r="AB223" s="18">
        <f>SUMIFS('BD FT'!$Q:$Q,'BD FT'!$P:$P,BD!A223,'BD FT'!$O:$O,BD!Y223)</f>
        <v>0</v>
      </c>
      <c r="AC223" s="18">
        <f>SUMIFS('BD FREE'!$D:$D,'BD FREE'!$A:$A,BD!$A223,'BD FREE'!$C:$C,BD!$Y223)</f>
        <v>0</v>
      </c>
    </row>
    <row r="224" spans="1:29" x14ac:dyDescent="0.25">
      <c r="A224" s="13" t="s">
        <v>79</v>
      </c>
      <c r="B224" s="14">
        <v>6813.06</v>
      </c>
      <c r="C224" s="14">
        <v>6813.06</v>
      </c>
      <c r="D224" s="15">
        <f>IFERROR(BD!$C224/BD!$B224,0)</f>
        <v>1</v>
      </c>
      <c r="E224" s="16">
        <v>1120.74</v>
      </c>
      <c r="F224" s="14">
        <f>BD!$C224-BD!$E224</f>
        <v>5692.3200000000006</v>
      </c>
      <c r="G224" s="16">
        <f>BD!$K224+BD!$P224+BD!$S224</f>
        <v>3769.4900000000002</v>
      </c>
      <c r="H224" s="15">
        <f>IFERROR(BD!$G224/BD!$F224,0)</f>
        <v>0.66220627090536022</v>
      </c>
      <c r="I224" s="16">
        <f>BD!$F224-BD!$G224</f>
        <v>1922.8300000000004</v>
      </c>
      <c r="J224" s="15">
        <f>IFERROR(BD!$I224/BD!$F224,)</f>
        <v>0.33779372909463984</v>
      </c>
      <c r="K224" s="14">
        <v>1691</v>
      </c>
      <c r="L224" s="14">
        <v>242</v>
      </c>
      <c r="M224" s="14">
        <v>144.68</v>
      </c>
      <c r="N224" s="14">
        <v>456.72</v>
      </c>
      <c r="O224" s="14">
        <v>300</v>
      </c>
      <c r="P224" s="14">
        <f>BD!$L224+BD!$M224+BD!$N224+BD!$O224</f>
        <v>1143.4000000000001</v>
      </c>
      <c r="Q224" s="14">
        <v>161.4</v>
      </c>
      <c r="R224" s="14">
        <v>773.69</v>
      </c>
      <c r="S224" s="14">
        <f>BD!$Q224+BD!$R224</f>
        <v>935.09</v>
      </c>
      <c r="T224" s="17">
        <f>BD!$K224+BD!$P224+BD!$S224</f>
        <v>3769.4900000000002</v>
      </c>
      <c r="U224" s="18">
        <f>(BD!$B224/(SUM($B$154:$B$231)))*$AA$154</f>
        <v>282.48325745430691</v>
      </c>
      <c r="V224" s="17">
        <f>BD!$F224-BD!$G224-BD!$U224</f>
        <v>1640.3467425456934</v>
      </c>
      <c r="W224" s="19">
        <f>IFERROR(BD!$V224/BD!$C224,"0")</f>
        <v>0.24076505161347372</v>
      </c>
      <c r="X224" s="20">
        <v>45839</v>
      </c>
      <c r="Y224" s="36">
        <f t="shared" si="3"/>
        <v>45869</v>
      </c>
      <c r="AB224" s="18">
        <f>SUMIFS('BD FT'!$Q:$Q,'BD FT'!$P:$P,BD!A224,'BD FT'!$O:$O,BD!Y224)</f>
        <v>0</v>
      </c>
      <c r="AC224" s="18">
        <f>SUMIFS('BD FREE'!$D:$D,'BD FREE'!$A:$A,BD!$A224,'BD FREE'!$C:$C,BD!$Y224)</f>
        <v>0</v>
      </c>
    </row>
    <row r="225" spans="1:29" x14ac:dyDescent="0.25">
      <c r="A225" s="21" t="s">
        <v>80</v>
      </c>
      <c r="B225" s="22">
        <v>20780.71</v>
      </c>
      <c r="C225" s="22">
        <v>20780.71</v>
      </c>
      <c r="D225" s="23">
        <f>IFERROR(BD!$C225/BD!$B225,0)</f>
        <v>1</v>
      </c>
      <c r="E225" s="24">
        <v>3418.42</v>
      </c>
      <c r="F225" s="22">
        <f>BD!$C225-BD!$E225</f>
        <v>17362.29</v>
      </c>
      <c r="G225" s="24">
        <f>BD!$K225+BD!$P225+BD!$S225</f>
        <v>9337.98</v>
      </c>
      <c r="H225" s="23">
        <f>IFERROR(BD!$G225/BD!$F225,0)</f>
        <v>0.53783112711514436</v>
      </c>
      <c r="I225" s="24">
        <f>BD!$F225-BD!$G225</f>
        <v>8024.3100000000013</v>
      </c>
      <c r="J225" s="23">
        <f>IFERROR(BD!$I225/BD!$F225,)</f>
        <v>0.4621688728848557</v>
      </c>
      <c r="K225" s="22">
        <v>3529</v>
      </c>
      <c r="L225" s="22">
        <v>550</v>
      </c>
      <c r="M225" s="22">
        <v>434.04</v>
      </c>
      <c r="N225" s="22">
        <v>1577.76</v>
      </c>
      <c r="O225" s="22">
        <v>600</v>
      </c>
      <c r="P225" s="22">
        <f>BD!$L225+BD!$M225+BD!$N225+BD!$O225</f>
        <v>3161.8</v>
      </c>
      <c r="Q225" s="22">
        <v>468.5</v>
      </c>
      <c r="R225" s="22">
        <v>2178.6799999999998</v>
      </c>
      <c r="S225" s="22">
        <f>BD!$Q225+BD!$R225</f>
        <v>2647.18</v>
      </c>
      <c r="T225" s="25">
        <f>BD!$K225+BD!$P225+BD!$S225</f>
        <v>9337.98</v>
      </c>
      <c r="U225" s="26">
        <f>(BD!$B225/(SUM($B$154:$B$231)))*$AA$154</f>
        <v>861.61029743071231</v>
      </c>
      <c r="V225" s="25">
        <f>BD!$F225-BD!$G225-BD!$U225</f>
        <v>7162.699702569289</v>
      </c>
      <c r="W225" s="27">
        <f>IFERROR(BD!$V225/BD!$C225,"0")</f>
        <v>0.34468022038560231</v>
      </c>
      <c r="X225" s="28">
        <v>45839</v>
      </c>
      <c r="Y225" s="37">
        <f t="shared" si="3"/>
        <v>45869</v>
      </c>
      <c r="AB225" s="18">
        <f>SUMIFS('BD FT'!$Q:$Q,'BD FT'!$P:$P,BD!A225,'BD FT'!$O:$O,BD!Y225)</f>
        <v>0</v>
      </c>
      <c r="AC225" s="18">
        <f>SUMIFS('BD FREE'!$D:$D,'BD FREE'!$A:$A,BD!$A225,'BD FREE'!$C:$C,BD!$Y225)</f>
        <v>3000</v>
      </c>
    </row>
    <row r="226" spans="1:29" x14ac:dyDescent="0.25">
      <c r="A226" s="13" t="s">
        <v>11</v>
      </c>
      <c r="B226" s="14">
        <v>18484.78</v>
      </c>
      <c r="C226" s="14">
        <v>4914.75</v>
      </c>
      <c r="D226" s="15">
        <f>IFERROR(BD!$C226/BD!$B226,0)</f>
        <v>0.26588090309973939</v>
      </c>
      <c r="E226" s="16">
        <v>579.95000000000005</v>
      </c>
      <c r="F226" s="14">
        <f>BD!$C226-BD!$E226</f>
        <v>4334.8</v>
      </c>
      <c r="G226" s="16">
        <f>BD!$K226+BD!$P226+BD!$S226</f>
        <v>3348.4399999999996</v>
      </c>
      <c r="H226" s="15">
        <f>IFERROR(BD!$G226/BD!$F226,0)</f>
        <v>0.77245547660791725</v>
      </c>
      <c r="I226" s="16">
        <f>BD!$F226-BD!$G226</f>
        <v>986.36000000000058</v>
      </c>
      <c r="J226" s="15">
        <f>IFERROR(BD!$I226/BD!$F226,)</f>
        <v>0.22754452339208281</v>
      </c>
      <c r="K226" s="14">
        <v>1280</v>
      </c>
      <c r="L226" s="14"/>
      <c r="M226" s="14">
        <v>144.68</v>
      </c>
      <c r="N226" s="14">
        <v>207.60000000000002</v>
      </c>
      <c r="O226" s="14">
        <v>60</v>
      </c>
      <c r="P226" s="14">
        <f>BD!$L226+BD!$M226+BD!$N226+BD!$O226</f>
        <v>412.28000000000003</v>
      </c>
      <c r="Q226" s="14">
        <v>279.36</v>
      </c>
      <c r="R226" s="14">
        <v>1376.8</v>
      </c>
      <c r="S226" s="14">
        <f>BD!$Q226+BD!$R226</f>
        <v>1656.1599999999999</v>
      </c>
      <c r="T226" s="17">
        <f>BD!$K226+BD!$P226+BD!$S226</f>
        <v>3348.4399999999996</v>
      </c>
      <c r="U226" s="18">
        <f>(BD!$B226/(SUM($B$154:$B$231)))*$AA$154</f>
        <v>766.41639259396254</v>
      </c>
      <c r="V226" s="17">
        <f>BD!$F226-BD!$G226-BD!$U226</f>
        <v>219.94360740603804</v>
      </c>
      <c r="W226" s="19">
        <f>IFERROR(BD!$V226/BD!$C226,"0")</f>
        <v>4.4751738624759764E-2</v>
      </c>
      <c r="X226" s="20">
        <v>45839</v>
      </c>
      <c r="Y226" s="36">
        <f t="shared" si="3"/>
        <v>45869</v>
      </c>
      <c r="AB226" s="18">
        <f>SUMIFS('BD FT'!$Q:$Q,'BD FT'!$P:$P,BD!A226,'BD FT'!$O:$O,BD!Y226)</f>
        <v>795</v>
      </c>
      <c r="AC226" s="18">
        <f>SUMIFS('BD FREE'!$D:$D,'BD FREE'!$A:$A,BD!$A226,'BD FREE'!$C:$C,BD!$Y226)</f>
        <v>0</v>
      </c>
    </row>
    <row r="227" spans="1:29" x14ac:dyDescent="0.25">
      <c r="A227" s="21" t="s">
        <v>90</v>
      </c>
      <c r="B227" s="22">
        <v>126419.22</v>
      </c>
      <c r="C227" s="22">
        <v>119346.99</v>
      </c>
      <c r="D227" s="23">
        <f>IFERROR(BD!$C227/BD!$B227,0)</f>
        <v>0.94405731976514329</v>
      </c>
      <c r="E227" s="24">
        <v>19632.54</v>
      </c>
      <c r="F227" s="22">
        <f>BD!$C227-BD!$E227</f>
        <v>99714.450000000012</v>
      </c>
      <c r="G227" s="24">
        <f>BD!$K227+BD!$P227+BD!$S227</f>
        <v>62083.310000000005</v>
      </c>
      <c r="H227" s="23">
        <f>IFERROR(BD!$G227/BD!$F227,0)</f>
        <v>0.62261096561230589</v>
      </c>
      <c r="I227" s="24">
        <f>BD!$F227-BD!$G227</f>
        <v>37631.140000000007</v>
      </c>
      <c r="J227" s="23">
        <f>IFERROR(BD!$I227/BD!$F227,)</f>
        <v>0.37738903438769411</v>
      </c>
      <c r="K227" s="22">
        <v>31566</v>
      </c>
      <c r="L227" s="22">
        <v>4801.2000000000007</v>
      </c>
      <c r="M227" s="22">
        <v>3311.68</v>
      </c>
      <c r="N227" s="22"/>
      <c r="O227" s="22">
        <v>3900</v>
      </c>
      <c r="P227" s="22">
        <f>BD!$L227+BD!$M227+BD!$N227+BD!$O227</f>
        <v>12012.880000000001</v>
      </c>
      <c r="Q227" s="22">
        <v>2886.21</v>
      </c>
      <c r="R227" s="22">
        <v>15618.220000000001</v>
      </c>
      <c r="S227" s="22">
        <f>BD!$Q227+BD!$R227</f>
        <v>18504.43</v>
      </c>
      <c r="T227" s="25">
        <f>BD!$K227+BD!$P227+BD!$S227</f>
        <v>62083.310000000005</v>
      </c>
      <c r="U227" s="26">
        <f>(BD!$B227/(SUM($B$154:$B$231)))*$AA$154</f>
        <v>5241.5967377995594</v>
      </c>
      <c r="V227" s="25">
        <f>BD!$F227-BD!$G227-BD!$U227</f>
        <v>32389.543262200448</v>
      </c>
      <c r="W227" s="27">
        <f>IFERROR(BD!$V227/BD!$C227,"0")</f>
        <v>0.27138969539324326</v>
      </c>
      <c r="X227" s="28">
        <v>45839</v>
      </c>
      <c r="Y227" s="37">
        <f t="shared" si="3"/>
        <v>45869</v>
      </c>
      <c r="AB227" s="18">
        <f>SUMIFS('BD FT'!$Q:$Q,'BD FT'!$P:$P,BD!A227,'BD FT'!$O:$O,BD!Y227)</f>
        <v>0</v>
      </c>
      <c r="AC227" s="18">
        <f>SUMIFS('BD FREE'!$D:$D,'BD FREE'!$A:$A,BD!$A227,'BD FREE'!$C:$C,BD!$Y227)</f>
        <v>0</v>
      </c>
    </row>
    <row r="228" spans="1:29" x14ac:dyDescent="0.25">
      <c r="A228" s="13" t="s">
        <v>91</v>
      </c>
      <c r="B228" s="14">
        <v>263218.43</v>
      </c>
      <c r="C228" s="14">
        <v>269877.83</v>
      </c>
      <c r="D228" s="15">
        <f>IFERROR(BD!$C228/BD!$B228,0)</f>
        <v>1.0252999001627661</v>
      </c>
      <c r="E228" s="16">
        <v>44394.91</v>
      </c>
      <c r="F228" s="14">
        <f>BD!$C228-BD!$E228</f>
        <v>225482.92</v>
      </c>
      <c r="G228" s="16">
        <f>BD!$K228+BD!$P228+BD!$S228</f>
        <v>127817.90999999999</v>
      </c>
      <c r="H228" s="15">
        <f>IFERROR(BD!$G228/BD!$F228,0)</f>
        <v>0.56686293578245295</v>
      </c>
      <c r="I228" s="16">
        <f>BD!$F228-BD!$G228</f>
        <v>97665.010000000024</v>
      </c>
      <c r="J228" s="15">
        <f>IFERROR(BD!$I228/BD!$F228,)</f>
        <v>0.43313706421754705</v>
      </c>
      <c r="K228" s="14">
        <v>65089</v>
      </c>
      <c r="L228" s="14">
        <v>7777.66</v>
      </c>
      <c r="M228" s="14">
        <v>6283.55</v>
      </c>
      <c r="N228" s="14"/>
      <c r="O228" s="14">
        <v>7160</v>
      </c>
      <c r="P228" s="14">
        <f>BD!$L228+BD!$M228+BD!$N228+BD!$O228</f>
        <v>21221.21</v>
      </c>
      <c r="Q228" s="14">
        <v>7156.14</v>
      </c>
      <c r="R228" s="14">
        <v>34351.56</v>
      </c>
      <c r="S228" s="14">
        <f>BD!$Q228+BD!$R228</f>
        <v>41507.699999999997</v>
      </c>
      <c r="T228" s="17">
        <f>BD!$K228+BD!$P228+BD!$S228</f>
        <v>127817.90999999999</v>
      </c>
      <c r="U228" s="18">
        <f>(BD!$B228/(SUM($B$154:$B$231)))*$AA$154</f>
        <v>10913.568870435378</v>
      </c>
      <c r="V228" s="17">
        <f>BD!$F228-BD!$G228-BD!$U228</f>
        <v>86751.441129564642</v>
      </c>
      <c r="W228" s="19">
        <f>IFERROR(BD!$V228/BD!$C228,"0")</f>
        <v>0.32144708266538469</v>
      </c>
      <c r="X228" s="20">
        <v>45839</v>
      </c>
      <c r="Y228" s="36">
        <f t="shared" si="3"/>
        <v>45869</v>
      </c>
      <c r="AB228" s="18">
        <f>SUMIFS('BD FT'!$Q:$Q,'BD FT'!$P:$P,BD!A228,'BD FT'!$O:$O,BD!Y228)</f>
        <v>0</v>
      </c>
      <c r="AC228" s="18">
        <f>SUMIFS('BD FREE'!$D:$D,'BD FREE'!$A:$A,BD!$A228,'BD FREE'!$C:$C,BD!$Y228)</f>
        <v>0</v>
      </c>
    </row>
    <row r="229" spans="1:29" x14ac:dyDescent="0.25">
      <c r="A229" s="21" t="s">
        <v>81</v>
      </c>
      <c r="B229" s="22">
        <v>49324.99</v>
      </c>
      <c r="C229" s="22">
        <v>48558.020000000004</v>
      </c>
      <c r="D229" s="23">
        <f>IFERROR(BD!$C229/BD!$B229,0)</f>
        <v>0.98445068108478084</v>
      </c>
      <c r="E229" s="24">
        <v>7987.8</v>
      </c>
      <c r="F229" s="22">
        <f>BD!$C229-BD!$E229</f>
        <v>40570.22</v>
      </c>
      <c r="G229" s="24">
        <f>BD!$K229+BD!$P229+BD!$S229</f>
        <v>28498.2</v>
      </c>
      <c r="H229" s="23">
        <f>IFERROR(BD!$G229/BD!$F229,0)</f>
        <v>0.70244134737253083</v>
      </c>
      <c r="I229" s="24">
        <f>BD!$F229-BD!$G229</f>
        <v>12072.02</v>
      </c>
      <c r="J229" s="23">
        <f>IFERROR(BD!$I229/BD!$F229,)</f>
        <v>0.29755865262746911</v>
      </c>
      <c r="K229" s="22">
        <v>12543</v>
      </c>
      <c r="L229" s="22">
        <v>1974</v>
      </c>
      <c r="M229" s="22">
        <v>1157.4400000000003</v>
      </c>
      <c r="N229" s="22">
        <v>3840.6000000000004</v>
      </c>
      <c r="O229" s="22">
        <v>2100</v>
      </c>
      <c r="P229" s="22">
        <f>BD!$L229+BD!$M229+BD!$N229+BD!$O229</f>
        <v>9072.0400000000009</v>
      </c>
      <c r="Q229" s="22">
        <v>1190.49</v>
      </c>
      <c r="R229" s="22">
        <v>5692.67</v>
      </c>
      <c r="S229" s="22">
        <f>BD!$Q229+BD!$R229</f>
        <v>6883.16</v>
      </c>
      <c r="T229" s="25">
        <f>BD!$K229+BD!$P229+BD!$S229</f>
        <v>28498.2</v>
      </c>
      <c r="U229" s="26">
        <f>(BD!$B229/(SUM($B$154:$B$231)))*$AA$154</f>
        <v>2045.1139207787853</v>
      </c>
      <c r="V229" s="25">
        <f>BD!$F229-BD!$G229-BD!$U229</f>
        <v>10026.906079221215</v>
      </c>
      <c r="W229" s="27">
        <f>IFERROR(BD!$V229/BD!$C229,"0")</f>
        <v>0.20649330593012677</v>
      </c>
      <c r="X229" s="28">
        <v>45839</v>
      </c>
      <c r="Y229" s="37">
        <f t="shared" si="3"/>
        <v>45869</v>
      </c>
      <c r="AB229" s="18">
        <f>SUMIFS('BD FT'!$Q:$Q,'BD FT'!$P:$P,BD!A229,'BD FT'!$O:$O,BD!Y229)</f>
        <v>0</v>
      </c>
      <c r="AC229" s="18">
        <f>SUMIFS('BD FREE'!$D:$D,'BD FREE'!$A:$A,BD!$A229,'BD FREE'!$C:$C,BD!$Y229)</f>
        <v>0</v>
      </c>
    </row>
    <row r="230" spans="1:29" x14ac:dyDescent="0.25">
      <c r="A230" s="13" t="s">
        <v>106</v>
      </c>
      <c r="B230" s="14"/>
      <c r="C230" s="14">
        <v>4100</v>
      </c>
      <c r="D230" s="15">
        <f>IFERROR(BD!$C230/BD!$B230,0)</f>
        <v>0</v>
      </c>
      <c r="E230" s="16">
        <v>674.45</v>
      </c>
      <c r="F230" s="14">
        <f>BD!$C230-BD!$E230</f>
        <v>3425.55</v>
      </c>
      <c r="G230" s="16">
        <f>BD!$K230+BD!$P230+BD!$S230</f>
        <v>2172.5</v>
      </c>
      <c r="H230" s="15">
        <f>IFERROR(BD!$G230/BD!$F230,0)</f>
        <v>0.63420472624833968</v>
      </c>
      <c r="I230" s="16">
        <f>BD!$F230-BD!$G230</f>
        <v>1253.0500000000002</v>
      </c>
      <c r="J230" s="15">
        <f>IFERROR(BD!$I230/BD!$F230,)</f>
        <v>0.36579527375166038</v>
      </c>
      <c r="K230" s="14">
        <v>1380</v>
      </c>
      <c r="L230" s="14"/>
      <c r="M230" s="14"/>
      <c r="N230" s="14"/>
      <c r="O230" s="14"/>
      <c r="P230" s="14">
        <f>BD!$L230+BD!$M230+BD!$N230+BD!$O230</f>
        <v>0</v>
      </c>
      <c r="Q230" s="14">
        <v>137.37</v>
      </c>
      <c r="R230" s="14">
        <v>655.13</v>
      </c>
      <c r="S230" s="14">
        <f>BD!$Q230+BD!$R230</f>
        <v>792.5</v>
      </c>
      <c r="T230" s="17">
        <f>BD!$K230+BD!$P230+BD!$S230</f>
        <v>2172.5</v>
      </c>
      <c r="U230" s="18">
        <f>(BD!$B230/(SUM($B$154:$B$231)))*$AA$154</f>
        <v>0</v>
      </c>
      <c r="V230" s="17">
        <f>BD!$F230-BD!$G230-BD!$U230</f>
        <v>1253.0500000000002</v>
      </c>
      <c r="W230" s="19">
        <f>IFERROR(BD!$V230/BD!$C230,"0")</f>
        <v>0.30562195121951224</v>
      </c>
      <c r="X230" s="20">
        <v>45839</v>
      </c>
      <c r="Y230" s="36">
        <f t="shared" si="3"/>
        <v>45869</v>
      </c>
      <c r="AB230" s="18">
        <f>SUMIFS('BD FT'!$Q:$Q,'BD FT'!$P:$P,BD!A230,'BD FT'!$O:$O,BD!Y230)</f>
        <v>0</v>
      </c>
      <c r="AC230" s="18">
        <f>SUMIFS('BD FREE'!$D:$D,'BD FREE'!$A:$A,BD!$A230,'BD FREE'!$C:$C,BD!$Y230)</f>
        <v>0</v>
      </c>
    </row>
    <row r="231" spans="1:29" x14ac:dyDescent="0.25">
      <c r="A231" s="5" t="s">
        <v>82</v>
      </c>
      <c r="B231" s="29">
        <v>24000</v>
      </c>
      <c r="C231" s="29">
        <v>46172.43</v>
      </c>
      <c r="D231" s="30">
        <f>IFERROR(BD!$C231/BD!$B231,0)</f>
        <v>1.92385125</v>
      </c>
      <c r="E231" s="31">
        <v>8980.5300000000007</v>
      </c>
      <c r="F231" s="29">
        <f>BD!$C231-BD!$E231</f>
        <v>37191.9</v>
      </c>
      <c r="G231" s="31">
        <f>BD!$K231+BD!$P231+BD!$S231</f>
        <v>17252.669999999998</v>
      </c>
      <c r="H231" s="30">
        <f>IFERROR(BD!$G231/BD!$F231,0)</f>
        <v>0.46388245827720548</v>
      </c>
      <c r="I231" s="31">
        <f>BD!$F231-BD!$G231</f>
        <v>19939.230000000003</v>
      </c>
      <c r="J231" s="30">
        <f>IFERROR(BD!$I231/BD!$F231,)</f>
        <v>0.53611754172279458</v>
      </c>
      <c r="K231" s="29">
        <v>5440</v>
      </c>
      <c r="L231" s="29"/>
      <c r="M231" s="29">
        <v>1500</v>
      </c>
      <c r="N231" s="29">
        <v>3662.9999999999995</v>
      </c>
      <c r="O231" s="29"/>
      <c r="P231" s="29">
        <f>BD!$L231+BD!$M231+BD!$N231+BD!$O231</f>
        <v>5163</v>
      </c>
      <c r="Q231" s="29">
        <v>1133.49</v>
      </c>
      <c r="R231" s="29">
        <v>5516.18</v>
      </c>
      <c r="S231" s="29">
        <f>BD!$Q231+BD!$R231</f>
        <v>6649.67</v>
      </c>
      <c r="T231" s="32">
        <f>BD!$K231+BD!$P231+BD!$S231</f>
        <v>17252.669999999998</v>
      </c>
      <c r="U231" s="33">
        <f>(BD!$B231/(SUM($B$154:$B$231)))*$AA$154</f>
        <v>995.08857677803587</v>
      </c>
      <c r="V231" s="32">
        <f>BD!$F231-BD!$G231-BD!$U231</f>
        <v>18944.141423221969</v>
      </c>
      <c r="W231" s="34">
        <f>IFERROR(BD!$V231/BD!$C231,"0")</f>
        <v>0.4102911937539776</v>
      </c>
      <c r="X231" s="35">
        <v>45839</v>
      </c>
      <c r="Y231" s="38">
        <f t="shared" si="3"/>
        <v>45869</v>
      </c>
      <c r="AB231" s="18">
        <f>SUMIFS('BD FT'!$Q:$Q,'BD FT'!$P:$P,BD!A231,'BD FT'!$O:$O,BD!Y231)</f>
        <v>0</v>
      </c>
      <c r="AC231" s="18">
        <f>SUMIFS('BD FREE'!$D:$D,'BD FREE'!$A:$A,BD!$A231,'BD FREE'!$C:$C,BD!$Y231)</f>
        <v>0</v>
      </c>
    </row>
    <row r="232" spans="1:29" x14ac:dyDescent="0.25">
      <c r="A232" s="4" t="s">
        <v>16</v>
      </c>
      <c r="B232" s="40">
        <v>44676.62</v>
      </c>
      <c r="C232" s="40">
        <v>44075.87</v>
      </c>
      <c r="D232" s="15">
        <f>IFERROR(BD!$C232/BD!$B232,0)</f>
        <v>0.98655336952526851</v>
      </c>
      <c r="E232" s="16">
        <v>7250.49</v>
      </c>
      <c r="F232" s="14">
        <f>BD!$C232-BD!$E232</f>
        <v>36825.380000000005</v>
      </c>
      <c r="G232" s="16">
        <f>BD!$K232+BD!$P232+BD!$S232</f>
        <v>24301.440000000002</v>
      </c>
      <c r="H232" s="15">
        <f>IFERROR(BD!$G232/BD!$F232,0)</f>
        <v>0.65991009461409489</v>
      </c>
      <c r="I232" s="16">
        <f>BD!$F232-BD!$G232</f>
        <v>12523.940000000002</v>
      </c>
      <c r="J232" s="15">
        <f>IFERROR(BD!$I232/BD!$F232,)</f>
        <v>0.34008990538590506</v>
      </c>
      <c r="K232" s="40">
        <v>9773</v>
      </c>
      <c r="L232" s="40">
        <v>2317.56</v>
      </c>
      <c r="M232" s="40">
        <v>868.08000000000015</v>
      </c>
      <c r="N232" s="40">
        <v>3067.0499999999997</v>
      </c>
      <c r="O232" s="40">
        <v>1240</v>
      </c>
      <c r="P232" s="14">
        <f>BD!$L232+BD!$M232+BD!$N232+BD!$O232</f>
        <v>7492.6900000000005</v>
      </c>
      <c r="Q232" s="40">
        <v>1210.96</v>
      </c>
      <c r="R232" s="40">
        <v>5824.79</v>
      </c>
      <c r="S232" s="14">
        <f>BD!$Q232+BD!$R232</f>
        <v>7035.75</v>
      </c>
      <c r="T232" s="17">
        <f>BD!$K232+BD!$P232+BD!$S232</f>
        <v>24301.440000000002</v>
      </c>
      <c r="U232" s="18">
        <f>(BD!$B232/(SUM($B$232:$B$307)))*$AA$232</f>
        <v>2067.5172388848787</v>
      </c>
      <c r="V232" s="17">
        <f>BD!$F232-BD!$G232-BD!$U232</f>
        <v>10456.422761115124</v>
      </c>
      <c r="W232" s="19">
        <f>IFERROR(BD!$V232/BD!$C232,"0")</f>
        <v>0.23723689994355468</v>
      </c>
      <c r="X232" s="20">
        <v>45870</v>
      </c>
      <c r="Y232" s="41">
        <f t="shared" si="3"/>
        <v>45900</v>
      </c>
      <c r="AA232" s="3">
        <v>168939.93</v>
      </c>
      <c r="AB232" s="18">
        <f>SUMIFS('BD FT'!$Q:$Q,'BD FT'!$P:$P,BD!A232,'BD FT'!$O:$O,BD!Y232)</f>
        <v>0</v>
      </c>
      <c r="AC232" s="18">
        <f>SUMIFS('BD FREE'!$D:$D,'BD FREE'!$A:$A,BD!$A232,'BD FREE'!$C:$C,BD!$Y232)</f>
        <v>900</v>
      </c>
    </row>
    <row r="233" spans="1:29" x14ac:dyDescent="0.25">
      <c r="A233" s="5" t="s">
        <v>17</v>
      </c>
      <c r="B233" s="29">
        <v>5602.56</v>
      </c>
      <c r="C233" s="29">
        <v>5602.56</v>
      </c>
      <c r="D233" s="30">
        <f>IFERROR(BD!$C233/BD!$B233,0)</f>
        <v>1</v>
      </c>
      <c r="E233" s="31">
        <v>921.64</v>
      </c>
      <c r="F233" s="29">
        <f>BD!$C233-BD!$E233</f>
        <v>4680.92</v>
      </c>
      <c r="G233" s="31">
        <f>BD!$K233+BD!$P233+BD!$S233</f>
        <v>2840.0299999999997</v>
      </c>
      <c r="H233" s="30">
        <f>IFERROR(BD!$G233/BD!$F233,0)</f>
        <v>0.60672474641737084</v>
      </c>
      <c r="I233" s="31">
        <f>BD!$F233-BD!$G233</f>
        <v>1840.8900000000003</v>
      </c>
      <c r="J233" s="30">
        <f>IFERROR(BD!$I233/BD!$F233,)</f>
        <v>0.3932752535826291</v>
      </c>
      <c r="K233" s="29">
        <v>1568</v>
      </c>
      <c r="L233" s="29"/>
      <c r="M233" s="29">
        <v>179.53</v>
      </c>
      <c r="N233" s="29"/>
      <c r="O233" s="29">
        <v>300</v>
      </c>
      <c r="P233" s="29">
        <f>BD!$L233+BD!$M233+BD!$N233+BD!$O233</f>
        <v>479.53</v>
      </c>
      <c r="Q233" s="29">
        <v>137.37</v>
      </c>
      <c r="R233" s="29">
        <v>655.13</v>
      </c>
      <c r="S233" s="29">
        <f>BD!$Q233+BD!$R233</f>
        <v>792.5</v>
      </c>
      <c r="T233" s="32">
        <f>BD!$K233+BD!$P233+BD!$S233</f>
        <v>2840.0299999999997</v>
      </c>
      <c r="U233" s="33">
        <f>(BD!$B233/(SUM($B$232:$B$307)))*$AA$232</f>
        <v>259.27183797446776</v>
      </c>
      <c r="V233" s="32">
        <f>BD!$F233-BD!$G233-BD!$U233</f>
        <v>1581.6181620255325</v>
      </c>
      <c r="W233" s="34">
        <f>IFERROR(BD!$V233/BD!$C233,"0")</f>
        <v>0.28230276195623649</v>
      </c>
      <c r="X233" s="35">
        <v>45870</v>
      </c>
      <c r="Y233" s="42">
        <f t="shared" si="3"/>
        <v>45900</v>
      </c>
      <c r="AB233" s="18">
        <f>SUMIFS('BD FT'!$Q:$Q,'BD FT'!$P:$P,BD!A233,'BD FT'!$O:$O,BD!Y233)</f>
        <v>0</v>
      </c>
      <c r="AC233" s="18">
        <f>SUMIFS('BD FREE'!$D:$D,'BD FREE'!$A:$A,BD!$A233,'BD FREE'!$C:$C,BD!$Y233)</f>
        <v>0</v>
      </c>
    </row>
    <row r="234" spans="1:29" x14ac:dyDescent="0.25">
      <c r="A234" s="4" t="s">
        <v>18</v>
      </c>
      <c r="B234" s="40">
        <v>41625.370000000003</v>
      </c>
      <c r="C234" s="40">
        <v>46322.94</v>
      </c>
      <c r="D234" s="15">
        <f>IFERROR(BD!$C234/BD!$B234,0)</f>
        <v>1.1128535313920334</v>
      </c>
      <c r="E234" s="16">
        <v>7620.12</v>
      </c>
      <c r="F234" s="14">
        <f>BD!$C234-BD!$E234</f>
        <v>38702.82</v>
      </c>
      <c r="G234" s="16">
        <f>BD!$K234+BD!$P234+BD!$S234</f>
        <v>24962.18</v>
      </c>
      <c r="H234" s="15">
        <f>IFERROR(BD!$G234/BD!$F234,0)</f>
        <v>0.64497057320370976</v>
      </c>
      <c r="I234" s="16">
        <f>BD!$F234-BD!$G234</f>
        <v>13740.64</v>
      </c>
      <c r="J234" s="15">
        <f>IFERROR(BD!$I234/BD!$F234,)</f>
        <v>0.35502942679629029</v>
      </c>
      <c r="K234" s="40">
        <v>11990</v>
      </c>
      <c r="L234" s="40">
        <v>1020.6</v>
      </c>
      <c r="M234" s="40">
        <v>1157.4400000000003</v>
      </c>
      <c r="N234" s="40">
        <v>581.28000000000009</v>
      </c>
      <c r="O234" s="40">
        <v>2400</v>
      </c>
      <c r="P234" s="14">
        <f>BD!$L234+BD!$M234+BD!$N234+BD!$O234</f>
        <v>5159.3200000000006</v>
      </c>
      <c r="Q234" s="40">
        <v>1370.86</v>
      </c>
      <c r="R234" s="40">
        <v>6442</v>
      </c>
      <c r="S234" s="14">
        <f>BD!$Q234+BD!$R234</f>
        <v>7812.86</v>
      </c>
      <c r="T234" s="17">
        <f>BD!$K234+BD!$P234+BD!$S234</f>
        <v>24962.18</v>
      </c>
      <c r="U234" s="18">
        <f>(BD!$B234/(SUM($B$232:$B$307)))*$AA$232</f>
        <v>1926.3133614396402</v>
      </c>
      <c r="V234" s="17">
        <f>BD!$F234-BD!$G234-BD!$U234</f>
        <v>11814.32663856036</v>
      </c>
      <c r="W234" s="19">
        <f>IFERROR(BD!$V234/BD!$C234,"0")</f>
        <v>0.25504267731194002</v>
      </c>
      <c r="X234" s="20">
        <v>45870</v>
      </c>
      <c r="Y234" s="41">
        <f t="shared" ref="Y234:Y297" si="4">EOMONTH(X234,0)</f>
        <v>45900</v>
      </c>
      <c r="AB234" s="18">
        <f>SUMIFS('BD FT'!$Q:$Q,'BD FT'!$P:$P,BD!A234,'BD FT'!$O:$O,BD!Y234)</f>
        <v>0</v>
      </c>
      <c r="AC234" s="18">
        <f>SUMIFS('BD FREE'!$D:$D,'BD FREE'!$A:$A,BD!$A234,'BD FREE'!$C:$C,BD!$Y234)</f>
        <v>750</v>
      </c>
    </row>
    <row r="235" spans="1:29" x14ac:dyDescent="0.25">
      <c r="A235" s="5" t="s">
        <v>19</v>
      </c>
      <c r="B235" s="29">
        <v>3576.77</v>
      </c>
      <c r="C235" s="29">
        <v>3576.77</v>
      </c>
      <c r="D235" s="30">
        <f>IFERROR(BD!$C235/BD!$B235,0)</f>
        <v>1</v>
      </c>
      <c r="E235" s="31">
        <v>588.39</v>
      </c>
      <c r="F235" s="29">
        <f>BD!$C235-BD!$E235</f>
        <v>2988.38</v>
      </c>
      <c r="G235" s="31">
        <f>BD!$K235+BD!$P235+BD!$S235</f>
        <v>1711.3700000000001</v>
      </c>
      <c r="H235" s="30">
        <f>IFERROR(BD!$G235/BD!$F235,0)</f>
        <v>0.57267482716388141</v>
      </c>
      <c r="I235" s="31">
        <f>BD!$F235-BD!$G235</f>
        <v>1277.01</v>
      </c>
      <c r="J235" s="30">
        <f>IFERROR(BD!$I235/BD!$F235,)</f>
        <v>0.42732517283611854</v>
      </c>
      <c r="K235" s="29">
        <v>943</v>
      </c>
      <c r="L235" s="29"/>
      <c r="M235" s="29">
        <v>144.68</v>
      </c>
      <c r="N235" s="29"/>
      <c r="O235" s="29">
        <v>150</v>
      </c>
      <c r="P235" s="29">
        <f>BD!$L235+BD!$M235+BD!$N235+BD!$O235</f>
        <v>294.68</v>
      </c>
      <c r="Q235" s="29">
        <v>82.42</v>
      </c>
      <c r="R235" s="29">
        <v>391.27</v>
      </c>
      <c r="S235" s="29">
        <f>BD!$Q235+BD!$R235</f>
        <v>473.69</v>
      </c>
      <c r="T235" s="32">
        <f>BD!$K235+BD!$P235+BD!$S235</f>
        <v>1711.3700000000001</v>
      </c>
      <c r="U235" s="33">
        <f>(BD!$B235/(SUM($B$232:$B$307)))*$AA$232</f>
        <v>165.52356992373791</v>
      </c>
      <c r="V235" s="32">
        <f>BD!$F235-BD!$G235-BD!$U235</f>
        <v>1111.486430076262</v>
      </c>
      <c r="W235" s="34">
        <f>IFERROR(BD!$V235/BD!$C235,"0")</f>
        <v>0.31075144056684156</v>
      </c>
      <c r="X235" s="35">
        <v>45870</v>
      </c>
      <c r="Y235" s="42">
        <f t="shared" si="4"/>
        <v>45900</v>
      </c>
      <c r="AB235" s="18">
        <f>SUMIFS('BD FT'!$Q:$Q,'BD FT'!$P:$P,BD!A235,'BD FT'!$O:$O,BD!Y235)</f>
        <v>0</v>
      </c>
      <c r="AC235" s="18">
        <f>SUMIFS('BD FREE'!$D:$D,'BD FREE'!$A:$A,BD!$A235,'BD FREE'!$C:$C,BD!$Y235)</f>
        <v>0</v>
      </c>
    </row>
    <row r="236" spans="1:29" x14ac:dyDescent="0.25">
      <c r="A236" s="4" t="s">
        <v>20</v>
      </c>
      <c r="B236" s="40">
        <v>3576.77</v>
      </c>
      <c r="C236" s="40">
        <v>3576.77</v>
      </c>
      <c r="D236" s="15">
        <f>IFERROR(BD!$C236/BD!$B236,0)</f>
        <v>1</v>
      </c>
      <c r="E236" s="16">
        <v>588.39</v>
      </c>
      <c r="F236" s="14">
        <f>BD!$C236-BD!$E236</f>
        <v>2988.38</v>
      </c>
      <c r="G236" s="16">
        <f>BD!$K236+BD!$P236+BD!$S236</f>
        <v>2206.29</v>
      </c>
      <c r="H236" s="15">
        <f>IFERROR(BD!$G236/BD!$F236,0)</f>
        <v>0.73828964187954671</v>
      </c>
      <c r="I236" s="16">
        <f>BD!$F236-BD!$G236</f>
        <v>782.09000000000015</v>
      </c>
      <c r="J236" s="15">
        <f>IFERROR(BD!$I236/BD!$F236,)</f>
        <v>0.26171035812045323</v>
      </c>
      <c r="K236" s="40">
        <v>881</v>
      </c>
      <c r="L236" s="40">
        <v>556.91999999999996</v>
      </c>
      <c r="M236" s="40">
        <v>144.68</v>
      </c>
      <c r="N236" s="40"/>
      <c r="O236" s="40">
        <v>150</v>
      </c>
      <c r="P236" s="14">
        <f>BD!$L236+BD!$M236+BD!$N236+BD!$O236</f>
        <v>851.59999999999991</v>
      </c>
      <c r="Q236" s="40">
        <v>82.42</v>
      </c>
      <c r="R236" s="40">
        <v>391.27</v>
      </c>
      <c r="S236" s="14">
        <f>BD!$Q236+BD!$R236</f>
        <v>473.69</v>
      </c>
      <c r="T236" s="17">
        <f>BD!$K236+BD!$P236+BD!$S236</f>
        <v>2206.29</v>
      </c>
      <c r="U236" s="18">
        <f>(BD!$B236/(SUM($B$232:$B$307)))*$AA$232</f>
        <v>165.52356992373791</v>
      </c>
      <c r="V236" s="17">
        <f>BD!$F236-BD!$G236-BD!$U236</f>
        <v>616.56643007626224</v>
      </c>
      <c r="W236" s="19">
        <f>IFERROR(BD!$V236/BD!$C236,"0")</f>
        <v>0.17238078771524651</v>
      </c>
      <c r="X236" s="20">
        <v>45870</v>
      </c>
      <c r="Y236" s="41">
        <f t="shared" si="4"/>
        <v>45900</v>
      </c>
      <c r="AB236" s="18">
        <f>SUMIFS('BD FT'!$Q:$Q,'BD FT'!$P:$P,BD!A236,'BD FT'!$O:$O,BD!Y236)</f>
        <v>0</v>
      </c>
      <c r="AC236" s="18">
        <f>SUMIFS('BD FREE'!$D:$D,'BD FREE'!$A:$A,BD!$A236,'BD FREE'!$C:$C,BD!$Y236)</f>
        <v>0</v>
      </c>
    </row>
    <row r="237" spans="1:29" x14ac:dyDescent="0.25">
      <c r="A237" s="5" t="s">
        <v>21</v>
      </c>
      <c r="B237" s="29">
        <v>5584.13</v>
      </c>
      <c r="C237" s="29">
        <v>5584.13</v>
      </c>
      <c r="D237" s="30">
        <f>IFERROR(BD!$C237/BD!$B237,0)</f>
        <v>1</v>
      </c>
      <c r="E237" s="31">
        <v>918.58</v>
      </c>
      <c r="F237" s="29">
        <f>BD!$C237-BD!$E237</f>
        <v>4665.55</v>
      </c>
      <c r="G237" s="31">
        <f>BD!$K237+BD!$P237+BD!$S237</f>
        <v>3027.5899999999997</v>
      </c>
      <c r="H237" s="30">
        <f>IFERROR(BD!$G237/BD!$F237,0)</f>
        <v>0.64892456409212196</v>
      </c>
      <c r="I237" s="31">
        <f>BD!$F237-BD!$G237</f>
        <v>1637.9600000000005</v>
      </c>
      <c r="J237" s="30">
        <f>IFERROR(BD!$I237/BD!$F237,)</f>
        <v>0.35107543590787804</v>
      </c>
      <c r="K237" s="29">
        <v>1110</v>
      </c>
      <c r="L237" s="29">
        <v>282.89999999999998</v>
      </c>
      <c r="M237" s="29">
        <v>144.68</v>
      </c>
      <c r="N237" s="29">
        <v>415.20000000000005</v>
      </c>
      <c r="O237" s="29">
        <v>300</v>
      </c>
      <c r="P237" s="29">
        <f>BD!$L237+BD!$M237+BD!$N237+BD!$O237</f>
        <v>1142.78</v>
      </c>
      <c r="Q237" s="29">
        <v>134.38999999999999</v>
      </c>
      <c r="R237" s="29">
        <v>640.41999999999996</v>
      </c>
      <c r="S237" s="29">
        <f>BD!$Q237+BD!$R237</f>
        <v>774.81</v>
      </c>
      <c r="T237" s="32">
        <f>BD!$K237+BD!$P237+BD!$S237</f>
        <v>3027.5899999999997</v>
      </c>
      <c r="U237" s="33">
        <f>(BD!$B237/(SUM($B$232:$B$307)))*$AA$232</f>
        <v>258.41894572987434</v>
      </c>
      <c r="V237" s="32">
        <f>BD!$F237-BD!$G237-BD!$U237</f>
        <v>1379.5410542701261</v>
      </c>
      <c r="W237" s="34">
        <f>IFERROR(BD!$V237/BD!$C237,"0")</f>
        <v>0.24704672961949778</v>
      </c>
      <c r="X237" s="35">
        <v>45870</v>
      </c>
      <c r="Y237" s="42">
        <f t="shared" si="4"/>
        <v>45900</v>
      </c>
      <c r="AB237" s="18">
        <f>SUMIFS('BD FT'!$Q:$Q,'BD FT'!$P:$P,BD!A237,'BD FT'!$O:$O,BD!Y237)</f>
        <v>0</v>
      </c>
      <c r="AC237" s="18">
        <f>SUMIFS('BD FREE'!$D:$D,'BD FREE'!$A:$A,BD!$A237,'BD FREE'!$C:$C,BD!$Y237)</f>
        <v>0</v>
      </c>
    </row>
    <row r="238" spans="1:29" x14ac:dyDescent="0.25">
      <c r="A238" s="4" t="s">
        <v>22</v>
      </c>
      <c r="B238" s="40">
        <v>25539.14</v>
      </c>
      <c r="C238" s="40">
        <v>26004.36</v>
      </c>
      <c r="D238" s="15">
        <f>IFERROR(BD!$C238/BD!$B238,0)</f>
        <v>1.0182159618530617</v>
      </c>
      <c r="E238" s="16">
        <v>4277.71</v>
      </c>
      <c r="F238" s="14">
        <f>BD!$C238-BD!$E238</f>
        <v>21726.65</v>
      </c>
      <c r="G238" s="16">
        <f>BD!$K238+BD!$P238+BD!$S238</f>
        <v>13842.330000000002</v>
      </c>
      <c r="H238" s="15">
        <f>IFERROR(BD!$G238/BD!$F238,0)</f>
        <v>0.63711294654261019</v>
      </c>
      <c r="I238" s="16">
        <f>BD!$F238-BD!$G238</f>
        <v>7884.32</v>
      </c>
      <c r="J238" s="15">
        <f>IFERROR(BD!$I238/BD!$F238,)</f>
        <v>0.36288705345738986</v>
      </c>
      <c r="K238" s="40">
        <v>5681</v>
      </c>
      <c r="L238" s="40">
        <v>570.96</v>
      </c>
      <c r="M238" s="40">
        <v>578.72</v>
      </c>
      <c r="N238" s="40">
        <v>2159.04</v>
      </c>
      <c r="O238" s="40">
        <v>1000</v>
      </c>
      <c r="P238" s="14">
        <f>BD!$L238+BD!$M238+BD!$N238+BD!$O238</f>
        <v>4308.72</v>
      </c>
      <c r="Q238" s="40">
        <v>664.49</v>
      </c>
      <c r="R238" s="40">
        <v>3188.12</v>
      </c>
      <c r="S238" s="14">
        <f>BD!$Q238+BD!$R238</f>
        <v>3852.6099999999997</v>
      </c>
      <c r="T238" s="17">
        <f>BD!$K238+BD!$P238+BD!$S238</f>
        <v>13842.330000000002</v>
      </c>
      <c r="U238" s="18">
        <f>(BD!$B238/(SUM($B$232:$B$307)))*$AA$232</f>
        <v>1181.8846684528587</v>
      </c>
      <c r="V238" s="17">
        <f>BD!$F238-BD!$G238-BD!$U238</f>
        <v>6702.4353315471408</v>
      </c>
      <c r="W238" s="19">
        <f>IFERROR(BD!$V238/BD!$C238,"0")</f>
        <v>0.25774275281326442</v>
      </c>
      <c r="X238" s="20">
        <v>45870</v>
      </c>
      <c r="Y238" s="41">
        <f t="shared" si="4"/>
        <v>45900</v>
      </c>
      <c r="AB238" s="18">
        <f>SUMIFS('BD FT'!$Q:$Q,'BD FT'!$P:$P,BD!A238,'BD FT'!$O:$O,BD!Y238)</f>
        <v>0</v>
      </c>
      <c r="AC238" s="18">
        <f>SUMIFS('BD FREE'!$D:$D,'BD FREE'!$A:$A,BD!$A238,'BD FREE'!$C:$C,BD!$Y238)</f>
        <v>0</v>
      </c>
    </row>
    <row r="239" spans="1:29" x14ac:dyDescent="0.25">
      <c r="A239" s="5" t="s">
        <v>25</v>
      </c>
      <c r="B239" s="29">
        <v>6300.93</v>
      </c>
      <c r="C239" s="29">
        <v>6300.93</v>
      </c>
      <c r="D239" s="30">
        <f>IFERROR(BD!$C239/BD!$B239,0)</f>
        <v>1</v>
      </c>
      <c r="E239" s="31">
        <v>1036.51</v>
      </c>
      <c r="F239" s="29">
        <f>BD!$C239-BD!$E239</f>
        <v>5264.42</v>
      </c>
      <c r="G239" s="31">
        <f>BD!$K239+BD!$P239+BD!$S239</f>
        <v>3263.59</v>
      </c>
      <c r="H239" s="30">
        <f>IFERROR(BD!$G239/BD!$F239,0)</f>
        <v>0.6199334399610974</v>
      </c>
      <c r="I239" s="31">
        <f>BD!$F239-BD!$G239</f>
        <v>2000.83</v>
      </c>
      <c r="J239" s="30">
        <f>IFERROR(BD!$I239/BD!$F239,)</f>
        <v>0.38006656003890266</v>
      </c>
      <c r="K239" s="29">
        <v>1632</v>
      </c>
      <c r="L239" s="29"/>
      <c r="M239" s="29">
        <v>144.68</v>
      </c>
      <c r="N239" s="29">
        <v>435.96000000000004</v>
      </c>
      <c r="O239" s="29">
        <v>300</v>
      </c>
      <c r="P239" s="29">
        <f>BD!$L239+BD!$M239+BD!$N239+BD!$O239</f>
        <v>880.6400000000001</v>
      </c>
      <c r="Q239" s="29">
        <v>141.32</v>
      </c>
      <c r="R239" s="29">
        <v>609.63</v>
      </c>
      <c r="S239" s="29">
        <f>BD!$Q239+BD!$R239</f>
        <v>750.95</v>
      </c>
      <c r="T239" s="32">
        <f>BD!$K239+BD!$P239+BD!$S239</f>
        <v>3263.59</v>
      </c>
      <c r="U239" s="33">
        <f>(BD!$B239/(SUM($B$232:$B$307)))*$AA$232</f>
        <v>291.59057681639524</v>
      </c>
      <c r="V239" s="32">
        <f>BD!$F239-BD!$G239-BD!$U239</f>
        <v>1709.2394231836047</v>
      </c>
      <c r="W239" s="34">
        <f>IFERROR(BD!$V239/BD!$C239,"0")</f>
        <v>0.27126780065539602</v>
      </c>
      <c r="X239" s="35">
        <v>45870</v>
      </c>
      <c r="Y239" s="42">
        <f t="shared" si="4"/>
        <v>45900</v>
      </c>
      <c r="AB239" s="18">
        <f>SUMIFS('BD FT'!$Q:$Q,'BD FT'!$P:$P,BD!A239,'BD FT'!$O:$O,BD!Y239)</f>
        <v>0</v>
      </c>
      <c r="AC239" s="18">
        <f>SUMIFS('BD FREE'!$D:$D,'BD FREE'!$A:$A,BD!$A239,'BD FREE'!$C:$C,BD!$Y239)</f>
        <v>0</v>
      </c>
    </row>
    <row r="240" spans="1:29" x14ac:dyDescent="0.25">
      <c r="A240" s="4" t="s">
        <v>26</v>
      </c>
      <c r="B240" s="40">
        <v>27005.1</v>
      </c>
      <c r="C240" s="40">
        <v>28971.61</v>
      </c>
      <c r="D240" s="15">
        <f>IFERROR(BD!$C240/BD!$B240,0)</f>
        <v>1.0728199488244814</v>
      </c>
      <c r="E240" s="16">
        <v>4817.54</v>
      </c>
      <c r="F240" s="14">
        <f>BD!$C240-BD!$E240</f>
        <v>24154.07</v>
      </c>
      <c r="G240" s="16">
        <f>BD!$K240+BD!$P240+BD!$S240</f>
        <v>16961.690000000002</v>
      </c>
      <c r="H240" s="15">
        <f>IFERROR(BD!$G240/BD!$F240,0)</f>
        <v>0.7022290653293628</v>
      </c>
      <c r="I240" s="16">
        <f>BD!$F240-BD!$G240</f>
        <v>7192.3799999999974</v>
      </c>
      <c r="J240" s="15">
        <f>IFERROR(BD!$I240/BD!$F240,)</f>
        <v>0.2977709346706372</v>
      </c>
      <c r="K240" s="40">
        <v>7743</v>
      </c>
      <c r="L240" s="40">
        <v>868.1</v>
      </c>
      <c r="M240" s="40">
        <v>578.72</v>
      </c>
      <c r="N240" s="40">
        <v>1723.0800000000002</v>
      </c>
      <c r="O240" s="40">
        <v>1200</v>
      </c>
      <c r="P240" s="14">
        <f>BD!$L240+BD!$M240+BD!$N240+BD!$O240</f>
        <v>4369.9000000000005</v>
      </c>
      <c r="Q240" s="40">
        <v>691.24</v>
      </c>
      <c r="R240" s="40">
        <v>4157.55</v>
      </c>
      <c r="S240" s="14">
        <f>BD!$Q240+BD!$R240</f>
        <v>4848.79</v>
      </c>
      <c r="T240" s="17">
        <f>BD!$K240+BD!$P240+BD!$S240</f>
        <v>16961.690000000002</v>
      </c>
      <c r="U240" s="18">
        <f>(BD!$B240/(SUM($B$232:$B$307)))*$AA$232</f>
        <v>1249.7254668730543</v>
      </c>
      <c r="V240" s="17">
        <f>BD!$F240-BD!$G240-BD!$U240</f>
        <v>5942.6545331269426</v>
      </c>
      <c r="W240" s="19">
        <f>IFERROR(BD!$V240/BD!$C240,"0")</f>
        <v>0.20511992716755964</v>
      </c>
      <c r="X240" s="20">
        <v>45870</v>
      </c>
      <c r="Y240" s="41">
        <f t="shared" si="4"/>
        <v>45900</v>
      </c>
      <c r="AB240" s="18">
        <f>SUMIFS('BD FT'!$Q:$Q,'BD FT'!$P:$P,BD!A240,'BD FT'!$O:$O,BD!Y240)</f>
        <v>470</v>
      </c>
      <c r="AC240" s="18">
        <f>SUMIFS('BD FREE'!$D:$D,'BD FREE'!$A:$A,BD!$A240,'BD FREE'!$C:$C,BD!$Y240)</f>
        <v>0</v>
      </c>
    </row>
    <row r="241" spans="1:29" x14ac:dyDescent="0.25">
      <c r="A241" s="5" t="s">
        <v>27</v>
      </c>
      <c r="B241" s="29">
        <v>20110.73</v>
      </c>
      <c r="C241" s="29">
        <v>19727.240000000002</v>
      </c>
      <c r="D241" s="30">
        <f>IFERROR(BD!$C241/BD!$B241,0)</f>
        <v>0.98093107510269406</v>
      </c>
      <c r="E241" s="31">
        <v>3836.95</v>
      </c>
      <c r="F241" s="29">
        <f>BD!$C241-BD!$E241</f>
        <v>15890.29</v>
      </c>
      <c r="G241" s="31">
        <f>BD!$K241+BD!$P241+BD!$S241</f>
        <v>10591.369999999999</v>
      </c>
      <c r="H241" s="30">
        <f>IFERROR(BD!$G241/BD!$F241,0)</f>
        <v>0.66653094436917126</v>
      </c>
      <c r="I241" s="31">
        <f>BD!$F241-BD!$G241</f>
        <v>5298.9200000000019</v>
      </c>
      <c r="J241" s="30">
        <f>IFERROR(BD!$I241/BD!$F241,)</f>
        <v>0.33346905563082874</v>
      </c>
      <c r="K241" s="29">
        <v>3769</v>
      </c>
      <c r="L241" s="29">
        <v>1333.08</v>
      </c>
      <c r="M241" s="29">
        <v>434.04</v>
      </c>
      <c r="N241" s="29">
        <v>1307.8800000000001</v>
      </c>
      <c r="O241" s="29">
        <v>700</v>
      </c>
      <c r="P241" s="29">
        <f>BD!$L241+BD!$M241+BD!$N241+BD!$O241</f>
        <v>3775</v>
      </c>
      <c r="Q241" s="29">
        <v>524.98</v>
      </c>
      <c r="R241" s="29">
        <v>2522.39</v>
      </c>
      <c r="S241" s="29">
        <f>BD!$Q241+BD!$R241</f>
        <v>3047.37</v>
      </c>
      <c r="T241" s="32">
        <f>BD!$K241+BD!$P241+BD!$S241</f>
        <v>10591.369999999999</v>
      </c>
      <c r="U241" s="33">
        <f>(BD!$B241/(SUM($B$232:$B$307)))*$AA$232</f>
        <v>930.67203744507287</v>
      </c>
      <c r="V241" s="32">
        <f>BD!$F241-BD!$G241-BD!$U241</f>
        <v>4368.2479625549295</v>
      </c>
      <c r="W241" s="34">
        <f>IFERROR(BD!$V241/BD!$C241,"0")</f>
        <v>0.22143229172225457</v>
      </c>
      <c r="X241" s="35">
        <v>45870</v>
      </c>
      <c r="Y241" s="42">
        <f t="shared" si="4"/>
        <v>45900</v>
      </c>
      <c r="AB241" s="18">
        <f>SUMIFS('BD FT'!$Q:$Q,'BD FT'!$P:$P,BD!A241,'BD FT'!$O:$O,BD!Y241)</f>
        <v>0</v>
      </c>
      <c r="AC241" s="18">
        <f>SUMIFS('BD FREE'!$D:$D,'BD FREE'!$A:$A,BD!$A241,'BD FREE'!$C:$C,BD!$Y241)</f>
        <v>150</v>
      </c>
    </row>
    <row r="242" spans="1:29" x14ac:dyDescent="0.25">
      <c r="A242" s="4" t="s">
        <v>28</v>
      </c>
      <c r="B242" s="40">
        <v>13212.53</v>
      </c>
      <c r="C242" s="40">
        <v>13881.34</v>
      </c>
      <c r="D242" s="15">
        <f>IFERROR(BD!$C242/BD!$B242,0)</f>
        <v>1.0506193741849592</v>
      </c>
      <c r="E242" s="16">
        <v>1968.46</v>
      </c>
      <c r="F242" s="14">
        <f>BD!$C242-BD!$E242</f>
        <v>11912.880000000001</v>
      </c>
      <c r="G242" s="16">
        <f>BD!$K242+BD!$P242+BD!$S242</f>
        <v>9184.16</v>
      </c>
      <c r="H242" s="15">
        <f>IFERROR(BD!$G242/BD!$F242,0)</f>
        <v>0.77094371805978057</v>
      </c>
      <c r="I242" s="16">
        <f>BD!$F242-BD!$G242</f>
        <v>2728.7200000000012</v>
      </c>
      <c r="J242" s="15">
        <f>IFERROR(BD!$I242/BD!$F242,)</f>
        <v>0.2290562819402194</v>
      </c>
      <c r="K242" s="40">
        <v>4024</v>
      </c>
      <c r="L242" s="40">
        <v>590.4</v>
      </c>
      <c r="M242" s="40">
        <v>289.36</v>
      </c>
      <c r="N242" s="40"/>
      <c r="O242" s="40">
        <v>640</v>
      </c>
      <c r="P242" s="14">
        <f>BD!$L242+BD!$M242+BD!$N242+BD!$O242</f>
        <v>1519.76</v>
      </c>
      <c r="Q242" s="40">
        <v>622.5</v>
      </c>
      <c r="R242" s="40">
        <v>3017.9</v>
      </c>
      <c r="S242" s="14">
        <f>BD!$Q242+BD!$R242</f>
        <v>3640.4</v>
      </c>
      <c r="T242" s="17">
        <f>BD!$K242+BD!$P242+BD!$S242</f>
        <v>9184.16</v>
      </c>
      <c r="U242" s="18">
        <f>(BD!$B242/(SUM($B$232:$B$307)))*$AA$232</f>
        <v>611.44136562442782</v>
      </c>
      <c r="V242" s="17">
        <f>BD!$F242-BD!$G242-BD!$U242</f>
        <v>2117.2786343755733</v>
      </c>
      <c r="W242" s="19">
        <f>IFERROR(BD!$V242/BD!$C242,"0")</f>
        <v>0.15252696313004172</v>
      </c>
      <c r="X242" s="20">
        <v>45870</v>
      </c>
      <c r="Y242" s="41">
        <f t="shared" si="4"/>
        <v>45900</v>
      </c>
      <c r="AB242" s="18">
        <f>SUMIFS('BD FT'!$Q:$Q,'BD FT'!$P:$P,BD!A242,'BD FT'!$O:$O,BD!Y242)</f>
        <v>0</v>
      </c>
      <c r="AC242" s="18">
        <f>SUMIFS('BD FREE'!$D:$D,'BD FREE'!$A:$A,BD!$A242,'BD FREE'!$C:$C,BD!$Y242)</f>
        <v>0</v>
      </c>
    </row>
    <row r="243" spans="1:29" x14ac:dyDescent="0.25">
      <c r="A243" s="5" t="s">
        <v>29</v>
      </c>
      <c r="B243" s="29">
        <v>113324.73</v>
      </c>
      <c r="C243" s="29">
        <v>118553.58</v>
      </c>
      <c r="D243" s="30">
        <f>IFERROR(BD!$C243/BD!$B243,0)</f>
        <v>1.0461404143649846</v>
      </c>
      <c r="E243" s="31">
        <v>19633.22</v>
      </c>
      <c r="F243" s="29">
        <f>BD!$C243-BD!$E243</f>
        <v>98920.36</v>
      </c>
      <c r="G243" s="31">
        <f>BD!$K243+BD!$P243+BD!$S243</f>
        <v>64737.97</v>
      </c>
      <c r="H243" s="30">
        <f>IFERROR(BD!$G243/BD!$F243,0)</f>
        <v>0.65444535381796021</v>
      </c>
      <c r="I243" s="31">
        <f>BD!$F243-BD!$G243</f>
        <v>34182.39</v>
      </c>
      <c r="J243" s="30">
        <f>IFERROR(BD!$I243/BD!$F243,)</f>
        <v>0.34555464618203979</v>
      </c>
      <c r="K243" s="29">
        <v>36256</v>
      </c>
      <c r="L243" s="29">
        <v>295.2</v>
      </c>
      <c r="M243" s="29">
        <v>2893.6</v>
      </c>
      <c r="N243" s="29"/>
      <c r="O243" s="29">
        <v>4850</v>
      </c>
      <c r="P243" s="29">
        <f>BD!$L243+BD!$M243+BD!$N243+BD!$O243</f>
        <v>8038.7999999999993</v>
      </c>
      <c r="Q243" s="29">
        <v>3522.5</v>
      </c>
      <c r="R243" s="29">
        <v>16920.669999999998</v>
      </c>
      <c r="S243" s="29">
        <f>BD!$Q243+BD!$R243</f>
        <v>20443.169999999998</v>
      </c>
      <c r="T243" s="32">
        <f>BD!$K243+BD!$P243+BD!$S243</f>
        <v>64737.97</v>
      </c>
      <c r="U243" s="33">
        <f>(BD!$B243/(SUM($B$232:$B$307)))*$AA$232</f>
        <v>5244.3724003063426</v>
      </c>
      <c r="V243" s="32">
        <f>BD!$F243-BD!$G243-BD!$U243</f>
        <v>28938.017599693656</v>
      </c>
      <c r="W243" s="34">
        <f>IFERROR(BD!$V243/BD!$C243,"0")</f>
        <v>0.24409231336323758</v>
      </c>
      <c r="X243" s="35">
        <v>45870</v>
      </c>
      <c r="Y243" s="42">
        <f t="shared" si="4"/>
        <v>45900</v>
      </c>
      <c r="AB243" s="18">
        <f>SUMIFS('BD FT'!$Q:$Q,'BD FT'!$P:$P,BD!A243,'BD FT'!$O:$O,BD!Y243)</f>
        <v>235</v>
      </c>
      <c r="AC243" s="18">
        <f>SUMIFS('BD FREE'!$D:$D,'BD FREE'!$A:$A,BD!$A243,'BD FREE'!$C:$C,BD!$Y243)</f>
        <v>0</v>
      </c>
    </row>
    <row r="244" spans="1:29" x14ac:dyDescent="0.25">
      <c r="A244" s="4" t="s">
        <v>30</v>
      </c>
      <c r="B244" s="40">
        <v>22446.78</v>
      </c>
      <c r="C244" s="40">
        <v>23854.78</v>
      </c>
      <c r="D244" s="15">
        <f>IFERROR(BD!$C244/BD!$B244,0)</f>
        <v>1.0627261460218347</v>
      </c>
      <c r="E244" s="16">
        <v>3955.09</v>
      </c>
      <c r="F244" s="14">
        <f>BD!$C244-BD!$E244</f>
        <v>19899.689999999999</v>
      </c>
      <c r="G244" s="16">
        <f>BD!$K244+BD!$P244+BD!$S244</f>
        <v>14301.18</v>
      </c>
      <c r="H244" s="15">
        <f>IFERROR(BD!$G244/BD!$F244,0)</f>
        <v>0.71866345656640884</v>
      </c>
      <c r="I244" s="16">
        <f>BD!$F244-BD!$G244</f>
        <v>5598.5099999999984</v>
      </c>
      <c r="J244" s="15">
        <f>IFERROR(BD!$I244/BD!$F244,)</f>
        <v>0.2813365434335911</v>
      </c>
      <c r="K244" s="40">
        <v>7814</v>
      </c>
      <c r="L244" s="40">
        <v>601.6</v>
      </c>
      <c r="M244" s="40">
        <v>578.72</v>
      </c>
      <c r="N244" s="40"/>
      <c r="O244" s="40">
        <v>1200</v>
      </c>
      <c r="P244" s="14">
        <f>BD!$L244+BD!$M244+BD!$N244+BD!$O244</f>
        <v>2380.3200000000002</v>
      </c>
      <c r="Q244" s="40">
        <v>707.33</v>
      </c>
      <c r="R244" s="40">
        <v>3399.53</v>
      </c>
      <c r="S244" s="14">
        <f>BD!$Q244+BD!$R244</f>
        <v>4106.8600000000006</v>
      </c>
      <c r="T244" s="17">
        <f>BD!$K244+BD!$P244+BD!$S244</f>
        <v>14301.18</v>
      </c>
      <c r="U244" s="18">
        <f>(BD!$B244/(SUM($B$232:$B$307)))*$AA$232</f>
        <v>1038.7783276231798</v>
      </c>
      <c r="V244" s="17">
        <f>BD!$F244-BD!$G244-BD!$U244</f>
        <v>4559.7316723768181</v>
      </c>
      <c r="W244" s="19">
        <f>IFERROR(BD!$V244/BD!$C244,"0")</f>
        <v>0.19114540869279945</v>
      </c>
      <c r="X244" s="20">
        <v>45870</v>
      </c>
      <c r="Y244" s="41">
        <f t="shared" si="4"/>
        <v>45900</v>
      </c>
      <c r="AB244" s="18">
        <f>SUMIFS('BD FT'!$Q:$Q,'BD FT'!$P:$P,BD!A244,'BD FT'!$O:$O,BD!Y244)</f>
        <v>0</v>
      </c>
      <c r="AC244" s="18">
        <f>SUMIFS('BD FREE'!$D:$D,'BD FREE'!$A:$A,BD!$A244,'BD FREE'!$C:$C,BD!$Y244)</f>
        <v>0</v>
      </c>
    </row>
    <row r="245" spans="1:29" x14ac:dyDescent="0.25">
      <c r="A245" s="5" t="s">
        <v>31</v>
      </c>
      <c r="B245" s="29">
        <v>18900</v>
      </c>
      <c r="C245" s="29">
        <v>18618.84</v>
      </c>
      <c r="D245" s="30">
        <f>IFERROR(BD!$C245/BD!$B245,0)</f>
        <v>0.98512380952380951</v>
      </c>
      <c r="E245" s="31">
        <v>3062.81</v>
      </c>
      <c r="F245" s="29">
        <f>BD!$C245-BD!$E245</f>
        <v>15556.03</v>
      </c>
      <c r="G245" s="31">
        <f>BD!$K245+BD!$P245+BD!$S245</f>
        <v>9065.34</v>
      </c>
      <c r="H245" s="30">
        <f>IFERROR(BD!$G245/BD!$F245,0)</f>
        <v>0.58275408314332122</v>
      </c>
      <c r="I245" s="31">
        <f>BD!$F245-BD!$G245</f>
        <v>6490.6900000000005</v>
      </c>
      <c r="J245" s="30">
        <f>IFERROR(BD!$I245/BD!$F245,)</f>
        <v>0.41724591685667872</v>
      </c>
      <c r="K245" s="29">
        <v>4691</v>
      </c>
      <c r="L245" s="29">
        <v>733.92</v>
      </c>
      <c r="M245" s="29">
        <v>538.59</v>
      </c>
      <c r="N245" s="29"/>
      <c r="O245" s="29">
        <v>600</v>
      </c>
      <c r="P245" s="29">
        <f>BD!$L245+BD!$M245+BD!$N245+BD!$O245</f>
        <v>1872.51</v>
      </c>
      <c r="Q245" s="29">
        <v>433.06</v>
      </c>
      <c r="R245" s="29">
        <v>2068.77</v>
      </c>
      <c r="S245" s="29">
        <f>BD!$Q245+BD!$R245</f>
        <v>2501.83</v>
      </c>
      <c r="T245" s="32">
        <f>BD!$K245+BD!$P245+BD!$S245</f>
        <v>9065.34</v>
      </c>
      <c r="U245" s="33">
        <f>(BD!$B245/(SUM($B$232:$B$307)))*$AA$232</f>
        <v>874.64261653912502</v>
      </c>
      <c r="V245" s="32">
        <f>BD!$F245-BD!$G245-BD!$U245</f>
        <v>5616.0473834608756</v>
      </c>
      <c r="W245" s="34">
        <f>IFERROR(BD!$V245/BD!$C245,"0")</f>
        <v>0.3016325068296884</v>
      </c>
      <c r="X245" s="35">
        <v>45870</v>
      </c>
      <c r="Y245" s="42">
        <f t="shared" si="4"/>
        <v>45900</v>
      </c>
      <c r="AB245" s="18">
        <f>SUMIFS('BD FT'!$Q:$Q,'BD FT'!$P:$P,BD!A245,'BD FT'!$O:$O,BD!Y245)</f>
        <v>0</v>
      </c>
      <c r="AC245" s="18">
        <f>SUMIFS('BD FREE'!$D:$D,'BD FREE'!$A:$A,BD!$A245,'BD FREE'!$C:$C,BD!$Y245)</f>
        <v>0</v>
      </c>
    </row>
    <row r="246" spans="1:29" x14ac:dyDescent="0.25">
      <c r="A246" s="4" t="s">
        <v>117</v>
      </c>
      <c r="B246" s="40">
        <v>41283.120000000003</v>
      </c>
      <c r="C246" s="40"/>
      <c r="D246" s="15">
        <f>IFERROR(BD!$C246/BD!$B246,0)</f>
        <v>0</v>
      </c>
      <c r="E246" s="16">
        <v>0</v>
      </c>
      <c r="F246" s="14">
        <f>BD!$C246-BD!$E246</f>
        <v>0</v>
      </c>
      <c r="G246" s="16">
        <f>BD!$K246+BD!$P246+BD!$S246</f>
        <v>12853.279999999999</v>
      </c>
      <c r="H246" s="15">
        <f>IFERROR(BD!$G246/BD!$F246,0)</f>
        <v>0</v>
      </c>
      <c r="I246" s="16">
        <f>BD!$F246-BD!$G246</f>
        <v>-12853.279999999999</v>
      </c>
      <c r="J246" s="15">
        <f>IFERROR(BD!$I246/BD!$F246,)</f>
        <v>0</v>
      </c>
      <c r="K246" s="40">
        <v>6309</v>
      </c>
      <c r="L246" s="40">
        <v>196.8</v>
      </c>
      <c r="M246" s="40"/>
      <c r="N246" s="40"/>
      <c r="O246" s="40">
        <v>2400</v>
      </c>
      <c r="P246" s="14">
        <f>BD!$L246+BD!$M246+BD!$N246+BD!$O246</f>
        <v>2596.8000000000002</v>
      </c>
      <c r="Q246" s="40">
        <v>681.29</v>
      </c>
      <c r="R246" s="40">
        <v>3266.19</v>
      </c>
      <c r="S246" s="14">
        <f>BD!$Q246+BD!$R246</f>
        <v>3947.48</v>
      </c>
      <c r="T246" s="17">
        <f>BD!$K246+BD!$P246+BD!$S246</f>
        <v>12853.279999999999</v>
      </c>
      <c r="U246" s="18">
        <f>(BD!$B246/(SUM($B$232:$B$307)))*$AA$232</f>
        <v>1910.4749256983432</v>
      </c>
      <c r="V246" s="17">
        <f>BD!$F246-BD!$G246-BD!$U246</f>
        <v>-14763.754925698342</v>
      </c>
      <c r="W246" s="19" t="str">
        <f>IFERROR(BD!$V246/BD!$C246,"0")</f>
        <v>0</v>
      </c>
      <c r="X246" s="20">
        <v>45870</v>
      </c>
      <c r="Y246" s="41">
        <f t="shared" si="4"/>
        <v>45900</v>
      </c>
      <c r="AB246" s="18">
        <f>SUMIFS('BD FT'!$Q:$Q,'BD FT'!$P:$P,BD!A246,'BD FT'!$O:$O,BD!Y246)</f>
        <v>560</v>
      </c>
      <c r="AC246" s="18">
        <f>SUMIFS('BD FREE'!$D:$D,'BD FREE'!$A:$A,BD!$A246,'BD FREE'!$C:$C,BD!$Y246)</f>
        <v>0</v>
      </c>
    </row>
    <row r="247" spans="1:29" x14ac:dyDescent="0.25">
      <c r="A247" s="5" t="s">
        <v>117</v>
      </c>
      <c r="B247" s="29">
        <v>23600.2</v>
      </c>
      <c r="C247" s="29"/>
      <c r="D247" s="30">
        <f>IFERROR(BD!$C247/BD!$B247,0)</f>
        <v>0</v>
      </c>
      <c r="E247" s="31">
        <v>0</v>
      </c>
      <c r="F247" s="29">
        <f>BD!$C247-BD!$E247</f>
        <v>0</v>
      </c>
      <c r="G247" s="31">
        <f>BD!$K247+BD!$P247+BD!$S247</f>
        <v>0</v>
      </c>
      <c r="H247" s="30">
        <f>IFERROR(BD!$G247/BD!$F247,0)</f>
        <v>0</v>
      </c>
      <c r="I247" s="31">
        <f>BD!$F247-BD!$G247</f>
        <v>0</v>
      </c>
      <c r="J247" s="30">
        <f>IFERROR(BD!$I247/BD!$F247,)</f>
        <v>0</v>
      </c>
      <c r="K247" s="29"/>
      <c r="L247" s="29"/>
      <c r="M247" s="29"/>
      <c r="N247" s="29"/>
      <c r="O247" s="29"/>
      <c r="P247" s="29">
        <f>BD!$L247+BD!$M247+BD!$N247+BD!$O247</f>
        <v>0</v>
      </c>
      <c r="Q247" s="29"/>
      <c r="R247" s="29"/>
      <c r="S247" s="29">
        <f>BD!$Q247+BD!$R247</f>
        <v>0</v>
      </c>
      <c r="T247" s="32">
        <f>BD!$K247+BD!$P247+BD!$S247</f>
        <v>0</v>
      </c>
      <c r="U247" s="33">
        <f>(BD!$B247/(SUM($B$232:$B$307)))*$AA$232</f>
        <v>1092.1555914733683</v>
      </c>
      <c r="V247" s="32">
        <f>BD!$F247-BD!$G247-BD!$U247</f>
        <v>-1092.1555914733683</v>
      </c>
      <c r="W247" s="34" t="str">
        <f>IFERROR(BD!$V247/BD!$C247,"0")</f>
        <v>0</v>
      </c>
      <c r="X247" s="35">
        <v>45870</v>
      </c>
      <c r="Y247" s="42">
        <f t="shared" si="4"/>
        <v>45900</v>
      </c>
      <c r="AB247" s="18">
        <f>SUMIFS('BD FT'!$Q:$Q,'BD FT'!$P:$P,BD!A247,'BD FT'!$O:$O,BD!Y247)</f>
        <v>560</v>
      </c>
      <c r="AC247" s="18">
        <f>SUMIFS('BD FREE'!$D:$D,'BD FREE'!$A:$A,BD!$A247,'BD FREE'!$C:$C,BD!$Y247)</f>
        <v>0</v>
      </c>
    </row>
    <row r="248" spans="1:29" x14ac:dyDescent="0.25">
      <c r="A248" s="4" t="s">
        <v>32</v>
      </c>
      <c r="B248" s="40">
        <v>51099.85</v>
      </c>
      <c r="C248" s="40">
        <v>43672.1</v>
      </c>
      <c r="D248" s="15">
        <f>IFERROR(BD!$C248/BD!$B248,0)</f>
        <v>0.85464243045723221</v>
      </c>
      <c r="E248" s="16">
        <v>8144.84</v>
      </c>
      <c r="F248" s="14">
        <f>BD!$C248-BD!$E248</f>
        <v>35527.259999999995</v>
      </c>
      <c r="G248" s="16">
        <f>BD!$K248+BD!$P248+BD!$S248</f>
        <v>23594.240000000002</v>
      </c>
      <c r="H248" s="15">
        <f>IFERROR(BD!$G248/BD!$F248,0)</f>
        <v>0.66411651222188273</v>
      </c>
      <c r="I248" s="16">
        <f>BD!$F248-BD!$G248</f>
        <v>11933.019999999993</v>
      </c>
      <c r="J248" s="15">
        <f>IFERROR(BD!$I248/BD!$F248,)</f>
        <v>0.33588348777811727</v>
      </c>
      <c r="K248" s="40">
        <v>12095</v>
      </c>
      <c r="L248" s="40">
        <v>1688.9</v>
      </c>
      <c r="M248" s="40">
        <v>1157.4400000000003</v>
      </c>
      <c r="N248" s="40"/>
      <c r="O248" s="40">
        <v>1500</v>
      </c>
      <c r="P248" s="14">
        <f>BD!$L248+BD!$M248+BD!$N248+BD!$O248</f>
        <v>4346.34</v>
      </c>
      <c r="Q248" s="40">
        <v>1230.8399999999999</v>
      </c>
      <c r="R248" s="40">
        <v>5922.06</v>
      </c>
      <c r="S248" s="14">
        <f>BD!$Q248+BD!$R248</f>
        <v>7152.9000000000005</v>
      </c>
      <c r="T248" s="17">
        <f>BD!$K248+BD!$P248+BD!$S248</f>
        <v>23594.240000000002</v>
      </c>
      <c r="U248" s="18">
        <f>(BD!$B248/(SUM($B$232:$B$307)))*$AA$232</f>
        <v>2364.7675401458628</v>
      </c>
      <c r="V248" s="17">
        <f>BD!$F248-BD!$G248-BD!$U248</f>
        <v>9568.2524598541313</v>
      </c>
      <c r="W248" s="19">
        <f>IFERROR(BD!$V248/BD!$C248,"0")</f>
        <v>0.21909302414709006</v>
      </c>
      <c r="X248" s="20">
        <v>45870</v>
      </c>
      <c r="Y248" s="41">
        <f t="shared" si="4"/>
        <v>45900</v>
      </c>
      <c r="AB248" s="18">
        <f>SUMIFS('BD FT'!$Q:$Q,'BD FT'!$P:$P,BD!A248,'BD FT'!$O:$O,BD!Y248)</f>
        <v>0</v>
      </c>
      <c r="AC248" s="18">
        <f>SUMIFS('BD FREE'!$D:$D,'BD FREE'!$A:$A,BD!$A248,'BD FREE'!$C:$C,BD!$Y248)</f>
        <v>0</v>
      </c>
    </row>
    <row r="249" spans="1:29" x14ac:dyDescent="0.25">
      <c r="A249" s="5" t="s">
        <v>34</v>
      </c>
      <c r="B249" s="29">
        <v>52017.04</v>
      </c>
      <c r="C249" s="29">
        <v>51151.040000000001</v>
      </c>
      <c r="D249" s="30">
        <f>IFERROR(BD!$C249/BD!$B249,0)</f>
        <v>0.98335160939569033</v>
      </c>
      <c r="E249" s="31">
        <v>8414.35</v>
      </c>
      <c r="F249" s="29">
        <f>BD!$C249-BD!$E249</f>
        <v>42736.69</v>
      </c>
      <c r="G249" s="31">
        <f>BD!$K249+BD!$P249+BD!$S249</f>
        <v>30685.89</v>
      </c>
      <c r="H249" s="30">
        <f>IFERROR(BD!$G249/BD!$F249,0)</f>
        <v>0.71802214911824003</v>
      </c>
      <c r="I249" s="31">
        <f>BD!$F249-BD!$G249</f>
        <v>12050.800000000003</v>
      </c>
      <c r="J249" s="30">
        <f>IFERROR(BD!$I249/BD!$F249,)</f>
        <v>0.28197785088175997</v>
      </c>
      <c r="K249" s="29">
        <v>14321</v>
      </c>
      <c r="L249" s="29">
        <v>1560.6</v>
      </c>
      <c r="M249" s="29">
        <v>1012.7600000000002</v>
      </c>
      <c r="N249" s="29">
        <v>3197.04</v>
      </c>
      <c r="O249" s="29">
        <v>2400</v>
      </c>
      <c r="P249" s="29">
        <f>BD!$L249+BD!$M249+BD!$N249+BD!$O249</f>
        <v>8170.4</v>
      </c>
      <c r="Q249" s="29">
        <v>1411.43</v>
      </c>
      <c r="R249" s="29">
        <v>6783.06</v>
      </c>
      <c r="S249" s="29">
        <f>BD!$Q249+BD!$R249</f>
        <v>8194.49</v>
      </c>
      <c r="T249" s="32">
        <f>BD!$K249+BD!$P249+BD!$S249</f>
        <v>30685.89</v>
      </c>
      <c r="U249" s="33">
        <f>(BD!$B249/(SUM($B$232:$B$307)))*$AA$232</f>
        <v>2407.2126968370544</v>
      </c>
      <c r="V249" s="32">
        <f>BD!$F249-BD!$G249-BD!$U249</f>
        <v>9643.587303162949</v>
      </c>
      <c r="W249" s="34">
        <f>IFERROR(BD!$V249/BD!$C249,"0")</f>
        <v>0.18853159785535054</v>
      </c>
      <c r="X249" s="35">
        <v>45870</v>
      </c>
      <c r="Y249" s="42">
        <f t="shared" si="4"/>
        <v>45900</v>
      </c>
      <c r="AB249" s="18">
        <f>SUMIFS('BD FT'!$Q:$Q,'BD FT'!$P:$P,BD!A249,'BD FT'!$O:$O,BD!Y249)</f>
        <v>0</v>
      </c>
      <c r="AC249" s="18">
        <f>SUMIFS('BD FREE'!$D:$D,'BD FREE'!$A:$A,BD!$A249,'BD FREE'!$C:$C,BD!$Y249)</f>
        <v>0</v>
      </c>
    </row>
    <row r="250" spans="1:29" x14ac:dyDescent="0.25">
      <c r="A250" s="4" t="s">
        <v>35</v>
      </c>
      <c r="B250" s="40">
        <v>12234.27</v>
      </c>
      <c r="C250" s="40">
        <v>11355.68</v>
      </c>
      <c r="D250" s="15">
        <f>IFERROR(BD!$C250/BD!$B250,0)</f>
        <v>0.92818615250439951</v>
      </c>
      <c r="E250" s="16">
        <v>1868.01</v>
      </c>
      <c r="F250" s="14">
        <f>BD!$C250-BD!$E250</f>
        <v>9487.67</v>
      </c>
      <c r="G250" s="16">
        <f>BD!$K250+BD!$P250+BD!$S250</f>
        <v>5740.84</v>
      </c>
      <c r="H250" s="15">
        <f>IFERROR(BD!$G250/BD!$F250,0)</f>
        <v>0.60508428307476969</v>
      </c>
      <c r="I250" s="16">
        <f>BD!$F250-BD!$G250</f>
        <v>3746.83</v>
      </c>
      <c r="J250" s="15">
        <f>IFERROR(BD!$I250/BD!$F250,)</f>
        <v>0.39491571692523031</v>
      </c>
      <c r="K250" s="40">
        <v>2925</v>
      </c>
      <c r="L250" s="40"/>
      <c r="M250" s="40">
        <v>144.68</v>
      </c>
      <c r="N250" s="40">
        <v>851.16000000000008</v>
      </c>
      <c r="O250" s="40">
        <v>300</v>
      </c>
      <c r="P250" s="14">
        <f>BD!$L250+BD!$M250+BD!$N250+BD!$O250</f>
        <v>1295.8400000000001</v>
      </c>
      <c r="Q250" s="40">
        <v>274.74</v>
      </c>
      <c r="R250" s="40">
        <v>1245.26</v>
      </c>
      <c r="S250" s="14">
        <f>BD!$Q250+BD!$R250</f>
        <v>1520</v>
      </c>
      <c r="T250" s="17">
        <f>BD!$K250+BD!$P250+BD!$S250</f>
        <v>5740.84</v>
      </c>
      <c r="U250" s="18">
        <f>(BD!$B250/(SUM($B$232:$B$307)))*$AA$232</f>
        <v>566.17004890191117</v>
      </c>
      <c r="V250" s="17">
        <f>BD!$F250-BD!$G250-BD!$U250</f>
        <v>3180.6599510980886</v>
      </c>
      <c r="W250" s="19">
        <f>IFERROR(BD!$V250/BD!$C250,"0")</f>
        <v>0.28009418644221118</v>
      </c>
      <c r="X250" s="20">
        <v>45870</v>
      </c>
      <c r="Y250" s="41">
        <f t="shared" si="4"/>
        <v>45900</v>
      </c>
      <c r="AB250" s="18">
        <f>SUMIFS('BD FT'!$Q:$Q,'BD FT'!$P:$P,BD!A250,'BD FT'!$O:$O,BD!Y250)</f>
        <v>0</v>
      </c>
      <c r="AC250" s="18">
        <f>SUMIFS('BD FREE'!$D:$D,'BD FREE'!$A:$A,BD!$A250,'BD FREE'!$C:$C,BD!$Y250)</f>
        <v>0</v>
      </c>
    </row>
    <row r="251" spans="1:29" x14ac:dyDescent="0.25">
      <c r="A251" s="5" t="s">
        <v>13</v>
      </c>
      <c r="B251" s="29">
        <v>24745.72</v>
      </c>
      <c r="C251" s="29">
        <v>24961.88</v>
      </c>
      <c r="D251" s="30">
        <f>IFERROR(BD!$C251/BD!$B251,0)</f>
        <v>1.0087352479539897</v>
      </c>
      <c r="E251" s="31">
        <v>3856.62</v>
      </c>
      <c r="F251" s="29">
        <f>BD!$C251-BD!$E251</f>
        <v>21105.260000000002</v>
      </c>
      <c r="G251" s="31">
        <f>BD!$K251+BD!$P251+BD!$S251</f>
        <v>11281.11</v>
      </c>
      <c r="H251" s="30">
        <f>IFERROR(BD!$G251/BD!$F251,0)</f>
        <v>0.53451651389274524</v>
      </c>
      <c r="I251" s="31">
        <f>BD!$F251-BD!$G251</f>
        <v>9824.1500000000015</v>
      </c>
      <c r="J251" s="30">
        <f>IFERROR(BD!$I251/BD!$F251,)</f>
        <v>0.46548348610725482</v>
      </c>
      <c r="K251" s="29">
        <v>5038</v>
      </c>
      <c r="L251" s="29">
        <v>827.3</v>
      </c>
      <c r="M251" s="29">
        <v>434.04</v>
      </c>
      <c r="N251" s="29">
        <v>1557</v>
      </c>
      <c r="O251" s="29">
        <v>600</v>
      </c>
      <c r="P251" s="29">
        <f>BD!$L251+BD!$M251+BD!$N251+BD!$O251</f>
        <v>3418.34</v>
      </c>
      <c r="Q251" s="29">
        <v>487.48</v>
      </c>
      <c r="R251" s="29">
        <v>2337.29</v>
      </c>
      <c r="S251" s="29">
        <f>BD!$Q251+BD!$R251</f>
        <v>2824.77</v>
      </c>
      <c r="T251" s="32">
        <f>BD!$K251+BD!$P251+BD!$S251</f>
        <v>11281.11</v>
      </c>
      <c r="U251" s="33">
        <f>(BD!$B251/(SUM($B$232:$B$307)))*$AA$232</f>
        <v>1145.1672639653207</v>
      </c>
      <c r="V251" s="32">
        <f>BD!$F251-BD!$G251-BD!$U251</f>
        <v>8678.9827360346808</v>
      </c>
      <c r="W251" s="34">
        <f>IFERROR(BD!$V251/BD!$C251,"0")</f>
        <v>0.34768946633966191</v>
      </c>
      <c r="X251" s="35">
        <v>45870</v>
      </c>
      <c r="Y251" s="42">
        <f t="shared" si="4"/>
        <v>45900</v>
      </c>
      <c r="AB251" s="18">
        <f>SUMIFS('BD FT'!$Q:$Q,'BD FT'!$P:$P,BD!A251,'BD FT'!$O:$O,BD!Y251)</f>
        <v>0</v>
      </c>
      <c r="AC251" s="18">
        <f>SUMIFS('BD FREE'!$D:$D,'BD FREE'!$A:$A,BD!$A251,'BD FREE'!$C:$C,BD!$Y251)</f>
        <v>0</v>
      </c>
    </row>
    <row r="252" spans="1:29" x14ac:dyDescent="0.25">
      <c r="A252" s="4" t="s">
        <v>37</v>
      </c>
      <c r="B252" s="40">
        <v>20089.189999999999</v>
      </c>
      <c r="C252" s="40">
        <v>20089.189999999999</v>
      </c>
      <c r="D252" s="15">
        <f>IFERROR(BD!$C252/BD!$B252,0)</f>
        <v>1</v>
      </c>
      <c r="E252" s="16">
        <v>3103.78</v>
      </c>
      <c r="F252" s="14">
        <f>BD!$C252-BD!$E252</f>
        <v>16985.41</v>
      </c>
      <c r="G252" s="16">
        <f>BD!$K252+BD!$P252+BD!$S252</f>
        <v>10159.14</v>
      </c>
      <c r="H252" s="15">
        <f>IFERROR(BD!$G252/BD!$F252,0)</f>
        <v>0.598109789519358</v>
      </c>
      <c r="I252" s="16">
        <f>BD!$F252-BD!$G252</f>
        <v>6826.27</v>
      </c>
      <c r="J252" s="15">
        <f>IFERROR(BD!$I252/BD!$F252,)</f>
        <v>0.40189021048064194</v>
      </c>
      <c r="K252" s="40">
        <v>4019</v>
      </c>
      <c r="L252" s="40">
        <v>1267.5</v>
      </c>
      <c r="M252" s="40">
        <v>434.04</v>
      </c>
      <c r="N252" s="40">
        <v>1557</v>
      </c>
      <c r="O252" s="40">
        <v>600</v>
      </c>
      <c r="P252" s="14">
        <f>BD!$L252+BD!$M252+BD!$N252+BD!$O252</f>
        <v>3858.54</v>
      </c>
      <c r="Q252" s="40">
        <v>406.9</v>
      </c>
      <c r="R252" s="40">
        <v>1874.7</v>
      </c>
      <c r="S252" s="14">
        <f>BD!$Q252+BD!$R252</f>
        <v>2281.6</v>
      </c>
      <c r="T252" s="17">
        <f>BD!$K252+BD!$P252+BD!$S252</f>
        <v>10159.14</v>
      </c>
      <c r="U252" s="18">
        <f>(BD!$B252/(SUM($B$232:$B$307)))*$AA$232</f>
        <v>929.67522252654089</v>
      </c>
      <c r="V252" s="17">
        <f>BD!$F252-BD!$G252-BD!$U252</f>
        <v>5896.5947774734595</v>
      </c>
      <c r="W252" s="19">
        <f>IFERROR(BD!$V252/BD!$C252,"0")</f>
        <v>0.29352078294214251</v>
      </c>
      <c r="X252" s="20">
        <v>45870</v>
      </c>
      <c r="Y252" s="41">
        <f t="shared" si="4"/>
        <v>45900</v>
      </c>
      <c r="AB252" s="18">
        <f>SUMIFS('BD FT'!$Q:$Q,'BD FT'!$P:$P,BD!A252,'BD FT'!$O:$O,BD!Y252)</f>
        <v>0</v>
      </c>
      <c r="AC252" s="18">
        <f>SUMIFS('BD FREE'!$D:$D,'BD FREE'!$A:$A,BD!$A252,'BD FREE'!$C:$C,BD!$Y252)</f>
        <v>600</v>
      </c>
    </row>
    <row r="253" spans="1:29" x14ac:dyDescent="0.25">
      <c r="A253" s="5" t="s">
        <v>104</v>
      </c>
      <c r="B253" s="29">
        <v>43124.97</v>
      </c>
      <c r="C253" s="29">
        <v>43693.74</v>
      </c>
      <c r="D253" s="30">
        <f>IFERROR(BD!$C253/BD!$B253,0)</f>
        <v>1.0131888787400896</v>
      </c>
      <c r="E253" s="31">
        <v>6750.68</v>
      </c>
      <c r="F253" s="29">
        <f>BD!$C253-BD!$E253</f>
        <v>36943.06</v>
      </c>
      <c r="G253" s="31">
        <f>BD!$K253+BD!$P253+BD!$S253</f>
        <v>14004.130000000001</v>
      </c>
      <c r="H253" s="30">
        <f>IFERROR(BD!$G253/BD!$F253,0)</f>
        <v>0.37907336317024098</v>
      </c>
      <c r="I253" s="31">
        <f>BD!$F253-BD!$G253</f>
        <v>22938.929999999997</v>
      </c>
      <c r="J253" s="30">
        <f>IFERROR(BD!$I253/BD!$F253,)</f>
        <v>0.62092663682975902</v>
      </c>
      <c r="K253" s="29">
        <v>5596</v>
      </c>
      <c r="L253" s="29">
        <v>924.9</v>
      </c>
      <c r="M253" s="29">
        <v>578.72</v>
      </c>
      <c r="N253" s="29">
        <v>2553.48</v>
      </c>
      <c r="O253" s="29">
        <v>600</v>
      </c>
      <c r="P253" s="29">
        <f>BD!$L253+BD!$M253+BD!$N253+BD!$O253</f>
        <v>4657.1000000000004</v>
      </c>
      <c r="Q253" s="29">
        <v>647.09</v>
      </c>
      <c r="R253" s="29">
        <v>3103.94</v>
      </c>
      <c r="S253" s="29">
        <f>BD!$Q253+BD!$R253</f>
        <v>3751.03</v>
      </c>
      <c r="T253" s="32">
        <f>BD!$K253+BD!$P253+BD!$S253</f>
        <v>14004.130000000001</v>
      </c>
      <c r="U253" s="33">
        <f>(BD!$B253/(SUM($B$232:$B$307)))*$AA$232</f>
        <v>1995.7109311625011</v>
      </c>
      <c r="V253" s="32">
        <f>BD!$F253-BD!$G253-BD!$U253</f>
        <v>20943.219068837494</v>
      </c>
      <c r="W253" s="34">
        <f>IFERROR(BD!$V253/BD!$C253,"0")</f>
        <v>0.47931852638015182</v>
      </c>
      <c r="X253" s="35">
        <v>45870</v>
      </c>
      <c r="Y253" s="42">
        <f t="shared" si="4"/>
        <v>45900</v>
      </c>
      <c r="AB253" s="18">
        <f>SUMIFS('BD FT'!$Q:$Q,'BD FT'!$P:$P,BD!A253,'BD FT'!$O:$O,BD!Y253)</f>
        <v>0</v>
      </c>
      <c r="AC253" s="18">
        <f>SUMIFS('BD FREE'!$D:$D,'BD FREE'!$A:$A,BD!$A253,'BD FREE'!$C:$C,BD!$Y253)</f>
        <v>0</v>
      </c>
    </row>
    <row r="254" spans="1:29" x14ac:dyDescent="0.25">
      <c r="A254" s="4" t="s">
        <v>38</v>
      </c>
      <c r="B254" s="40">
        <v>11212.23</v>
      </c>
      <c r="C254" s="40">
        <v>11212.23</v>
      </c>
      <c r="D254" s="15">
        <f>IFERROR(BD!$C254/BD!$B254,0)</f>
        <v>1</v>
      </c>
      <c r="E254" s="16">
        <v>1732.29</v>
      </c>
      <c r="F254" s="14">
        <f>BD!$C254-BD!$E254</f>
        <v>9479.9399999999987</v>
      </c>
      <c r="G254" s="16">
        <f>BD!$K254+BD!$P254+BD!$S254</f>
        <v>5207.3600000000006</v>
      </c>
      <c r="H254" s="15">
        <f>IFERROR(BD!$G254/BD!$F254,0)</f>
        <v>0.54930305466068363</v>
      </c>
      <c r="I254" s="16">
        <f>BD!$F254-BD!$G254</f>
        <v>4272.5799999999981</v>
      </c>
      <c r="J254" s="15">
        <f>IFERROR(BD!$I254/BD!$F254,)</f>
        <v>0.45069694533931637</v>
      </c>
      <c r="K254" s="40">
        <v>2841</v>
      </c>
      <c r="L254" s="40">
        <v>492</v>
      </c>
      <c r="M254" s="40">
        <v>289.36</v>
      </c>
      <c r="N254" s="40"/>
      <c r="O254" s="40"/>
      <c r="P254" s="14">
        <f>BD!$L254+BD!$M254+BD!$N254+BD!$O254</f>
        <v>781.36</v>
      </c>
      <c r="Q254" s="40">
        <v>274.74</v>
      </c>
      <c r="R254" s="40">
        <v>1310.26</v>
      </c>
      <c r="S254" s="14">
        <f>BD!$Q254+BD!$R254</f>
        <v>1585</v>
      </c>
      <c r="T254" s="17">
        <f>BD!$K254+BD!$P254+BD!$S254</f>
        <v>5207.3600000000006</v>
      </c>
      <c r="U254" s="18">
        <f>(BD!$B254/(SUM($B$232:$B$307)))*$AA$232</f>
        <v>518.87270817134777</v>
      </c>
      <c r="V254" s="17">
        <f>BD!$F254-BD!$G254-BD!$U254</f>
        <v>3753.7072918286503</v>
      </c>
      <c r="W254" s="19">
        <f>IFERROR(BD!$V254/BD!$C254,"0")</f>
        <v>0.33478686147435882</v>
      </c>
      <c r="X254" s="20">
        <v>45870</v>
      </c>
      <c r="Y254" s="41">
        <f t="shared" si="4"/>
        <v>45900</v>
      </c>
      <c r="AB254" s="18">
        <f>SUMIFS('BD FT'!$Q:$Q,'BD FT'!$P:$P,BD!A254,'BD FT'!$O:$O,BD!Y254)</f>
        <v>0</v>
      </c>
      <c r="AC254" s="18">
        <f>SUMIFS('BD FREE'!$D:$D,'BD FREE'!$A:$A,BD!$A254,'BD FREE'!$C:$C,BD!$Y254)</f>
        <v>7200</v>
      </c>
    </row>
    <row r="255" spans="1:29" x14ac:dyDescent="0.25">
      <c r="A255" s="5" t="s">
        <v>39</v>
      </c>
      <c r="B255" s="29">
        <v>31126.61</v>
      </c>
      <c r="C255" s="29">
        <v>31126.61</v>
      </c>
      <c r="D255" s="30">
        <f>IFERROR(BD!$C255/BD!$B255,0)</f>
        <v>1</v>
      </c>
      <c r="E255" s="31">
        <v>5120.33</v>
      </c>
      <c r="F255" s="29">
        <f>BD!$C255-BD!$E255</f>
        <v>26006.28</v>
      </c>
      <c r="G255" s="31">
        <f>BD!$K255+BD!$P255+BD!$S255</f>
        <v>16621.68</v>
      </c>
      <c r="H255" s="30">
        <f>IFERROR(BD!$G255/BD!$F255,0)</f>
        <v>0.6391410074797319</v>
      </c>
      <c r="I255" s="31">
        <f>BD!$F255-BD!$G255</f>
        <v>9384.5999999999985</v>
      </c>
      <c r="J255" s="30">
        <f>IFERROR(BD!$I255/BD!$F255,)</f>
        <v>0.36085899252026815</v>
      </c>
      <c r="K255" s="29">
        <v>7967</v>
      </c>
      <c r="L255" s="29">
        <v>727.5</v>
      </c>
      <c r="M255" s="29">
        <v>578.72</v>
      </c>
      <c r="N255" s="29">
        <v>1702.3200000000002</v>
      </c>
      <c r="O255" s="29">
        <v>1200</v>
      </c>
      <c r="P255" s="29">
        <f>BD!$L255+BD!$M255+BD!$N255+BD!$O255</f>
        <v>4208.54</v>
      </c>
      <c r="Q255" s="29">
        <v>764.5</v>
      </c>
      <c r="R255" s="29">
        <v>3681.64</v>
      </c>
      <c r="S255" s="29">
        <f>BD!$Q255+BD!$R255</f>
        <v>4446.1399999999994</v>
      </c>
      <c r="T255" s="32">
        <f>BD!$K255+BD!$P255+BD!$S255</f>
        <v>16621.68</v>
      </c>
      <c r="U255" s="33">
        <f>(BD!$B255/(SUM($B$232:$B$307)))*$AA$232</f>
        <v>1440.4581806557089</v>
      </c>
      <c r="V255" s="32">
        <f>BD!$F255-BD!$G255-BD!$U255</f>
        <v>7944.1418193442896</v>
      </c>
      <c r="W255" s="34">
        <f>IFERROR(BD!$V255/BD!$C255,"0")</f>
        <v>0.2552202703520971</v>
      </c>
      <c r="X255" s="35">
        <v>45870</v>
      </c>
      <c r="Y255" s="42">
        <f t="shared" si="4"/>
        <v>45900</v>
      </c>
      <c r="AB255" s="18">
        <f>SUMIFS('BD FT'!$Q:$Q,'BD FT'!$P:$P,BD!A255,'BD FT'!$O:$O,BD!Y255)</f>
        <v>1143.18</v>
      </c>
      <c r="AC255" s="18">
        <f>SUMIFS('BD FREE'!$D:$D,'BD FREE'!$A:$A,BD!$A255,'BD FREE'!$C:$C,BD!$Y255)</f>
        <v>0</v>
      </c>
    </row>
    <row r="256" spans="1:29" x14ac:dyDescent="0.25">
      <c r="A256" s="4" t="s">
        <v>40</v>
      </c>
      <c r="B256" s="40">
        <v>7496.59</v>
      </c>
      <c r="C256" s="40">
        <v>7496.59</v>
      </c>
      <c r="D256" s="15">
        <f>IFERROR(BD!$C256/BD!$B256,0)</f>
        <v>1</v>
      </c>
      <c r="E256" s="16">
        <v>1233.2</v>
      </c>
      <c r="F256" s="14">
        <f>BD!$C256-BD!$E256</f>
        <v>6263.39</v>
      </c>
      <c r="G256" s="16">
        <f>BD!$K256+BD!$P256+BD!$S256</f>
        <v>3292.38</v>
      </c>
      <c r="H256" s="15">
        <f>IFERROR(BD!$G256/BD!$F256,0)</f>
        <v>0.52565463750461017</v>
      </c>
      <c r="I256" s="16">
        <f>BD!$F256-BD!$G256</f>
        <v>2971.01</v>
      </c>
      <c r="J256" s="15">
        <f>IFERROR(BD!$I256/BD!$F256,)</f>
        <v>0.47434536249538989</v>
      </c>
      <c r="K256" s="40">
        <v>1296</v>
      </c>
      <c r="L256" s="40">
        <v>474</v>
      </c>
      <c r="M256" s="40">
        <v>144.68</v>
      </c>
      <c r="N256" s="40">
        <v>415.20000000000005</v>
      </c>
      <c r="O256" s="40">
        <v>300</v>
      </c>
      <c r="P256" s="14">
        <f>BD!$L256+BD!$M256+BD!$N256+BD!$O256</f>
        <v>1333.88</v>
      </c>
      <c r="Q256" s="40">
        <v>137.37</v>
      </c>
      <c r="R256" s="40">
        <v>525.13</v>
      </c>
      <c r="S256" s="14">
        <f>BD!$Q256+BD!$R256</f>
        <v>662.5</v>
      </c>
      <c r="T256" s="17">
        <f>BD!$K256+BD!$P256+BD!$S256</f>
        <v>3292.38</v>
      </c>
      <c r="U256" s="18">
        <f>(BD!$B256/(SUM($B$232:$B$307)))*$AA$232</f>
        <v>346.92259749846767</v>
      </c>
      <c r="V256" s="17">
        <f>BD!$F256-BD!$G256-BD!$U256</f>
        <v>2624.0874025015328</v>
      </c>
      <c r="W256" s="19">
        <f>IFERROR(BD!$V256/BD!$C256,"0")</f>
        <v>0.3500374707035509</v>
      </c>
      <c r="X256" s="20">
        <v>45870</v>
      </c>
      <c r="Y256" s="41">
        <f t="shared" si="4"/>
        <v>45900</v>
      </c>
      <c r="AB256" s="18">
        <f>SUMIFS('BD FT'!$Q:$Q,'BD FT'!$P:$P,BD!A256,'BD FT'!$O:$O,BD!Y256)</f>
        <v>0</v>
      </c>
      <c r="AC256" s="18">
        <f>SUMIFS('BD FREE'!$D:$D,'BD FREE'!$A:$A,BD!$A256,'BD FREE'!$C:$C,BD!$Y256)</f>
        <v>0</v>
      </c>
    </row>
    <row r="257" spans="1:29" x14ac:dyDescent="0.25">
      <c r="A257" s="5" t="s">
        <v>87</v>
      </c>
      <c r="B257" s="29">
        <v>203765.29</v>
      </c>
      <c r="C257" s="29">
        <v>197552.73</v>
      </c>
      <c r="D257" s="30">
        <f>IFERROR(BD!$C257/BD!$B257,0)</f>
        <v>0.96951119594509938</v>
      </c>
      <c r="E257" s="31">
        <v>35600.19</v>
      </c>
      <c r="F257" s="29">
        <f>BD!$C257-BD!$E257</f>
        <v>161952.54</v>
      </c>
      <c r="G257" s="31">
        <f>BD!$K257+BD!$P257+BD!$S257</f>
        <v>86629.82</v>
      </c>
      <c r="H257" s="30">
        <f>IFERROR(BD!$G257/BD!$F257,0)</f>
        <v>0.53490868374154554</v>
      </c>
      <c r="I257" s="31">
        <f>BD!$F257-BD!$G257</f>
        <v>75322.720000000001</v>
      </c>
      <c r="J257" s="30">
        <f>IFERROR(BD!$I257/BD!$F257,)</f>
        <v>0.46509131625845446</v>
      </c>
      <c r="K257" s="29">
        <v>41371</v>
      </c>
      <c r="L257" s="29">
        <v>2276</v>
      </c>
      <c r="M257" s="29">
        <v>7234.0000000000036</v>
      </c>
      <c r="N257" s="29">
        <v>1079.52</v>
      </c>
      <c r="O257" s="29">
        <v>5880</v>
      </c>
      <c r="P257" s="29">
        <f>BD!$L257+BD!$M257+BD!$N257+BD!$O257</f>
        <v>16469.520000000004</v>
      </c>
      <c r="Q257" s="29">
        <v>4910.630000000001</v>
      </c>
      <c r="R257" s="29">
        <v>23878.670000000009</v>
      </c>
      <c r="S257" s="29">
        <f>BD!$Q257+BD!$R257</f>
        <v>28789.30000000001</v>
      </c>
      <c r="T257" s="32">
        <f>BD!$K257+BD!$P257+BD!$S257</f>
        <v>86629.82</v>
      </c>
      <c r="U257" s="33">
        <f>(BD!$B257/(SUM($B$232:$B$307)))*$AA$232</f>
        <v>9429.7252066377587</v>
      </c>
      <c r="V257" s="32">
        <f>BD!$F257-BD!$G257-BD!$U257</f>
        <v>65892.994793362246</v>
      </c>
      <c r="W257" s="34">
        <f>IFERROR(BD!$V257/BD!$C257,"0")</f>
        <v>0.3335463640181649</v>
      </c>
      <c r="X257" s="35">
        <v>45870</v>
      </c>
      <c r="Y257" s="42">
        <f t="shared" si="4"/>
        <v>45900</v>
      </c>
      <c r="AB257" s="18">
        <f>SUMIFS('BD FT'!$Q:$Q,'BD FT'!$P:$P,BD!A257,'BD FT'!$O:$O,BD!Y257)</f>
        <v>0</v>
      </c>
      <c r="AC257" s="18">
        <f>SUMIFS('BD FREE'!$D:$D,'BD FREE'!$A:$A,BD!$A257,'BD FREE'!$C:$C,BD!$Y257)</f>
        <v>6070</v>
      </c>
    </row>
    <row r="258" spans="1:29" x14ac:dyDescent="0.25">
      <c r="A258" s="4" t="s">
        <v>88</v>
      </c>
      <c r="B258" s="40">
        <v>301521.03999999998</v>
      </c>
      <c r="C258" s="40">
        <v>313357.86000000004</v>
      </c>
      <c r="D258" s="15">
        <f>IFERROR(BD!$C258/BD!$B258,0)</f>
        <v>1.0392570282989209</v>
      </c>
      <c r="E258" s="16">
        <v>57085.98</v>
      </c>
      <c r="F258" s="14">
        <f>BD!$C258-BD!$E258</f>
        <v>256271.88000000003</v>
      </c>
      <c r="G258" s="16">
        <f>BD!$K258+BD!$P258+BD!$S258</f>
        <v>167452.06</v>
      </c>
      <c r="H258" s="15">
        <f>IFERROR(BD!$G258/BD!$F258,0)</f>
        <v>0.65341566152322283</v>
      </c>
      <c r="I258" s="16">
        <f>BD!$F258-BD!$G258</f>
        <v>88819.820000000036</v>
      </c>
      <c r="J258" s="15">
        <f>IFERROR(BD!$I258/BD!$F258,)</f>
        <v>0.34658433847677717</v>
      </c>
      <c r="K258" s="40">
        <v>75209</v>
      </c>
      <c r="L258" s="40">
        <v>13976.019999999999</v>
      </c>
      <c r="M258" s="40">
        <v>6331.3100000000013</v>
      </c>
      <c r="N258" s="40">
        <v>17579.91</v>
      </c>
      <c r="O258" s="40">
        <v>10469.02</v>
      </c>
      <c r="P258" s="14">
        <f>BD!$L258+BD!$M258+BD!$N258+BD!$O258</f>
        <v>48356.260000000009</v>
      </c>
      <c r="Q258" s="40">
        <v>7429.73</v>
      </c>
      <c r="R258" s="40">
        <v>36457.069999999992</v>
      </c>
      <c r="S258" s="14">
        <f>BD!$Q258+BD!$R258</f>
        <v>43886.799999999988</v>
      </c>
      <c r="T258" s="17">
        <f>BD!$K258+BD!$P258+BD!$S258</f>
        <v>167452.06</v>
      </c>
      <c r="U258" s="18">
        <f>(BD!$B258/(SUM($B$232:$B$307)))*$AA$232</f>
        <v>13953.605892444348</v>
      </c>
      <c r="V258" s="17">
        <f>BD!$F258-BD!$G258-BD!$U258</f>
        <v>74866.214107555686</v>
      </c>
      <c r="W258" s="19">
        <f>IFERROR(BD!$V258/BD!$C258,"0")</f>
        <v>0.23891602434212333</v>
      </c>
      <c r="X258" s="20">
        <v>45870</v>
      </c>
      <c r="Y258" s="41">
        <f t="shared" si="4"/>
        <v>45900</v>
      </c>
      <c r="AB258" s="18">
        <f>SUMIFS('BD FT'!$Q:$Q,'BD FT'!$P:$P,BD!A258,'BD FT'!$O:$O,BD!Y258)</f>
        <v>0</v>
      </c>
      <c r="AC258" s="18">
        <f>SUMIFS('BD FREE'!$D:$D,'BD FREE'!$A:$A,BD!$A258,'BD FREE'!$C:$C,BD!$Y258)</f>
        <v>1211.4000000000001</v>
      </c>
    </row>
    <row r="259" spans="1:29" x14ac:dyDescent="0.25">
      <c r="A259" s="5" t="s">
        <v>41</v>
      </c>
      <c r="B259" s="29">
        <v>6479.42</v>
      </c>
      <c r="C259" s="29">
        <v>6479.42</v>
      </c>
      <c r="D259" s="30">
        <f>IFERROR(BD!$C259/BD!$B259,0)</f>
        <v>1</v>
      </c>
      <c r="E259" s="31">
        <v>1065.8599999999999</v>
      </c>
      <c r="F259" s="29">
        <f>BD!$C259-BD!$E259</f>
        <v>5413.56</v>
      </c>
      <c r="G259" s="31">
        <f>BD!$K259+BD!$P259+BD!$S259</f>
        <v>3595.53</v>
      </c>
      <c r="H259" s="30">
        <f>IFERROR(BD!$G259/BD!$F259,0)</f>
        <v>0.66417108150643933</v>
      </c>
      <c r="I259" s="31">
        <f>BD!$F259-BD!$G259</f>
        <v>1818.0300000000002</v>
      </c>
      <c r="J259" s="30">
        <f>IFERROR(BD!$I259/BD!$F259,)</f>
        <v>0.33582891849356061</v>
      </c>
      <c r="K259" s="29">
        <v>1799</v>
      </c>
      <c r="L259" s="29"/>
      <c r="M259" s="29">
        <v>144.68</v>
      </c>
      <c r="N259" s="29">
        <v>415.20000000000005</v>
      </c>
      <c r="O259" s="29">
        <v>300</v>
      </c>
      <c r="P259" s="29">
        <f>BD!$L259+BD!$M259+BD!$N259+BD!$O259</f>
        <v>859.88000000000011</v>
      </c>
      <c r="Q259" s="29">
        <v>161.66</v>
      </c>
      <c r="R259" s="29">
        <v>774.99</v>
      </c>
      <c r="S259" s="29">
        <f>BD!$Q259+BD!$R259</f>
        <v>936.65</v>
      </c>
      <c r="T259" s="32">
        <f>BD!$K259+BD!$P259+BD!$S259</f>
        <v>3595.53</v>
      </c>
      <c r="U259" s="33">
        <f>(BD!$B259/(SUM($B$232:$B$307)))*$AA$232</f>
        <v>299.85062764317132</v>
      </c>
      <c r="V259" s="32">
        <f>BD!$F259-BD!$G259-BD!$U259</f>
        <v>1518.1793723568289</v>
      </c>
      <c r="W259" s="34">
        <f>IFERROR(BD!$V259/BD!$C259,"0")</f>
        <v>0.2343079121830085</v>
      </c>
      <c r="X259" s="35">
        <v>45870</v>
      </c>
      <c r="Y259" s="42">
        <f t="shared" si="4"/>
        <v>45900</v>
      </c>
      <c r="AB259" s="18">
        <f>SUMIFS('BD FT'!$Q:$Q,'BD FT'!$P:$P,BD!A259,'BD FT'!$O:$O,BD!Y259)</f>
        <v>0</v>
      </c>
      <c r="AC259" s="18">
        <f>SUMIFS('BD FREE'!$D:$D,'BD FREE'!$A:$A,BD!$A259,'BD FREE'!$C:$C,BD!$Y259)</f>
        <v>0</v>
      </c>
    </row>
    <row r="260" spans="1:29" x14ac:dyDescent="0.25">
      <c r="A260" s="4" t="s">
        <v>42</v>
      </c>
      <c r="B260" s="40">
        <v>20632.43</v>
      </c>
      <c r="C260" s="40">
        <v>20632.43</v>
      </c>
      <c r="D260" s="15">
        <f>IFERROR(BD!$C260/BD!$B260,0)</f>
        <v>1</v>
      </c>
      <c r="E260" s="16">
        <v>3394.02</v>
      </c>
      <c r="F260" s="14">
        <f>BD!$C260-BD!$E260</f>
        <v>17238.41</v>
      </c>
      <c r="G260" s="16">
        <f>BD!$K260+BD!$P260+BD!$S260</f>
        <v>12692.79</v>
      </c>
      <c r="H260" s="15">
        <f>IFERROR(BD!$G260/BD!$F260,0)</f>
        <v>0.73630862707175437</v>
      </c>
      <c r="I260" s="16">
        <f>BD!$F260-BD!$G260</f>
        <v>4545.619999999999</v>
      </c>
      <c r="J260" s="15">
        <f>IFERROR(BD!$I260/BD!$F260,)</f>
        <v>0.26369137292824563</v>
      </c>
      <c r="K260" s="40">
        <v>6502</v>
      </c>
      <c r="L260" s="40"/>
      <c r="M260" s="40">
        <v>434.04</v>
      </c>
      <c r="N260" s="40">
        <v>1473.96</v>
      </c>
      <c r="O260" s="40">
        <v>900</v>
      </c>
      <c r="P260" s="14">
        <f>BD!$L260+BD!$M260+BD!$N260+BD!$O260</f>
        <v>2808</v>
      </c>
      <c r="Q260" s="40">
        <v>581.5</v>
      </c>
      <c r="R260" s="40">
        <v>2801.29</v>
      </c>
      <c r="S260" s="14">
        <f>BD!$Q260+BD!$R260</f>
        <v>3382.79</v>
      </c>
      <c r="T260" s="17">
        <f>BD!$K260+BD!$P260+BD!$S260</f>
        <v>12692.79</v>
      </c>
      <c r="U260" s="18">
        <f>(BD!$B260/(SUM($B$232:$B$307)))*$AA$232</f>
        <v>954.81495030477993</v>
      </c>
      <c r="V260" s="17">
        <f>BD!$F260-BD!$G260-BD!$U260</f>
        <v>3590.8050496952192</v>
      </c>
      <c r="W260" s="19">
        <f>IFERROR(BD!$V260/BD!$C260,"0")</f>
        <v>0.1740369432827456</v>
      </c>
      <c r="X260" s="20">
        <v>45870</v>
      </c>
      <c r="Y260" s="41">
        <f t="shared" si="4"/>
        <v>45900</v>
      </c>
      <c r="AB260" s="18">
        <f>SUMIFS('BD FT'!$Q:$Q,'BD FT'!$P:$P,BD!A260,'BD FT'!$O:$O,BD!Y260)</f>
        <v>235</v>
      </c>
      <c r="AC260" s="18">
        <f>SUMIFS('BD FREE'!$D:$D,'BD FREE'!$A:$A,BD!$A260,'BD FREE'!$C:$C,BD!$Y260)</f>
        <v>0</v>
      </c>
    </row>
    <row r="261" spans="1:29" x14ac:dyDescent="0.25">
      <c r="A261" s="5" t="s">
        <v>43</v>
      </c>
      <c r="B261" s="29">
        <v>31190.74</v>
      </c>
      <c r="C261" s="29">
        <v>30807.25</v>
      </c>
      <c r="D261" s="30">
        <f>IFERROR(BD!$C261/BD!$B261,0)</f>
        <v>0.9877050047546162</v>
      </c>
      <c r="E261" s="31">
        <v>4759.72</v>
      </c>
      <c r="F261" s="29">
        <f>BD!$C261-BD!$E261</f>
        <v>26047.53</v>
      </c>
      <c r="G261" s="31">
        <f>BD!$K261+BD!$P261+BD!$S261</f>
        <v>20176.93</v>
      </c>
      <c r="H261" s="30">
        <f>IFERROR(BD!$G261/BD!$F261,0)</f>
        <v>0.77461970482421949</v>
      </c>
      <c r="I261" s="31">
        <f>BD!$F261-BD!$G261</f>
        <v>5870.5999999999985</v>
      </c>
      <c r="J261" s="30">
        <f>IFERROR(BD!$I261/BD!$F261,)</f>
        <v>0.22538029517578054</v>
      </c>
      <c r="K261" s="29">
        <v>9950</v>
      </c>
      <c r="L261" s="29">
        <v>184.5</v>
      </c>
      <c r="M261" s="29">
        <v>723.40000000000009</v>
      </c>
      <c r="N261" s="29">
        <v>1847.6400000000003</v>
      </c>
      <c r="O261" s="29">
        <v>1500</v>
      </c>
      <c r="P261" s="29">
        <f>BD!$L261+BD!$M261+BD!$N261+BD!$O261</f>
        <v>4255.5400000000009</v>
      </c>
      <c r="Q261" s="29">
        <v>1028.4000000000001</v>
      </c>
      <c r="R261" s="29">
        <v>4942.99</v>
      </c>
      <c r="S261" s="29">
        <f>BD!$Q261+BD!$R261</f>
        <v>5971.3899999999994</v>
      </c>
      <c r="T261" s="32">
        <f>BD!$K261+BD!$P261+BD!$S261</f>
        <v>20176.93</v>
      </c>
      <c r="U261" s="33">
        <f>(BD!$B261/(SUM($B$232:$B$307)))*$AA$232</f>
        <v>1443.4259494916164</v>
      </c>
      <c r="V261" s="32">
        <f>BD!$F261-BD!$G261-BD!$U261</f>
        <v>4427.1740505083817</v>
      </c>
      <c r="W261" s="34">
        <f>IFERROR(BD!$V261/BD!$C261,"0")</f>
        <v>0.14370559042135803</v>
      </c>
      <c r="X261" s="35">
        <v>45870</v>
      </c>
      <c r="Y261" s="42">
        <f t="shared" si="4"/>
        <v>45900</v>
      </c>
      <c r="AB261" s="18">
        <f>SUMIFS('BD FT'!$Q:$Q,'BD FT'!$P:$P,BD!A261,'BD FT'!$O:$O,BD!Y261)</f>
        <v>705</v>
      </c>
      <c r="AC261" s="18">
        <f>SUMIFS('BD FREE'!$D:$D,'BD FREE'!$A:$A,BD!$A261,'BD FREE'!$C:$C,BD!$Y261)</f>
        <v>0</v>
      </c>
    </row>
    <row r="262" spans="1:29" x14ac:dyDescent="0.25">
      <c r="A262" s="4" t="s">
        <v>44</v>
      </c>
      <c r="B262" s="40">
        <v>6271.33</v>
      </c>
      <c r="C262" s="40">
        <v>6271.33</v>
      </c>
      <c r="D262" s="15">
        <f>IFERROR(BD!$C262/BD!$B262,0)</f>
        <v>1</v>
      </c>
      <c r="E262" s="16">
        <v>968.92</v>
      </c>
      <c r="F262" s="14">
        <f>BD!$C262-BD!$E262</f>
        <v>5302.41</v>
      </c>
      <c r="G262" s="16">
        <f>BD!$K262+BD!$P262+BD!$S262</f>
        <v>2977.6500000000005</v>
      </c>
      <c r="H262" s="15">
        <f>IFERROR(BD!$G262/BD!$F262,0)</f>
        <v>0.56156540139295164</v>
      </c>
      <c r="I262" s="16">
        <f>BD!$F262-BD!$G262</f>
        <v>2324.7599999999993</v>
      </c>
      <c r="J262" s="15">
        <f>IFERROR(BD!$I262/BD!$F262,)</f>
        <v>0.43843459860704836</v>
      </c>
      <c r="K262" s="40">
        <v>1303</v>
      </c>
      <c r="L262" s="40"/>
      <c r="M262" s="40">
        <v>144.68</v>
      </c>
      <c r="N262" s="40">
        <v>519</v>
      </c>
      <c r="O262" s="40">
        <v>300</v>
      </c>
      <c r="P262" s="14">
        <f>BD!$L262+BD!$M262+BD!$N262+BD!$O262</f>
        <v>963.68000000000006</v>
      </c>
      <c r="Q262" s="40">
        <v>123.63</v>
      </c>
      <c r="R262" s="40">
        <v>587.34</v>
      </c>
      <c r="S262" s="14">
        <f>BD!$Q262+BD!$R262</f>
        <v>710.97</v>
      </c>
      <c r="T262" s="17">
        <f>BD!$K262+BD!$P262+BD!$S262</f>
        <v>2977.6500000000005</v>
      </c>
      <c r="U262" s="18">
        <f>(BD!$B262/(SUM($B$232:$B$307)))*$AA$232</f>
        <v>290.22076615768844</v>
      </c>
      <c r="V262" s="17">
        <f>BD!$F262-BD!$G262-BD!$U262</f>
        <v>2034.5392338423108</v>
      </c>
      <c r="W262" s="19">
        <f>IFERROR(BD!$V262/BD!$C262,"0")</f>
        <v>0.32441909991059487</v>
      </c>
      <c r="X262" s="20">
        <v>45870</v>
      </c>
      <c r="Y262" s="41">
        <f t="shared" si="4"/>
        <v>45900</v>
      </c>
      <c r="AB262" s="18">
        <f>SUMIFS('BD FT'!$Q:$Q,'BD FT'!$P:$P,BD!A262,'BD FT'!$O:$O,BD!Y262)</f>
        <v>0</v>
      </c>
      <c r="AC262" s="18">
        <f>SUMIFS('BD FREE'!$D:$D,'BD FREE'!$A:$A,BD!$A262,'BD FREE'!$C:$C,BD!$Y262)</f>
        <v>0</v>
      </c>
    </row>
    <row r="263" spans="1:29" x14ac:dyDescent="0.25">
      <c r="A263" s="5" t="s">
        <v>45</v>
      </c>
      <c r="B263" s="29">
        <v>32360.15</v>
      </c>
      <c r="C263" s="29">
        <v>32360.15</v>
      </c>
      <c r="D263" s="30">
        <f>IFERROR(BD!$C263/BD!$B263,0)</f>
        <v>1</v>
      </c>
      <c r="E263" s="31">
        <v>5323.23</v>
      </c>
      <c r="F263" s="29">
        <f>BD!$C263-BD!$E263</f>
        <v>27036.920000000002</v>
      </c>
      <c r="G263" s="31">
        <f>BD!$K263+BD!$P263+BD!$S263</f>
        <v>11639.93</v>
      </c>
      <c r="H263" s="30">
        <f>IFERROR(BD!$G263/BD!$F263,0)</f>
        <v>0.43051982252416321</v>
      </c>
      <c r="I263" s="31">
        <f>BD!$F263-BD!$G263</f>
        <v>15396.990000000002</v>
      </c>
      <c r="J263" s="30">
        <f>IFERROR(BD!$I263/BD!$F263,)</f>
        <v>0.56948017747583679</v>
      </c>
      <c r="K263" s="29">
        <v>6621</v>
      </c>
      <c r="L263" s="29">
        <v>196.8</v>
      </c>
      <c r="M263" s="29">
        <v>578.72</v>
      </c>
      <c r="N263" s="29"/>
      <c r="O263" s="29">
        <v>600</v>
      </c>
      <c r="P263" s="29">
        <f>BD!$L263+BD!$M263+BD!$N263+BD!$O263</f>
        <v>1375.52</v>
      </c>
      <c r="Q263" s="29">
        <v>625.41999999999996</v>
      </c>
      <c r="R263" s="29">
        <v>3017.99</v>
      </c>
      <c r="S263" s="29">
        <f>BD!$Q263+BD!$R263</f>
        <v>3643.41</v>
      </c>
      <c r="T263" s="32">
        <f>BD!$K263+BD!$P263+BD!$S263</f>
        <v>11639.93</v>
      </c>
      <c r="U263" s="33">
        <f>(BD!$B263/(SUM($B$232:$B$307)))*$AA$232</f>
        <v>1497.543188761829</v>
      </c>
      <c r="V263" s="32">
        <f>BD!$F263-BD!$G263-BD!$U263</f>
        <v>13899.446811238173</v>
      </c>
      <c r="W263" s="34">
        <f>IFERROR(BD!$V263/BD!$C263,"0")</f>
        <v>0.42952355941607723</v>
      </c>
      <c r="X263" s="35">
        <v>45870</v>
      </c>
      <c r="Y263" s="42">
        <f t="shared" si="4"/>
        <v>45900</v>
      </c>
      <c r="AB263" s="18">
        <f>SUMIFS('BD FT'!$Q:$Q,'BD FT'!$P:$P,BD!A263,'BD FT'!$O:$O,BD!Y263)</f>
        <v>4465</v>
      </c>
      <c r="AC263" s="18">
        <f>SUMIFS('BD FREE'!$D:$D,'BD FREE'!$A:$A,BD!$A263,'BD FREE'!$C:$C,BD!$Y263)</f>
        <v>750</v>
      </c>
    </row>
    <row r="264" spans="1:29" x14ac:dyDescent="0.25">
      <c r="A264" s="4" t="s">
        <v>46</v>
      </c>
      <c r="B264" s="40">
        <v>22170.080000000002</v>
      </c>
      <c r="C264" s="40">
        <v>9713.01</v>
      </c>
      <c r="D264" s="15">
        <f>IFERROR(BD!$C264/BD!$B264,0)</f>
        <v>0.43811343937414748</v>
      </c>
      <c r="E264" s="16">
        <v>1597.78</v>
      </c>
      <c r="F264" s="14">
        <f>BD!$C264-BD!$E264</f>
        <v>8115.2300000000005</v>
      </c>
      <c r="G264" s="16">
        <f>BD!$K264+BD!$P264+BD!$S264</f>
        <v>5057.28</v>
      </c>
      <c r="H264" s="15">
        <f>IFERROR(BD!$G264/BD!$F264,0)</f>
        <v>0.62318381610872386</v>
      </c>
      <c r="I264" s="16">
        <f>BD!$F264-BD!$G264</f>
        <v>3057.9500000000007</v>
      </c>
      <c r="J264" s="15">
        <f>IFERROR(BD!$I264/BD!$F264,)</f>
        <v>0.37681618389127608</v>
      </c>
      <c r="K264" s="40">
        <v>2592</v>
      </c>
      <c r="L264" s="40"/>
      <c r="M264" s="40">
        <v>434.04</v>
      </c>
      <c r="N264" s="40"/>
      <c r="O264" s="40">
        <v>190</v>
      </c>
      <c r="P264" s="14">
        <f>BD!$L264+BD!$M264+BD!$N264+BD!$O264</f>
        <v>624.04</v>
      </c>
      <c r="Q264" s="40">
        <v>317.92</v>
      </c>
      <c r="R264" s="40">
        <v>1523.32</v>
      </c>
      <c r="S264" s="14">
        <f>BD!$Q264+BD!$R264</f>
        <v>1841.24</v>
      </c>
      <c r="T264" s="17">
        <f>BD!$K264+BD!$P264+BD!$S264</f>
        <v>5057.28</v>
      </c>
      <c r="U264" s="18">
        <f>(BD!$B264/(SUM($B$232:$B$307)))*$AA$232</f>
        <v>1025.9733746074987</v>
      </c>
      <c r="V264" s="17">
        <f>BD!$F264-BD!$G264-BD!$U264</f>
        <v>2031.976625392502</v>
      </c>
      <c r="W264" s="19">
        <f>IFERROR(BD!$V264/BD!$C264,"0")</f>
        <v>0.20920153746289791</v>
      </c>
      <c r="X264" s="20">
        <v>45870</v>
      </c>
      <c r="Y264" s="41">
        <f t="shared" si="4"/>
        <v>45900</v>
      </c>
      <c r="AB264" s="18">
        <f>SUMIFS('BD FT'!$Q:$Q,'BD FT'!$P:$P,BD!A264,'BD FT'!$O:$O,BD!Y264)</f>
        <v>0</v>
      </c>
      <c r="AC264" s="18">
        <f>SUMIFS('BD FREE'!$D:$D,'BD FREE'!$A:$A,BD!$A264,'BD FREE'!$C:$C,BD!$Y264)</f>
        <v>0</v>
      </c>
    </row>
    <row r="265" spans="1:29" x14ac:dyDescent="0.25">
      <c r="A265" s="5" t="s">
        <v>47</v>
      </c>
      <c r="B265" s="29">
        <v>16472.060000000001</v>
      </c>
      <c r="C265" s="29">
        <v>16472.060000000001</v>
      </c>
      <c r="D265" s="30">
        <f>IFERROR(BD!$C265/BD!$B265,0)</f>
        <v>1</v>
      </c>
      <c r="E265" s="31">
        <v>2709.65</v>
      </c>
      <c r="F265" s="29">
        <f>BD!$C265-BD!$E265</f>
        <v>13762.410000000002</v>
      </c>
      <c r="G265" s="31">
        <f>BD!$K265+BD!$P265+BD!$S265</f>
        <v>7770.8000000000011</v>
      </c>
      <c r="H265" s="30">
        <f>IFERROR(BD!$G265/BD!$F265,0)</f>
        <v>0.56463947811466164</v>
      </c>
      <c r="I265" s="31">
        <f>BD!$F265-BD!$G265</f>
        <v>5991.6100000000006</v>
      </c>
      <c r="J265" s="30">
        <f>IFERROR(BD!$I265/BD!$F265,)</f>
        <v>0.43536052188533836</v>
      </c>
      <c r="K265" s="29">
        <v>4512</v>
      </c>
      <c r="L265" s="29"/>
      <c r="M265" s="29">
        <v>289.36</v>
      </c>
      <c r="N265" s="29"/>
      <c r="O265" s="29">
        <v>900</v>
      </c>
      <c r="P265" s="29">
        <f>BD!$L265+BD!$M265+BD!$N265+BD!$O265</f>
        <v>1189.3600000000001</v>
      </c>
      <c r="Q265" s="29">
        <v>365.03</v>
      </c>
      <c r="R265" s="29">
        <v>1704.41</v>
      </c>
      <c r="S265" s="29">
        <f>BD!$Q265+BD!$R265</f>
        <v>2069.44</v>
      </c>
      <c r="T265" s="32">
        <f>BD!$K265+BD!$P265+BD!$S265</f>
        <v>7770.8000000000011</v>
      </c>
      <c r="U265" s="33">
        <f>(BD!$B265/(SUM($B$232:$B$307)))*$AA$232</f>
        <v>762.28389725870159</v>
      </c>
      <c r="V265" s="32">
        <f>BD!$F265-BD!$G265-BD!$U265</f>
        <v>5229.3261027412991</v>
      </c>
      <c r="W265" s="34">
        <f>IFERROR(BD!$V265/BD!$C265,"0")</f>
        <v>0.31746643120176216</v>
      </c>
      <c r="X265" s="35">
        <v>45870</v>
      </c>
      <c r="Y265" s="42">
        <f t="shared" si="4"/>
        <v>45900</v>
      </c>
      <c r="AB265" s="18">
        <f>SUMIFS('BD FT'!$Q:$Q,'BD FT'!$P:$P,BD!A265,'BD FT'!$O:$O,BD!Y265)</f>
        <v>0</v>
      </c>
      <c r="AC265" s="18">
        <f>SUMIFS('BD FREE'!$D:$D,'BD FREE'!$A:$A,BD!$A265,'BD FREE'!$C:$C,BD!$Y265)</f>
        <v>0</v>
      </c>
    </row>
    <row r="266" spans="1:29" x14ac:dyDescent="0.25">
      <c r="A266" s="4" t="s">
        <v>49</v>
      </c>
      <c r="B266" s="40">
        <v>5805.25</v>
      </c>
      <c r="C266" s="40">
        <v>5607.21</v>
      </c>
      <c r="D266" s="15">
        <f>IFERROR(BD!$C266/BD!$B266,0)</f>
        <v>0.96588605141897421</v>
      </c>
      <c r="E266" s="16">
        <v>661.64</v>
      </c>
      <c r="F266" s="14">
        <f>BD!$C266-BD!$E266</f>
        <v>4945.57</v>
      </c>
      <c r="G266" s="16">
        <f>BD!$K266+BD!$P266+BD!$S266</f>
        <v>3445.62</v>
      </c>
      <c r="H266" s="15">
        <f>IFERROR(BD!$G266/BD!$F266,0)</f>
        <v>0.6967083672862785</v>
      </c>
      <c r="I266" s="16">
        <f>BD!$F266-BD!$G266</f>
        <v>1499.9499999999998</v>
      </c>
      <c r="J266" s="15">
        <f>IFERROR(BD!$I266/BD!$F266,)</f>
        <v>0.30329163271372156</v>
      </c>
      <c r="K266" s="40">
        <v>1480</v>
      </c>
      <c r="L266" s="40">
        <v>295.2</v>
      </c>
      <c r="M266" s="40">
        <v>144.68</v>
      </c>
      <c r="N266" s="40">
        <v>498.24</v>
      </c>
      <c r="O266" s="40">
        <v>300</v>
      </c>
      <c r="P266" s="14">
        <f>BD!$L266+BD!$M266+BD!$N266+BD!$O266</f>
        <v>1238.1199999999999</v>
      </c>
      <c r="Q266" s="40">
        <v>137.37</v>
      </c>
      <c r="R266" s="40">
        <v>590.13</v>
      </c>
      <c r="S266" s="14">
        <f>BD!$Q266+BD!$R266</f>
        <v>727.5</v>
      </c>
      <c r="T266" s="17">
        <f>BD!$K266+BD!$P266+BD!$S266</f>
        <v>3445.62</v>
      </c>
      <c r="U266" s="18">
        <f>(BD!$B266/(SUM($B$232:$B$307)))*$AA$232</f>
        <v>268.65180156951089</v>
      </c>
      <c r="V266" s="17">
        <f>BD!$F266-BD!$G266-BD!$U266</f>
        <v>1231.2981984304888</v>
      </c>
      <c r="W266" s="19">
        <f>IFERROR(BD!$V266/BD!$C266,"0")</f>
        <v>0.21959195365083325</v>
      </c>
      <c r="X266" s="20">
        <v>45870</v>
      </c>
      <c r="Y266" s="41">
        <f t="shared" si="4"/>
        <v>45900</v>
      </c>
      <c r="AB266" s="18">
        <f>SUMIFS('BD FT'!$Q:$Q,'BD FT'!$P:$P,BD!A266,'BD FT'!$O:$O,BD!Y266)</f>
        <v>0</v>
      </c>
      <c r="AC266" s="18">
        <f>SUMIFS('BD FREE'!$D:$D,'BD FREE'!$A:$A,BD!$A266,'BD FREE'!$C:$C,BD!$Y266)</f>
        <v>0</v>
      </c>
    </row>
    <row r="267" spans="1:29" x14ac:dyDescent="0.25">
      <c r="A267" s="5" t="s">
        <v>50</v>
      </c>
      <c r="B267" s="29">
        <v>11542.31</v>
      </c>
      <c r="C267" s="29">
        <v>11542.31</v>
      </c>
      <c r="D267" s="30">
        <f>IFERROR(BD!$C267/BD!$B267,0)</f>
        <v>1</v>
      </c>
      <c r="E267" s="31">
        <v>2244.98</v>
      </c>
      <c r="F267" s="29">
        <f>BD!$C267-BD!$E267</f>
        <v>9297.33</v>
      </c>
      <c r="G267" s="31">
        <f>BD!$K267+BD!$P267+BD!$S267</f>
        <v>5790.3600000000006</v>
      </c>
      <c r="H267" s="30">
        <f>IFERROR(BD!$G267/BD!$F267,0)</f>
        <v>0.62279815818089712</v>
      </c>
      <c r="I267" s="31">
        <f>BD!$F267-BD!$G267</f>
        <v>3506.9699999999993</v>
      </c>
      <c r="J267" s="30">
        <f>IFERROR(BD!$I267/BD!$F267,)</f>
        <v>0.37720184181910282</v>
      </c>
      <c r="K267" s="29">
        <v>2961</v>
      </c>
      <c r="L267" s="29">
        <v>420</v>
      </c>
      <c r="M267" s="29">
        <v>289.36</v>
      </c>
      <c r="N267" s="29"/>
      <c r="O267" s="29">
        <v>600</v>
      </c>
      <c r="P267" s="29">
        <f>BD!$L267+BD!$M267+BD!$N267+BD!$O267</f>
        <v>1309.3600000000001</v>
      </c>
      <c r="Q267" s="29">
        <v>274.74</v>
      </c>
      <c r="R267" s="29">
        <v>1245.26</v>
      </c>
      <c r="S267" s="29">
        <f>BD!$Q267+BD!$R267</f>
        <v>1520</v>
      </c>
      <c r="T267" s="32">
        <f>BD!$K267+BD!$P267+BD!$S267</f>
        <v>5790.3600000000006</v>
      </c>
      <c r="U267" s="33">
        <f>(BD!$B267/(SUM($B$232:$B$307)))*$AA$232</f>
        <v>534.14794811141314</v>
      </c>
      <c r="V267" s="32">
        <f>BD!$F267-BD!$G267-BD!$U267</f>
        <v>2972.8220518885864</v>
      </c>
      <c r="W267" s="34">
        <f>IFERROR(BD!$V267/BD!$C267,"0")</f>
        <v>0.25755867342746697</v>
      </c>
      <c r="X267" s="35">
        <v>45870</v>
      </c>
      <c r="Y267" s="42">
        <f t="shared" si="4"/>
        <v>45900</v>
      </c>
      <c r="AB267" s="18">
        <f>SUMIFS('BD FT'!$Q:$Q,'BD FT'!$P:$P,BD!A267,'BD FT'!$O:$O,BD!Y267)</f>
        <v>0</v>
      </c>
      <c r="AC267" s="18">
        <f>SUMIFS('BD FREE'!$D:$D,'BD FREE'!$A:$A,BD!$A267,'BD FREE'!$C:$C,BD!$Y267)</f>
        <v>0</v>
      </c>
    </row>
    <row r="268" spans="1:29" x14ac:dyDescent="0.25">
      <c r="A268" s="4" t="s">
        <v>15</v>
      </c>
      <c r="B268" s="40">
        <v>75045.399999999994</v>
      </c>
      <c r="C268" s="40">
        <v>74278.42</v>
      </c>
      <c r="D268" s="15">
        <f>IFERROR(BD!$C268/BD!$B268,0)</f>
        <v>0.98977978663582322</v>
      </c>
      <c r="E268" s="16">
        <v>13969.81</v>
      </c>
      <c r="F268" s="14">
        <f>BD!$C268-BD!$E268</f>
        <v>60308.61</v>
      </c>
      <c r="G268" s="16">
        <f>BD!$K268+BD!$P268+BD!$S268</f>
        <v>23093.260000000002</v>
      </c>
      <c r="H268" s="15">
        <f>IFERROR(BD!$G268/BD!$F268,0)</f>
        <v>0.38291812727900715</v>
      </c>
      <c r="I268" s="16">
        <f>BD!$F268-BD!$G268</f>
        <v>37215.35</v>
      </c>
      <c r="J268" s="15">
        <f>IFERROR(BD!$I268/BD!$F268,)</f>
        <v>0.61708187272099291</v>
      </c>
      <c r="K268" s="40">
        <v>12215</v>
      </c>
      <c r="L268" s="40">
        <v>720</v>
      </c>
      <c r="M268" s="40">
        <v>1260</v>
      </c>
      <c r="N268" s="40"/>
      <c r="O268" s="40">
        <v>1500</v>
      </c>
      <c r="P268" s="14">
        <f>BD!$L268+BD!$M268+BD!$N268+BD!$O268</f>
        <v>3480</v>
      </c>
      <c r="Q268" s="40">
        <v>1210.42</v>
      </c>
      <c r="R268" s="40">
        <v>6187.84</v>
      </c>
      <c r="S268" s="14">
        <f>BD!$Q268+BD!$R268</f>
        <v>7398.26</v>
      </c>
      <c r="T268" s="17">
        <f>BD!$K268+BD!$P268+BD!$S268</f>
        <v>23093.260000000002</v>
      </c>
      <c r="U268" s="18">
        <f>(BD!$B268/(SUM($B$232:$B$307)))*$AA$232</f>
        <v>3472.905027260595</v>
      </c>
      <c r="V268" s="17">
        <f>BD!$F268-BD!$G268-BD!$U268</f>
        <v>33742.444972739402</v>
      </c>
      <c r="W268" s="19">
        <f>IFERROR(BD!$V268/BD!$C268,"0")</f>
        <v>0.45426982658946441</v>
      </c>
      <c r="X268" s="20">
        <v>45870</v>
      </c>
      <c r="Y268" s="41">
        <f t="shared" si="4"/>
        <v>45900</v>
      </c>
      <c r="AB268" s="18">
        <f>SUMIFS('BD FT'!$Q:$Q,'BD FT'!$P:$P,BD!A268,'BD FT'!$O:$O,BD!Y268)</f>
        <v>0</v>
      </c>
      <c r="AC268" s="18">
        <f>SUMIFS('BD FREE'!$D:$D,'BD FREE'!$A:$A,BD!$A268,'BD FREE'!$C:$C,BD!$Y268)</f>
        <v>360</v>
      </c>
    </row>
    <row r="269" spans="1:29" x14ac:dyDescent="0.25">
      <c r="A269" s="5" t="s">
        <v>51</v>
      </c>
      <c r="B269" s="29">
        <v>83864.72</v>
      </c>
      <c r="C269" s="29">
        <v>76182.89</v>
      </c>
      <c r="D269" s="30">
        <f>IFERROR(BD!$C269/BD!$B269,0)</f>
        <v>0.90840212666303544</v>
      </c>
      <c r="E269" s="31">
        <v>12532.1</v>
      </c>
      <c r="F269" s="29">
        <f>BD!$C269-BD!$E269</f>
        <v>63650.79</v>
      </c>
      <c r="G269" s="31">
        <f>BD!$K269+BD!$P269+BD!$S269</f>
        <v>45617.17</v>
      </c>
      <c r="H269" s="30">
        <f>IFERROR(BD!$G269/BD!$F269,0)</f>
        <v>0.71667877177958039</v>
      </c>
      <c r="I269" s="31">
        <f>BD!$F269-BD!$G269</f>
        <v>18033.620000000003</v>
      </c>
      <c r="J269" s="30">
        <f>IFERROR(BD!$I269/BD!$F269,)</f>
        <v>0.28332122822041961</v>
      </c>
      <c r="K269" s="29">
        <v>24195</v>
      </c>
      <c r="L269" s="29">
        <v>1678</v>
      </c>
      <c r="M269" s="29">
        <v>3000</v>
      </c>
      <c r="N269" s="29"/>
      <c r="O269" s="29">
        <v>2100</v>
      </c>
      <c r="P269" s="29">
        <f>BD!$L269+BD!$M269+BD!$N269+BD!$O269</f>
        <v>6778</v>
      </c>
      <c r="Q269" s="29">
        <v>2438.31</v>
      </c>
      <c r="R269" s="29">
        <v>12205.86</v>
      </c>
      <c r="S269" s="29">
        <f>BD!$Q269+BD!$R269</f>
        <v>14644.17</v>
      </c>
      <c r="T269" s="32">
        <f>BD!$K269+BD!$P269+BD!$S269</f>
        <v>45617.17</v>
      </c>
      <c r="U269" s="33">
        <f>(BD!$B269/(SUM($B$232:$B$307)))*$AA$232</f>
        <v>3881.0401130222804</v>
      </c>
      <c r="V269" s="32">
        <f>BD!$F269-BD!$G269-BD!$U269</f>
        <v>14152.579886977723</v>
      </c>
      <c r="W269" s="34">
        <f>IFERROR(BD!$V269/BD!$C269,"0")</f>
        <v>0.18577110801359364</v>
      </c>
      <c r="X269" s="35">
        <v>45870</v>
      </c>
      <c r="Y269" s="42">
        <f t="shared" si="4"/>
        <v>45900</v>
      </c>
      <c r="AB269" s="18">
        <f>SUMIFS('BD FT'!$Q:$Q,'BD FT'!$P:$P,BD!A269,'BD FT'!$O:$O,BD!Y269)</f>
        <v>0</v>
      </c>
      <c r="AC269" s="18">
        <f>SUMIFS('BD FREE'!$D:$D,'BD FREE'!$A:$A,BD!$A269,'BD FREE'!$C:$C,BD!$Y269)</f>
        <v>1100</v>
      </c>
    </row>
    <row r="270" spans="1:29" x14ac:dyDescent="0.25">
      <c r="A270" s="4" t="s">
        <v>52</v>
      </c>
      <c r="B270" s="40">
        <v>5855</v>
      </c>
      <c r="C270" s="40">
        <v>5855</v>
      </c>
      <c r="D270" s="15">
        <f>IFERROR(BD!$C270/BD!$B270,0)</f>
        <v>1</v>
      </c>
      <c r="E270" s="16">
        <v>963.15</v>
      </c>
      <c r="F270" s="14">
        <f>BD!$C270-BD!$E270</f>
        <v>4891.8500000000004</v>
      </c>
      <c r="G270" s="16">
        <f>BD!$K270+BD!$P270+BD!$S270</f>
        <v>3470.61</v>
      </c>
      <c r="H270" s="15">
        <f>IFERROR(BD!$G270/BD!$F270,0)</f>
        <v>0.70946778826006518</v>
      </c>
      <c r="I270" s="16">
        <f>BD!$F270-BD!$G270</f>
        <v>1421.2400000000002</v>
      </c>
      <c r="J270" s="15">
        <f>IFERROR(BD!$I270/BD!$F270,)</f>
        <v>0.29053221173993482</v>
      </c>
      <c r="K270" s="40">
        <v>1798</v>
      </c>
      <c r="L270" s="40"/>
      <c r="M270" s="40"/>
      <c r="N270" s="40">
        <v>435.96000000000004</v>
      </c>
      <c r="O270" s="40">
        <v>300</v>
      </c>
      <c r="P270" s="14">
        <f>BD!$L270+BD!$M270+BD!$N270+BD!$O270</f>
        <v>735.96</v>
      </c>
      <c r="Q270" s="40">
        <v>161.66</v>
      </c>
      <c r="R270" s="40">
        <v>774.99</v>
      </c>
      <c r="S270" s="14">
        <f>BD!$Q270+BD!$R270</f>
        <v>936.65</v>
      </c>
      <c r="T270" s="17">
        <f>BD!$K270+BD!$P270+BD!$S270</f>
        <v>3470.61</v>
      </c>
      <c r="U270" s="18">
        <f>(BD!$B270/(SUM($B$232:$B$307)))*$AA$232</f>
        <v>270.95410157865484</v>
      </c>
      <c r="V270" s="17">
        <f>BD!$F270-BD!$G270-BD!$U270</f>
        <v>1150.2858984213453</v>
      </c>
      <c r="W270" s="19">
        <f>IFERROR(BD!$V270/BD!$C270,"0")</f>
        <v>0.19646215173720671</v>
      </c>
      <c r="X270" s="20">
        <v>45870</v>
      </c>
      <c r="Y270" s="41">
        <f t="shared" si="4"/>
        <v>45900</v>
      </c>
      <c r="AB270" s="18">
        <f>SUMIFS('BD FT'!$Q:$Q,'BD FT'!$P:$P,BD!A270,'BD FT'!$O:$O,BD!Y270)</f>
        <v>0</v>
      </c>
      <c r="AC270" s="18">
        <f>SUMIFS('BD FREE'!$D:$D,'BD FREE'!$A:$A,BD!$A270,'BD FREE'!$C:$C,BD!$Y270)</f>
        <v>0</v>
      </c>
    </row>
    <row r="271" spans="1:29" x14ac:dyDescent="0.25">
      <c r="A271" s="5" t="s">
        <v>93</v>
      </c>
      <c r="B271" s="29">
        <v>591581.26</v>
      </c>
      <c r="C271" s="29">
        <v>591581.26</v>
      </c>
      <c r="D271" s="30">
        <f>IFERROR(BD!$C271/BD!$B271,0)</f>
        <v>1</v>
      </c>
      <c r="E271" s="31">
        <v>114731.11</v>
      </c>
      <c r="F271" s="29">
        <f>BD!$C271-BD!$E271</f>
        <v>476850.15</v>
      </c>
      <c r="G271" s="31">
        <f>BD!$K271+BD!$P271+BD!$S271</f>
        <v>275572.30000000005</v>
      </c>
      <c r="H271" s="30">
        <f>IFERROR(BD!$G271/BD!$F271,0)</f>
        <v>0.577901254723313</v>
      </c>
      <c r="I271" s="31">
        <f>BD!$F271-BD!$G271</f>
        <v>201277.84999999998</v>
      </c>
      <c r="J271" s="30">
        <f>IFERROR(BD!$I271/BD!$F271,)</f>
        <v>0.42209874527668695</v>
      </c>
      <c r="K271" s="29">
        <v>146172</v>
      </c>
      <c r="L271" s="29">
        <v>11681.380000000001</v>
      </c>
      <c r="M271" s="29">
        <v>9693.5600000000031</v>
      </c>
      <c r="N271" s="29"/>
      <c r="O271" s="29">
        <v>17400</v>
      </c>
      <c r="P271" s="29">
        <f>BD!$L271+BD!$M271+BD!$N271+BD!$O271</f>
        <v>38774.94</v>
      </c>
      <c r="Q271" s="29">
        <v>13288.630000000001</v>
      </c>
      <c r="R271" s="29">
        <v>77336.73000000001</v>
      </c>
      <c r="S271" s="29">
        <f>BD!$Q271+BD!$R271</f>
        <v>90625.360000000015</v>
      </c>
      <c r="T271" s="32">
        <f>BD!$K271+BD!$P271+BD!$S271</f>
        <v>275572.30000000005</v>
      </c>
      <c r="U271" s="33">
        <f>(BD!$B271/(SUM($B$232:$B$307)))*$AA$232</f>
        <v>27376.834981053569</v>
      </c>
      <c r="V271" s="32">
        <f>BD!$F271-BD!$G271-BD!$U271</f>
        <v>173901.0150189464</v>
      </c>
      <c r="W271" s="34">
        <f>IFERROR(BD!$V271/BD!$C271,"0")</f>
        <v>0.29395964134994135</v>
      </c>
      <c r="X271" s="35">
        <v>45870</v>
      </c>
      <c r="Y271" s="42">
        <f t="shared" si="4"/>
        <v>45900</v>
      </c>
      <c r="AB271" s="18">
        <f>SUMIFS('BD FT'!$Q:$Q,'BD FT'!$P:$P,BD!A271,'BD FT'!$O:$O,BD!Y271)</f>
        <v>0</v>
      </c>
      <c r="AC271" s="18">
        <f>SUMIFS('BD FREE'!$D:$D,'BD FREE'!$A:$A,BD!$A271,'BD FREE'!$C:$C,BD!$Y271)</f>
        <v>4650</v>
      </c>
    </row>
    <row r="272" spans="1:29" x14ac:dyDescent="0.25">
      <c r="A272" s="4" t="s">
        <v>54</v>
      </c>
      <c r="B272" s="40">
        <v>5881.16</v>
      </c>
      <c r="C272" s="40">
        <v>5881.16</v>
      </c>
      <c r="D272" s="15">
        <f>IFERROR(BD!$C272/BD!$B272,0)</f>
        <v>1</v>
      </c>
      <c r="E272" s="16">
        <v>967.44</v>
      </c>
      <c r="F272" s="14">
        <f>BD!$C272-BD!$E272</f>
        <v>4913.7199999999993</v>
      </c>
      <c r="G272" s="16">
        <f>BD!$K272+BD!$P272+BD!$S272</f>
        <v>3476.6800000000003</v>
      </c>
      <c r="H272" s="15">
        <f>IFERROR(BD!$G272/BD!$F272,0)</f>
        <v>0.70754540348249406</v>
      </c>
      <c r="I272" s="16">
        <f>BD!$F272-BD!$G272</f>
        <v>1437.0399999999991</v>
      </c>
      <c r="J272" s="15">
        <f>IFERROR(BD!$I272/BD!$F272,)</f>
        <v>0.29245459651750594</v>
      </c>
      <c r="K272" s="40">
        <v>1413</v>
      </c>
      <c r="L272" s="40">
        <v>307.5</v>
      </c>
      <c r="M272" s="40">
        <v>144.68</v>
      </c>
      <c r="N272" s="40">
        <v>519</v>
      </c>
      <c r="O272" s="40">
        <v>300</v>
      </c>
      <c r="P272" s="14">
        <f>BD!$L272+BD!$M272+BD!$N272+BD!$O272</f>
        <v>1271.18</v>
      </c>
      <c r="Q272" s="40">
        <v>137.37</v>
      </c>
      <c r="R272" s="40">
        <v>655.13</v>
      </c>
      <c r="S272" s="14">
        <f>BD!$Q272+BD!$R272</f>
        <v>792.5</v>
      </c>
      <c r="T272" s="17">
        <f>BD!$K272+BD!$P272+BD!$S272</f>
        <v>3476.6800000000003</v>
      </c>
      <c r="U272" s="18">
        <f>(BD!$B272/(SUM($B$232:$B$307)))*$AA$232</f>
        <v>272.16471802567412</v>
      </c>
      <c r="V272" s="17">
        <f>BD!$F272-BD!$G272-BD!$U272</f>
        <v>1164.8752819743249</v>
      </c>
      <c r="W272" s="19">
        <f>IFERROR(BD!$V272/BD!$C272,"0")</f>
        <v>0.19806896632200535</v>
      </c>
      <c r="X272" s="20">
        <v>45870</v>
      </c>
      <c r="Y272" s="41">
        <f t="shared" si="4"/>
        <v>45900</v>
      </c>
      <c r="AB272" s="18">
        <f>SUMIFS('BD FT'!$Q:$Q,'BD FT'!$P:$P,BD!A272,'BD FT'!$O:$O,BD!Y272)</f>
        <v>0</v>
      </c>
      <c r="AC272" s="18">
        <f>SUMIFS('BD FREE'!$D:$D,'BD FREE'!$A:$A,BD!$A272,'BD FREE'!$C:$C,BD!$Y272)</f>
        <v>0</v>
      </c>
    </row>
    <row r="273" spans="1:29" x14ac:dyDescent="0.25">
      <c r="A273" s="5" t="s">
        <v>55</v>
      </c>
      <c r="B273" s="29">
        <v>3576.77</v>
      </c>
      <c r="C273" s="29">
        <v>3576.77</v>
      </c>
      <c r="D273" s="30">
        <f>IFERROR(BD!$C273/BD!$B273,0)</f>
        <v>1</v>
      </c>
      <c r="E273" s="31">
        <v>588.39</v>
      </c>
      <c r="F273" s="29">
        <f>BD!$C273-BD!$E273</f>
        <v>2988.38</v>
      </c>
      <c r="G273" s="31">
        <f>BD!$K273+BD!$P273+BD!$S273</f>
        <v>1879.95</v>
      </c>
      <c r="H273" s="30">
        <f>IFERROR(BD!$G273/BD!$F273,0)</f>
        <v>0.62908666233879229</v>
      </c>
      <c r="I273" s="31">
        <f>BD!$F273-BD!$G273</f>
        <v>1108.43</v>
      </c>
      <c r="J273" s="30">
        <f>IFERROR(BD!$I273/BD!$F273,)</f>
        <v>0.37091333766120776</v>
      </c>
      <c r="K273" s="29">
        <v>881</v>
      </c>
      <c r="L273" s="29">
        <v>230.58</v>
      </c>
      <c r="M273" s="29">
        <v>144.68</v>
      </c>
      <c r="N273" s="29"/>
      <c r="O273" s="29">
        <v>150</v>
      </c>
      <c r="P273" s="29">
        <f>BD!$L273+BD!$M273+BD!$N273+BD!$O273</f>
        <v>525.26</v>
      </c>
      <c r="Q273" s="29">
        <v>82.42</v>
      </c>
      <c r="R273" s="29">
        <v>391.27</v>
      </c>
      <c r="S273" s="29">
        <f>BD!$Q273+BD!$R273</f>
        <v>473.69</v>
      </c>
      <c r="T273" s="32">
        <f>BD!$K273+BD!$P273+BD!$S273</f>
        <v>1879.95</v>
      </c>
      <c r="U273" s="33">
        <f>(BD!$B273/(SUM($B$232:$B$307)))*$AA$232</f>
        <v>165.52356992373791</v>
      </c>
      <c r="V273" s="32">
        <f>BD!$F273-BD!$G273-BD!$U273</f>
        <v>942.90643007626215</v>
      </c>
      <c r="W273" s="34">
        <f>IFERROR(BD!$V273/BD!$C273,"0")</f>
        <v>0.26361953105071395</v>
      </c>
      <c r="X273" s="35">
        <v>45870</v>
      </c>
      <c r="Y273" s="42">
        <f t="shared" si="4"/>
        <v>45900</v>
      </c>
      <c r="AB273" s="18">
        <f>SUMIFS('BD FT'!$Q:$Q,'BD FT'!$P:$P,BD!A273,'BD FT'!$O:$O,BD!Y273)</f>
        <v>0</v>
      </c>
      <c r="AC273" s="18">
        <f>SUMIFS('BD FREE'!$D:$D,'BD FREE'!$A:$A,BD!$A273,'BD FREE'!$C:$C,BD!$Y273)</f>
        <v>0</v>
      </c>
    </row>
    <row r="274" spans="1:29" x14ac:dyDescent="0.25">
      <c r="A274" s="4" t="s">
        <v>56</v>
      </c>
      <c r="B274" s="40">
        <v>13887.45</v>
      </c>
      <c r="C274" s="40">
        <v>13877.45</v>
      </c>
      <c r="D274" s="15">
        <f>IFERROR(BD!$C274/BD!$B274,0)</f>
        <v>0.99927992540027144</v>
      </c>
      <c r="E274" s="16">
        <v>2282.83</v>
      </c>
      <c r="F274" s="14">
        <f>BD!$C274-BD!$E274</f>
        <v>11594.62</v>
      </c>
      <c r="G274" s="16">
        <f>BD!$K274+BD!$P274+BD!$S274</f>
        <v>7573.85</v>
      </c>
      <c r="H274" s="15">
        <f>IFERROR(BD!$G274/BD!$F274,0)</f>
        <v>0.65322106287226311</v>
      </c>
      <c r="I274" s="16">
        <f>BD!$F274-BD!$G274</f>
        <v>4020.7700000000004</v>
      </c>
      <c r="J274" s="15">
        <f>IFERROR(BD!$I274/BD!$F274,)</f>
        <v>0.34677893712773683</v>
      </c>
      <c r="K274" s="40">
        <v>3437</v>
      </c>
      <c r="L274" s="40">
        <v>800</v>
      </c>
      <c r="M274" s="40">
        <v>289.36</v>
      </c>
      <c r="N274" s="40">
        <v>664.32</v>
      </c>
      <c r="O274" s="40">
        <v>600</v>
      </c>
      <c r="P274" s="14">
        <f>BD!$L274+BD!$M274+BD!$N274+BD!$O274</f>
        <v>2353.6800000000003</v>
      </c>
      <c r="Q274" s="40">
        <v>308.13</v>
      </c>
      <c r="R274" s="40">
        <v>1475.04</v>
      </c>
      <c r="S274" s="14">
        <f>BD!$Q274+BD!$R274</f>
        <v>1783.17</v>
      </c>
      <c r="T274" s="17">
        <f>BD!$K274+BD!$P274+BD!$S274</f>
        <v>7573.85</v>
      </c>
      <c r="U274" s="18">
        <f>(BD!$B274/(SUM($B$232:$B$307)))*$AA$232</f>
        <v>642.67489973842714</v>
      </c>
      <c r="V274" s="17">
        <f>BD!$F274-BD!$G274-BD!$U274</f>
        <v>3378.0951002615734</v>
      </c>
      <c r="W274" s="19">
        <f>IFERROR(BD!$V274/BD!$C274,"0")</f>
        <v>0.24342333067397637</v>
      </c>
      <c r="X274" s="20">
        <v>45870</v>
      </c>
      <c r="Y274" s="41">
        <f t="shared" si="4"/>
        <v>45900</v>
      </c>
      <c r="AB274" s="18">
        <f>SUMIFS('BD FT'!$Q:$Q,'BD FT'!$P:$P,BD!A274,'BD FT'!$O:$O,BD!Y274)</f>
        <v>0</v>
      </c>
      <c r="AC274" s="18">
        <f>SUMIFS('BD FREE'!$D:$D,'BD FREE'!$A:$A,BD!$A274,'BD FREE'!$C:$C,BD!$Y274)</f>
        <v>0</v>
      </c>
    </row>
    <row r="275" spans="1:29" x14ac:dyDescent="0.25">
      <c r="A275" s="5" t="s">
        <v>58</v>
      </c>
      <c r="B275" s="29">
        <v>85409.78</v>
      </c>
      <c r="C275" s="29">
        <v>81682.27</v>
      </c>
      <c r="D275" s="30">
        <f>IFERROR(BD!$C275/BD!$B275,0)</f>
        <v>0.95635733987372418</v>
      </c>
      <c r="E275" s="31">
        <v>14411.01</v>
      </c>
      <c r="F275" s="29">
        <f>BD!$C275-BD!$E275</f>
        <v>67271.260000000009</v>
      </c>
      <c r="G275" s="31">
        <f>BD!$K275+BD!$P275+BD!$S275</f>
        <v>49218.53</v>
      </c>
      <c r="H275" s="30">
        <f>IFERROR(BD!$G275/BD!$F275,0)</f>
        <v>0.731642755019008</v>
      </c>
      <c r="I275" s="31">
        <f>BD!$F275-BD!$G275</f>
        <v>18052.73000000001</v>
      </c>
      <c r="J275" s="30">
        <f>IFERROR(BD!$I275/BD!$F275,)</f>
        <v>0.268357244980992</v>
      </c>
      <c r="K275" s="29">
        <v>27966</v>
      </c>
      <c r="L275" s="29">
        <v>1246.3</v>
      </c>
      <c r="M275" s="29">
        <v>2025.5200000000007</v>
      </c>
      <c r="N275" s="29"/>
      <c r="O275" s="29">
        <v>3000</v>
      </c>
      <c r="P275" s="29">
        <f>BD!$L275+BD!$M275+BD!$N275+BD!$O275</f>
        <v>6271.8200000000006</v>
      </c>
      <c r="Q275" s="29">
        <v>2566.79</v>
      </c>
      <c r="R275" s="29">
        <v>12413.92</v>
      </c>
      <c r="S275" s="29">
        <f>BD!$Q275+BD!$R275</f>
        <v>14980.71</v>
      </c>
      <c r="T275" s="32">
        <f>BD!$K275+BD!$P275+BD!$S275</f>
        <v>49218.53</v>
      </c>
      <c r="U275" s="33">
        <f>(BD!$B275/(SUM($B$232:$B$307)))*$AA$232</f>
        <v>3952.5414527635462</v>
      </c>
      <c r="V275" s="32">
        <f>BD!$F275-BD!$G275-BD!$U275</f>
        <v>14100.188547236465</v>
      </c>
      <c r="W275" s="34">
        <f>IFERROR(BD!$V275/BD!$C275,"0")</f>
        <v>0.17262238852123557</v>
      </c>
      <c r="X275" s="35">
        <v>45870</v>
      </c>
      <c r="Y275" s="42">
        <f t="shared" si="4"/>
        <v>45900</v>
      </c>
      <c r="AB275" s="18">
        <f>SUMIFS('BD FT'!$Q:$Q,'BD FT'!$P:$P,BD!A275,'BD FT'!$O:$O,BD!Y275)</f>
        <v>0</v>
      </c>
      <c r="AC275" s="18">
        <f>SUMIFS('BD FREE'!$D:$D,'BD FREE'!$A:$A,BD!$A275,'BD FREE'!$C:$C,BD!$Y275)</f>
        <v>0</v>
      </c>
    </row>
    <row r="276" spans="1:29" x14ac:dyDescent="0.25">
      <c r="A276" s="4" t="s">
        <v>59</v>
      </c>
      <c r="B276" s="40">
        <v>5823.24</v>
      </c>
      <c r="C276" s="40">
        <v>5823.84</v>
      </c>
      <c r="D276" s="15">
        <f>IFERROR(BD!$C276/BD!$B276,0)</f>
        <v>1.0001030354235787</v>
      </c>
      <c r="E276" s="16">
        <v>958.03</v>
      </c>
      <c r="F276" s="14">
        <f>BD!$C276-BD!$E276</f>
        <v>4865.8100000000004</v>
      </c>
      <c r="G276" s="16">
        <f>BD!$K276+BD!$P276+BD!$S276</f>
        <v>2519.4300000000003</v>
      </c>
      <c r="H276" s="15">
        <f>IFERROR(BD!$G276/BD!$F276,0)</f>
        <v>0.51778223975042181</v>
      </c>
      <c r="I276" s="16">
        <f>BD!$F276-BD!$G276</f>
        <v>2346.38</v>
      </c>
      <c r="J276" s="15">
        <f>IFERROR(BD!$I276/BD!$F276,)</f>
        <v>0.48221776024957819</v>
      </c>
      <c r="K276" s="40">
        <v>632</v>
      </c>
      <c r="L276" s="40">
        <v>189</v>
      </c>
      <c r="M276" s="40">
        <v>144.68</v>
      </c>
      <c r="N276" s="40">
        <v>435.96000000000004</v>
      </c>
      <c r="O276" s="40">
        <v>170</v>
      </c>
      <c r="P276" s="14">
        <f>BD!$L276+BD!$M276+BD!$N276+BD!$O276</f>
        <v>939.6400000000001</v>
      </c>
      <c r="Q276" s="40">
        <v>163.53</v>
      </c>
      <c r="R276" s="40">
        <v>784.26</v>
      </c>
      <c r="S276" s="14">
        <f>BD!$Q276+BD!$R276</f>
        <v>947.79</v>
      </c>
      <c r="T276" s="17">
        <f>BD!$K276+BD!$P276+BD!$S276</f>
        <v>2519.4300000000003</v>
      </c>
      <c r="U276" s="18">
        <f>(BD!$B276/(SUM($B$232:$B$307)))*$AA$232</f>
        <v>269.48433176377216</v>
      </c>
      <c r="V276" s="17">
        <f>BD!$F276-BD!$G276-BD!$U276</f>
        <v>2076.8956682362277</v>
      </c>
      <c r="W276" s="19">
        <f>IFERROR(BD!$V276/BD!$C276,"0")</f>
        <v>0.35661963038754974</v>
      </c>
      <c r="X276" s="20">
        <v>45870</v>
      </c>
      <c r="Y276" s="41">
        <f t="shared" si="4"/>
        <v>45900</v>
      </c>
      <c r="AB276" s="18">
        <f>SUMIFS('BD FT'!$Q:$Q,'BD FT'!$P:$P,BD!A276,'BD FT'!$O:$O,BD!Y276)</f>
        <v>0</v>
      </c>
      <c r="AC276" s="18">
        <f>SUMIFS('BD FREE'!$D:$D,'BD FREE'!$A:$A,BD!$A276,'BD FREE'!$C:$C,BD!$Y276)</f>
        <v>0</v>
      </c>
    </row>
    <row r="277" spans="1:29" x14ac:dyDescent="0.25">
      <c r="A277" s="5" t="s">
        <v>60</v>
      </c>
      <c r="B277" s="29">
        <v>214076.75</v>
      </c>
      <c r="C277" s="29">
        <v>198002.13</v>
      </c>
      <c r="D277" s="30">
        <f>IFERROR(BD!$C277/BD!$B277,0)</f>
        <v>0.92491188323813778</v>
      </c>
      <c r="E277" s="31">
        <v>36531.379999999997</v>
      </c>
      <c r="F277" s="29">
        <f>BD!$C277-BD!$E277</f>
        <v>161470.75</v>
      </c>
      <c r="G277" s="31">
        <f>BD!$K277+BD!$P277+BD!$S277</f>
        <v>91471.44</v>
      </c>
      <c r="H277" s="30">
        <f>IFERROR(BD!$G277/BD!$F277,0)</f>
        <v>0.5664892248286455</v>
      </c>
      <c r="I277" s="31">
        <f>BD!$F277-BD!$G277</f>
        <v>69999.31</v>
      </c>
      <c r="J277" s="30">
        <f>IFERROR(BD!$I277/BD!$F277,)</f>
        <v>0.43351077517135456</v>
      </c>
      <c r="K277" s="29">
        <v>49203</v>
      </c>
      <c r="L277" s="29">
        <v>4609.7</v>
      </c>
      <c r="M277" s="29">
        <v>3038.2799999999997</v>
      </c>
      <c r="N277" s="29">
        <v>415.20000000000005</v>
      </c>
      <c r="O277" s="29">
        <v>6300</v>
      </c>
      <c r="P277" s="29">
        <f>BD!$L277+BD!$M277+BD!$N277+BD!$O277</f>
        <v>14363.18</v>
      </c>
      <c r="Q277" s="29">
        <v>4865.8100000000004</v>
      </c>
      <c r="R277" s="29">
        <v>23039.45</v>
      </c>
      <c r="S277" s="29">
        <f>BD!$Q277+BD!$R277</f>
        <v>27905.260000000002</v>
      </c>
      <c r="T277" s="32">
        <f>BD!$K277+BD!$P277+BD!$S277</f>
        <v>91471.44</v>
      </c>
      <c r="U277" s="33">
        <f>(BD!$B277/(SUM($B$232:$B$307)))*$AA$232</f>
        <v>9906.9126328143993</v>
      </c>
      <c r="V277" s="32">
        <f>BD!$F277-BD!$G277-BD!$U277</f>
        <v>60092.3973671856</v>
      </c>
      <c r="W277" s="34">
        <f>IFERROR(BD!$V277/BD!$C277,"0")</f>
        <v>0.30349369154354855</v>
      </c>
      <c r="X277" s="35">
        <v>45870</v>
      </c>
      <c r="Y277" s="42">
        <f t="shared" si="4"/>
        <v>45900</v>
      </c>
      <c r="AB277" s="18">
        <f>SUMIFS('BD FT'!$Q:$Q,'BD FT'!$P:$P,BD!A277,'BD FT'!$O:$O,BD!Y277)</f>
        <v>705</v>
      </c>
      <c r="AC277" s="18">
        <f>SUMIFS('BD FREE'!$D:$D,'BD FREE'!$A:$A,BD!$A277,'BD FREE'!$C:$C,BD!$Y277)</f>
        <v>14350</v>
      </c>
    </row>
    <row r="278" spans="1:29" x14ac:dyDescent="0.25">
      <c r="A278" s="4" t="s">
        <v>61</v>
      </c>
      <c r="B278" s="40">
        <v>5875</v>
      </c>
      <c r="C278" s="40">
        <v>5875</v>
      </c>
      <c r="D278" s="15">
        <f>IFERROR(BD!$C278/BD!$B278,0)</f>
        <v>1</v>
      </c>
      <c r="E278" s="16">
        <v>966.44</v>
      </c>
      <c r="F278" s="14">
        <f>BD!$C278-BD!$E278</f>
        <v>4908.5599999999995</v>
      </c>
      <c r="G278" s="16">
        <f>BD!$K278+BD!$P278+BD!$S278</f>
        <v>3255.26</v>
      </c>
      <c r="H278" s="15">
        <f>IFERROR(BD!$G278/BD!$F278,0)</f>
        <v>0.66318024023338829</v>
      </c>
      <c r="I278" s="16">
        <f>BD!$F278-BD!$G278</f>
        <v>1653.2999999999993</v>
      </c>
      <c r="J278" s="15">
        <f>IFERROR(BD!$I278/BD!$F278,)</f>
        <v>0.33681975976661166</v>
      </c>
      <c r="K278" s="40">
        <v>1423</v>
      </c>
      <c r="L278" s="40">
        <v>221.4</v>
      </c>
      <c r="M278" s="40">
        <v>144.68</v>
      </c>
      <c r="N278" s="40">
        <v>373.68</v>
      </c>
      <c r="O278" s="40">
        <v>300</v>
      </c>
      <c r="P278" s="14">
        <f>BD!$L278+BD!$M278+BD!$N278+BD!$O278</f>
        <v>1039.76</v>
      </c>
      <c r="Q278" s="40">
        <v>137.37</v>
      </c>
      <c r="R278" s="40">
        <v>655.13</v>
      </c>
      <c r="S278" s="14">
        <f>BD!$Q278+BD!$R278</f>
        <v>792.5</v>
      </c>
      <c r="T278" s="17">
        <f>BD!$K278+BD!$P278+BD!$S278</f>
        <v>3255.26</v>
      </c>
      <c r="U278" s="18">
        <f>(BD!$B278/(SUM($B$232:$B$307)))*$AA$232</f>
        <v>271.87964932102432</v>
      </c>
      <c r="V278" s="17">
        <f>BD!$F278-BD!$G278-BD!$U278</f>
        <v>1381.420350678975</v>
      </c>
      <c r="W278" s="19">
        <f>IFERROR(BD!$V278/BD!$C278,"0")</f>
        <v>0.23513537883897445</v>
      </c>
      <c r="X278" s="20">
        <v>45870</v>
      </c>
      <c r="Y278" s="41">
        <f t="shared" si="4"/>
        <v>45900</v>
      </c>
      <c r="AB278" s="18">
        <f>SUMIFS('BD FT'!$Q:$Q,'BD FT'!$P:$P,BD!A278,'BD FT'!$O:$O,BD!Y278)</f>
        <v>0</v>
      </c>
      <c r="AC278" s="18">
        <f>SUMIFS('BD FREE'!$D:$D,'BD FREE'!$A:$A,BD!$A278,'BD FREE'!$C:$C,BD!$Y278)</f>
        <v>0</v>
      </c>
    </row>
    <row r="279" spans="1:29" x14ac:dyDescent="0.25">
      <c r="A279" s="5" t="s">
        <v>62</v>
      </c>
      <c r="B279" s="29">
        <v>18058.8</v>
      </c>
      <c r="C279" s="29">
        <v>18058.8</v>
      </c>
      <c r="D279" s="30">
        <f>IFERROR(BD!$C279/BD!$B279,0)</f>
        <v>1</v>
      </c>
      <c r="E279" s="31">
        <v>2970.67</v>
      </c>
      <c r="F279" s="29">
        <f>BD!$C279-BD!$E279</f>
        <v>15088.13</v>
      </c>
      <c r="G279" s="31">
        <f>BD!$K279+BD!$P279+BD!$S279</f>
        <v>11332.97</v>
      </c>
      <c r="H279" s="30">
        <f>IFERROR(BD!$G279/BD!$F279,0)</f>
        <v>0.7511182631644876</v>
      </c>
      <c r="I279" s="31">
        <f>BD!$F279-BD!$G279</f>
        <v>3755.16</v>
      </c>
      <c r="J279" s="30">
        <f>IFERROR(BD!$I279/BD!$F279,)</f>
        <v>0.24888173683551243</v>
      </c>
      <c r="K279" s="29">
        <v>5142</v>
      </c>
      <c r="L279" s="29">
        <v>738</v>
      </c>
      <c r="M279" s="29">
        <v>434.04</v>
      </c>
      <c r="N279" s="29">
        <v>1245.6000000000001</v>
      </c>
      <c r="O279" s="29">
        <v>900</v>
      </c>
      <c r="P279" s="29">
        <f>BD!$L279+BD!$M279+BD!$N279+BD!$O279</f>
        <v>3317.6400000000003</v>
      </c>
      <c r="Q279" s="29">
        <v>495.66</v>
      </c>
      <c r="R279" s="29">
        <v>2377.67</v>
      </c>
      <c r="S279" s="29">
        <f>BD!$Q279+BD!$R279</f>
        <v>2873.33</v>
      </c>
      <c r="T279" s="32">
        <f>BD!$K279+BD!$P279+BD!$S279</f>
        <v>11332.97</v>
      </c>
      <c r="U279" s="33">
        <f>(BD!$B279/(SUM($B$232:$B$307)))*$AA$232</f>
        <v>835.71407849506625</v>
      </c>
      <c r="V279" s="32">
        <f>BD!$F279-BD!$G279-BD!$U279</f>
        <v>2919.4459215049337</v>
      </c>
      <c r="W279" s="34">
        <f>IFERROR(BD!$V279/BD!$C279,"0")</f>
        <v>0.16166333984012968</v>
      </c>
      <c r="X279" s="35">
        <v>45870</v>
      </c>
      <c r="Y279" s="42">
        <f t="shared" si="4"/>
        <v>45900</v>
      </c>
      <c r="AB279" s="18">
        <f>SUMIFS('BD FT'!$Q:$Q,'BD FT'!$P:$P,BD!A279,'BD FT'!$O:$O,BD!Y279)</f>
        <v>0</v>
      </c>
      <c r="AC279" s="18">
        <f>SUMIFS('BD FREE'!$D:$D,'BD FREE'!$A:$A,BD!$A279,'BD FREE'!$C:$C,BD!$Y279)</f>
        <v>0</v>
      </c>
    </row>
    <row r="280" spans="1:29" x14ac:dyDescent="0.25">
      <c r="A280" s="4" t="s">
        <v>63</v>
      </c>
      <c r="B280" s="40">
        <v>10649.94</v>
      </c>
      <c r="C280" s="40">
        <v>10649.94</v>
      </c>
      <c r="D280" s="15">
        <f>IFERROR(BD!$C280/BD!$B280,0)</f>
        <v>1</v>
      </c>
      <c r="E280" s="16">
        <v>1751.91</v>
      </c>
      <c r="F280" s="14">
        <f>BD!$C280-BD!$E280</f>
        <v>8898.0300000000007</v>
      </c>
      <c r="G280" s="16">
        <f>BD!$K280+BD!$P280+BD!$S280</f>
        <v>6725.2800000000007</v>
      </c>
      <c r="H280" s="15">
        <f>IFERROR(BD!$G280/BD!$F280,0)</f>
        <v>0.75581673696312557</v>
      </c>
      <c r="I280" s="16">
        <f>BD!$F280-BD!$G280</f>
        <v>2172.75</v>
      </c>
      <c r="J280" s="15">
        <f>IFERROR(BD!$I280/BD!$F280,)</f>
        <v>0.24418326303687443</v>
      </c>
      <c r="K280" s="40">
        <v>2904</v>
      </c>
      <c r="L280" s="40">
        <v>540</v>
      </c>
      <c r="M280" s="40">
        <v>289.36</v>
      </c>
      <c r="N280" s="40">
        <v>871.92000000000007</v>
      </c>
      <c r="O280" s="40">
        <v>600</v>
      </c>
      <c r="P280" s="14">
        <f>BD!$L280+BD!$M280+BD!$N280+BD!$O280</f>
        <v>2301.2800000000002</v>
      </c>
      <c r="Q280" s="40">
        <v>274.74</v>
      </c>
      <c r="R280" s="40">
        <v>1245.26</v>
      </c>
      <c r="S280" s="14">
        <f>BD!$Q280+BD!$R280</f>
        <v>1520</v>
      </c>
      <c r="T280" s="17">
        <f>BD!$K280+BD!$P280+BD!$S280</f>
        <v>6725.2800000000007</v>
      </c>
      <c r="U280" s="18">
        <f>(BD!$B280/(SUM($B$232:$B$307)))*$AA$232</f>
        <v>492.85139616850216</v>
      </c>
      <c r="V280" s="17">
        <f>BD!$F280-BD!$G280-BD!$U280</f>
        <v>1679.8986038314979</v>
      </c>
      <c r="W280" s="19">
        <f>IFERROR(BD!$V280/BD!$C280,"0")</f>
        <v>0.15773784677016939</v>
      </c>
      <c r="X280" s="20">
        <v>45870</v>
      </c>
      <c r="Y280" s="41">
        <f t="shared" si="4"/>
        <v>45900</v>
      </c>
      <c r="AB280" s="18">
        <f>SUMIFS('BD FT'!$Q:$Q,'BD FT'!$P:$P,BD!A280,'BD FT'!$O:$O,BD!Y280)</f>
        <v>0</v>
      </c>
      <c r="AC280" s="18">
        <f>SUMIFS('BD FREE'!$D:$D,'BD FREE'!$A:$A,BD!$A280,'BD FREE'!$C:$C,BD!$Y280)</f>
        <v>0</v>
      </c>
    </row>
    <row r="281" spans="1:29" x14ac:dyDescent="0.25">
      <c r="A281" s="5" t="s">
        <v>64</v>
      </c>
      <c r="B281" s="29">
        <v>11716.84</v>
      </c>
      <c r="C281" s="29">
        <v>11333.35</v>
      </c>
      <c r="D281" s="30">
        <f>IFERROR(BD!$C281/BD!$B281,0)</f>
        <v>0.96727018547663024</v>
      </c>
      <c r="E281" s="31">
        <v>1864.3300000000002</v>
      </c>
      <c r="F281" s="29">
        <f>BD!$C281-BD!$E281</f>
        <v>9469.02</v>
      </c>
      <c r="G281" s="31">
        <f>BD!$K281+BD!$P281+BD!$S281</f>
        <v>6679.75</v>
      </c>
      <c r="H281" s="30">
        <f>IFERROR(BD!$G281/BD!$F281,0)</f>
        <v>0.70543202992495524</v>
      </c>
      <c r="I281" s="31">
        <f>BD!$F281-BD!$G281</f>
        <v>2789.2700000000004</v>
      </c>
      <c r="J281" s="30">
        <f>IFERROR(BD!$I281/BD!$F281,)</f>
        <v>0.29456797007504476</v>
      </c>
      <c r="K281" s="29">
        <v>2965</v>
      </c>
      <c r="L281" s="29">
        <v>356.7</v>
      </c>
      <c r="M281" s="29">
        <v>289.36</v>
      </c>
      <c r="N281" s="29">
        <v>602.04000000000008</v>
      </c>
      <c r="O281" s="29">
        <v>600</v>
      </c>
      <c r="P281" s="29">
        <f>BD!$L281+BD!$M281+BD!$N281+BD!$O281</f>
        <v>1848.1</v>
      </c>
      <c r="Q281" s="29">
        <v>322.2</v>
      </c>
      <c r="R281" s="29">
        <v>1544.45</v>
      </c>
      <c r="S281" s="29">
        <f>BD!$Q281+BD!$R281</f>
        <v>1866.65</v>
      </c>
      <c r="T281" s="32">
        <f>BD!$K281+BD!$P281+BD!$S281</f>
        <v>6679.75</v>
      </c>
      <c r="U281" s="33">
        <f>(BD!$B281/(SUM($B$232:$B$307)))*$AA$232</f>
        <v>542.22474048520007</v>
      </c>
      <c r="V281" s="32">
        <f>BD!$F281-BD!$G281-BD!$U281</f>
        <v>2247.0452595148004</v>
      </c>
      <c r="W281" s="34">
        <f>IFERROR(BD!$V281/BD!$C281,"0")</f>
        <v>0.19826840779776503</v>
      </c>
      <c r="X281" s="35">
        <v>45870</v>
      </c>
      <c r="Y281" s="42">
        <f t="shared" si="4"/>
        <v>45900</v>
      </c>
      <c r="AB281" s="18">
        <f>SUMIFS('BD FT'!$Q:$Q,'BD FT'!$P:$P,BD!A281,'BD FT'!$O:$O,BD!Y281)</f>
        <v>0</v>
      </c>
      <c r="AC281" s="18">
        <f>SUMIFS('BD FREE'!$D:$D,'BD FREE'!$A:$A,BD!$A281,'BD FREE'!$C:$C,BD!$Y281)</f>
        <v>0</v>
      </c>
    </row>
    <row r="282" spans="1:29" x14ac:dyDescent="0.25">
      <c r="A282" s="4" t="s">
        <v>65</v>
      </c>
      <c r="B282" s="40">
        <v>82855.73</v>
      </c>
      <c r="C282" s="40">
        <v>84093.440000000002</v>
      </c>
      <c r="D282" s="15">
        <f>IFERROR(BD!$C282/BD!$B282,0)</f>
        <v>1.0149381340312855</v>
      </c>
      <c r="E282" s="16">
        <v>13869.03</v>
      </c>
      <c r="F282" s="14">
        <f>BD!$C282-BD!$E282</f>
        <v>70224.41</v>
      </c>
      <c r="G282" s="16">
        <f>BD!$K282+BD!$P282+BD!$S282</f>
        <v>47901.95</v>
      </c>
      <c r="H282" s="15">
        <f>IFERROR(BD!$G282/BD!$F282,0)</f>
        <v>0.68212677044919279</v>
      </c>
      <c r="I282" s="16">
        <f>BD!$F282-BD!$G282</f>
        <v>22322.460000000006</v>
      </c>
      <c r="J282" s="15">
        <f>IFERROR(BD!$I282/BD!$F282,)</f>
        <v>0.31787322955080727</v>
      </c>
      <c r="K282" s="40">
        <v>20361</v>
      </c>
      <c r="L282" s="40">
        <v>3648.5999999999995</v>
      </c>
      <c r="M282" s="40">
        <v>1880.8400000000006</v>
      </c>
      <c r="N282" s="40">
        <v>6020.4</v>
      </c>
      <c r="O282" s="40">
        <v>3020</v>
      </c>
      <c r="P282" s="14">
        <f>BD!$L282+BD!$M282+BD!$N282+BD!$O282</f>
        <v>14569.84</v>
      </c>
      <c r="Q282" s="40">
        <v>2235.64</v>
      </c>
      <c r="R282" s="40">
        <v>10735.47</v>
      </c>
      <c r="S282" s="14">
        <f>BD!$Q282+BD!$R282</f>
        <v>12971.109999999999</v>
      </c>
      <c r="T282" s="17">
        <f>BD!$K282+BD!$P282+BD!$S282</f>
        <v>47901.95</v>
      </c>
      <c r="U282" s="18">
        <f>(BD!$B282/(SUM($B$232:$B$307)))*$AA$232</f>
        <v>3834.3466921936124</v>
      </c>
      <c r="V282" s="17">
        <f>BD!$F282-BD!$G282-BD!$U282</f>
        <v>18488.113307806394</v>
      </c>
      <c r="W282" s="19">
        <f>IFERROR(BD!$V282/BD!$C282,"0")</f>
        <v>0.21985202778963964</v>
      </c>
      <c r="X282" s="20">
        <v>45870</v>
      </c>
      <c r="Y282" s="41">
        <f t="shared" si="4"/>
        <v>45900</v>
      </c>
      <c r="AB282" s="18">
        <f>SUMIFS('BD FT'!$Q:$Q,'BD FT'!$P:$P,BD!A282,'BD FT'!$O:$O,BD!Y282)</f>
        <v>0</v>
      </c>
      <c r="AC282" s="18">
        <f>SUMIFS('BD FREE'!$D:$D,'BD FREE'!$A:$A,BD!$A282,'BD FREE'!$C:$C,BD!$Y282)</f>
        <v>150</v>
      </c>
    </row>
    <row r="283" spans="1:29" x14ac:dyDescent="0.25">
      <c r="A283" s="5" t="s">
        <v>66</v>
      </c>
      <c r="B283" s="29">
        <v>13729.01</v>
      </c>
      <c r="C283" s="29">
        <v>13345.52</v>
      </c>
      <c r="D283" s="30">
        <f>IFERROR(BD!$C283/BD!$B283,0)</f>
        <v>0.97206717745853488</v>
      </c>
      <c r="E283" s="31">
        <v>2195.36</v>
      </c>
      <c r="F283" s="29">
        <f>BD!$C283-BD!$E283</f>
        <v>11150.16</v>
      </c>
      <c r="G283" s="31">
        <f>BD!$K283+BD!$P283+BD!$S283</f>
        <v>3421.66</v>
      </c>
      <c r="H283" s="30">
        <f>IFERROR(BD!$G283/BD!$F283,0)</f>
        <v>0.30687093279378952</v>
      </c>
      <c r="I283" s="31">
        <f>BD!$F283-BD!$G283</f>
        <v>7728.5</v>
      </c>
      <c r="J283" s="30">
        <f>IFERROR(BD!$I283/BD!$F283,)</f>
        <v>0.69312906720621048</v>
      </c>
      <c r="K283" s="29">
        <v>1366</v>
      </c>
      <c r="L283" s="29">
        <v>233.7</v>
      </c>
      <c r="M283" s="29">
        <v>144.68</v>
      </c>
      <c r="N283" s="29">
        <v>913.44</v>
      </c>
      <c r="O283" s="29"/>
      <c r="P283" s="29">
        <f>BD!$L283+BD!$M283+BD!$N283+BD!$O283</f>
        <v>1291.8200000000002</v>
      </c>
      <c r="Q283" s="29">
        <v>132.54</v>
      </c>
      <c r="R283" s="29">
        <v>631.29999999999995</v>
      </c>
      <c r="S283" s="29">
        <f>BD!$Q283+BD!$R283</f>
        <v>763.83999999999992</v>
      </c>
      <c r="T283" s="32">
        <f>BD!$K283+BD!$P283+BD!$S283</f>
        <v>3421.66</v>
      </c>
      <c r="U283" s="33">
        <f>(BD!$B283/(SUM($B$232:$B$307)))*$AA$232</f>
        <v>635.34271052337635</v>
      </c>
      <c r="V283" s="32">
        <f>BD!$F283-BD!$G283-BD!$U283</f>
        <v>7093.1572894766232</v>
      </c>
      <c r="W283" s="34">
        <f>IFERROR(BD!$V283/BD!$C283,"0")</f>
        <v>0.5315010047923665</v>
      </c>
      <c r="X283" s="35">
        <v>45870</v>
      </c>
      <c r="Y283" s="42">
        <f t="shared" si="4"/>
        <v>45900</v>
      </c>
      <c r="AB283" s="18">
        <f>SUMIFS('BD FT'!$Q:$Q,'BD FT'!$P:$P,BD!A283,'BD FT'!$O:$O,BD!Y283)</f>
        <v>0</v>
      </c>
      <c r="AC283" s="18">
        <f>SUMIFS('BD FREE'!$D:$D,'BD FREE'!$A:$A,BD!$A283,'BD FREE'!$C:$C,BD!$Y283)</f>
        <v>3000</v>
      </c>
    </row>
    <row r="284" spans="1:29" x14ac:dyDescent="0.25">
      <c r="A284" s="4" t="s">
        <v>89</v>
      </c>
      <c r="B284" s="40">
        <v>57446.32</v>
      </c>
      <c r="C284" s="40">
        <v>56289.599999999999</v>
      </c>
      <c r="D284" s="15">
        <f>IFERROR(BD!$C284/BD!$B284,0)</f>
        <v>0.97986433247595317</v>
      </c>
      <c r="E284" s="16">
        <v>9320.16</v>
      </c>
      <c r="F284" s="14">
        <f>BD!$C284-BD!$E284</f>
        <v>46969.440000000002</v>
      </c>
      <c r="G284" s="16">
        <f>BD!$K284+BD!$P284+BD!$S284</f>
        <v>31360.79</v>
      </c>
      <c r="H284" s="15">
        <f>IFERROR(BD!$G284/BD!$F284,0)</f>
        <v>0.66768498836690404</v>
      </c>
      <c r="I284" s="16">
        <f>BD!$F284-BD!$G284</f>
        <v>15608.650000000001</v>
      </c>
      <c r="J284" s="15">
        <f>IFERROR(BD!$I284/BD!$F284,)</f>
        <v>0.3323150116330959</v>
      </c>
      <c r="K284" s="40">
        <v>15711</v>
      </c>
      <c r="L284" s="40">
        <v>1809.74</v>
      </c>
      <c r="M284" s="40">
        <v>1012.7600000000001</v>
      </c>
      <c r="N284" s="40">
        <v>2802.6000000000004</v>
      </c>
      <c r="O284" s="40">
        <v>1060</v>
      </c>
      <c r="P284" s="14">
        <f>BD!$L284+BD!$M284+BD!$N284+BD!$O284</f>
        <v>6685.1</v>
      </c>
      <c r="Q284" s="40">
        <v>1554.33</v>
      </c>
      <c r="R284" s="40">
        <v>7410.3600000000006</v>
      </c>
      <c r="S284" s="14">
        <f>BD!$Q284+BD!$R284</f>
        <v>8964.69</v>
      </c>
      <c r="T284" s="17">
        <f>BD!$K284+BD!$P284+BD!$S284</f>
        <v>31360.79</v>
      </c>
      <c r="U284" s="18">
        <f>(BD!$B284/(SUM($B$232:$B$307)))*$AA$232</f>
        <v>2658.4655891716334</v>
      </c>
      <c r="V284" s="17">
        <f>BD!$F284-BD!$G284-BD!$U284</f>
        <v>12950.184410828368</v>
      </c>
      <c r="W284" s="19">
        <f>IFERROR(BD!$V284/BD!$C284,"0")</f>
        <v>0.23006353590766976</v>
      </c>
      <c r="X284" s="20">
        <v>45870</v>
      </c>
      <c r="Y284" s="41">
        <f t="shared" si="4"/>
        <v>45900</v>
      </c>
      <c r="AB284" s="18">
        <f>SUMIFS('BD FT'!$Q:$Q,'BD FT'!$P:$P,BD!A284,'BD FT'!$O:$O,BD!Y284)</f>
        <v>1612.8000000000002</v>
      </c>
      <c r="AC284" s="18">
        <f>SUMIFS('BD FREE'!$D:$D,'BD FREE'!$A:$A,BD!$A284,'BD FREE'!$C:$C,BD!$Y284)</f>
        <v>0</v>
      </c>
    </row>
    <row r="285" spans="1:29" x14ac:dyDescent="0.25">
      <c r="A285" s="5" t="s">
        <v>14</v>
      </c>
      <c r="B285" s="29">
        <v>35698.480000000003</v>
      </c>
      <c r="C285" s="29">
        <v>34256.400000000001</v>
      </c>
      <c r="D285" s="30">
        <f>IFERROR(BD!$C285/BD!$B285,0)</f>
        <v>0.95960388229414806</v>
      </c>
      <c r="E285" s="31">
        <v>5647.79</v>
      </c>
      <c r="F285" s="29">
        <f>BD!$C285-BD!$E285</f>
        <v>28608.61</v>
      </c>
      <c r="G285" s="31">
        <f>BD!$K285+BD!$P285+BD!$S285</f>
        <v>16629.09</v>
      </c>
      <c r="H285" s="30">
        <f>IFERROR(BD!$G285/BD!$F285,0)</f>
        <v>0.58126172505410079</v>
      </c>
      <c r="I285" s="31">
        <f>BD!$F285-BD!$G285</f>
        <v>11979.52</v>
      </c>
      <c r="J285" s="30">
        <f>IFERROR(BD!$I285/BD!$F285,)</f>
        <v>0.41873827494589916</v>
      </c>
      <c r="K285" s="29">
        <v>7795</v>
      </c>
      <c r="L285" s="29">
        <v>615</v>
      </c>
      <c r="M285" s="29">
        <v>637.53</v>
      </c>
      <c r="N285" s="29">
        <v>2470.44</v>
      </c>
      <c r="O285" s="29">
        <v>600</v>
      </c>
      <c r="P285" s="29">
        <f>BD!$L285+BD!$M285+BD!$N285+BD!$O285</f>
        <v>4322.97</v>
      </c>
      <c r="Q285" s="29">
        <v>769.38</v>
      </c>
      <c r="R285" s="29">
        <v>3741.74</v>
      </c>
      <c r="S285" s="29">
        <f>BD!$Q285+BD!$R285</f>
        <v>4511.12</v>
      </c>
      <c r="T285" s="32">
        <f>BD!$K285+BD!$P285+BD!$S285</f>
        <v>16629.09</v>
      </c>
      <c r="U285" s="33">
        <f>(BD!$B285/(SUM($B$232:$B$307)))*$AA$232</f>
        <v>1652.0323785010385</v>
      </c>
      <c r="V285" s="32">
        <f>BD!$F285-BD!$G285-BD!$U285</f>
        <v>10327.487621498962</v>
      </c>
      <c r="W285" s="34">
        <f>IFERROR(BD!$V285/BD!$C285,"0")</f>
        <v>0.30147615106955084</v>
      </c>
      <c r="X285" s="35">
        <v>45870</v>
      </c>
      <c r="Y285" s="42">
        <f t="shared" si="4"/>
        <v>45900</v>
      </c>
      <c r="AB285" s="18">
        <f>SUMIFS('BD FT'!$Q:$Q,'BD FT'!$P:$P,BD!A285,'BD FT'!$O:$O,BD!Y285)</f>
        <v>0</v>
      </c>
      <c r="AC285" s="18">
        <f>SUMIFS('BD FREE'!$D:$D,'BD FREE'!$A:$A,BD!$A285,'BD FREE'!$C:$C,BD!$Y285)</f>
        <v>0</v>
      </c>
    </row>
    <row r="286" spans="1:29" x14ac:dyDescent="0.25">
      <c r="A286" s="4" t="s">
        <v>105</v>
      </c>
      <c r="B286" s="40">
        <v>129278.96</v>
      </c>
      <c r="C286" s="40">
        <v>129278.96</v>
      </c>
      <c r="D286" s="15">
        <f>IFERROR(BD!$C286/BD!$B286,0)</f>
        <v>1</v>
      </c>
      <c r="E286" s="16">
        <v>19973.599999999999</v>
      </c>
      <c r="F286" s="14">
        <f>BD!$C286-BD!$E286</f>
        <v>109305.36000000002</v>
      </c>
      <c r="G286" s="16">
        <f>BD!$K286+BD!$P286+BD!$S286</f>
        <v>66834.58</v>
      </c>
      <c r="H286" s="15">
        <f>IFERROR(BD!$G286/BD!$F286,0)</f>
        <v>0.61144833153653211</v>
      </c>
      <c r="I286" s="16">
        <f>BD!$F286-BD!$G286</f>
        <v>42470.780000000013</v>
      </c>
      <c r="J286" s="15">
        <f>IFERROR(BD!$I286/BD!$F286,)</f>
        <v>0.38855166846346789</v>
      </c>
      <c r="K286" s="40">
        <v>29920</v>
      </c>
      <c r="L286" s="40">
        <v>4332</v>
      </c>
      <c r="M286" s="40">
        <v>2748.92</v>
      </c>
      <c r="N286" s="40">
        <v>7722.7199999999993</v>
      </c>
      <c r="O286" s="40">
        <v>4200</v>
      </c>
      <c r="P286" s="14">
        <f>BD!$L286+BD!$M286+BD!$N286+BD!$O286</f>
        <v>19003.64</v>
      </c>
      <c r="Q286" s="40">
        <v>2798.62</v>
      </c>
      <c r="R286" s="40">
        <v>15112.32</v>
      </c>
      <c r="S286" s="14">
        <f>BD!$Q286+BD!$R286</f>
        <v>17910.939999999999</v>
      </c>
      <c r="T286" s="17">
        <f>BD!$K286+BD!$P286+BD!$S286</f>
        <v>66834.58</v>
      </c>
      <c r="U286" s="18">
        <f>(BD!$B286/(SUM($B$232:$B$307)))*$AA$232</f>
        <v>5982.6924781934867</v>
      </c>
      <c r="V286" s="17">
        <f>BD!$F286-BD!$G286-BD!$U286</f>
        <v>36488.087521806527</v>
      </c>
      <c r="W286" s="19">
        <f>IFERROR(BD!$V286/BD!$C286,"0")</f>
        <v>0.28224304652363019</v>
      </c>
      <c r="X286" s="20">
        <v>45870</v>
      </c>
      <c r="Y286" s="41">
        <f t="shared" si="4"/>
        <v>45900</v>
      </c>
      <c r="AB286" s="18">
        <f>SUMIFS('BD FT'!$Q:$Q,'BD FT'!$P:$P,BD!A286,'BD FT'!$O:$O,BD!Y286)</f>
        <v>6885</v>
      </c>
      <c r="AC286" s="18">
        <f>SUMIFS('BD FREE'!$D:$D,'BD FREE'!$A:$A,BD!$A286,'BD FREE'!$C:$C,BD!$Y286)</f>
        <v>0</v>
      </c>
    </row>
    <row r="287" spans="1:29" x14ac:dyDescent="0.25">
      <c r="A287" s="5" t="s">
        <v>67</v>
      </c>
      <c r="B287" s="29">
        <v>11529.87</v>
      </c>
      <c r="C287" s="29">
        <v>11529.87</v>
      </c>
      <c r="D287" s="30">
        <f>IFERROR(BD!$C287/BD!$B287,0)</f>
        <v>1</v>
      </c>
      <c r="E287" s="31">
        <v>1896.67</v>
      </c>
      <c r="F287" s="29">
        <f>BD!$C287-BD!$E287</f>
        <v>9633.2000000000007</v>
      </c>
      <c r="G287" s="31">
        <f>BD!$K287+BD!$P287+BD!$S287</f>
        <v>6810.36</v>
      </c>
      <c r="H287" s="30">
        <f>IFERROR(BD!$G287/BD!$F287,0)</f>
        <v>0.7069675704854046</v>
      </c>
      <c r="I287" s="31">
        <f>BD!$F287-BD!$G287</f>
        <v>2822.8400000000011</v>
      </c>
      <c r="J287" s="30">
        <f>IFERROR(BD!$I287/BD!$F287,)</f>
        <v>0.29303242951459546</v>
      </c>
      <c r="K287" s="29">
        <v>3776</v>
      </c>
      <c r="L287" s="29">
        <v>135.30000000000001</v>
      </c>
      <c r="M287" s="29">
        <v>289.36</v>
      </c>
      <c r="N287" s="29"/>
      <c r="O287" s="29">
        <v>600</v>
      </c>
      <c r="P287" s="29">
        <f>BD!$L287+BD!$M287+BD!$N287+BD!$O287</f>
        <v>1024.6600000000001</v>
      </c>
      <c r="Q287" s="29">
        <v>346.3</v>
      </c>
      <c r="R287" s="29">
        <v>1663.4</v>
      </c>
      <c r="S287" s="29">
        <f>BD!$Q287+BD!$R287</f>
        <v>2009.7</v>
      </c>
      <c r="T287" s="32">
        <f>BD!$K287+BD!$P287+BD!$S287</f>
        <v>6810.36</v>
      </c>
      <c r="U287" s="33">
        <f>(BD!$B287/(SUM($B$232:$B$307)))*$AA$232</f>
        <v>533.57225741565935</v>
      </c>
      <c r="V287" s="32">
        <f>BD!$F287-BD!$G287-BD!$U287</f>
        <v>2289.2677425843417</v>
      </c>
      <c r="W287" s="34">
        <f>IFERROR(BD!$V287/BD!$C287,"0")</f>
        <v>0.19855104546576341</v>
      </c>
      <c r="X287" s="35">
        <v>45870</v>
      </c>
      <c r="Y287" s="42">
        <f t="shared" si="4"/>
        <v>45900</v>
      </c>
      <c r="AB287" s="18">
        <f>SUMIFS('BD FT'!$Q:$Q,'BD FT'!$P:$P,BD!A287,'BD FT'!$O:$O,BD!Y287)</f>
        <v>0</v>
      </c>
      <c r="AC287" s="18">
        <f>SUMIFS('BD FREE'!$D:$D,'BD FREE'!$A:$A,BD!$A287,'BD FREE'!$C:$C,BD!$Y287)</f>
        <v>0</v>
      </c>
    </row>
    <row r="288" spans="1:29" x14ac:dyDescent="0.25">
      <c r="A288" s="4" t="s">
        <v>68</v>
      </c>
      <c r="B288" s="40">
        <v>104257.09</v>
      </c>
      <c r="C288" s="40">
        <v>71567.990000000005</v>
      </c>
      <c r="D288" s="15">
        <f>IFERROR(BD!$C288/BD!$B288,0)</f>
        <v>0.68645681555086568</v>
      </c>
      <c r="E288" s="16">
        <v>11772.93</v>
      </c>
      <c r="F288" s="14">
        <f>BD!$C288-BD!$E288</f>
        <v>59795.060000000005</v>
      </c>
      <c r="G288" s="16">
        <f>BD!$K288+BD!$P288+BD!$S288</f>
        <v>54675.38</v>
      </c>
      <c r="H288" s="15">
        <f>IFERROR(BD!$G288/BD!$F288,0)</f>
        <v>0.91437954907980679</v>
      </c>
      <c r="I288" s="16">
        <f>BD!$F288-BD!$G288</f>
        <v>5119.6800000000076</v>
      </c>
      <c r="J288" s="15">
        <f>IFERROR(BD!$I288/BD!$F288,)</f>
        <v>8.5620450920193186E-2</v>
      </c>
      <c r="K288" s="40">
        <v>30022</v>
      </c>
      <c r="L288" s="40">
        <v>463.3</v>
      </c>
      <c r="M288" s="40">
        <v>2025.5200000000007</v>
      </c>
      <c r="N288" s="40"/>
      <c r="O288" s="40">
        <v>3700</v>
      </c>
      <c r="P288" s="14">
        <f>BD!$L288+BD!$M288+BD!$N288+BD!$O288</f>
        <v>6188.8200000000006</v>
      </c>
      <c r="Q288" s="40">
        <v>3047.25</v>
      </c>
      <c r="R288" s="40">
        <v>15417.31</v>
      </c>
      <c r="S288" s="14">
        <f>BD!$Q288+BD!$R288</f>
        <v>18464.559999999998</v>
      </c>
      <c r="T288" s="17">
        <f>BD!$K288+BD!$P288+BD!$S288</f>
        <v>54675.38</v>
      </c>
      <c r="U288" s="18">
        <f>(BD!$B288/(SUM($B$232:$B$307)))*$AA$232</f>
        <v>4824.7457137753991</v>
      </c>
      <c r="V288" s="17">
        <f>BD!$F288-BD!$G288-BD!$U288</f>
        <v>294.93428622460851</v>
      </c>
      <c r="W288" s="19">
        <f>IFERROR(BD!$V288/BD!$C288,"0")</f>
        <v>4.1210363211906399E-3</v>
      </c>
      <c r="X288" s="20">
        <v>45870</v>
      </c>
      <c r="Y288" s="41">
        <f t="shared" si="4"/>
        <v>45900</v>
      </c>
      <c r="AB288" s="18">
        <f>SUMIFS('BD FT'!$Q:$Q,'BD FT'!$P:$P,BD!A288,'BD FT'!$O:$O,BD!Y288)</f>
        <v>5875</v>
      </c>
      <c r="AC288" s="18">
        <f>SUMIFS('BD FREE'!$D:$D,'BD FREE'!$A:$A,BD!$A288,'BD FREE'!$C:$C,BD!$Y288)</f>
        <v>0</v>
      </c>
    </row>
    <row r="289" spans="1:29" x14ac:dyDescent="0.25">
      <c r="A289" s="5" t="s">
        <v>69</v>
      </c>
      <c r="B289" s="29">
        <v>71567.990000000005</v>
      </c>
      <c r="C289" s="29">
        <v>112694.76</v>
      </c>
      <c r="D289" s="30">
        <f>IFERROR(BD!$C289/BD!$B289,0)</f>
        <v>1.5746531375269863</v>
      </c>
      <c r="E289" s="31">
        <v>18538.28</v>
      </c>
      <c r="F289" s="29">
        <f>BD!$C289-BD!$E289</f>
        <v>94156.479999999996</v>
      </c>
      <c r="G289" s="31">
        <f>BD!$K289+BD!$P289+BD!$S289</f>
        <v>47474.100000000006</v>
      </c>
      <c r="H289" s="30">
        <f>IFERROR(BD!$G289/BD!$F289,0)</f>
        <v>0.50420427781497368</v>
      </c>
      <c r="I289" s="31">
        <f>BD!$F289-BD!$G289</f>
        <v>46682.37999999999</v>
      </c>
      <c r="J289" s="30">
        <f>IFERROR(BD!$I289/BD!$F289,)</f>
        <v>0.49579572218502638</v>
      </c>
      <c r="K289" s="29">
        <v>26926</v>
      </c>
      <c r="L289" s="29">
        <v>540</v>
      </c>
      <c r="M289" s="29">
        <v>1774.4000000000003</v>
      </c>
      <c r="N289" s="29"/>
      <c r="O289" s="29">
        <v>1910</v>
      </c>
      <c r="P289" s="29">
        <f>BD!$L289+BD!$M289+BD!$N289+BD!$O289</f>
        <v>4224.4000000000005</v>
      </c>
      <c r="Q289" s="29">
        <v>2720.67</v>
      </c>
      <c r="R289" s="29">
        <v>13603.03</v>
      </c>
      <c r="S289" s="29">
        <f>BD!$Q289+BD!$R289</f>
        <v>16323.7</v>
      </c>
      <c r="T289" s="32">
        <f>BD!$K289+BD!$P289+BD!$S289</f>
        <v>47474.100000000006</v>
      </c>
      <c r="U289" s="33">
        <f>(BD!$B289/(SUM($B$232:$B$307)))*$AA$232</f>
        <v>3311.979578520949</v>
      </c>
      <c r="V289" s="32">
        <f>BD!$F289-BD!$G289-BD!$U289</f>
        <v>43370.40042147904</v>
      </c>
      <c r="W289" s="34">
        <f>IFERROR(BD!$V289/BD!$C289,"0")</f>
        <v>0.38484842082701132</v>
      </c>
      <c r="X289" s="35">
        <v>45870</v>
      </c>
      <c r="Y289" s="42">
        <f t="shared" si="4"/>
        <v>45900</v>
      </c>
      <c r="AB289" s="18">
        <f>SUMIFS('BD FT'!$Q:$Q,'BD FT'!$P:$P,BD!A289,'BD FT'!$O:$O,BD!Y289)</f>
        <v>0</v>
      </c>
      <c r="AC289" s="18">
        <f>SUMIFS('BD FREE'!$D:$D,'BD FREE'!$A:$A,BD!$A289,'BD FREE'!$C:$C,BD!$Y289)</f>
        <v>0</v>
      </c>
    </row>
    <row r="290" spans="1:29" x14ac:dyDescent="0.25">
      <c r="A290" s="4" t="s">
        <v>71</v>
      </c>
      <c r="B290" s="40">
        <v>7384.79</v>
      </c>
      <c r="C290" s="40">
        <v>7384.79</v>
      </c>
      <c r="D290" s="15">
        <f>IFERROR(BD!$C290/BD!$B290,0)</f>
        <v>1</v>
      </c>
      <c r="E290" s="16">
        <v>1214.8</v>
      </c>
      <c r="F290" s="14">
        <f>BD!$C290-BD!$E290</f>
        <v>6169.99</v>
      </c>
      <c r="G290" s="16">
        <f>BD!$K290+BD!$P290+BD!$S290</f>
        <v>4443.7299999999996</v>
      </c>
      <c r="H290" s="15">
        <f>IFERROR(BD!$G290/BD!$F290,0)</f>
        <v>0.72021672644526158</v>
      </c>
      <c r="I290" s="16">
        <f>BD!$F290-BD!$G290</f>
        <v>1726.2600000000002</v>
      </c>
      <c r="J290" s="15">
        <f>IFERROR(BD!$I290/BD!$F290,)</f>
        <v>0.27978327355473837</v>
      </c>
      <c r="K290" s="40">
        <v>1745</v>
      </c>
      <c r="L290" s="40">
        <v>492.66</v>
      </c>
      <c r="M290" s="40">
        <v>144.68</v>
      </c>
      <c r="N290" s="40">
        <v>1105.8399999999999</v>
      </c>
      <c r="O290" s="40"/>
      <c r="P290" s="14">
        <f>BD!$L290+BD!$M290+BD!$N290+BD!$O290</f>
        <v>1743.1799999999998</v>
      </c>
      <c r="Q290" s="40">
        <v>164.85</v>
      </c>
      <c r="R290" s="40">
        <v>790.7</v>
      </c>
      <c r="S290" s="14">
        <f>BD!$Q290+BD!$R290</f>
        <v>955.55000000000007</v>
      </c>
      <c r="T290" s="17">
        <f>BD!$K290+BD!$P290+BD!$S290</f>
        <v>4443.7299999999996</v>
      </c>
      <c r="U290" s="18">
        <f>(BD!$B290/(SUM($B$232:$B$307)))*$AA$232</f>
        <v>341.74878561862249</v>
      </c>
      <c r="V290" s="17">
        <f>BD!$F290-BD!$G290-BD!$U290</f>
        <v>1384.5112143813776</v>
      </c>
      <c r="W290" s="19">
        <f>IFERROR(BD!$V290/BD!$C290,"0")</f>
        <v>0.18748146045877778</v>
      </c>
      <c r="X290" s="20">
        <v>45870</v>
      </c>
      <c r="Y290" s="41">
        <f t="shared" si="4"/>
        <v>45900</v>
      </c>
      <c r="AB290" s="18">
        <f>SUMIFS('BD FT'!$Q:$Q,'BD FT'!$P:$P,BD!A290,'BD FT'!$O:$O,BD!Y290)</f>
        <v>0</v>
      </c>
      <c r="AC290" s="18">
        <f>SUMIFS('BD FREE'!$D:$D,'BD FREE'!$A:$A,BD!$A290,'BD FREE'!$C:$C,BD!$Y290)</f>
        <v>0</v>
      </c>
    </row>
    <row r="291" spans="1:29" x14ac:dyDescent="0.25">
      <c r="A291" s="5" t="s">
        <v>72</v>
      </c>
      <c r="B291" s="29">
        <v>18187.259999999998</v>
      </c>
      <c r="C291" s="29">
        <v>12579.81</v>
      </c>
      <c r="D291" s="30">
        <f>IFERROR(BD!$C291/BD!$B291,0)</f>
        <v>0.69168252941894492</v>
      </c>
      <c r="E291" s="31">
        <v>2069.3799999999997</v>
      </c>
      <c r="F291" s="29">
        <f>BD!$C291-BD!$E291</f>
        <v>10510.43</v>
      </c>
      <c r="G291" s="31">
        <f>BD!$K291+BD!$P291+BD!$S291</f>
        <v>7641.380000000001</v>
      </c>
      <c r="H291" s="30">
        <f>IFERROR(BD!$G291/BD!$F291,0)</f>
        <v>0.7270282947510236</v>
      </c>
      <c r="I291" s="31">
        <f>BD!$F291-BD!$G291</f>
        <v>2869.0499999999993</v>
      </c>
      <c r="J291" s="30">
        <f>IFERROR(BD!$I291/BD!$F291,)</f>
        <v>0.2729717052489764</v>
      </c>
      <c r="K291" s="29">
        <v>3669</v>
      </c>
      <c r="L291" s="29">
        <v>300</v>
      </c>
      <c r="M291" s="29">
        <v>289.36</v>
      </c>
      <c r="N291" s="29">
        <v>871.92000000000007</v>
      </c>
      <c r="O291" s="29">
        <v>600</v>
      </c>
      <c r="P291" s="29">
        <f>BD!$L291+BD!$M291+BD!$N291+BD!$O291</f>
        <v>2061.2800000000002</v>
      </c>
      <c r="Q291" s="29">
        <v>329.7</v>
      </c>
      <c r="R291" s="29">
        <v>1581.4</v>
      </c>
      <c r="S291" s="29">
        <f>BD!$Q291+BD!$R291</f>
        <v>1911.1000000000001</v>
      </c>
      <c r="T291" s="32">
        <f>BD!$K291+BD!$P291+BD!$S291</f>
        <v>7641.380000000001</v>
      </c>
      <c r="U291" s="33">
        <f>(BD!$B291/(SUM($B$232:$B$307)))*$AA$232</f>
        <v>841.65887164430501</v>
      </c>
      <c r="V291" s="32">
        <f>BD!$F291-BD!$G291-BD!$U291</f>
        <v>2027.3911283556943</v>
      </c>
      <c r="W291" s="34">
        <f>IFERROR(BD!$V291/BD!$C291,"0")</f>
        <v>0.16116230120770458</v>
      </c>
      <c r="X291" s="35">
        <v>45870</v>
      </c>
      <c r="Y291" s="42">
        <f t="shared" si="4"/>
        <v>45900</v>
      </c>
      <c r="AB291" s="18">
        <f>SUMIFS('BD FT'!$Q:$Q,'BD FT'!$P:$P,BD!A291,'BD FT'!$O:$O,BD!Y291)</f>
        <v>0</v>
      </c>
      <c r="AC291" s="18">
        <f>SUMIFS('BD FREE'!$D:$D,'BD FREE'!$A:$A,BD!$A291,'BD FREE'!$C:$C,BD!$Y291)</f>
        <v>0</v>
      </c>
    </row>
    <row r="292" spans="1:29" x14ac:dyDescent="0.25">
      <c r="A292" s="4" t="s">
        <v>73</v>
      </c>
      <c r="B292" s="40">
        <v>26991.89</v>
      </c>
      <c r="C292" s="40">
        <v>26991.89</v>
      </c>
      <c r="D292" s="15">
        <f>IFERROR(BD!$C292/BD!$B292,0)</f>
        <v>1</v>
      </c>
      <c r="E292" s="16">
        <v>4440.18</v>
      </c>
      <c r="F292" s="14">
        <f>BD!$C292-BD!$E292</f>
        <v>22551.71</v>
      </c>
      <c r="G292" s="16">
        <f>BD!$K292+BD!$P292+BD!$S292</f>
        <v>16413.93</v>
      </c>
      <c r="H292" s="15">
        <f>IFERROR(BD!$G292/BD!$F292,0)</f>
        <v>0.7278352728019295</v>
      </c>
      <c r="I292" s="16">
        <f>BD!$F292-BD!$G292</f>
        <v>6137.7799999999988</v>
      </c>
      <c r="J292" s="15">
        <f>IFERROR(BD!$I292/BD!$F292,)</f>
        <v>0.2721647271980705</v>
      </c>
      <c r="K292" s="40">
        <v>8632</v>
      </c>
      <c r="L292" s="40">
        <v>541.79999999999995</v>
      </c>
      <c r="M292" s="40">
        <v>723.40000000000009</v>
      </c>
      <c r="N292" s="40"/>
      <c r="O292" s="40">
        <v>1300</v>
      </c>
      <c r="P292" s="14">
        <f>BD!$L292+BD!$M292+BD!$N292+BD!$O292</f>
        <v>2565.1999999999998</v>
      </c>
      <c r="Q292" s="40">
        <v>934.87</v>
      </c>
      <c r="R292" s="40">
        <v>4281.8599999999997</v>
      </c>
      <c r="S292" s="14">
        <f>BD!$Q292+BD!$R292</f>
        <v>5216.7299999999996</v>
      </c>
      <c r="T292" s="17">
        <f>BD!$K292+BD!$P292+BD!$S292</f>
        <v>16413.93</v>
      </c>
      <c r="U292" s="18">
        <f>(BD!$B292/(SUM($B$232:$B$307)))*$AA$232</f>
        <v>1249.1141425892192</v>
      </c>
      <c r="V292" s="17">
        <f>BD!$F292-BD!$G292-BD!$U292</f>
        <v>4888.6658574107796</v>
      </c>
      <c r="W292" s="19">
        <f>IFERROR(BD!$V292/BD!$C292,"0")</f>
        <v>0.18111610033275846</v>
      </c>
      <c r="X292" s="20">
        <v>45870</v>
      </c>
      <c r="Y292" s="41">
        <f t="shared" si="4"/>
        <v>45900</v>
      </c>
      <c r="AB292" s="18">
        <f>SUMIFS('BD FT'!$Q:$Q,'BD FT'!$P:$P,BD!A292,'BD FT'!$O:$O,BD!Y292)</f>
        <v>0</v>
      </c>
      <c r="AC292" s="18">
        <f>SUMIFS('BD FREE'!$D:$D,'BD FREE'!$A:$A,BD!$A292,'BD FREE'!$C:$C,BD!$Y292)</f>
        <v>0</v>
      </c>
    </row>
    <row r="293" spans="1:29" x14ac:dyDescent="0.25">
      <c r="A293" s="5" t="s">
        <v>12</v>
      </c>
      <c r="B293" s="29">
        <v>35213.769999999997</v>
      </c>
      <c r="C293" s="29">
        <v>33018.959999999999</v>
      </c>
      <c r="D293" s="30">
        <f>IFERROR(BD!$C293/BD!$B293,0)</f>
        <v>0.93767182553870265</v>
      </c>
      <c r="E293" s="31">
        <v>5101.43</v>
      </c>
      <c r="F293" s="29">
        <f>BD!$C293-BD!$E293</f>
        <v>27917.53</v>
      </c>
      <c r="G293" s="31">
        <f>BD!$K293+BD!$P293+BD!$S293</f>
        <v>13680.98</v>
      </c>
      <c r="H293" s="30">
        <f>IFERROR(BD!$G293/BD!$F293,0)</f>
        <v>0.49004980025095346</v>
      </c>
      <c r="I293" s="31">
        <f>BD!$F293-BD!$G293</f>
        <v>14236.55</v>
      </c>
      <c r="J293" s="30">
        <f>IFERROR(BD!$I293/BD!$F293,)</f>
        <v>0.50995019974904654</v>
      </c>
      <c r="K293" s="29">
        <v>6041</v>
      </c>
      <c r="L293" s="29">
        <v>444.5</v>
      </c>
      <c r="M293" s="29">
        <v>578.72</v>
      </c>
      <c r="N293" s="29">
        <v>2678.04</v>
      </c>
      <c r="O293" s="29">
        <v>540</v>
      </c>
      <c r="P293" s="29">
        <f>BD!$L293+BD!$M293+BD!$N293+BD!$O293</f>
        <v>4241.26</v>
      </c>
      <c r="Q293" s="29">
        <v>598.96</v>
      </c>
      <c r="R293" s="29">
        <v>2799.76</v>
      </c>
      <c r="S293" s="29">
        <f>BD!$Q293+BD!$R293</f>
        <v>3398.7200000000003</v>
      </c>
      <c r="T293" s="32">
        <f>BD!$K293+BD!$P293+BD!$S293</f>
        <v>13680.98</v>
      </c>
      <c r="U293" s="33">
        <f>(BD!$B293/(SUM($B$232:$B$307)))*$AA$232</f>
        <v>1629.6012661908435</v>
      </c>
      <c r="V293" s="32">
        <f>BD!$F293-BD!$G293-BD!$U293</f>
        <v>12606.948733809157</v>
      </c>
      <c r="W293" s="34">
        <f>IFERROR(BD!$V293/BD!$C293,"0")</f>
        <v>0.38180938266405595</v>
      </c>
      <c r="X293" s="35">
        <v>45870</v>
      </c>
      <c r="Y293" s="42">
        <f t="shared" si="4"/>
        <v>45900</v>
      </c>
      <c r="AB293" s="18">
        <f>SUMIFS('BD FT'!$Q:$Q,'BD FT'!$P:$P,BD!A293,'BD FT'!$O:$O,BD!Y293)</f>
        <v>0</v>
      </c>
      <c r="AC293" s="18">
        <f>SUMIFS('BD FREE'!$D:$D,'BD FREE'!$A:$A,BD!$A293,'BD FREE'!$C:$C,BD!$Y293)</f>
        <v>10080</v>
      </c>
    </row>
    <row r="294" spans="1:29" x14ac:dyDescent="0.25">
      <c r="A294" s="4" t="s">
        <v>74</v>
      </c>
      <c r="B294" s="40">
        <v>12686.94</v>
      </c>
      <c r="C294" s="40">
        <v>12469.68</v>
      </c>
      <c r="D294" s="15">
        <f>IFERROR(BD!$C294/BD!$B294,0)</f>
        <v>0.98287530326461703</v>
      </c>
      <c r="E294" s="16">
        <v>2051.2600000000002</v>
      </c>
      <c r="F294" s="14">
        <f>BD!$C294-BD!$E294</f>
        <v>10418.42</v>
      </c>
      <c r="G294" s="16">
        <f>BD!$K294+BD!$P294+BD!$S294</f>
        <v>5771.44</v>
      </c>
      <c r="H294" s="15">
        <f>IFERROR(BD!$G294/BD!$F294,0)</f>
        <v>0.55396499661177023</v>
      </c>
      <c r="I294" s="16">
        <f>BD!$F294-BD!$G294</f>
        <v>4646.9800000000005</v>
      </c>
      <c r="J294" s="15">
        <f>IFERROR(BD!$I294/BD!$F294,)</f>
        <v>0.44603500338822971</v>
      </c>
      <c r="K294" s="40">
        <v>2964</v>
      </c>
      <c r="L294" s="40">
        <v>386.5</v>
      </c>
      <c r="M294" s="40">
        <v>289.36</v>
      </c>
      <c r="N294" s="40">
        <v>103.80000000000001</v>
      </c>
      <c r="O294" s="40">
        <v>300</v>
      </c>
      <c r="P294" s="14">
        <f>BD!$L294+BD!$M294+BD!$N294+BD!$O294</f>
        <v>1079.6600000000001</v>
      </c>
      <c r="Q294" s="40">
        <v>298.8</v>
      </c>
      <c r="R294" s="40">
        <v>1428.98</v>
      </c>
      <c r="S294" s="14">
        <f>BD!$Q294+BD!$R294</f>
        <v>1727.78</v>
      </c>
      <c r="T294" s="17">
        <f>BD!$K294+BD!$P294+BD!$S294</f>
        <v>5771.44</v>
      </c>
      <c r="U294" s="18">
        <f>(BD!$B294/(SUM($B$232:$B$307)))*$AA$232</f>
        <v>587.11843372883004</v>
      </c>
      <c r="V294" s="17">
        <f>BD!$F294-BD!$G294-BD!$U294</f>
        <v>4059.8615662711704</v>
      </c>
      <c r="W294" s="19">
        <f>IFERROR(BD!$V294/BD!$C294,"0")</f>
        <v>0.32557864887239851</v>
      </c>
      <c r="X294" s="20">
        <v>45870</v>
      </c>
      <c r="Y294" s="41">
        <f t="shared" si="4"/>
        <v>45900</v>
      </c>
      <c r="AB294" s="18">
        <f>SUMIFS('BD FT'!$Q:$Q,'BD FT'!$P:$P,BD!A294,'BD FT'!$O:$O,BD!Y294)</f>
        <v>0</v>
      </c>
      <c r="AC294" s="18">
        <f>SUMIFS('BD FREE'!$D:$D,'BD FREE'!$A:$A,BD!$A294,'BD FREE'!$C:$C,BD!$Y294)</f>
        <v>0</v>
      </c>
    </row>
    <row r="295" spans="1:29" x14ac:dyDescent="0.25">
      <c r="A295" s="5" t="s">
        <v>75</v>
      </c>
      <c r="B295" s="29">
        <v>5320.78</v>
      </c>
      <c r="C295" s="29">
        <v>5320.78</v>
      </c>
      <c r="D295" s="30">
        <f>IFERROR(BD!$C295/BD!$B295,0)</f>
        <v>1</v>
      </c>
      <c r="E295" s="31">
        <v>875.28</v>
      </c>
      <c r="F295" s="29">
        <f>BD!$C295-BD!$E295</f>
        <v>4445.5</v>
      </c>
      <c r="G295" s="31">
        <f>BD!$K295+BD!$P295+BD!$S295</f>
        <v>3392.9800000000005</v>
      </c>
      <c r="H295" s="30">
        <f>IFERROR(BD!$G295/BD!$F295,0)</f>
        <v>0.76323923068271293</v>
      </c>
      <c r="I295" s="31">
        <f>BD!$F295-BD!$G295</f>
        <v>1052.5199999999995</v>
      </c>
      <c r="J295" s="30">
        <f>IFERROR(BD!$I295/BD!$F295,)</f>
        <v>0.23676076931728704</v>
      </c>
      <c r="K295" s="29">
        <v>1450</v>
      </c>
      <c r="L295" s="29">
        <v>262.5</v>
      </c>
      <c r="M295" s="29">
        <v>144.68</v>
      </c>
      <c r="N295" s="29">
        <v>435.96000000000004</v>
      </c>
      <c r="O295" s="29">
        <v>300</v>
      </c>
      <c r="P295" s="29">
        <f>BD!$L295+BD!$M295+BD!$N295+BD!$O295</f>
        <v>1143.1400000000001</v>
      </c>
      <c r="Q295" s="29">
        <v>138.61000000000001</v>
      </c>
      <c r="R295" s="29">
        <v>661.23</v>
      </c>
      <c r="S295" s="29">
        <f>BD!$Q295+BD!$R295</f>
        <v>799.84</v>
      </c>
      <c r="T295" s="32">
        <f>BD!$K295+BD!$P295+BD!$S295</f>
        <v>3392.9800000000005</v>
      </c>
      <c r="U295" s="33">
        <f>(BD!$B295/(SUM($B$232:$B$307)))*$AA$232</f>
        <v>246.23179583222463</v>
      </c>
      <c r="V295" s="32">
        <f>BD!$F295-BD!$G295-BD!$U295</f>
        <v>806.28820416777489</v>
      </c>
      <c r="W295" s="34">
        <f>IFERROR(BD!$V295/BD!$C295,"0")</f>
        <v>0.15153571547174943</v>
      </c>
      <c r="X295" s="35">
        <v>45870</v>
      </c>
      <c r="Y295" s="42">
        <f t="shared" si="4"/>
        <v>45900</v>
      </c>
      <c r="AB295" s="18">
        <f>SUMIFS('BD FT'!$Q:$Q,'BD FT'!$P:$P,BD!A295,'BD FT'!$O:$O,BD!Y295)</f>
        <v>0</v>
      </c>
      <c r="AC295" s="18">
        <f>SUMIFS('BD FREE'!$D:$D,'BD FREE'!$A:$A,BD!$A295,'BD FREE'!$C:$C,BD!$Y295)</f>
        <v>0</v>
      </c>
    </row>
    <row r="296" spans="1:29" x14ac:dyDescent="0.25">
      <c r="A296" s="4" t="s">
        <v>76</v>
      </c>
      <c r="B296" s="40">
        <v>6440.13</v>
      </c>
      <c r="C296" s="40">
        <v>6440.03</v>
      </c>
      <c r="D296" s="15">
        <f>IFERROR(BD!$C296/BD!$B296,0)</f>
        <v>0.99998447236313548</v>
      </c>
      <c r="E296" s="16">
        <v>1252.58</v>
      </c>
      <c r="F296" s="14">
        <f>BD!$C296-BD!$E296</f>
        <v>5187.45</v>
      </c>
      <c r="G296" s="16">
        <f>BD!$K296+BD!$P296+BD!$S296</f>
        <v>2956.74</v>
      </c>
      <c r="H296" s="15">
        <f>IFERROR(BD!$G296/BD!$F296,0)</f>
        <v>0.56997946968163549</v>
      </c>
      <c r="I296" s="16">
        <f>BD!$F296-BD!$G296</f>
        <v>2230.71</v>
      </c>
      <c r="J296" s="15">
        <f>IFERROR(BD!$I296/BD!$F296,)</f>
        <v>0.43002053031836451</v>
      </c>
      <c r="K296" s="40">
        <v>1040</v>
      </c>
      <c r="L296" s="40">
        <v>243.6</v>
      </c>
      <c r="M296" s="40">
        <v>144.68</v>
      </c>
      <c r="N296" s="40">
        <v>435.96000000000004</v>
      </c>
      <c r="O296" s="40">
        <v>300</v>
      </c>
      <c r="P296" s="14">
        <f>BD!$L296+BD!$M296+BD!$N296+BD!$O296</f>
        <v>1124.24</v>
      </c>
      <c r="Q296" s="40">
        <v>137.37</v>
      </c>
      <c r="R296" s="40">
        <v>655.13</v>
      </c>
      <c r="S296" s="14">
        <f>BD!$Q296+BD!$R296</f>
        <v>792.5</v>
      </c>
      <c r="T296" s="17">
        <f>BD!$K296+BD!$P296+BD!$S296</f>
        <v>2956.74</v>
      </c>
      <c r="U296" s="18">
        <f>(BD!$B296/(SUM($B$232:$B$307)))*$AA$232</f>
        <v>298.03238910328656</v>
      </c>
      <c r="V296" s="17">
        <f>BD!$F296-BD!$G296-BD!$U296</f>
        <v>1932.6776108967135</v>
      </c>
      <c r="W296" s="19">
        <f>IFERROR(BD!$V296/BD!$C296,"0")</f>
        <v>0.3001038210841741</v>
      </c>
      <c r="X296" s="20">
        <v>45870</v>
      </c>
      <c r="Y296" s="41">
        <f t="shared" si="4"/>
        <v>45900</v>
      </c>
      <c r="AB296" s="18">
        <f>SUMIFS('BD FT'!$Q:$Q,'BD FT'!$P:$P,BD!A296,'BD FT'!$O:$O,BD!Y296)</f>
        <v>0</v>
      </c>
      <c r="AC296" s="18">
        <f>SUMIFS('BD FREE'!$D:$D,'BD FREE'!$A:$A,BD!$A296,'BD FREE'!$C:$C,BD!$Y296)</f>
        <v>0</v>
      </c>
    </row>
    <row r="297" spans="1:29" x14ac:dyDescent="0.25">
      <c r="A297" s="5" t="s">
        <v>94</v>
      </c>
      <c r="B297" s="29">
        <v>11685.38</v>
      </c>
      <c r="C297" s="29">
        <v>11685.38</v>
      </c>
      <c r="D297" s="30">
        <f>IFERROR(BD!$C297/BD!$B297,0)</f>
        <v>1</v>
      </c>
      <c r="E297" s="31">
        <v>1922.23</v>
      </c>
      <c r="F297" s="29">
        <f>BD!$C297-BD!$E297</f>
        <v>9763.15</v>
      </c>
      <c r="G297" s="31">
        <f>BD!$K297+BD!$P297+BD!$S297</f>
        <v>6252.35</v>
      </c>
      <c r="H297" s="30">
        <f>IFERROR(BD!$G297/BD!$F297,0)</f>
        <v>0.64040294372205697</v>
      </c>
      <c r="I297" s="31">
        <f>BD!$F297-BD!$G297</f>
        <v>3510.7999999999993</v>
      </c>
      <c r="J297" s="30">
        <f>IFERROR(BD!$I297/BD!$F297,)</f>
        <v>0.35959705627794303</v>
      </c>
      <c r="K297" s="29">
        <v>2375</v>
      </c>
      <c r="L297" s="29">
        <v>748.8</v>
      </c>
      <c r="M297" s="29">
        <v>289.36</v>
      </c>
      <c r="N297" s="29">
        <v>1038</v>
      </c>
      <c r="O297" s="29">
        <v>600</v>
      </c>
      <c r="P297" s="29">
        <f>BD!$L297+BD!$M297+BD!$N297+BD!$O297</f>
        <v>2676.16</v>
      </c>
      <c r="Q297" s="29">
        <v>219.79</v>
      </c>
      <c r="R297" s="29">
        <v>981.4</v>
      </c>
      <c r="S297" s="29">
        <f>BD!$Q297+BD!$R297</f>
        <v>1201.19</v>
      </c>
      <c r="T297" s="32">
        <f>BD!$K297+BD!$P297+BD!$S297</f>
        <v>6252.35</v>
      </c>
      <c r="U297" s="33">
        <f>(BD!$B297/(SUM($B$232:$B$307)))*$AA$232</f>
        <v>540.76885388645292</v>
      </c>
      <c r="V297" s="32">
        <f>BD!$F297-BD!$G297-BD!$U297</f>
        <v>2970.0311461135461</v>
      </c>
      <c r="W297" s="34">
        <f>IFERROR(BD!$V297/BD!$C297,"0")</f>
        <v>0.25416641530814971</v>
      </c>
      <c r="X297" s="35">
        <v>45870</v>
      </c>
      <c r="Y297" s="42">
        <f t="shared" si="4"/>
        <v>45900</v>
      </c>
      <c r="AB297" s="18">
        <f>SUMIFS('BD FT'!$Q:$Q,'BD FT'!$P:$P,BD!A297,'BD FT'!$O:$O,BD!Y297)</f>
        <v>0</v>
      </c>
      <c r="AC297" s="18">
        <f>SUMIFS('BD FREE'!$D:$D,'BD FREE'!$A:$A,BD!$A297,'BD FREE'!$C:$C,BD!$Y297)</f>
        <v>0</v>
      </c>
    </row>
    <row r="298" spans="1:29" x14ac:dyDescent="0.25">
      <c r="A298" s="4" t="s">
        <v>77</v>
      </c>
      <c r="B298" s="40">
        <v>5841.2</v>
      </c>
      <c r="C298" s="40">
        <v>5841.2</v>
      </c>
      <c r="D298" s="15">
        <f>IFERROR(BD!$C298/BD!$B298,0)</f>
        <v>1</v>
      </c>
      <c r="E298" s="16">
        <v>960.88</v>
      </c>
      <c r="F298" s="14">
        <f>BD!$C298-BD!$E298</f>
        <v>4880.32</v>
      </c>
      <c r="G298" s="16">
        <f>BD!$K298+BD!$P298+BD!$S298</f>
        <v>3574.6400000000003</v>
      </c>
      <c r="H298" s="15">
        <f>IFERROR(BD!$G298/BD!$F298,0)</f>
        <v>0.73246016654645607</v>
      </c>
      <c r="I298" s="16">
        <f>BD!$F298-BD!$G298</f>
        <v>1305.6799999999994</v>
      </c>
      <c r="J298" s="15">
        <f>IFERROR(BD!$I298/BD!$F298,)</f>
        <v>0.26753983345354393</v>
      </c>
      <c r="K298" s="40">
        <v>1543</v>
      </c>
      <c r="L298" s="40">
        <v>294</v>
      </c>
      <c r="M298" s="40">
        <v>144.68</v>
      </c>
      <c r="N298" s="40">
        <v>435.96000000000004</v>
      </c>
      <c r="O298" s="40">
        <v>300</v>
      </c>
      <c r="P298" s="14">
        <f>BD!$L298+BD!$M298+BD!$N298+BD!$O298</f>
        <v>1174.6400000000001</v>
      </c>
      <c r="Q298" s="40">
        <v>148.24</v>
      </c>
      <c r="R298" s="40">
        <v>708.76</v>
      </c>
      <c r="S298" s="14">
        <f>BD!$Q298+BD!$R298</f>
        <v>857</v>
      </c>
      <c r="T298" s="17">
        <f>BD!$K298+BD!$P298+BD!$S298</f>
        <v>3574.6400000000003</v>
      </c>
      <c r="U298" s="18">
        <f>(BD!$B298/(SUM($B$232:$B$307)))*$AA$232</f>
        <v>270.31547363641994</v>
      </c>
      <c r="V298" s="17">
        <f>BD!$F298-BD!$G298-BD!$U298</f>
        <v>1035.3645263635794</v>
      </c>
      <c r="W298" s="19">
        <f>IFERROR(BD!$V298/BD!$C298,"0")</f>
        <v>0.17725202464623357</v>
      </c>
      <c r="X298" s="20">
        <v>45870</v>
      </c>
      <c r="Y298" s="41">
        <f t="shared" ref="Y298:Y307" si="5">EOMONTH(X298,0)</f>
        <v>45900</v>
      </c>
      <c r="AB298" s="18">
        <f>SUMIFS('BD FT'!$Q:$Q,'BD FT'!$P:$P,BD!A298,'BD FT'!$O:$O,BD!Y298)</f>
        <v>0</v>
      </c>
      <c r="AC298" s="18">
        <f>SUMIFS('BD FREE'!$D:$D,'BD FREE'!$A:$A,BD!$A298,'BD FREE'!$C:$C,BD!$Y298)</f>
        <v>0</v>
      </c>
    </row>
    <row r="299" spans="1:29" x14ac:dyDescent="0.25">
      <c r="A299" s="5" t="s">
        <v>78</v>
      </c>
      <c r="B299" s="29">
        <v>8412.59</v>
      </c>
      <c r="C299" s="29">
        <v>9232.31</v>
      </c>
      <c r="D299" s="30">
        <f>IFERROR(BD!$C299/BD!$B299,0)</f>
        <v>1.0974396707791536</v>
      </c>
      <c r="E299" s="31">
        <v>1518.71</v>
      </c>
      <c r="F299" s="29">
        <f>BD!$C299-BD!$E299</f>
        <v>7713.5999999999995</v>
      </c>
      <c r="G299" s="31">
        <f>BD!$K299+BD!$P299+BD!$S299</f>
        <v>3518.91</v>
      </c>
      <c r="H299" s="30">
        <f>IFERROR(BD!$G299/BD!$F299,0)</f>
        <v>0.45619555071561918</v>
      </c>
      <c r="I299" s="31">
        <f>BD!$F299-BD!$G299</f>
        <v>4194.6899999999996</v>
      </c>
      <c r="J299" s="30">
        <f>IFERROR(BD!$I299/BD!$F299,)</f>
        <v>0.54380444928438088</v>
      </c>
      <c r="K299" s="29">
        <v>1659</v>
      </c>
      <c r="L299" s="29">
        <v>246</v>
      </c>
      <c r="M299" s="29">
        <v>144.68</v>
      </c>
      <c r="N299" s="29">
        <v>415.20000000000005</v>
      </c>
      <c r="O299" s="29"/>
      <c r="P299" s="29">
        <f>BD!$L299+BD!$M299+BD!$N299+BD!$O299</f>
        <v>805.88000000000011</v>
      </c>
      <c r="Q299" s="29">
        <v>181.44</v>
      </c>
      <c r="R299" s="29">
        <v>872.59</v>
      </c>
      <c r="S299" s="29">
        <f>BD!$Q299+BD!$R299</f>
        <v>1054.03</v>
      </c>
      <c r="T299" s="32">
        <f>BD!$K299+BD!$P299+BD!$S299</f>
        <v>3518.91</v>
      </c>
      <c r="U299" s="33">
        <f>(BD!$B299/(SUM($B$232:$B$307)))*$AA$232</f>
        <v>389.31268409898826</v>
      </c>
      <c r="V299" s="32">
        <f>BD!$F299-BD!$G299-BD!$U299</f>
        <v>3805.3773159010116</v>
      </c>
      <c r="W299" s="34">
        <f>IFERROR(BD!$V299/BD!$C299,"0")</f>
        <v>0.41218040944260015</v>
      </c>
      <c r="X299" s="35">
        <v>45870</v>
      </c>
      <c r="Y299" s="42">
        <f t="shared" si="5"/>
        <v>45900</v>
      </c>
      <c r="AB299" s="18">
        <f>SUMIFS('BD FT'!$Q:$Q,'BD FT'!$P:$P,BD!A299,'BD FT'!$O:$O,BD!Y299)</f>
        <v>0</v>
      </c>
      <c r="AC299" s="18">
        <f>SUMIFS('BD FREE'!$D:$D,'BD FREE'!$A:$A,BD!$A299,'BD FREE'!$C:$C,BD!$Y299)</f>
        <v>2100</v>
      </c>
    </row>
    <row r="300" spans="1:29" x14ac:dyDescent="0.25">
      <c r="A300" s="4" t="s">
        <v>95</v>
      </c>
      <c r="B300" s="40">
        <v>38000</v>
      </c>
      <c r="C300" s="40">
        <v>30779</v>
      </c>
      <c r="D300" s="15">
        <f>IFERROR(BD!$C300/BD!$B300,0)</f>
        <v>0.80997368421052629</v>
      </c>
      <c r="E300" s="16">
        <v>5063.1400000000003</v>
      </c>
      <c r="F300" s="14">
        <f>BD!$C300-BD!$E300</f>
        <v>25715.86</v>
      </c>
      <c r="G300" s="16">
        <f>BD!$K300+BD!$P300+BD!$S300</f>
        <v>10214.18</v>
      </c>
      <c r="H300" s="15">
        <f>IFERROR(BD!$G300/BD!$F300,0)</f>
        <v>0.39719379402438809</v>
      </c>
      <c r="I300" s="16">
        <f>BD!$F300-BD!$G300</f>
        <v>15501.68</v>
      </c>
      <c r="J300" s="15">
        <f>IFERROR(BD!$I300/BD!$F300,)</f>
        <v>0.60280620597561196</v>
      </c>
      <c r="K300" s="40">
        <v>2620</v>
      </c>
      <c r="L300" s="40">
        <v>2136</v>
      </c>
      <c r="M300" s="40">
        <v>1417.5</v>
      </c>
      <c r="N300" s="40"/>
      <c r="O300" s="40"/>
      <c r="P300" s="14">
        <f>BD!$L300+BD!$M300+BD!$N300+BD!$O300</f>
        <v>3553.5</v>
      </c>
      <c r="Q300" s="40">
        <v>690.39</v>
      </c>
      <c r="R300" s="40">
        <v>3350.29</v>
      </c>
      <c r="S300" s="14">
        <f>BD!$Q300+BD!$R300</f>
        <v>4040.68</v>
      </c>
      <c r="T300" s="17">
        <f>BD!$K300+BD!$P300+BD!$S300</f>
        <v>10214.18</v>
      </c>
      <c r="U300" s="18">
        <f>(BD!$B300/(SUM($B$232:$B$307)))*$AA$232</f>
        <v>1758.5407105019444</v>
      </c>
      <c r="V300" s="17">
        <f>BD!$F300-BD!$G300-BD!$U300</f>
        <v>13743.139289498056</v>
      </c>
      <c r="W300" s="19">
        <f>IFERROR(BD!$V300/BD!$C300,"0")</f>
        <v>0.44651025990116822</v>
      </c>
      <c r="X300" s="20">
        <v>45870</v>
      </c>
      <c r="Y300" s="41">
        <f t="shared" si="5"/>
        <v>45900</v>
      </c>
      <c r="AB300" s="18">
        <f>SUMIFS('BD FT'!$Q:$Q,'BD FT'!$P:$P,BD!A300,'BD FT'!$O:$O,BD!Y300)</f>
        <v>0</v>
      </c>
      <c r="AC300" s="18">
        <f>SUMIFS('BD FREE'!$D:$D,'BD FREE'!$A:$A,BD!$A300,'BD FREE'!$C:$C,BD!$Y300)</f>
        <v>0</v>
      </c>
    </row>
    <row r="301" spans="1:29" x14ac:dyDescent="0.25">
      <c r="A301" s="5" t="s">
        <v>79</v>
      </c>
      <c r="B301" s="29">
        <v>6813.06</v>
      </c>
      <c r="C301" s="29">
        <v>6813.06</v>
      </c>
      <c r="D301" s="30">
        <f>IFERROR(BD!$C301/BD!$B301,0)</f>
        <v>1</v>
      </c>
      <c r="E301" s="31">
        <v>1120.74</v>
      </c>
      <c r="F301" s="29">
        <f>BD!$C301-BD!$E301</f>
        <v>5692.3200000000006</v>
      </c>
      <c r="G301" s="31">
        <f>BD!$K301+BD!$P301+BD!$S301</f>
        <v>3641.16</v>
      </c>
      <c r="H301" s="30">
        <f>IFERROR(BD!$G301/BD!$F301,0)</f>
        <v>0.63966186019057247</v>
      </c>
      <c r="I301" s="31">
        <f>BD!$F301-BD!$G301</f>
        <v>2051.1600000000008</v>
      </c>
      <c r="J301" s="30">
        <f>IFERROR(BD!$I301/BD!$F301,)</f>
        <v>0.36033813980942753</v>
      </c>
      <c r="K301" s="29">
        <v>1632</v>
      </c>
      <c r="L301" s="29">
        <v>246</v>
      </c>
      <c r="M301" s="29">
        <v>144.68</v>
      </c>
      <c r="N301" s="29">
        <v>415.20000000000005</v>
      </c>
      <c r="O301" s="29">
        <v>300</v>
      </c>
      <c r="P301" s="29">
        <f>BD!$L301+BD!$M301+BD!$N301+BD!$O301</f>
        <v>1105.8800000000001</v>
      </c>
      <c r="Q301" s="29">
        <v>156.04</v>
      </c>
      <c r="R301" s="29">
        <v>747.24</v>
      </c>
      <c r="S301" s="29">
        <f>BD!$Q301+BD!$R301</f>
        <v>903.28</v>
      </c>
      <c r="T301" s="32">
        <f>BD!$K301+BD!$P301+BD!$S301</f>
        <v>3641.16</v>
      </c>
      <c r="U301" s="33">
        <f>(BD!$B301/(SUM($B$232:$B$307)))*$AA$232</f>
        <v>315.29061508137841</v>
      </c>
      <c r="V301" s="32">
        <f>BD!$F301-BD!$G301-BD!$U301</f>
        <v>1735.8693849186225</v>
      </c>
      <c r="W301" s="34">
        <f>IFERROR(BD!$V301/BD!$C301,"0")</f>
        <v>0.25478557137594887</v>
      </c>
      <c r="X301" s="35">
        <v>45870</v>
      </c>
      <c r="Y301" s="42">
        <f t="shared" si="5"/>
        <v>45900</v>
      </c>
      <c r="AB301" s="18">
        <f>SUMIFS('BD FT'!$Q:$Q,'BD FT'!$P:$P,BD!A301,'BD FT'!$O:$O,BD!Y301)</f>
        <v>0</v>
      </c>
      <c r="AC301" s="18">
        <f>SUMIFS('BD FREE'!$D:$D,'BD FREE'!$A:$A,BD!$A301,'BD FREE'!$C:$C,BD!$Y301)</f>
        <v>0</v>
      </c>
    </row>
    <row r="302" spans="1:29" x14ac:dyDescent="0.25">
      <c r="A302" s="4" t="s">
        <v>80</v>
      </c>
      <c r="B302" s="40">
        <v>20780.71</v>
      </c>
      <c r="C302" s="40">
        <v>20397.22</v>
      </c>
      <c r="D302" s="15">
        <f>IFERROR(BD!$C302/BD!$B302,0)</f>
        <v>0.98154586633469221</v>
      </c>
      <c r="E302" s="16">
        <v>3355.34</v>
      </c>
      <c r="F302" s="14">
        <f>BD!$C302-BD!$E302</f>
        <v>17041.88</v>
      </c>
      <c r="G302" s="16">
        <f>BD!$K302+BD!$P302+BD!$S302</f>
        <v>9654.23</v>
      </c>
      <c r="H302" s="15">
        <f>IFERROR(BD!$G302/BD!$F302,0)</f>
        <v>0.56650029222128073</v>
      </c>
      <c r="I302" s="16">
        <f>BD!$F302-BD!$G302</f>
        <v>7387.6500000000015</v>
      </c>
      <c r="J302" s="15">
        <f>IFERROR(BD!$I302/BD!$F302,)</f>
        <v>0.43349970777871932</v>
      </c>
      <c r="K302" s="40">
        <v>4355</v>
      </c>
      <c r="L302" s="40">
        <v>405.9</v>
      </c>
      <c r="M302" s="40">
        <v>434.04</v>
      </c>
      <c r="N302" s="40">
        <v>1204.08</v>
      </c>
      <c r="O302" s="40">
        <v>760</v>
      </c>
      <c r="P302" s="14">
        <f>BD!$L302+BD!$M302+BD!$N302+BD!$O302</f>
        <v>2804.02</v>
      </c>
      <c r="Q302" s="40">
        <v>442.89</v>
      </c>
      <c r="R302" s="40">
        <v>2052.3200000000002</v>
      </c>
      <c r="S302" s="14">
        <f>BD!$Q302+BD!$R302</f>
        <v>2495.21</v>
      </c>
      <c r="T302" s="17">
        <f>BD!$K302+BD!$P302+BD!$S302</f>
        <v>9654.23</v>
      </c>
      <c r="U302" s="18">
        <f>(BD!$B302/(SUM($B$232:$B$307)))*$AA$232</f>
        <v>961.67696126670694</v>
      </c>
      <c r="V302" s="17">
        <f>BD!$F302-BD!$G302-BD!$U302</f>
        <v>6425.9730387332947</v>
      </c>
      <c r="W302" s="19">
        <f>IFERROR(BD!$V302/BD!$C302,"0")</f>
        <v>0.31504161051031926</v>
      </c>
      <c r="X302" s="20">
        <v>45870</v>
      </c>
      <c r="Y302" s="41">
        <f t="shared" si="5"/>
        <v>45900</v>
      </c>
      <c r="AB302" s="18">
        <f>SUMIFS('BD FT'!$Q:$Q,'BD FT'!$P:$P,BD!A302,'BD FT'!$O:$O,BD!Y302)</f>
        <v>0</v>
      </c>
      <c r="AC302" s="18">
        <f>SUMIFS('BD FREE'!$D:$D,'BD FREE'!$A:$A,BD!$A302,'BD FREE'!$C:$C,BD!$Y302)</f>
        <v>0</v>
      </c>
    </row>
    <row r="303" spans="1:29" x14ac:dyDescent="0.25">
      <c r="A303" s="5" t="s">
        <v>11</v>
      </c>
      <c r="B303" s="29">
        <v>18484.78</v>
      </c>
      <c r="C303" s="29">
        <v>4125.5200000000004</v>
      </c>
      <c r="D303" s="30">
        <f>IFERROR(BD!$C303/BD!$B303,0)</f>
        <v>0.22318469573346292</v>
      </c>
      <c r="E303" s="31">
        <v>486.82</v>
      </c>
      <c r="F303" s="29">
        <f>BD!$C303-BD!$E303</f>
        <v>3638.7000000000003</v>
      </c>
      <c r="G303" s="31">
        <f>BD!$K303+BD!$P303+BD!$S303</f>
        <v>5677.4400000000005</v>
      </c>
      <c r="H303" s="30">
        <f>IFERROR(BD!$G303/BD!$F303,0)</f>
        <v>1.5602935114189134</v>
      </c>
      <c r="I303" s="31">
        <f>BD!$F303-BD!$G303</f>
        <v>-2038.7400000000002</v>
      </c>
      <c r="J303" s="30">
        <f>IFERROR(BD!$I303/BD!$F303,)</f>
        <v>-0.56029351141891337</v>
      </c>
      <c r="K303" s="29">
        <v>3048</v>
      </c>
      <c r="L303" s="29"/>
      <c r="M303" s="29">
        <v>144.68</v>
      </c>
      <c r="N303" s="29">
        <v>539.76</v>
      </c>
      <c r="O303" s="29">
        <v>300</v>
      </c>
      <c r="P303" s="29">
        <f>BD!$L303+BD!$M303+BD!$N303+BD!$O303</f>
        <v>984.44</v>
      </c>
      <c r="Q303" s="29">
        <v>277.60000000000002</v>
      </c>
      <c r="R303" s="29">
        <v>1367.4</v>
      </c>
      <c r="S303" s="29">
        <f>BD!$Q303+BD!$R303</f>
        <v>1645</v>
      </c>
      <c r="T303" s="32">
        <f>BD!$K303+BD!$P303+BD!$S303</f>
        <v>5677.4400000000005</v>
      </c>
      <c r="U303" s="33">
        <f>(BD!$B303/(SUM($B$232:$B$307)))*$AA$232</f>
        <v>855.42731985979299</v>
      </c>
      <c r="V303" s="32">
        <f>BD!$F303-BD!$G303-BD!$U303</f>
        <v>-2894.1673198597932</v>
      </c>
      <c r="W303" s="34">
        <f>IFERROR(BD!$V303/BD!$C303,"0")</f>
        <v>-0.70152788493566698</v>
      </c>
      <c r="X303" s="35">
        <v>45870</v>
      </c>
      <c r="Y303" s="42">
        <f t="shared" si="5"/>
        <v>45900</v>
      </c>
      <c r="AB303" s="18">
        <f>SUMIFS('BD FT'!$Q:$Q,'BD FT'!$P:$P,BD!A303,'BD FT'!$O:$O,BD!Y303)</f>
        <v>1400</v>
      </c>
      <c r="AC303" s="18">
        <f>SUMIFS('BD FREE'!$D:$D,'BD FREE'!$A:$A,BD!$A303,'BD FREE'!$C:$C,BD!$Y303)</f>
        <v>0</v>
      </c>
    </row>
    <row r="304" spans="1:29" x14ac:dyDescent="0.25">
      <c r="A304" s="4" t="s">
        <v>90</v>
      </c>
      <c r="B304" s="40">
        <v>126419.22</v>
      </c>
      <c r="C304" s="40">
        <v>118838.81</v>
      </c>
      <c r="D304" s="15">
        <f>IFERROR(BD!$C304/BD!$B304,0)</f>
        <v>0.94003751961133752</v>
      </c>
      <c r="E304" s="16">
        <v>19548.97</v>
      </c>
      <c r="F304" s="14">
        <f>BD!$C304-BD!$E304</f>
        <v>99289.84</v>
      </c>
      <c r="G304" s="16">
        <f>BD!$K304+BD!$P304+BD!$S304</f>
        <v>61641.630000000005</v>
      </c>
      <c r="H304" s="15">
        <f>IFERROR(BD!$G304/BD!$F304,0)</f>
        <v>0.620825151898724</v>
      </c>
      <c r="I304" s="16">
        <f>BD!$F304-BD!$G304</f>
        <v>37648.209999999992</v>
      </c>
      <c r="J304" s="15">
        <f>IFERROR(BD!$I304/BD!$F304,)</f>
        <v>0.37917484810127594</v>
      </c>
      <c r="K304" s="40">
        <v>32150</v>
      </c>
      <c r="L304" s="40">
        <v>4256.2000000000007</v>
      </c>
      <c r="M304" s="40">
        <v>2690.74</v>
      </c>
      <c r="N304" s="40"/>
      <c r="O304" s="40">
        <v>3600</v>
      </c>
      <c r="P304" s="14">
        <f>BD!$L304+BD!$M304+BD!$N304+BD!$O304</f>
        <v>10546.94</v>
      </c>
      <c r="Q304" s="40">
        <v>2961.9800000000005</v>
      </c>
      <c r="R304" s="40">
        <v>15982.710000000001</v>
      </c>
      <c r="S304" s="14">
        <f>BD!$Q304+BD!$R304</f>
        <v>18944.690000000002</v>
      </c>
      <c r="T304" s="17">
        <f>BD!$K304+BD!$P304+BD!$S304</f>
        <v>61641.630000000005</v>
      </c>
      <c r="U304" s="18">
        <f>(BD!$B304/(SUM($B$232:$B$307)))*$AA$232</f>
        <v>5850.351183155306</v>
      </c>
      <c r="V304" s="17">
        <f>BD!$F304-BD!$G304-BD!$U304</f>
        <v>31797.858816844688</v>
      </c>
      <c r="W304" s="19">
        <f>IFERROR(BD!$V304/BD!$C304,"0")</f>
        <v>0.26757133310948411</v>
      </c>
      <c r="X304" s="20">
        <v>45870</v>
      </c>
      <c r="Y304" s="41">
        <v>45900</v>
      </c>
      <c r="AB304" s="18">
        <f>SUMIFS('BD FT'!$Q:$Q,'BD FT'!$P:$P,BD!A304,'BD FT'!$O:$O,BD!Y304)</f>
        <v>0</v>
      </c>
      <c r="AC304" s="18">
        <f>SUMIFS('BD FREE'!$D:$D,'BD FREE'!$A:$A,BD!$A304,'BD FREE'!$C:$C,BD!$Y304)</f>
        <v>500</v>
      </c>
    </row>
    <row r="305" spans="1:29" x14ac:dyDescent="0.25">
      <c r="A305" s="5" t="s">
        <v>91</v>
      </c>
      <c r="B305" s="29">
        <v>263218.43</v>
      </c>
      <c r="C305" s="29">
        <v>282352.41000000003</v>
      </c>
      <c r="D305" s="30">
        <f>IFERROR(BD!$C305/BD!$B305,0)</f>
        <v>1.072692402275935</v>
      </c>
      <c r="E305" s="31">
        <v>46721.42</v>
      </c>
      <c r="F305" s="29">
        <f>BD!$C305-BD!$E305</f>
        <v>235630.99000000005</v>
      </c>
      <c r="G305" s="31">
        <f>BD!$K305+BD!$P305+BD!$S305</f>
        <v>130870.79000000001</v>
      </c>
      <c r="H305" s="30">
        <f>IFERROR(BD!$G305/BD!$F305,0)</f>
        <v>0.555405679023799</v>
      </c>
      <c r="I305" s="31">
        <f>BD!$F305-BD!$G305</f>
        <v>104760.20000000004</v>
      </c>
      <c r="J305" s="30">
        <f>IFERROR(BD!$I305/BD!$F305,)</f>
        <v>0.44459432097620105</v>
      </c>
      <c r="K305" s="29">
        <v>69207</v>
      </c>
      <c r="L305" s="29">
        <v>7142.2800000000007</v>
      </c>
      <c r="M305" s="29">
        <v>6104.02</v>
      </c>
      <c r="N305" s="29"/>
      <c r="O305" s="29">
        <v>6580</v>
      </c>
      <c r="P305" s="29">
        <f>BD!$L305+BD!$M305+BD!$N305+BD!$O305</f>
        <v>19826.300000000003</v>
      </c>
      <c r="Q305" s="29">
        <v>7121.47</v>
      </c>
      <c r="R305" s="29">
        <v>34716.020000000004</v>
      </c>
      <c r="S305" s="29">
        <f>BD!$Q305+BD!$R305</f>
        <v>41837.490000000005</v>
      </c>
      <c r="T305" s="32">
        <f>BD!$K305+BD!$P305+BD!$S305</f>
        <v>130870.79000000001</v>
      </c>
      <c r="U305" s="33">
        <f>(BD!$B305/(SUM($B$232:$B$307)))*$AA$232</f>
        <v>12181.061181826484</v>
      </c>
      <c r="V305" s="32">
        <f>BD!$F305-BD!$G305-BD!$U305</f>
        <v>92579.138818173553</v>
      </c>
      <c r="W305" s="34">
        <f>IFERROR(BD!$V305/BD!$C305,"0")</f>
        <v>0.32788506681481322</v>
      </c>
      <c r="X305" s="35">
        <v>45870</v>
      </c>
      <c r="Y305" s="42">
        <f t="shared" si="5"/>
        <v>45900</v>
      </c>
      <c r="AB305" s="18">
        <f>SUMIFS('BD FT'!$Q:$Q,'BD FT'!$P:$P,BD!A305,'BD FT'!$O:$O,BD!Y305)</f>
        <v>0</v>
      </c>
      <c r="AC305" s="18">
        <f>SUMIFS('BD FREE'!$D:$D,'BD FREE'!$A:$A,BD!$A305,'BD FREE'!$C:$C,BD!$Y305)</f>
        <v>0</v>
      </c>
    </row>
    <row r="306" spans="1:29" x14ac:dyDescent="0.25">
      <c r="A306" s="4" t="s">
        <v>81</v>
      </c>
      <c r="B306" s="40">
        <v>49324.99</v>
      </c>
      <c r="C306" s="40">
        <v>48941.51</v>
      </c>
      <c r="D306" s="15">
        <f>IFERROR(BD!$C306/BD!$B306,0)</f>
        <v>0.99222544191088546</v>
      </c>
      <c r="E306" s="16">
        <v>8050.86</v>
      </c>
      <c r="F306" s="14">
        <f>BD!$C306-BD!$E306</f>
        <v>40890.65</v>
      </c>
      <c r="G306" s="16">
        <f>BD!$K306+BD!$P306+BD!$S306</f>
        <v>27280.15</v>
      </c>
      <c r="H306" s="15">
        <f>IFERROR(BD!$G306/BD!$F306,0)</f>
        <v>0.66714884698580235</v>
      </c>
      <c r="I306" s="16">
        <f>BD!$F306-BD!$G306</f>
        <v>13610.5</v>
      </c>
      <c r="J306" s="15">
        <f>IFERROR(BD!$I306/BD!$F306,)</f>
        <v>0.3328511530141976</v>
      </c>
      <c r="K306" s="40">
        <v>12006</v>
      </c>
      <c r="L306" s="40">
        <v>1856.7</v>
      </c>
      <c r="M306" s="40">
        <v>1157.4400000000003</v>
      </c>
      <c r="N306" s="40">
        <v>3529.2</v>
      </c>
      <c r="O306" s="40">
        <v>1800</v>
      </c>
      <c r="P306" s="14">
        <f>BD!$L306+BD!$M306+BD!$N306+BD!$O306</f>
        <v>8343.34</v>
      </c>
      <c r="Q306" s="40">
        <v>1203.77</v>
      </c>
      <c r="R306" s="40">
        <v>5727.04</v>
      </c>
      <c r="S306" s="14">
        <f>BD!$Q306+BD!$R306</f>
        <v>6930.8099999999995</v>
      </c>
      <c r="T306" s="17">
        <f>BD!$K306+BD!$P306+BD!$S306</f>
        <v>27280.15</v>
      </c>
      <c r="U306" s="18">
        <f>(BD!$B306/(SUM($B$232:$B$307)))*$AA$232</f>
        <v>2282.6316568447714</v>
      </c>
      <c r="V306" s="17">
        <f>BD!$F306-BD!$G306-BD!$U306</f>
        <v>11327.868343155229</v>
      </c>
      <c r="W306" s="19">
        <f>IFERROR(BD!$V306/BD!$C306,"0")</f>
        <v>0.2314572709986927</v>
      </c>
      <c r="X306" s="20">
        <v>45870</v>
      </c>
      <c r="Y306" s="41">
        <f t="shared" si="5"/>
        <v>45900</v>
      </c>
      <c r="AB306" s="18">
        <f>SUMIFS('BD FT'!$Q:$Q,'BD FT'!$P:$P,BD!A306,'BD FT'!$O:$O,BD!Y306)</f>
        <v>0</v>
      </c>
      <c r="AC306" s="18">
        <f>SUMIFS('BD FREE'!$D:$D,'BD FREE'!$A:$A,BD!$A306,'BD FREE'!$C:$C,BD!$Y306)</f>
        <v>0</v>
      </c>
    </row>
    <row r="307" spans="1:29" x14ac:dyDescent="0.25">
      <c r="A307" s="5" t="s">
        <v>82</v>
      </c>
      <c r="B307" s="29">
        <v>24000</v>
      </c>
      <c r="C307" s="29">
        <v>60206.39</v>
      </c>
      <c r="D307" s="30">
        <f>IFERROR(BD!$C307/BD!$B307,0)</f>
        <v>2.5085995833333334</v>
      </c>
      <c r="E307" s="31">
        <v>11710.18</v>
      </c>
      <c r="F307" s="29">
        <f>BD!$C307-BD!$E307</f>
        <v>48496.21</v>
      </c>
      <c r="G307" s="31">
        <f>BD!$K307+BD!$P307+BD!$S307</f>
        <v>20358.330000000002</v>
      </c>
      <c r="H307" s="30">
        <f>IFERROR(BD!$G307/BD!$F307,0)</f>
        <v>0.41979218582235606</v>
      </c>
      <c r="I307" s="31">
        <f>BD!$F307-BD!$G307</f>
        <v>28137.879999999997</v>
      </c>
      <c r="J307" s="30">
        <f>IFERROR(BD!$I307/BD!$F307,)</f>
        <v>0.58020781417764389</v>
      </c>
      <c r="K307" s="29">
        <v>8388</v>
      </c>
      <c r="L307" s="29"/>
      <c r="M307" s="29">
        <v>1200</v>
      </c>
      <c r="N307" s="29">
        <v>3496.5</v>
      </c>
      <c r="O307" s="29"/>
      <c r="P307" s="29">
        <f>BD!$L307+BD!$M307+BD!$N307+BD!$O307</f>
        <v>4696.5</v>
      </c>
      <c r="Q307" s="29">
        <v>1224.4000000000001</v>
      </c>
      <c r="R307" s="29">
        <v>6049.43</v>
      </c>
      <c r="S307" s="29">
        <f>BD!$Q307+BD!$R307</f>
        <v>7273.83</v>
      </c>
      <c r="T307" s="32">
        <f>BD!$K307+BD!$P307+BD!$S307</f>
        <v>20358.330000000002</v>
      </c>
      <c r="U307" s="33">
        <f>(BD!$B307/(SUM($B$232:$B$307)))*$AA$232</f>
        <v>1110.6572908433334</v>
      </c>
      <c r="V307" s="32">
        <f>BD!$F307-BD!$G307-BD!$U307</f>
        <v>27027.222709156664</v>
      </c>
      <c r="W307" s="34">
        <f>IFERROR(BD!$V307/BD!$C307,"0")</f>
        <v>0.44890953782740778</v>
      </c>
      <c r="X307" s="35">
        <v>45870</v>
      </c>
      <c r="Y307" s="42">
        <f t="shared" si="5"/>
        <v>45900</v>
      </c>
      <c r="AB307" s="18">
        <f>SUMIFS('BD FT'!$Q:$Q,'BD FT'!$P:$P,BD!A307,'BD FT'!$O:$O,BD!Y307)</f>
        <v>0</v>
      </c>
      <c r="AC307" s="18">
        <f>SUMIFS('BD FREE'!$D:$D,'BD FREE'!$A:$A,BD!$A307,'BD FREE'!$C:$C,BD!$Y307)</f>
        <v>0</v>
      </c>
    </row>
    <row r="308" spans="1:29" x14ac:dyDescent="0.25">
      <c r="A308" s="4" t="s">
        <v>16</v>
      </c>
      <c r="B308" s="40">
        <v>44676.62</v>
      </c>
      <c r="C308" s="40">
        <v>44914.95</v>
      </c>
      <c r="D308" s="15">
        <f>IFERROR(BD!$C308/BD!$B308,0)</f>
        <v>1.0053345575381485</v>
      </c>
      <c r="E308" s="192">
        <v>7409.5</v>
      </c>
      <c r="F308" s="14">
        <f>BD!$C308-BD!$E308</f>
        <v>37505.449999999997</v>
      </c>
      <c r="G308" s="16">
        <f>BD!$K308+BD!$P308+BD!$S308</f>
        <v>22605.02</v>
      </c>
      <c r="H308" s="15">
        <f>IFERROR(BD!$G308/BD!$F308,0)</f>
        <v>0.60271293905285772</v>
      </c>
      <c r="I308" s="16">
        <f>BD!$F308-BD!$G308</f>
        <v>14900.429999999997</v>
      </c>
      <c r="J308" s="15">
        <f>IFERROR(BD!$I308/BD!$F308,)</f>
        <v>0.39728706094714228</v>
      </c>
      <c r="K308" s="40">
        <v>8417</v>
      </c>
      <c r="L308" s="40">
        <v>2030.06</v>
      </c>
      <c r="M308" s="40">
        <v>868.08000000000015</v>
      </c>
      <c r="N308" s="40">
        <v>3183.89</v>
      </c>
      <c r="O308" s="40">
        <v>1040</v>
      </c>
      <c r="P308" s="14">
        <f>BD!$L308+BD!$M308+BD!$N308+BD!$O308</f>
        <v>7122.0300000000007</v>
      </c>
      <c r="Q308" s="40">
        <v>1125.8900000000001</v>
      </c>
      <c r="R308" s="40">
        <v>5940.1</v>
      </c>
      <c r="S308" s="14">
        <f>BD!$Q308+BD!$R308</f>
        <v>7065.9900000000007</v>
      </c>
      <c r="T308" s="17">
        <f>BD!$K308+BD!$P308+BD!$S308</f>
        <v>22605.02</v>
      </c>
      <c r="U308" s="18">
        <f>(BD!$B308/(SUM($B$308:$B$3383)))*$AA$308</f>
        <v>1779.0734249478362</v>
      </c>
      <c r="V308" s="17">
        <f>BD!$F308-BD!$G308-BD!$U308</f>
        <v>13121.356575052161</v>
      </c>
      <c r="W308" s="19">
        <f>IFERROR(BD!$V308/BD!$C308,"0")</f>
        <v>0.29213784218956412</v>
      </c>
      <c r="X308" s="20">
        <v>45901</v>
      </c>
      <c r="Y308" s="41">
        <f t="shared" ref="Y308:Y309" si="6">EOMONTH(X308,0)</f>
        <v>45930</v>
      </c>
      <c r="AA308" s="3">
        <v>145242.25</v>
      </c>
      <c r="AB308" s="18">
        <f>SUMIFS('BD FT'!$Q:$Q,'BD FT'!$P:$P,BD!A308,'BD FT'!$O:$O,BD!Y308)</f>
        <v>0</v>
      </c>
      <c r="AC308" s="18">
        <f>SUMIFS('BD FREE'!$D:$D,'BD FREE'!$A:$A,BD!$A308,'BD FREE'!$C:$C,BD!$Y308)</f>
        <v>480</v>
      </c>
    </row>
    <row r="309" spans="1:29" x14ac:dyDescent="0.25">
      <c r="A309" s="5" t="s">
        <v>17</v>
      </c>
      <c r="B309" s="29">
        <v>5602.56</v>
      </c>
      <c r="C309" s="29">
        <v>5602.56</v>
      </c>
      <c r="D309" s="30">
        <f>IFERROR(BD!$C309/BD!$B309,0)</f>
        <v>1</v>
      </c>
      <c r="E309" s="31">
        <v>921.64</v>
      </c>
      <c r="F309" s="29">
        <f>BD!$C309-BD!$E309</f>
        <v>4680.92</v>
      </c>
      <c r="G309" s="31">
        <f>BD!$K309+BD!$P309+BD!$S309</f>
        <v>2840.0299999999997</v>
      </c>
      <c r="H309" s="30">
        <f>IFERROR(BD!$G309/BD!$F309,0)</f>
        <v>0.60672474641737084</v>
      </c>
      <c r="I309" s="31">
        <f>BD!$F309-BD!$G309</f>
        <v>1840.8900000000003</v>
      </c>
      <c r="J309" s="30">
        <f>IFERROR(BD!$I309/BD!$F309,)</f>
        <v>0.3932752535826291</v>
      </c>
      <c r="K309" s="29">
        <v>1568</v>
      </c>
      <c r="L309" s="29"/>
      <c r="M309" s="29">
        <v>179.53</v>
      </c>
      <c r="N309" s="29"/>
      <c r="O309" s="29">
        <v>300</v>
      </c>
      <c r="P309" s="29">
        <f>BD!$L309+BD!$M309+BD!$N309+BD!$O309</f>
        <v>479.53</v>
      </c>
      <c r="Q309" s="29">
        <v>137.37</v>
      </c>
      <c r="R309" s="29">
        <v>655.13</v>
      </c>
      <c r="S309" s="29">
        <f>BD!$Q309+BD!$R309</f>
        <v>792.5</v>
      </c>
      <c r="T309" s="32">
        <f>BD!$K309+BD!$P309+BD!$S309</f>
        <v>2840.0299999999997</v>
      </c>
      <c r="U309" s="33">
        <f>(BD!$B309/(SUM($B$308:$B$3383)))*$AA$308</f>
        <v>223.1002615613211</v>
      </c>
      <c r="V309" s="32">
        <f>BD!$F309-BD!$G309-BD!$U309</f>
        <v>1617.7897384386793</v>
      </c>
      <c r="W309" s="34">
        <f>IFERROR(BD!$V309/BD!$C309,"0")</f>
        <v>0.28875902059749098</v>
      </c>
      <c r="X309" s="35">
        <v>45901</v>
      </c>
      <c r="Y309" s="42">
        <f t="shared" si="6"/>
        <v>45930</v>
      </c>
      <c r="AB309" s="18">
        <f>SUMIFS('BD FT'!$Q:$Q,'BD FT'!$P:$P,BD!A309,'BD FT'!$O:$O,BD!Y309)</f>
        <v>0</v>
      </c>
      <c r="AC309" s="18">
        <f>SUMIFS('BD FREE'!$D:$D,'BD FREE'!$A:$A,BD!$A309,'BD FREE'!$C:$C,BD!$Y309)</f>
        <v>0</v>
      </c>
    </row>
    <row r="310" spans="1:29" x14ac:dyDescent="0.25">
      <c r="A310" s="4" t="s">
        <v>18</v>
      </c>
      <c r="B310" s="40">
        <v>41625.370000000003</v>
      </c>
      <c r="C310" s="40">
        <v>47239.59</v>
      </c>
      <c r="D310" s="15">
        <f>IFERROR(BD!$C310/BD!$B310,0)</f>
        <v>1.1348749572676469</v>
      </c>
      <c r="E310" s="192">
        <v>7770.92</v>
      </c>
      <c r="F310" s="14">
        <f>BD!$C310-BD!$E310</f>
        <v>39468.67</v>
      </c>
      <c r="G310" s="16">
        <f>BD!$K310+BD!$P310+BD!$S310</f>
        <v>23269.55</v>
      </c>
      <c r="H310" s="15">
        <f>IFERROR(BD!$G310/BD!$F310,0)</f>
        <v>0.58957015779857802</v>
      </c>
      <c r="I310" s="16">
        <f>BD!$F310-BD!$G310</f>
        <v>16199.119999999999</v>
      </c>
      <c r="J310" s="15">
        <f>IFERROR(BD!$I310/BD!$F310,)</f>
        <v>0.41042984220142203</v>
      </c>
      <c r="K310" s="40">
        <v>10749</v>
      </c>
      <c r="L310" s="40">
        <v>519.20000000000005</v>
      </c>
      <c r="M310" s="40">
        <v>1012.7600000000002</v>
      </c>
      <c r="N310" s="40">
        <v>581.28000000000009</v>
      </c>
      <c r="O310" s="40">
        <v>2540</v>
      </c>
      <c r="P310" s="14">
        <f>BD!$L310+BD!$M310+BD!$N310+BD!$O310</f>
        <v>4653.24</v>
      </c>
      <c r="Q310" s="40">
        <v>1357.63</v>
      </c>
      <c r="R310" s="40">
        <v>6509.68</v>
      </c>
      <c r="S310" s="14">
        <f>BD!$Q310+BD!$R310</f>
        <v>7867.31</v>
      </c>
      <c r="T310" s="17">
        <f>BD!$K310+BD!$P310+BD!$S310</f>
        <v>23269.55</v>
      </c>
      <c r="U310" s="18">
        <f>(BD!$B310/(SUM($B$308:$B$3383)))*$AA$308</f>
        <v>1657.5692066817255</v>
      </c>
      <c r="V310" s="17">
        <f>BD!$F310-BD!$G310-BD!$U310</f>
        <v>14541.550793318274</v>
      </c>
      <c r="W310" s="19">
        <f>IFERROR(BD!$V310/BD!$C310,"0")</f>
        <v>0.30782550808163822</v>
      </c>
      <c r="X310" s="20">
        <v>45901</v>
      </c>
      <c r="Y310" s="41">
        <f t="shared" ref="Y310:Y373" si="7">EOMONTH(X310,0)</f>
        <v>45930</v>
      </c>
      <c r="AB310" s="18">
        <f>SUMIFS('BD FT'!$Q:$Q,'BD FT'!$P:$P,BD!A310,'BD FT'!$O:$O,BD!Y310)</f>
        <v>0</v>
      </c>
      <c r="AC310" s="18">
        <f>SUMIFS('BD FREE'!$D:$D,'BD FREE'!$A:$A,BD!$A310,'BD FREE'!$C:$C,BD!$Y310)</f>
        <v>600</v>
      </c>
    </row>
    <row r="311" spans="1:29" x14ac:dyDescent="0.25">
      <c r="A311" s="5" t="s">
        <v>19</v>
      </c>
      <c r="B311" s="29">
        <v>3576.77</v>
      </c>
      <c r="C311" s="29">
        <v>3576.77</v>
      </c>
      <c r="D311" s="30">
        <f>IFERROR(BD!$C311/BD!$B311,0)</f>
        <v>1</v>
      </c>
      <c r="E311" s="31">
        <v>588.39</v>
      </c>
      <c r="F311" s="29">
        <f>BD!$C311-BD!$E311</f>
        <v>2988.38</v>
      </c>
      <c r="G311" s="31">
        <f>BD!$K311+BD!$P311+BD!$S311</f>
        <v>1710.3700000000001</v>
      </c>
      <c r="H311" s="30">
        <f>IFERROR(BD!$G311/BD!$F311,0)</f>
        <v>0.57234019769908784</v>
      </c>
      <c r="I311" s="31">
        <f>BD!$F311-BD!$G311</f>
        <v>1278.01</v>
      </c>
      <c r="J311" s="30">
        <f>IFERROR(BD!$I311/BD!$F311,)</f>
        <v>0.42765980230091216</v>
      </c>
      <c r="K311" s="29">
        <v>942</v>
      </c>
      <c r="L311" s="29"/>
      <c r="M311" s="29">
        <v>144.68</v>
      </c>
      <c r="N311" s="29"/>
      <c r="O311" s="29">
        <v>150</v>
      </c>
      <c r="P311" s="29">
        <f>BD!$L311+BD!$M311+BD!$N311+BD!$O311</f>
        <v>294.68</v>
      </c>
      <c r="Q311" s="29">
        <v>82.42</v>
      </c>
      <c r="R311" s="29">
        <v>391.27</v>
      </c>
      <c r="S311" s="29">
        <f>BD!$Q311+BD!$R311</f>
        <v>473.69</v>
      </c>
      <c r="T311" s="32">
        <f>BD!$K311+BD!$P311+BD!$S311</f>
        <v>1710.3700000000001</v>
      </c>
      <c r="U311" s="33">
        <f>(BD!$B311/(SUM($B$308:$B$3383)))*$AA$308</f>
        <v>142.43101770345814</v>
      </c>
      <c r="V311" s="32">
        <f>BD!$F311-BD!$G311-BD!$U311</f>
        <v>1135.5789822965419</v>
      </c>
      <c r="W311" s="34">
        <f>IFERROR(BD!$V311/BD!$C311,"0")</f>
        <v>0.31748728106547019</v>
      </c>
      <c r="X311" s="35">
        <v>45901</v>
      </c>
      <c r="Y311" s="42">
        <f t="shared" si="7"/>
        <v>45930</v>
      </c>
      <c r="AB311" s="18">
        <f>SUMIFS('BD FT'!$Q:$Q,'BD FT'!$P:$P,BD!A311,'BD FT'!$O:$O,BD!Y311)</f>
        <v>0</v>
      </c>
      <c r="AC311" s="18">
        <f>SUMIFS('BD FREE'!$D:$D,'BD FREE'!$A:$A,BD!$A311,'BD FREE'!$C:$C,BD!$Y311)</f>
        <v>0</v>
      </c>
    </row>
    <row r="312" spans="1:29" x14ac:dyDescent="0.25">
      <c r="A312" s="4" t="s">
        <v>20</v>
      </c>
      <c r="B312" s="40">
        <v>3576.77</v>
      </c>
      <c r="C312" s="40">
        <v>3576.77</v>
      </c>
      <c r="D312" s="15">
        <f>IFERROR(BD!$C312/BD!$B312,0)</f>
        <v>1</v>
      </c>
      <c r="E312" s="192">
        <v>588.39</v>
      </c>
      <c r="F312" s="14">
        <f>BD!$C312-BD!$E312</f>
        <v>2988.38</v>
      </c>
      <c r="G312" s="16">
        <f>BD!$K312+BD!$P312+BD!$S312</f>
        <v>2206.29</v>
      </c>
      <c r="H312" s="15">
        <f>IFERROR(BD!$G312/BD!$F312,0)</f>
        <v>0.73828964187954671</v>
      </c>
      <c r="I312" s="16">
        <f>BD!$F312-BD!$G312</f>
        <v>782.09000000000015</v>
      </c>
      <c r="J312" s="15">
        <f>IFERROR(BD!$I312/BD!$F312,)</f>
        <v>0.26171035812045323</v>
      </c>
      <c r="K312" s="40">
        <v>881</v>
      </c>
      <c r="L312" s="40">
        <v>556.91999999999996</v>
      </c>
      <c r="M312" s="40">
        <v>144.68</v>
      </c>
      <c r="N312" s="40"/>
      <c r="O312" s="40">
        <v>150</v>
      </c>
      <c r="P312" s="14">
        <f>BD!$L312+BD!$M312+BD!$N312+BD!$O312</f>
        <v>851.59999999999991</v>
      </c>
      <c r="Q312" s="40">
        <v>82.42</v>
      </c>
      <c r="R312" s="40">
        <v>391.27</v>
      </c>
      <c r="S312" s="14">
        <f>BD!$Q312+BD!$R312</f>
        <v>473.69</v>
      </c>
      <c r="T312" s="17">
        <f>BD!$K312+BD!$P312+BD!$S312</f>
        <v>2206.29</v>
      </c>
      <c r="U312" s="18">
        <f>(BD!$B312/(SUM($B$308:$B$3383)))*$AA$308</f>
        <v>142.43101770345814</v>
      </c>
      <c r="V312" s="17">
        <f>BD!$F312-BD!$G312-BD!$U312</f>
        <v>639.65898229654204</v>
      </c>
      <c r="W312" s="19">
        <f>IFERROR(BD!$V312/BD!$C312,"0")</f>
        <v>0.17883704635650099</v>
      </c>
      <c r="X312" s="20">
        <v>45901</v>
      </c>
      <c r="Y312" s="41">
        <f t="shared" si="7"/>
        <v>45930</v>
      </c>
      <c r="AB312" s="18">
        <f>SUMIFS('BD FT'!$Q:$Q,'BD FT'!$P:$P,BD!A312,'BD FT'!$O:$O,BD!Y312)</f>
        <v>0</v>
      </c>
      <c r="AC312" s="18">
        <f>SUMIFS('BD FREE'!$D:$D,'BD FREE'!$A:$A,BD!$A312,'BD FREE'!$C:$C,BD!$Y312)</f>
        <v>0</v>
      </c>
    </row>
    <row r="313" spans="1:29" x14ac:dyDescent="0.25">
      <c r="A313" s="5" t="s">
        <v>21</v>
      </c>
      <c r="B313" s="29">
        <v>5584.13</v>
      </c>
      <c r="C313" s="29">
        <v>5584.13</v>
      </c>
      <c r="D313" s="30">
        <f>IFERROR(BD!$C313/BD!$B313,0)</f>
        <v>1</v>
      </c>
      <c r="E313" s="31">
        <v>918.58</v>
      </c>
      <c r="F313" s="29">
        <f>BD!$C313-BD!$E313</f>
        <v>4665.55</v>
      </c>
      <c r="G313" s="31">
        <f>BD!$K313+BD!$P313+BD!$S313</f>
        <v>2689.09</v>
      </c>
      <c r="H313" s="30">
        <f>IFERROR(BD!$G313/BD!$F313,0)</f>
        <v>0.57637148889198486</v>
      </c>
      <c r="I313" s="31">
        <f>BD!$F313-BD!$G313</f>
        <v>1976.46</v>
      </c>
      <c r="J313" s="30">
        <f>IFERROR(BD!$I313/BD!$F313,)</f>
        <v>0.42362851110801514</v>
      </c>
      <c r="K313" s="29">
        <v>1017</v>
      </c>
      <c r="L313" s="29">
        <v>270.60000000000002</v>
      </c>
      <c r="M313" s="29">
        <v>144.68</v>
      </c>
      <c r="N313" s="29">
        <v>456.72</v>
      </c>
      <c r="O313" s="29"/>
      <c r="P313" s="29">
        <f>BD!$L313+BD!$M313+BD!$N313+BD!$O313</f>
        <v>872</v>
      </c>
      <c r="Q313" s="29">
        <v>138.65</v>
      </c>
      <c r="R313" s="29">
        <v>661.44</v>
      </c>
      <c r="S313" s="29">
        <f>BD!$Q313+BD!$R313</f>
        <v>800.09</v>
      </c>
      <c r="T313" s="32">
        <f>BD!$K313+BD!$P313+BD!$S313</f>
        <v>2689.09</v>
      </c>
      <c r="U313" s="33">
        <f>(BD!$B313/(SUM($B$308:$B$3383)))*$AA$308</f>
        <v>222.36635816348598</v>
      </c>
      <c r="V313" s="32">
        <f>BD!$F313-BD!$G313-BD!$U313</f>
        <v>1754.0936418365141</v>
      </c>
      <c r="W313" s="34">
        <f>IFERROR(BD!$V313/BD!$C313,"0")</f>
        <v>0.31412120452720727</v>
      </c>
      <c r="X313" s="35">
        <v>45901</v>
      </c>
      <c r="Y313" s="42">
        <f t="shared" si="7"/>
        <v>45930</v>
      </c>
      <c r="AB313" s="18">
        <f>SUMIFS('BD FT'!$Q:$Q,'BD FT'!$P:$P,BD!A313,'BD FT'!$O:$O,BD!Y313)</f>
        <v>0</v>
      </c>
      <c r="AC313" s="18">
        <f>SUMIFS('BD FREE'!$D:$D,'BD FREE'!$A:$A,BD!$A313,'BD FREE'!$C:$C,BD!$Y313)</f>
        <v>0</v>
      </c>
    </row>
    <row r="314" spans="1:29" x14ac:dyDescent="0.25">
      <c r="A314" s="4" t="s">
        <v>22</v>
      </c>
      <c r="B314" s="40">
        <v>25539.14</v>
      </c>
      <c r="C314" s="40">
        <v>25539.14</v>
      </c>
      <c r="D314" s="15">
        <f>IFERROR(BD!$C314/BD!$B314,0)</f>
        <v>1</v>
      </c>
      <c r="E314" s="192">
        <v>4201.17</v>
      </c>
      <c r="F314" s="14">
        <f>BD!$C314-BD!$E314</f>
        <v>21337.97</v>
      </c>
      <c r="G314" s="16">
        <f>BD!$K314+BD!$P314+BD!$S314</f>
        <v>13324.86</v>
      </c>
      <c r="H314" s="15">
        <f>IFERROR(BD!$G314/BD!$F314,0)</f>
        <v>0.62446708848123789</v>
      </c>
      <c r="I314" s="16">
        <f>BD!$F314-BD!$G314</f>
        <v>8013.1100000000006</v>
      </c>
      <c r="J314" s="15">
        <f>IFERROR(BD!$I314/BD!$F314,)</f>
        <v>0.37553291151876211</v>
      </c>
      <c r="K314" s="40">
        <v>5596</v>
      </c>
      <c r="L314" s="40">
        <v>570.96</v>
      </c>
      <c r="M314" s="40">
        <v>578.72</v>
      </c>
      <c r="N314" s="40">
        <v>1785.36</v>
      </c>
      <c r="O314" s="40">
        <v>990</v>
      </c>
      <c r="P314" s="14">
        <f>BD!$L314+BD!$M314+BD!$N314+BD!$O314</f>
        <v>3925.04</v>
      </c>
      <c r="Q314" s="40">
        <v>656.28</v>
      </c>
      <c r="R314" s="40">
        <v>3147.54</v>
      </c>
      <c r="S314" s="14">
        <f>BD!$Q314+BD!$R314</f>
        <v>3803.8199999999997</v>
      </c>
      <c r="T314" s="17">
        <f>BD!$K314+BD!$P314+BD!$S314</f>
        <v>13324.86</v>
      </c>
      <c r="U314" s="18">
        <f>(BD!$B314/(SUM($B$308:$B$3383)))*$AA$308</f>
        <v>1016.997375137651</v>
      </c>
      <c r="V314" s="17">
        <f>BD!$F314-BD!$G314-BD!$U314</f>
        <v>6996.1126248623495</v>
      </c>
      <c r="W314" s="19">
        <f>IFERROR(BD!$V314/BD!$C314,"0")</f>
        <v>0.2739368915657438</v>
      </c>
      <c r="X314" s="20">
        <v>45901</v>
      </c>
      <c r="Y314" s="41">
        <f t="shared" si="7"/>
        <v>45930</v>
      </c>
      <c r="AB314" s="18">
        <f>SUMIFS('BD FT'!$Q:$Q,'BD FT'!$P:$P,BD!A314,'BD FT'!$O:$O,BD!Y314)</f>
        <v>0</v>
      </c>
      <c r="AC314" s="18">
        <f>SUMIFS('BD FREE'!$D:$D,'BD FREE'!$A:$A,BD!$A314,'BD FREE'!$C:$C,BD!$Y314)</f>
        <v>0</v>
      </c>
    </row>
    <row r="315" spans="1:29" x14ac:dyDescent="0.25">
      <c r="A315" s="5" t="s">
        <v>25</v>
      </c>
      <c r="B315" s="29">
        <v>6300.93</v>
      </c>
      <c r="C315" s="29">
        <v>7240.93</v>
      </c>
      <c r="D315" s="30">
        <f>IFERROR(BD!$C315/BD!$B315,0)</f>
        <v>1.1491843267581134</v>
      </c>
      <c r="E315" s="31">
        <v>1036.51</v>
      </c>
      <c r="F315" s="29">
        <f>BD!$C315-BD!$E315</f>
        <v>6204.42</v>
      </c>
      <c r="G315" s="31">
        <f>BD!$K315+BD!$P315+BD!$S315</f>
        <v>3185.3500000000004</v>
      </c>
      <c r="H315" s="30">
        <f>IFERROR(BD!$G315/BD!$F315,0)</f>
        <v>0.51340012442742433</v>
      </c>
      <c r="I315" s="31">
        <f>BD!$F315-BD!$G315</f>
        <v>3019.0699999999997</v>
      </c>
      <c r="J315" s="30">
        <f>IFERROR(BD!$I315/BD!$F315,)</f>
        <v>0.48659987557257561</v>
      </c>
      <c r="K315" s="29">
        <v>1224</v>
      </c>
      <c r="L315" s="29">
        <v>309</v>
      </c>
      <c r="M315" s="29">
        <v>144.68</v>
      </c>
      <c r="N315" s="29">
        <v>456.72</v>
      </c>
      <c r="O315" s="29">
        <v>300</v>
      </c>
      <c r="P315" s="29">
        <f>BD!$L315+BD!$M315+BD!$N315+BD!$O315</f>
        <v>1210.4000000000001</v>
      </c>
      <c r="Q315" s="29">
        <v>141.32</v>
      </c>
      <c r="R315" s="29">
        <v>609.63</v>
      </c>
      <c r="S315" s="29">
        <f>BD!$Q315+BD!$R315</f>
        <v>750.95</v>
      </c>
      <c r="T315" s="32">
        <f>BD!$K315+BD!$P315+BD!$S315</f>
        <v>3185.3500000000004</v>
      </c>
      <c r="U315" s="33">
        <f>(BD!$B315/(SUM($B$308:$B$3383)))*$AA$308</f>
        <v>250.91014305595564</v>
      </c>
      <c r="V315" s="32">
        <f>BD!$F315-BD!$G315-BD!$U315</f>
        <v>2768.1598569440439</v>
      </c>
      <c r="W315" s="34">
        <f>IFERROR(BD!$V315/BD!$C315,"0")</f>
        <v>0.38229341492654173</v>
      </c>
      <c r="X315" s="35">
        <v>45901</v>
      </c>
      <c r="Y315" s="42">
        <f t="shared" si="7"/>
        <v>45930</v>
      </c>
      <c r="AB315" s="18">
        <f>SUMIFS('BD FT'!$Q:$Q,'BD FT'!$P:$P,BD!A315,'BD FT'!$O:$O,BD!Y315)</f>
        <v>0</v>
      </c>
      <c r="AC315" s="18">
        <f>SUMIFS('BD FREE'!$D:$D,'BD FREE'!$A:$A,BD!$A315,'BD FREE'!$C:$C,BD!$Y315)</f>
        <v>0</v>
      </c>
    </row>
    <row r="316" spans="1:29" x14ac:dyDescent="0.25">
      <c r="A316" s="4" t="s">
        <v>26</v>
      </c>
      <c r="B316" s="40">
        <v>27005.1</v>
      </c>
      <c r="C316" s="40">
        <v>27005.1</v>
      </c>
      <c r="D316" s="15">
        <f>IFERROR(BD!$C316/BD!$B316,0)</f>
        <v>1</v>
      </c>
      <c r="E316" s="192">
        <v>4617.6400000000003</v>
      </c>
      <c r="F316" s="14">
        <f>BD!$C316-BD!$E316</f>
        <v>22387.46</v>
      </c>
      <c r="G316" s="16">
        <f>BD!$K316+BD!$P316+BD!$S316</f>
        <v>14135.189999999999</v>
      </c>
      <c r="H316" s="15">
        <f>IFERROR(BD!$G316/BD!$F316,0)</f>
        <v>0.63138873279952257</v>
      </c>
      <c r="I316" s="16">
        <f>BD!$F316-BD!$G316</f>
        <v>8252.27</v>
      </c>
      <c r="J316" s="15">
        <f>IFERROR(BD!$I316/BD!$F316,)</f>
        <v>0.36861126720047743</v>
      </c>
      <c r="K316" s="40">
        <v>5996</v>
      </c>
      <c r="L316" s="40">
        <v>962</v>
      </c>
      <c r="M316" s="40">
        <v>578.72</v>
      </c>
      <c r="N316" s="40">
        <v>1764.6000000000001</v>
      </c>
      <c r="O316" s="40">
        <v>900</v>
      </c>
      <c r="P316" s="14">
        <f>BD!$L316+BD!$M316+BD!$N316+BD!$O316</f>
        <v>4205.32</v>
      </c>
      <c r="Q316" s="40">
        <v>700.81</v>
      </c>
      <c r="R316" s="40">
        <v>3233.06</v>
      </c>
      <c r="S316" s="14">
        <f>BD!$Q316+BD!$R316</f>
        <v>3933.87</v>
      </c>
      <c r="T316" s="17">
        <f>BD!$K316+BD!$P316+BD!$S316</f>
        <v>14135.189999999999</v>
      </c>
      <c r="U316" s="18">
        <f>(BD!$B316/(SUM($B$308:$B$3383)))*$AA$308</f>
        <v>1075.3735566401131</v>
      </c>
      <c r="V316" s="17">
        <f>BD!$F316-BD!$G316-BD!$U316</f>
        <v>7176.8964433598876</v>
      </c>
      <c r="W316" s="19">
        <f>IFERROR(BD!$V316/BD!$C316,"0")</f>
        <v>0.26576078012523147</v>
      </c>
      <c r="X316" s="20">
        <v>45901</v>
      </c>
      <c r="Y316" s="41">
        <f t="shared" si="7"/>
        <v>45930</v>
      </c>
      <c r="AB316" s="18">
        <f>SUMIFS('BD FT'!$Q:$Q,'BD FT'!$P:$P,BD!A316,'BD FT'!$O:$O,BD!Y316)</f>
        <v>235</v>
      </c>
      <c r="AC316" s="18">
        <f>SUMIFS('BD FREE'!$D:$D,'BD FREE'!$A:$A,BD!$A316,'BD FREE'!$C:$C,BD!$Y316)</f>
        <v>0</v>
      </c>
    </row>
    <row r="317" spans="1:29" x14ac:dyDescent="0.25">
      <c r="A317" s="5" t="s">
        <v>27</v>
      </c>
      <c r="B317" s="29">
        <v>20110.73</v>
      </c>
      <c r="C317" s="29">
        <v>19855.13</v>
      </c>
      <c r="D317" s="30">
        <f>IFERROR(BD!$C317/BD!$B317,0)</f>
        <v>0.98729036688374816</v>
      </c>
      <c r="E317" s="31">
        <v>3861.82</v>
      </c>
      <c r="F317" s="29">
        <f>BD!$C317-BD!$E317</f>
        <v>15993.310000000001</v>
      </c>
      <c r="G317" s="31">
        <f>BD!$K317+BD!$P317+BD!$S317</f>
        <v>8944.36</v>
      </c>
      <c r="H317" s="30">
        <f>IFERROR(BD!$G317/BD!$F317,0)</f>
        <v>0.55925633905676808</v>
      </c>
      <c r="I317" s="31">
        <f>BD!$F317-BD!$G317</f>
        <v>7048.9500000000007</v>
      </c>
      <c r="J317" s="30">
        <f>IFERROR(BD!$I317/BD!$F317,)</f>
        <v>0.44074366094323192</v>
      </c>
      <c r="K317" s="29">
        <v>2789</v>
      </c>
      <c r="L317" s="29">
        <v>954.6</v>
      </c>
      <c r="M317" s="29">
        <v>434.04</v>
      </c>
      <c r="N317" s="29">
        <v>871.92000000000007</v>
      </c>
      <c r="O317" s="29">
        <v>600</v>
      </c>
      <c r="P317" s="29">
        <f>BD!$L317+BD!$M317+BD!$N317+BD!$O317</f>
        <v>2860.5600000000004</v>
      </c>
      <c r="Q317" s="29">
        <v>522.34</v>
      </c>
      <c r="R317" s="29">
        <v>2772.46</v>
      </c>
      <c r="S317" s="29">
        <f>BD!$Q317+BD!$R317</f>
        <v>3294.8</v>
      </c>
      <c r="T317" s="32">
        <f>BD!$K317+BD!$P317+BD!$S317</f>
        <v>8944.36</v>
      </c>
      <c r="U317" s="33">
        <f>(BD!$B317/(SUM($B$308:$B$3383)))*$AA$308</f>
        <v>800.83196310063727</v>
      </c>
      <c r="V317" s="32">
        <f>BD!$F317-BD!$G317-BD!$U317</f>
        <v>6248.1180368993637</v>
      </c>
      <c r="W317" s="34">
        <f>IFERROR(BD!$V317/BD!$C317,"0")</f>
        <v>0.31468532499658092</v>
      </c>
      <c r="X317" s="35">
        <v>45901</v>
      </c>
      <c r="Y317" s="42">
        <f t="shared" si="7"/>
        <v>45930</v>
      </c>
      <c r="AB317" s="18">
        <f>SUMIFS('BD FT'!$Q:$Q,'BD FT'!$P:$P,BD!A317,'BD FT'!$O:$O,BD!Y317)</f>
        <v>0</v>
      </c>
      <c r="AC317" s="18">
        <f>SUMIFS('BD FREE'!$D:$D,'BD FREE'!$A:$A,BD!$A317,'BD FREE'!$C:$C,BD!$Y317)</f>
        <v>450</v>
      </c>
    </row>
    <row r="318" spans="1:29" x14ac:dyDescent="0.25">
      <c r="A318" s="4" t="s">
        <v>28</v>
      </c>
      <c r="B318" s="40">
        <v>13212.53</v>
      </c>
      <c r="C318" s="40">
        <v>13916.53</v>
      </c>
      <c r="D318" s="15">
        <f>IFERROR(BD!$C318/BD!$B318,0)</f>
        <v>1.0532827550817292</v>
      </c>
      <c r="E318" s="192">
        <v>1975.02</v>
      </c>
      <c r="F318" s="14">
        <f>BD!$C318-BD!$E318</f>
        <v>11941.51</v>
      </c>
      <c r="G318" s="16">
        <f>BD!$K318+BD!$P318+BD!$S318</f>
        <v>6596.7199999999993</v>
      </c>
      <c r="H318" s="15">
        <f>IFERROR(BD!$G318/BD!$F318,0)</f>
        <v>0.55241925016183036</v>
      </c>
      <c r="I318" s="16">
        <f>BD!$F318-BD!$G318</f>
        <v>5344.7900000000009</v>
      </c>
      <c r="J318" s="15">
        <f>IFERROR(BD!$I318/BD!$F318,)</f>
        <v>0.44758074983816959</v>
      </c>
      <c r="K318" s="40">
        <v>2679</v>
      </c>
      <c r="L318" s="40">
        <v>602.70000000000005</v>
      </c>
      <c r="M318" s="40">
        <v>434.04</v>
      </c>
      <c r="N318" s="40"/>
      <c r="O318" s="40">
        <v>900</v>
      </c>
      <c r="P318" s="14">
        <f>BD!$L318+BD!$M318+BD!$N318+BD!$O318</f>
        <v>1936.74</v>
      </c>
      <c r="Q318" s="40">
        <v>341.46</v>
      </c>
      <c r="R318" s="40">
        <v>1639.52</v>
      </c>
      <c r="S318" s="14">
        <f>BD!$Q318+BD!$R318</f>
        <v>1980.98</v>
      </c>
      <c r="T318" s="17">
        <f>BD!$K318+BD!$P318+BD!$S318</f>
        <v>6596.7199999999993</v>
      </c>
      <c r="U318" s="18">
        <f>(BD!$B318/(SUM($B$308:$B$3383)))*$AA$308</f>
        <v>526.13785463909392</v>
      </c>
      <c r="V318" s="17">
        <f>BD!$F318-BD!$G318-BD!$U318</f>
        <v>4818.6521453609066</v>
      </c>
      <c r="W318" s="19">
        <f>IFERROR(BD!$V318/BD!$C318,"0")</f>
        <v>0.34625385389611535</v>
      </c>
      <c r="X318" s="20">
        <v>45901</v>
      </c>
      <c r="Y318" s="41">
        <f t="shared" si="7"/>
        <v>45930</v>
      </c>
      <c r="AB318" s="18">
        <f>SUMIFS('BD FT'!$Q:$Q,'BD FT'!$P:$P,BD!A318,'BD FT'!$O:$O,BD!Y318)</f>
        <v>0</v>
      </c>
      <c r="AC318" s="18">
        <f>SUMIFS('BD FREE'!$D:$D,'BD FREE'!$A:$A,BD!$A318,'BD FREE'!$C:$C,BD!$Y318)</f>
        <v>0</v>
      </c>
    </row>
    <row r="319" spans="1:29" x14ac:dyDescent="0.25">
      <c r="A319" s="5" t="s">
        <v>29</v>
      </c>
      <c r="B319" s="29">
        <v>113324.73</v>
      </c>
      <c r="C319" s="29">
        <v>119202.44</v>
      </c>
      <c r="D319" s="30">
        <f>IFERROR(BD!$C319/BD!$B319,0)</f>
        <v>1.0518660843048115</v>
      </c>
      <c r="E319" s="31">
        <v>19749.5</v>
      </c>
      <c r="F319" s="29">
        <f>BD!$C319-BD!$E319</f>
        <v>99452.94</v>
      </c>
      <c r="G319" s="31">
        <f>BD!$K319+BD!$P319+BD!$S319</f>
        <v>68160.109999999986</v>
      </c>
      <c r="H319" s="30">
        <f>IFERROR(BD!$G319/BD!$F319,0)</f>
        <v>0.68535037777666485</v>
      </c>
      <c r="I319" s="31">
        <f>BD!$F319-BD!$G319</f>
        <v>31292.830000000016</v>
      </c>
      <c r="J319" s="30">
        <f>IFERROR(BD!$I319/BD!$F319,)</f>
        <v>0.31464962222333515</v>
      </c>
      <c r="K319" s="29">
        <v>36705</v>
      </c>
      <c r="L319" s="29">
        <v>1094.7</v>
      </c>
      <c r="M319" s="29">
        <v>2748.92</v>
      </c>
      <c r="N319" s="29"/>
      <c r="O319" s="29">
        <v>4440</v>
      </c>
      <c r="P319" s="29">
        <f>BD!$L319+BD!$M319+BD!$N319+BD!$O319</f>
        <v>8283.619999999999</v>
      </c>
      <c r="Q319" s="29">
        <v>3974.64</v>
      </c>
      <c r="R319" s="29">
        <v>19196.849999999999</v>
      </c>
      <c r="S319" s="29">
        <f>BD!$Q319+BD!$R319</f>
        <v>23171.489999999998</v>
      </c>
      <c r="T319" s="32">
        <f>BD!$K319+BD!$P319+BD!$S319</f>
        <v>68160.109999999986</v>
      </c>
      <c r="U319" s="33">
        <f>(BD!$B319/(SUM($B$308:$B$3383)))*$AA$308</f>
        <v>4512.7186329760125</v>
      </c>
      <c r="V319" s="32">
        <f>BD!$F319-BD!$G319-BD!$U319</f>
        <v>26780.111367024005</v>
      </c>
      <c r="W319" s="34">
        <f>IFERROR(BD!$V319/BD!$C319,"0")</f>
        <v>0.22466076505668847</v>
      </c>
      <c r="X319" s="35">
        <v>45901</v>
      </c>
      <c r="Y319" s="42">
        <f t="shared" si="7"/>
        <v>45930</v>
      </c>
      <c r="AB319" s="18">
        <f>SUMIFS('BD FT'!$Q:$Q,'BD FT'!$P:$P,BD!A319,'BD FT'!$O:$O,BD!Y319)</f>
        <v>470</v>
      </c>
      <c r="AC319" s="18">
        <f>SUMIFS('BD FREE'!$D:$D,'BD FREE'!$A:$A,BD!$A319,'BD FREE'!$C:$C,BD!$Y319)</f>
        <v>150</v>
      </c>
    </row>
    <row r="320" spans="1:29" x14ac:dyDescent="0.25">
      <c r="A320" s="4" t="s">
        <v>30</v>
      </c>
      <c r="B320" s="40">
        <v>22446.78</v>
      </c>
      <c r="C320" s="40">
        <v>23854.78</v>
      </c>
      <c r="D320" s="15">
        <f>IFERROR(BD!$C320/BD!$B320,0)</f>
        <v>1.0627261460218347</v>
      </c>
      <c r="E320" s="192">
        <v>3955.09</v>
      </c>
      <c r="F320" s="14">
        <f>BD!$C320-BD!$E320</f>
        <v>19899.689999999999</v>
      </c>
      <c r="G320" s="16">
        <f>BD!$K320+BD!$P320+BD!$S320</f>
        <v>14164.800000000001</v>
      </c>
      <c r="H320" s="15">
        <f>IFERROR(BD!$G320/BD!$F320,0)</f>
        <v>0.71181008347366226</v>
      </c>
      <c r="I320" s="16">
        <f>BD!$F320-BD!$G320</f>
        <v>5734.8899999999976</v>
      </c>
      <c r="J320" s="15">
        <f>IFERROR(BD!$I320/BD!$F320,)</f>
        <v>0.28818991652633774</v>
      </c>
      <c r="K320" s="40">
        <v>7749</v>
      </c>
      <c r="L320" s="40">
        <v>564</v>
      </c>
      <c r="M320" s="40">
        <v>578.72</v>
      </c>
      <c r="N320" s="40"/>
      <c r="O320" s="40">
        <v>1200</v>
      </c>
      <c r="P320" s="14">
        <f>BD!$L320+BD!$M320+BD!$N320+BD!$O320</f>
        <v>2342.7200000000003</v>
      </c>
      <c r="Q320" s="40">
        <v>701.64</v>
      </c>
      <c r="R320" s="40">
        <v>3371.44</v>
      </c>
      <c r="S320" s="14">
        <f>BD!$Q320+BD!$R320</f>
        <v>4073.08</v>
      </c>
      <c r="T320" s="17">
        <f>BD!$K320+BD!$P320+BD!$S320</f>
        <v>14164.800000000001</v>
      </c>
      <c r="U320" s="18">
        <f>(BD!$B320/(SUM($B$308:$B$3383)))*$AA$308</f>
        <v>893.8561102798418</v>
      </c>
      <c r="V320" s="17">
        <f>BD!$F320-BD!$G320-BD!$U320</f>
        <v>4841.0338897201555</v>
      </c>
      <c r="W320" s="19">
        <f>IFERROR(BD!$V320/BD!$C320,"0")</f>
        <v>0.20293768752929836</v>
      </c>
      <c r="X320" s="20">
        <v>45901</v>
      </c>
      <c r="Y320" s="41">
        <f t="shared" si="7"/>
        <v>45930</v>
      </c>
      <c r="AB320" s="18">
        <f>SUMIFS('BD FT'!$Q:$Q,'BD FT'!$P:$P,BD!A320,'BD FT'!$O:$O,BD!Y320)</f>
        <v>0</v>
      </c>
      <c r="AC320" s="18">
        <f>SUMIFS('BD FREE'!$D:$D,'BD FREE'!$A:$A,BD!$A320,'BD FREE'!$C:$C,BD!$Y320)</f>
        <v>0</v>
      </c>
    </row>
    <row r="321" spans="1:29" x14ac:dyDescent="0.25">
      <c r="A321" s="5" t="s">
        <v>31</v>
      </c>
      <c r="B321" s="29">
        <v>18900</v>
      </c>
      <c r="C321" s="29">
        <v>18516.509999999998</v>
      </c>
      <c r="D321" s="30">
        <f>IFERROR(BD!$C321/BD!$B321,0)</f>
        <v>0.9797095238095237</v>
      </c>
      <c r="E321" s="31">
        <v>3045.98</v>
      </c>
      <c r="F321" s="29">
        <f>BD!$C321-BD!$E321</f>
        <v>15470.529999999999</v>
      </c>
      <c r="G321" s="31">
        <f>BD!$K321+BD!$P321+BD!$S321</f>
        <v>9340.0299999999988</v>
      </c>
      <c r="H321" s="30">
        <f>IFERROR(BD!$G321/BD!$F321,0)</f>
        <v>0.60373044750244498</v>
      </c>
      <c r="I321" s="31">
        <f>BD!$F321-BD!$G321</f>
        <v>6130.5</v>
      </c>
      <c r="J321" s="30">
        <f>IFERROR(BD!$I321/BD!$F321,)</f>
        <v>0.39626955249755508</v>
      </c>
      <c r="K321" s="29">
        <v>4660</v>
      </c>
      <c r="L321" s="29">
        <v>756.31999999999994</v>
      </c>
      <c r="M321" s="29">
        <v>538.59</v>
      </c>
      <c r="N321" s="29"/>
      <c r="O321" s="29">
        <v>900</v>
      </c>
      <c r="P321" s="29">
        <f>BD!$L321+BD!$M321+BD!$N321+BD!$O321</f>
        <v>2194.91</v>
      </c>
      <c r="Q321" s="29">
        <v>430.25</v>
      </c>
      <c r="R321" s="29">
        <v>2054.87</v>
      </c>
      <c r="S321" s="29">
        <f>BD!$Q321+BD!$R321</f>
        <v>2485.12</v>
      </c>
      <c r="T321" s="32">
        <f>BD!$K321+BD!$P321+BD!$S321</f>
        <v>9340.0299999999988</v>
      </c>
      <c r="U321" s="33">
        <f>(BD!$B321/(SUM($B$308:$B$3383)))*$AA$308</f>
        <v>752.61932821941548</v>
      </c>
      <c r="V321" s="32">
        <f>BD!$F321-BD!$G321-BD!$U321</f>
        <v>5377.8806717805846</v>
      </c>
      <c r="W321" s="34">
        <f>IFERROR(BD!$V321/BD!$C321,"0")</f>
        <v>0.2904370570793624</v>
      </c>
      <c r="X321" s="35">
        <v>45901</v>
      </c>
      <c r="Y321" s="42">
        <f t="shared" si="7"/>
        <v>45930</v>
      </c>
      <c r="AB321" s="18">
        <f>SUMIFS('BD FT'!$Q:$Q,'BD FT'!$P:$P,BD!A321,'BD FT'!$O:$O,BD!Y321)</f>
        <v>0</v>
      </c>
      <c r="AC321" s="18">
        <f>SUMIFS('BD FREE'!$D:$D,'BD FREE'!$A:$A,BD!$A321,'BD FREE'!$C:$C,BD!$Y321)</f>
        <v>0</v>
      </c>
    </row>
    <row r="322" spans="1:29" x14ac:dyDescent="0.25">
      <c r="A322" s="4" t="s">
        <v>117</v>
      </c>
      <c r="B322" s="40">
        <v>64883.32</v>
      </c>
      <c r="C322" s="40">
        <v>75107.740000000005</v>
      </c>
      <c r="D322" s="15">
        <f>IFERROR(BD!$C322/BD!$B322,0)</f>
        <v>1.1575816403969466</v>
      </c>
      <c r="E322" s="192">
        <v>12355.23</v>
      </c>
      <c r="F322" s="14">
        <f>BD!$C322-BD!$E322</f>
        <v>62752.510000000009</v>
      </c>
      <c r="G322" s="16">
        <f>BD!$K322+BD!$P322+BD!$S322</f>
        <v>29463.279999999999</v>
      </c>
      <c r="H322" s="15">
        <f>IFERROR(BD!$G322/BD!$F322,0)</f>
        <v>0.46951556200700173</v>
      </c>
      <c r="I322" s="16">
        <f>BD!$F322-BD!$G322</f>
        <v>33289.23000000001</v>
      </c>
      <c r="J322" s="15">
        <f>IFERROR(BD!$I322/BD!$F322,)</f>
        <v>0.53048443799299827</v>
      </c>
      <c r="K322" s="40">
        <v>16601</v>
      </c>
      <c r="L322" s="40">
        <v>184.5</v>
      </c>
      <c r="M322" s="40">
        <v>434.04</v>
      </c>
      <c r="N322" s="40"/>
      <c r="O322" s="40">
        <v>1500</v>
      </c>
      <c r="P322" s="14">
        <f>BD!$L322+BD!$M322+BD!$N322+BD!$O322</f>
        <v>2118.54</v>
      </c>
      <c r="Q322" s="40">
        <v>1646.82</v>
      </c>
      <c r="R322" s="40">
        <v>9096.92</v>
      </c>
      <c r="S322" s="14">
        <f>BD!$Q322+BD!$R322</f>
        <v>10743.74</v>
      </c>
      <c r="T322" s="17">
        <f>BD!$K322+BD!$P322+BD!$S322</f>
        <v>29463.279999999999</v>
      </c>
      <c r="U322" s="18">
        <f>(BD!$B322/(SUM($B$308:$B$3383)))*$AA$308</f>
        <v>2583.7270217484324</v>
      </c>
      <c r="V322" s="17">
        <f>BD!$F322-BD!$G322-BD!$U322</f>
        <v>30705.502978251578</v>
      </c>
      <c r="W322" s="19">
        <f>IFERROR(BD!$V322/BD!$C322,"0")</f>
        <v>0.40881942364730423</v>
      </c>
      <c r="X322" s="20">
        <v>45901</v>
      </c>
      <c r="Y322" s="41">
        <f t="shared" si="7"/>
        <v>45930</v>
      </c>
      <c r="AB322" s="18">
        <f>SUMIFS('BD FT'!$Q:$Q,'BD FT'!$P:$P,BD!A322,'BD FT'!$O:$O,BD!Y322)</f>
        <v>3290</v>
      </c>
      <c r="AC322" s="18">
        <f>SUMIFS('BD FREE'!$D:$D,'BD FREE'!$A:$A,BD!$A322,'BD FREE'!$C:$C,BD!$Y322)</f>
        <v>0</v>
      </c>
    </row>
    <row r="323" spans="1:29" x14ac:dyDescent="0.25">
      <c r="A323" s="5" t="s">
        <v>32</v>
      </c>
      <c r="B323" s="29">
        <v>51099.85</v>
      </c>
      <c r="C323" s="29">
        <v>46333.16</v>
      </c>
      <c r="D323" s="30">
        <f>IFERROR(BD!$C323/BD!$B323,0)</f>
        <v>0.90671812148176567</v>
      </c>
      <c r="E323" s="31">
        <v>8641.15</v>
      </c>
      <c r="F323" s="29">
        <f>BD!$C323-BD!$E323</f>
        <v>37692.01</v>
      </c>
      <c r="G323" s="31">
        <f>BD!$K323+BD!$P323+BD!$S323</f>
        <v>24649.670000000002</v>
      </c>
      <c r="H323" s="30">
        <f>IFERROR(BD!$G323/BD!$F323,0)</f>
        <v>0.65397600181046334</v>
      </c>
      <c r="I323" s="31">
        <f>BD!$F323-BD!$G323</f>
        <v>13042.34</v>
      </c>
      <c r="J323" s="30">
        <f>IFERROR(BD!$I323/BD!$F323,)</f>
        <v>0.34602399818953672</v>
      </c>
      <c r="K323" s="29">
        <v>13053</v>
      </c>
      <c r="L323" s="29">
        <v>2273</v>
      </c>
      <c r="M323" s="29">
        <v>1012.7600000000002</v>
      </c>
      <c r="N323" s="29"/>
      <c r="O323" s="29">
        <v>1200</v>
      </c>
      <c r="P323" s="29">
        <f>BD!$L323+BD!$M323+BD!$N323+BD!$O323</f>
        <v>4485.76</v>
      </c>
      <c r="Q323" s="29">
        <v>1223.77</v>
      </c>
      <c r="R323" s="29">
        <v>5887.14</v>
      </c>
      <c r="S323" s="29">
        <f>BD!$Q323+BD!$R323</f>
        <v>7110.91</v>
      </c>
      <c r="T323" s="32">
        <f>BD!$K323+BD!$P323+BD!$S323</f>
        <v>24649.670000000002</v>
      </c>
      <c r="U323" s="33">
        <f>(BD!$B323/(SUM($B$308:$B$3383)))*$AA$308</f>
        <v>2034.8536920165554</v>
      </c>
      <c r="V323" s="32">
        <f>BD!$F323-BD!$G323-BD!$U323</f>
        <v>11007.486307983445</v>
      </c>
      <c r="W323" s="34">
        <f>IFERROR(BD!$V323/BD!$C323,"0")</f>
        <v>0.23757253569545966</v>
      </c>
      <c r="X323" s="35">
        <v>45901</v>
      </c>
      <c r="Y323" s="42">
        <f t="shared" si="7"/>
        <v>45930</v>
      </c>
      <c r="AB323" s="18">
        <f>SUMIFS('BD FT'!$Q:$Q,'BD FT'!$P:$P,BD!A323,'BD FT'!$O:$O,BD!Y323)</f>
        <v>0</v>
      </c>
      <c r="AC323" s="18">
        <f>SUMIFS('BD FREE'!$D:$D,'BD FREE'!$A:$A,BD!$A323,'BD FREE'!$C:$C,BD!$Y323)</f>
        <v>500</v>
      </c>
    </row>
    <row r="324" spans="1:29" x14ac:dyDescent="0.25">
      <c r="A324" s="4" t="s">
        <v>34</v>
      </c>
      <c r="B324" s="40">
        <v>52017.04</v>
      </c>
      <c r="C324" s="40">
        <v>52017.04</v>
      </c>
      <c r="D324" s="15">
        <f>IFERROR(BD!$C324/BD!$B324,0)</f>
        <v>1</v>
      </c>
      <c r="E324" s="192">
        <v>8556.81</v>
      </c>
      <c r="F324" s="14">
        <f>BD!$C324-BD!$E324</f>
        <v>43460.23</v>
      </c>
      <c r="G324" s="16">
        <f>BD!$K324+BD!$P324+BD!$S324</f>
        <v>29691.91</v>
      </c>
      <c r="H324" s="15">
        <f>IFERROR(BD!$G324/BD!$F324,0)</f>
        <v>0.68319725873517001</v>
      </c>
      <c r="I324" s="16">
        <f>BD!$F324-BD!$G324</f>
        <v>13768.320000000003</v>
      </c>
      <c r="J324" s="15">
        <f>IFERROR(BD!$I324/BD!$F324,)</f>
        <v>0.31680274126482999</v>
      </c>
      <c r="K324" s="40">
        <v>13605</v>
      </c>
      <c r="L324" s="40">
        <v>1563.3</v>
      </c>
      <c r="M324" s="40">
        <v>1157.4400000000003</v>
      </c>
      <c r="N324" s="40">
        <v>3280.08</v>
      </c>
      <c r="O324" s="40">
        <v>2100</v>
      </c>
      <c r="P324" s="14">
        <f>BD!$L324+BD!$M324+BD!$N324+BD!$O324</f>
        <v>8100.82</v>
      </c>
      <c r="Q324" s="40">
        <v>1376.33</v>
      </c>
      <c r="R324" s="40">
        <v>6609.76</v>
      </c>
      <c r="S324" s="14">
        <f>BD!$Q324+BD!$R324</f>
        <v>7986.09</v>
      </c>
      <c r="T324" s="17">
        <f>BD!$K324+BD!$P324+BD!$S324</f>
        <v>29691.91</v>
      </c>
      <c r="U324" s="18">
        <f>(BD!$B324/(SUM($B$308:$B$3383)))*$AA$308</f>
        <v>2071.3772328445748</v>
      </c>
      <c r="V324" s="17">
        <f>BD!$F324-BD!$G324-BD!$U324</f>
        <v>11696.942767155429</v>
      </c>
      <c r="W324" s="19">
        <f>IFERROR(BD!$V324/BD!$C324,"0")</f>
        <v>0.22486751970422442</v>
      </c>
      <c r="X324" s="20">
        <v>45901</v>
      </c>
      <c r="Y324" s="41">
        <f t="shared" si="7"/>
        <v>45930</v>
      </c>
      <c r="AB324" s="18">
        <f>SUMIFS('BD FT'!$Q:$Q,'BD FT'!$P:$P,BD!A324,'BD FT'!$O:$O,BD!Y324)</f>
        <v>0</v>
      </c>
      <c r="AC324" s="18">
        <f>SUMIFS('BD FREE'!$D:$D,'BD FREE'!$A:$A,BD!$A324,'BD FREE'!$C:$C,BD!$Y324)</f>
        <v>0</v>
      </c>
    </row>
    <row r="325" spans="1:29" x14ac:dyDescent="0.25">
      <c r="A325" s="5" t="s">
        <v>35</v>
      </c>
      <c r="B325" s="29">
        <v>12234.27</v>
      </c>
      <c r="C325" s="29">
        <v>11850.78</v>
      </c>
      <c r="D325" s="30">
        <f>IFERROR(BD!$C325/BD!$B325,0)</f>
        <v>0.96865444362434372</v>
      </c>
      <c r="E325" s="31">
        <v>1949.46</v>
      </c>
      <c r="F325" s="29">
        <f>BD!$C325-BD!$E325</f>
        <v>9901.32</v>
      </c>
      <c r="G325" s="31">
        <f>BD!$K325+BD!$P325+BD!$S325</f>
        <v>5629.36</v>
      </c>
      <c r="H325" s="30">
        <f>IFERROR(BD!$G325/BD!$F325,0)</f>
        <v>0.56854641603341771</v>
      </c>
      <c r="I325" s="31">
        <f>BD!$F325-BD!$G325</f>
        <v>4271.96</v>
      </c>
      <c r="J325" s="30">
        <f>IFERROR(BD!$I325/BD!$F325,)</f>
        <v>0.43145358396658223</v>
      </c>
      <c r="K325" s="29">
        <v>2457</v>
      </c>
      <c r="L325" s="29">
        <v>312</v>
      </c>
      <c r="M325" s="29">
        <v>289.36</v>
      </c>
      <c r="N325" s="29">
        <v>975.72</v>
      </c>
      <c r="O325" s="29">
        <v>300</v>
      </c>
      <c r="P325" s="29">
        <f>BD!$L325+BD!$M325+BD!$N325+BD!$O325</f>
        <v>1877.08</v>
      </c>
      <c r="Q325" s="29">
        <v>236.16</v>
      </c>
      <c r="R325" s="29">
        <v>1059.1199999999999</v>
      </c>
      <c r="S325" s="29">
        <f>BD!$Q325+BD!$R325</f>
        <v>1295.28</v>
      </c>
      <c r="T325" s="32">
        <f>BD!$K325+BD!$P325+BD!$S325</f>
        <v>5629.36</v>
      </c>
      <c r="U325" s="33">
        <f>(BD!$B325/(SUM($B$308:$B$3383)))*$AA$308</f>
        <v>487.18243749497083</v>
      </c>
      <c r="V325" s="32">
        <f>BD!$F325-BD!$G325-BD!$U325</f>
        <v>3784.777562505029</v>
      </c>
      <c r="W325" s="34">
        <f>IFERROR(BD!$V325/BD!$C325,"0")</f>
        <v>0.3193694898145969</v>
      </c>
      <c r="X325" s="35">
        <v>45901</v>
      </c>
      <c r="Y325" s="42">
        <f t="shared" si="7"/>
        <v>45930</v>
      </c>
      <c r="AB325" s="18">
        <f>SUMIFS('BD FT'!$Q:$Q,'BD FT'!$P:$P,BD!A325,'BD FT'!$O:$O,BD!Y325)</f>
        <v>0</v>
      </c>
      <c r="AC325" s="18">
        <f>SUMIFS('BD FREE'!$D:$D,'BD FREE'!$A:$A,BD!$A325,'BD FREE'!$C:$C,BD!$Y325)</f>
        <v>910</v>
      </c>
    </row>
    <row r="326" spans="1:29" x14ac:dyDescent="0.25">
      <c r="A326" s="4" t="s">
        <v>460</v>
      </c>
      <c r="B326" s="40">
        <v>6654.16</v>
      </c>
      <c r="C326" s="40">
        <v>6654.16</v>
      </c>
      <c r="D326" s="15">
        <f>IFERROR(BD!$C326/BD!$B326,0)</f>
        <v>1</v>
      </c>
      <c r="E326" s="192">
        <v>1094.5999999999999</v>
      </c>
      <c r="F326" s="14">
        <f>BD!$C326-BD!$E326</f>
        <v>5559.5599999999995</v>
      </c>
      <c r="G326" s="16">
        <f>BD!$K326+BD!$P326+BD!$S326</f>
        <v>2961.65</v>
      </c>
      <c r="H326" s="15">
        <f>IFERROR(BD!$G326/BD!$F326,0)</f>
        <v>0.53271302045485625</v>
      </c>
      <c r="I326" s="16">
        <f>BD!$F326-BD!$G326</f>
        <v>2597.9099999999994</v>
      </c>
      <c r="J326" s="15">
        <f>IFERROR(BD!$I326/BD!$F326,)</f>
        <v>0.46728697954514381</v>
      </c>
      <c r="K326" s="40">
        <v>1725</v>
      </c>
      <c r="L326" s="40"/>
      <c r="M326" s="40"/>
      <c r="N326" s="40"/>
      <c r="O326" s="40">
        <v>300</v>
      </c>
      <c r="P326" s="14">
        <f>BD!$L326+BD!$M326+BD!$N326+BD!$O326</f>
        <v>300</v>
      </c>
      <c r="Q326" s="40">
        <v>161.66</v>
      </c>
      <c r="R326" s="40">
        <v>774.99</v>
      </c>
      <c r="S326" s="14">
        <f>BD!$Q326+BD!$R326</f>
        <v>936.65</v>
      </c>
      <c r="T326" s="17">
        <f>BD!$K326+BD!$P326+BD!$S326</f>
        <v>2961.65</v>
      </c>
      <c r="U326" s="18">
        <f>(BD!$B326/(SUM($B$308:$B$3383)))*$AA$308</f>
        <v>264.97616026796322</v>
      </c>
      <c r="V326" s="17">
        <f>BD!$F326-BD!$G326-BD!$U326</f>
        <v>2332.9338397320362</v>
      </c>
      <c r="W326" s="19">
        <f>IFERROR(BD!$V326/BD!$C326,"0")</f>
        <v>0.35059779742777997</v>
      </c>
      <c r="X326" s="20">
        <v>45901</v>
      </c>
      <c r="Y326" s="41">
        <f t="shared" si="7"/>
        <v>45930</v>
      </c>
      <c r="AB326" s="18">
        <f>SUMIFS('BD FT'!$Q:$Q,'BD FT'!$P:$P,BD!A326,'BD FT'!$O:$O,BD!Y326)</f>
        <v>0</v>
      </c>
      <c r="AC326" s="18">
        <f>SUMIFS('BD FREE'!$D:$D,'BD FREE'!$A:$A,BD!$A326,'BD FREE'!$C:$C,BD!$Y326)</f>
        <v>0</v>
      </c>
    </row>
    <row r="327" spans="1:29" x14ac:dyDescent="0.25">
      <c r="A327" s="5" t="s">
        <v>13</v>
      </c>
      <c r="B327" s="29">
        <v>24745.72</v>
      </c>
      <c r="C327" s="29">
        <v>24707.23</v>
      </c>
      <c r="D327" s="30">
        <f>IFERROR(BD!$C327/BD!$B327,0)</f>
        <v>0.99844457950708232</v>
      </c>
      <c r="E327" s="31">
        <v>3817.27</v>
      </c>
      <c r="F327" s="29">
        <f>BD!$C327-BD!$E327</f>
        <v>20889.96</v>
      </c>
      <c r="G327" s="31">
        <f>BD!$K327+BD!$P327+BD!$S327</f>
        <v>9112.08</v>
      </c>
      <c r="H327" s="30">
        <f>IFERROR(BD!$G327/BD!$F327,0)</f>
        <v>0.43619422918952455</v>
      </c>
      <c r="I327" s="31">
        <f>BD!$F327-BD!$G327</f>
        <v>11777.88</v>
      </c>
      <c r="J327" s="30">
        <f>IFERROR(BD!$I327/BD!$F327,)</f>
        <v>0.56380577081047545</v>
      </c>
      <c r="K327" s="29">
        <v>2815</v>
      </c>
      <c r="L327" s="29">
        <v>839.6</v>
      </c>
      <c r="M327" s="29">
        <v>434.04</v>
      </c>
      <c r="N327" s="29">
        <v>1577.76</v>
      </c>
      <c r="O327" s="29">
        <v>300</v>
      </c>
      <c r="P327" s="29">
        <f>BD!$L327+BD!$M327+BD!$N327+BD!$O327</f>
        <v>3151.4</v>
      </c>
      <c r="Q327" s="29">
        <v>545.39</v>
      </c>
      <c r="R327" s="29">
        <v>2600.29</v>
      </c>
      <c r="S327" s="29">
        <f>BD!$Q327+BD!$R327</f>
        <v>3145.68</v>
      </c>
      <c r="T327" s="32">
        <f>BD!$K327+BD!$P327+BD!$S327</f>
        <v>9112.08</v>
      </c>
      <c r="U327" s="33">
        <f>(BD!$B327/(SUM($B$308:$B$3383)))*$AA$308</f>
        <v>985.40249538125681</v>
      </c>
      <c r="V327" s="32">
        <f>BD!$F327-BD!$G327-BD!$U327</f>
        <v>10792.477504618742</v>
      </c>
      <c r="W327" s="34">
        <f>IFERROR(BD!$V327/BD!$C327,"0")</f>
        <v>0.4368145479933907</v>
      </c>
      <c r="X327" s="35">
        <v>45901</v>
      </c>
      <c r="Y327" s="42">
        <f t="shared" si="7"/>
        <v>45930</v>
      </c>
      <c r="AB327" s="18">
        <f>SUMIFS('BD FT'!$Q:$Q,'BD FT'!$P:$P,BD!A327,'BD FT'!$O:$O,BD!Y327)</f>
        <v>0</v>
      </c>
      <c r="AC327" s="18">
        <f>SUMIFS('BD FREE'!$D:$D,'BD FREE'!$A:$A,BD!$A327,'BD FREE'!$C:$C,BD!$Y327)</f>
        <v>1050</v>
      </c>
    </row>
    <row r="328" spans="1:29" x14ac:dyDescent="0.25">
      <c r="A328" s="4" t="s">
        <v>37</v>
      </c>
      <c r="B328" s="40">
        <v>20089.189999999999</v>
      </c>
      <c r="C328" s="40">
        <v>20089.189999999999</v>
      </c>
      <c r="D328" s="15">
        <f>IFERROR(BD!$C328/BD!$B328,0)</f>
        <v>1</v>
      </c>
      <c r="E328" s="192">
        <v>3103.78</v>
      </c>
      <c r="F328" s="14">
        <f>BD!$C328-BD!$E328</f>
        <v>16985.41</v>
      </c>
      <c r="G328" s="16">
        <f>BD!$K328+BD!$P328+BD!$S328</f>
        <v>8656.5199999999986</v>
      </c>
      <c r="H328" s="15">
        <f>IFERROR(BD!$G328/BD!$F328,0)</f>
        <v>0.50964445368112976</v>
      </c>
      <c r="I328" s="16">
        <f>BD!$F328-BD!$G328</f>
        <v>8328.8900000000012</v>
      </c>
      <c r="J328" s="15">
        <f>IFERROR(BD!$I328/BD!$F328,)</f>
        <v>0.49035554631887024</v>
      </c>
      <c r="K328" s="40">
        <v>3469</v>
      </c>
      <c r="L328" s="40">
        <v>702</v>
      </c>
      <c r="M328" s="40">
        <v>289.36</v>
      </c>
      <c r="N328" s="40">
        <v>1619.28</v>
      </c>
      <c r="O328" s="40">
        <v>600</v>
      </c>
      <c r="P328" s="14">
        <f>BD!$L328+BD!$M328+BD!$N328+BD!$O328</f>
        <v>3210.64</v>
      </c>
      <c r="Q328" s="40">
        <v>342.79</v>
      </c>
      <c r="R328" s="40">
        <v>1634.09</v>
      </c>
      <c r="S328" s="14">
        <f>BD!$Q328+BD!$R328</f>
        <v>1976.8799999999999</v>
      </c>
      <c r="T328" s="17">
        <f>BD!$K328+BD!$P328+BD!$S328</f>
        <v>8656.5199999999986</v>
      </c>
      <c r="U328" s="18">
        <f>(BD!$B328/(SUM($B$308:$B$3383)))*$AA$308</f>
        <v>799.97421599323798</v>
      </c>
      <c r="V328" s="17">
        <f>BD!$F328-BD!$G328-BD!$U328</f>
        <v>7528.9157840067637</v>
      </c>
      <c r="W328" s="19">
        <f>IFERROR(BD!$V328/BD!$C328,"0")</f>
        <v>0.37477448239609285</v>
      </c>
      <c r="X328" s="20">
        <v>45901</v>
      </c>
      <c r="Y328" s="41">
        <f t="shared" si="7"/>
        <v>45930</v>
      </c>
      <c r="AB328" s="18">
        <f>SUMIFS('BD FT'!$Q:$Q,'BD FT'!$P:$P,BD!A328,'BD FT'!$O:$O,BD!Y328)</f>
        <v>0</v>
      </c>
      <c r="AC328" s="18">
        <f>SUMIFS('BD FREE'!$D:$D,'BD FREE'!$A:$A,BD!$A328,'BD FREE'!$C:$C,BD!$Y328)</f>
        <v>2100</v>
      </c>
    </row>
    <row r="329" spans="1:29" x14ac:dyDescent="0.25">
      <c r="A329" s="5" t="s">
        <v>104</v>
      </c>
      <c r="B329" s="29">
        <v>43124.97</v>
      </c>
      <c r="C329" s="29">
        <v>43693.74</v>
      </c>
      <c r="D329" s="30">
        <f>IFERROR(BD!$C329/BD!$B329,0)</f>
        <v>1.0131888787400896</v>
      </c>
      <c r="E329" s="31">
        <v>6750.68</v>
      </c>
      <c r="F329" s="29">
        <f>BD!$C329-BD!$E329</f>
        <v>36943.06</v>
      </c>
      <c r="G329" s="31">
        <f>BD!$K329+BD!$P329+BD!$S329</f>
        <v>11893.399999999998</v>
      </c>
      <c r="H329" s="30">
        <f>IFERROR(BD!$G329/BD!$F329,0)</f>
        <v>0.32193868076981169</v>
      </c>
      <c r="I329" s="31">
        <f>BD!$F329-BD!$G329</f>
        <v>25049.66</v>
      </c>
      <c r="J329" s="30">
        <f>IFERROR(BD!$I329/BD!$F329,)</f>
        <v>0.67806131923018831</v>
      </c>
      <c r="K329" s="29">
        <v>5664</v>
      </c>
      <c r="L329" s="29">
        <v>469.8</v>
      </c>
      <c r="M329" s="29">
        <v>434.04</v>
      </c>
      <c r="N329" s="29">
        <v>1619.28</v>
      </c>
      <c r="O329" s="29">
        <v>600</v>
      </c>
      <c r="P329" s="29">
        <f>BD!$L329+BD!$M329+BD!$N329+BD!$O329</f>
        <v>3123.12</v>
      </c>
      <c r="Q329" s="29">
        <v>534.91</v>
      </c>
      <c r="R329" s="29">
        <v>2571.37</v>
      </c>
      <c r="S329" s="29">
        <f>BD!$Q329+BD!$R329</f>
        <v>3106.2799999999997</v>
      </c>
      <c r="T329" s="32">
        <f>BD!$K329+BD!$P329+BD!$S329</f>
        <v>11893.399999999998</v>
      </c>
      <c r="U329" s="33">
        <f>(BD!$B329/(SUM($B$308:$B$3383)))*$AA$308</f>
        <v>1717.2849709461614</v>
      </c>
      <c r="V329" s="32">
        <f>BD!$F329-BD!$G329-BD!$U329</f>
        <v>23332.375029053837</v>
      </c>
      <c r="W329" s="34">
        <f>IFERROR(BD!$V329/BD!$C329,"0")</f>
        <v>0.53399812030404903</v>
      </c>
      <c r="X329" s="35">
        <v>45901</v>
      </c>
      <c r="Y329" s="42">
        <f t="shared" si="7"/>
        <v>45930</v>
      </c>
      <c r="AB329" s="18">
        <f>SUMIFS('BD FT'!$Q:$Q,'BD FT'!$P:$P,BD!A329,'BD FT'!$O:$O,BD!Y329)</f>
        <v>0</v>
      </c>
      <c r="AC329" s="18">
        <f>SUMIFS('BD FREE'!$D:$D,'BD FREE'!$A:$A,BD!$A329,'BD FREE'!$C:$C,BD!$Y329)</f>
        <v>0</v>
      </c>
    </row>
    <row r="330" spans="1:29" x14ac:dyDescent="0.25">
      <c r="A330" s="4" t="s">
        <v>38</v>
      </c>
      <c r="B330" s="40">
        <v>11212.23</v>
      </c>
      <c r="C330" s="40">
        <v>11212.23</v>
      </c>
      <c r="D330" s="15">
        <f>IFERROR(BD!$C330/BD!$B330,0)</f>
        <v>1</v>
      </c>
      <c r="E330" s="192">
        <v>1732.29</v>
      </c>
      <c r="F330" s="14">
        <f>BD!$C330-BD!$E330</f>
        <v>9479.9399999999987</v>
      </c>
      <c r="G330" s="16">
        <f>BD!$K330+BD!$P330+BD!$S330</f>
        <v>5804</v>
      </c>
      <c r="H330" s="15">
        <f>IFERROR(BD!$G330/BD!$F330,0)</f>
        <v>0.61224016185756458</v>
      </c>
      <c r="I330" s="16">
        <f>BD!$F330-BD!$G330</f>
        <v>3675.9399999999987</v>
      </c>
      <c r="J330" s="15">
        <f>IFERROR(BD!$I330/BD!$F330,)</f>
        <v>0.38775983814243542</v>
      </c>
      <c r="K330" s="40">
        <v>2475</v>
      </c>
      <c r="L330" s="40">
        <v>541.20000000000005</v>
      </c>
      <c r="M330" s="40">
        <v>289.36</v>
      </c>
      <c r="N330" s="40">
        <v>913.44</v>
      </c>
      <c r="O330" s="40"/>
      <c r="P330" s="14">
        <f>BD!$L330+BD!$M330+BD!$N330+BD!$O330</f>
        <v>1744</v>
      </c>
      <c r="Q330" s="40">
        <v>274.74</v>
      </c>
      <c r="R330" s="40">
        <v>1310.26</v>
      </c>
      <c r="S330" s="14">
        <f>BD!$Q330+BD!$R330</f>
        <v>1585</v>
      </c>
      <c r="T330" s="17">
        <f>BD!$K330+BD!$P330+BD!$S330</f>
        <v>5804</v>
      </c>
      <c r="U330" s="18">
        <f>(BD!$B330/(SUM($B$308:$B$3383)))*$AA$308</f>
        <v>446.48365134611515</v>
      </c>
      <c r="V330" s="17">
        <f>BD!$F330-BD!$G330-BD!$U330</f>
        <v>3229.4563486538837</v>
      </c>
      <c r="W330" s="19">
        <f>IFERROR(BD!$V330/BD!$C330,"0")</f>
        <v>0.28802979859081412</v>
      </c>
      <c r="X330" s="20">
        <v>45901</v>
      </c>
      <c r="Y330" s="41">
        <f t="shared" si="7"/>
        <v>45930</v>
      </c>
      <c r="AB330" s="18">
        <f>SUMIFS('BD FT'!$Q:$Q,'BD FT'!$P:$P,BD!A330,'BD FT'!$O:$O,BD!Y330)</f>
        <v>0</v>
      </c>
      <c r="AC330" s="18">
        <f>SUMIFS('BD FREE'!$D:$D,'BD FREE'!$A:$A,BD!$A330,'BD FREE'!$C:$C,BD!$Y330)</f>
        <v>9300</v>
      </c>
    </row>
    <row r="331" spans="1:29" x14ac:dyDescent="0.25">
      <c r="A331" s="5" t="s">
        <v>39</v>
      </c>
      <c r="B331" s="29">
        <v>31126.61</v>
      </c>
      <c r="C331" s="29">
        <v>31126.61</v>
      </c>
      <c r="D331" s="30">
        <f>IFERROR(BD!$C331/BD!$B331,0)</f>
        <v>1</v>
      </c>
      <c r="E331" s="31">
        <v>5120.33</v>
      </c>
      <c r="F331" s="29">
        <f>BD!$C331-BD!$E331</f>
        <v>26006.28</v>
      </c>
      <c r="G331" s="31">
        <f>BD!$K331+BD!$P331+BD!$S331</f>
        <v>15751.2</v>
      </c>
      <c r="H331" s="30">
        <f>IFERROR(BD!$G331/BD!$F331,0)</f>
        <v>0.60566909223464493</v>
      </c>
      <c r="I331" s="31">
        <f>BD!$F331-BD!$G331</f>
        <v>10255.079999999998</v>
      </c>
      <c r="J331" s="30">
        <f>IFERROR(BD!$I331/BD!$F331,)</f>
        <v>0.39433090776535507</v>
      </c>
      <c r="K331" s="29">
        <v>7146</v>
      </c>
      <c r="L331" s="29">
        <v>756.6</v>
      </c>
      <c r="M331" s="29">
        <v>578.72</v>
      </c>
      <c r="N331" s="29">
        <v>1702.3200000000002</v>
      </c>
      <c r="O331" s="29">
        <v>1060</v>
      </c>
      <c r="P331" s="29">
        <f>BD!$L331+BD!$M331+BD!$N331+BD!$O331</f>
        <v>4097.6400000000003</v>
      </c>
      <c r="Q331" s="29">
        <v>774.85</v>
      </c>
      <c r="R331" s="29">
        <v>3732.71</v>
      </c>
      <c r="S331" s="29">
        <f>BD!$Q331+BD!$R331</f>
        <v>4507.5600000000004</v>
      </c>
      <c r="T331" s="32">
        <f>BD!$K331+BD!$P331+BD!$S331</f>
        <v>15751.2</v>
      </c>
      <c r="U331" s="33">
        <f>(BD!$B331/(SUM($B$308:$B$3383)))*$AA$308</f>
        <v>1239.4967358702509</v>
      </c>
      <c r="V331" s="32">
        <f>BD!$F331-BD!$G331-BD!$U331</f>
        <v>9015.5832641297475</v>
      </c>
      <c r="W331" s="34">
        <f>IFERROR(BD!$V331/BD!$C331,"0")</f>
        <v>0.28964231132557472</v>
      </c>
      <c r="X331" s="35">
        <v>45901</v>
      </c>
      <c r="Y331" s="42">
        <f t="shared" si="7"/>
        <v>45930</v>
      </c>
      <c r="AB331" s="18">
        <f>SUMIFS('BD FT'!$Q:$Q,'BD FT'!$P:$P,BD!A331,'BD FT'!$O:$O,BD!Y331)</f>
        <v>381.06</v>
      </c>
      <c r="AC331" s="18">
        <f>SUMIFS('BD FREE'!$D:$D,'BD FREE'!$A:$A,BD!$A331,'BD FREE'!$C:$C,BD!$Y331)</f>
        <v>0</v>
      </c>
    </row>
    <row r="332" spans="1:29" x14ac:dyDescent="0.25">
      <c r="A332" s="4" t="s">
        <v>40</v>
      </c>
      <c r="B332" s="40">
        <v>7496.59</v>
      </c>
      <c r="C332" s="40">
        <v>7496.59</v>
      </c>
      <c r="D332" s="15">
        <f>IFERROR(BD!$C332/BD!$B332,0)</f>
        <v>1</v>
      </c>
      <c r="E332" s="192">
        <v>1233.2</v>
      </c>
      <c r="F332" s="14">
        <f>BD!$C332-BD!$E332</f>
        <v>6263.39</v>
      </c>
      <c r="G332" s="16">
        <f>BD!$K332+BD!$P332+BD!$S332</f>
        <v>3477.3</v>
      </c>
      <c r="H332" s="15">
        <f>IFERROR(BD!$G332/BD!$F332,0)</f>
        <v>0.55517858539864195</v>
      </c>
      <c r="I332" s="16">
        <f>BD!$F332-BD!$G332</f>
        <v>2786.09</v>
      </c>
      <c r="J332" s="15">
        <f>IFERROR(BD!$I332/BD!$F332,)</f>
        <v>0.44482141460135805</v>
      </c>
      <c r="K332" s="40">
        <v>1392</v>
      </c>
      <c r="L332" s="40">
        <v>521.4</v>
      </c>
      <c r="M332" s="40">
        <v>144.68</v>
      </c>
      <c r="N332" s="40">
        <v>456.72</v>
      </c>
      <c r="O332" s="40">
        <v>300</v>
      </c>
      <c r="P332" s="14">
        <f>BD!$L332+BD!$M332+BD!$N332+BD!$O332</f>
        <v>1422.8</v>
      </c>
      <c r="Q332" s="40">
        <v>137.37</v>
      </c>
      <c r="R332" s="40">
        <v>525.13</v>
      </c>
      <c r="S332" s="14">
        <f>BD!$Q332+BD!$R332</f>
        <v>662.5</v>
      </c>
      <c r="T332" s="17">
        <f>BD!$K332+BD!$P332+BD!$S332</f>
        <v>3477.3</v>
      </c>
      <c r="U332" s="18">
        <f>(BD!$B332/(SUM($B$308:$B$3383)))*$AA$308</f>
        <v>298.52267353102582</v>
      </c>
      <c r="V332" s="17">
        <f>BD!$F332-BD!$G332-BD!$U332</f>
        <v>2487.5673264689744</v>
      </c>
      <c r="W332" s="19">
        <f>IFERROR(BD!$V332/BD!$C332,"0")</f>
        <v>0.33182651398422142</v>
      </c>
      <c r="X332" s="20">
        <v>45901</v>
      </c>
      <c r="Y332" s="41">
        <f t="shared" si="7"/>
        <v>45930</v>
      </c>
      <c r="AB332" s="18">
        <f>SUMIFS('BD FT'!$Q:$Q,'BD FT'!$P:$P,BD!A332,'BD FT'!$O:$O,BD!Y332)</f>
        <v>0</v>
      </c>
      <c r="AC332" s="18">
        <f>SUMIFS('BD FREE'!$D:$D,'BD FREE'!$A:$A,BD!$A332,'BD FREE'!$C:$C,BD!$Y332)</f>
        <v>0</v>
      </c>
    </row>
    <row r="333" spans="1:29" x14ac:dyDescent="0.25">
      <c r="A333" s="5" t="s">
        <v>87</v>
      </c>
      <c r="B333" s="29">
        <v>192790.71</v>
      </c>
      <c r="C333" s="29">
        <v>192397.92</v>
      </c>
      <c r="D333" s="30">
        <f>IFERROR(BD!$C333/BD!$B333,0)</f>
        <v>0.99796260929792735</v>
      </c>
      <c r="E333" s="31">
        <v>34658.769999999997</v>
      </c>
      <c r="F333" s="29">
        <f>BD!$C333-BD!$E333</f>
        <v>157739.15000000002</v>
      </c>
      <c r="G333" s="31">
        <f>BD!$K333+BD!$P333+BD!$S333</f>
        <v>86194.380000000019</v>
      </c>
      <c r="H333" s="30">
        <f>IFERROR(BD!$G333/BD!$F333,0)</f>
        <v>0.54643618911348268</v>
      </c>
      <c r="I333" s="31">
        <f>BD!$F333-BD!$G333</f>
        <v>71544.77</v>
      </c>
      <c r="J333" s="30">
        <f>IFERROR(BD!$I333/BD!$F333,)</f>
        <v>0.45356381088651737</v>
      </c>
      <c r="K333" s="29">
        <v>42373</v>
      </c>
      <c r="L333" s="29">
        <v>2996.7200000000003</v>
      </c>
      <c r="M333" s="29">
        <v>7378.680000000003</v>
      </c>
      <c r="N333" s="29">
        <v>2159.04</v>
      </c>
      <c r="O333" s="29">
        <v>5910</v>
      </c>
      <c r="P333" s="29">
        <f>BD!$L333+BD!$M333+BD!$N333+BD!$O333</f>
        <v>18444.440000000002</v>
      </c>
      <c r="Q333" s="29">
        <v>4341.0600000000013</v>
      </c>
      <c r="R333" s="29">
        <v>21035.880000000016</v>
      </c>
      <c r="S333" s="29">
        <f>BD!$Q333+BD!$R333</f>
        <v>25376.940000000017</v>
      </c>
      <c r="T333" s="32">
        <f>BD!$K333+BD!$P333+BD!$S333</f>
        <v>86194.380000000019</v>
      </c>
      <c r="U333" s="33">
        <f>(BD!$B333/(SUM($B$308:$B$3383)))*$AA$308</f>
        <v>7677.143632124028</v>
      </c>
      <c r="V333" s="32">
        <f>BD!$F333-BD!$G333-BD!$U333</f>
        <v>63867.626367875979</v>
      </c>
      <c r="W333" s="34">
        <f>IFERROR(BD!$V333/BD!$C333,"0")</f>
        <v>0.33195590871188202</v>
      </c>
      <c r="X333" s="35">
        <v>45901</v>
      </c>
      <c r="Y333" s="42">
        <f t="shared" si="7"/>
        <v>45930</v>
      </c>
      <c r="AB333" s="18">
        <f>SUMIFS('BD FT'!$Q:$Q,'BD FT'!$P:$P,BD!A333,'BD FT'!$O:$O,BD!Y333)</f>
        <v>0</v>
      </c>
      <c r="AC333" s="18">
        <f>SUMIFS('BD FREE'!$D:$D,'BD FREE'!$A:$A,BD!$A333,'BD FREE'!$C:$C,BD!$Y333)</f>
        <v>7990</v>
      </c>
    </row>
    <row r="334" spans="1:29" x14ac:dyDescent="0.25">
      <c r="A334" s="4" t="s">
        <v>88</v>
      </c>
      <c r="B334" s="40">
        <v>315071.5</v>
      </c>
      <c r="C334" s="40">
        <v>334514.01</v>
      </c>
      <c r="D334" s="15">
        <f>IFERROR(BD!$C334/BD!$B334,0)</f>
        <v>1.0617082471756412</v>
      </c>
      <c r="E334" s="192">
        <v>61117.79</v>
      </c>
      <c r="F334" s="14">
        <f>BD!$C334-BD!$E334</f>
        <v>273396.22000000003</v>
      </c>
      <c r="G334" s="16">
        <f>BD!$K334+BD!$P334+BD!$S334</f>
        <v>171868.89</v>
      </c>
      <c r="H334" s="15">
        <f>IFERROR(BD!$G334/BD!$F334,0)</f>
        <v>0.62864398783567677</v>
      </c>
      <c r="I334" s="16">
        <f>BD!$F334-BD!$G334</f>
        <v>101527.33000000002</v>
      </c>
      <c r="J334" s="15">
        <f>IFERROR(BD!$I334/BD!$F334,)</f>
        <v>0.37135601216432329</v>
      </c>
      <c r="K334" s="40">
        <v>77386</v>
      </c>
      <c r="L334" s="40">
        <v>14101.579999999998</v>
      </c>
      <c r="M334" s="40">
        <v>6765.3500000000022</v>
      </c>
      <c r="N334" s="40">
        <v>18391.54</v>
      </c>
      <c r="O334" s="40">
        <v>10704.02</v>
      </c>
      <c r="P334" s="14">
        <f>BD!$L334+BD!$M334+BD!$N334+BD!$O334</f>
        <v>49962.490000000005</v>
      </c>
      <c r="Q334" s="40">
        <v>7776.0900000000011</v>
      </c>
      <c r="R334" s="40">
        <v>36744.30999999999</v>
      </c>
      <c r="S334" s="14">
        <f>BD!$Q334+BD!$R334</f>
        <v>44520.399999999994</v>
      </c>
      <c r="T334" s="17">
        <f>BD!$K334+BD!$P334+BD!$S334</f>
        <v>171868.89</v>
      </c>
      <c r="U334" s="18">
        <f>(BD!$B334/(SUM($B$308:$B$3383)))*$AA$308</f>
        <v>12546.502681009713</v>
      </c>
      <c r="V334" s="17">
        <f>BD!$F334-BD!$G334-BD!$U334</f>
        <v>88980.827318990297</v>
      </c>
      <c r="W334" s="19">
        <f>IFERROR(BD!$V334/BD!$C334,"0")</f>
        <v>0.26600030091113464</v>
      </c>
      <c r="X334" s="20">
        <v>45901</v>
      </c>
      <c r="Y334" s="41">
        <f t="shared" si="7"/>
        <v>45930</v>
      </c>
      <c r="AB334" s="18">
        <f>SUMIFS('BD FT'!$Q:$Q,'BD FT'!$P:$P,BD!A334,'BD FT'!$O:$O,BD!Y334)</f>
        <v>0</v>
      </c>
      <c r="AC334" s="18">
        <f>SUMIFS('BD FREE'!$D:$D,'BD FREE'!$A:$A,BD!$A334,'BD FREE'!$C:$C,BD!$Y334)</f>
        <v>1570</v>
      </c>
    </row>
    <row r="335" spans="1:29" x14ac:dyDescent="0.25">
      <c r="A335" s="5" t="s">
        <v>41</v>
      </c>
      <c r="B335" s="29">
        <v>6479.42</v>
      </c>
      <c r="C335" s="29">
        <v>6479.42</v>
      </c>
      <c r="D335" s="30">
        <f>IFERROR(BD!$C335/BD!$B335,0)</f>
        <v>1</v>
      </c>
      <c r="E335" s="31">
        <v>1065.8599999999999</v>
      </c>
      <c r="F335" s="29">
        <f>BD!$C335-BD!$E335</f>
        <v>5413.56</v>
      </c>
      <c r="G335" s="31">
        <f>BD!$K335+BD!$P335+BD!$S335</f>
        <v>3656.6000000000004</v>
      </c>
      <c r="H335" s="30">
        <f>IFERROR(BD!$G335/BD!$F335,0)</f>
        <v>0.67545201309304781</v>
      </c>
      <c r="I335" s="31">
        <f>BD!$F335-BD!$G335</f>
        <v>1756.96</v>
      </c>
      <c r="J335" s="30">
        <f>IFERROR(BD!$I335/BD!$F335,)</f>
        <v>0.32454798690695214</v>
      </c>
      <c r="K335" s="29">
        <v>1811</v>
      </c>
      <c r="L335" s="29"/>
      <c r="M335" s="29">
        <v>144.68</v>
      </c>
      <c r="N335" s="29">
        <v>456.72</v>
      </c>
      <c r="O335" s="29">
        <v>300</v>
      </c>
      <c r="P335" s="29">
        <f>BD!$L335+BD!$M335+BD!$N335+BD!$O335</f>
        <v>901.40000000000009</v>
      </c>
      <c r="Q335" s="29">
        <v>162.93</v>
      </c>
      <c r="R335" s="29">
        <v>781.27</v>
      </c>
      <c r="S335" s="29">
        <f>BD!$Q335+BD!$R335</f>
        <v>944.2</v>
      </c>
      <c r="T335" s="32">
        <f>BD!$K335+BD!$P335+BD!$S335</f>
        <v>3656.6000000000004</v>
      </c>
      <c r="U335" s="33">
        <f>(BD!$B335/(SUM($B$308:$B$3383)))*$AA$308</f>
        <v>258.01781627785425</v>
      </c>
      <c r="V335" s="32">
        <f>BD!$F335-BD!$G335-BD!$U335</f>
        <v>1498.9421837221457</v>
      </c>
      <c r="W335" s="34">
        <f>IFERROR(BD!$V335/BD!$C335,"0")</f>
        <v>0.23133894449227643</v>
      </c>
      <c r="X335" s="35">
        <v>45901</v>
      </c>
      <c r="Y335" s="42">
        <f t="shared" si="7"/>
        <v>45930</v>
      </c>
      <c r="AB335" s="18">
        <f>SUMIFS('BD FT'!$Q:$Q,'BD FT'!$P:$P,BD!A335,'BD FT'!$O:$O,BD!Y335)</f>
        <v>0</v>
      </c>
      <c r="AC335" s="18">
        <f>SUMIFS('BD FREE'!$D:$D,'BD FREE'!$A:$A,BD!$A335,'BD FREE'!$C:$C,BD!$Y335)</f>
        <v>0</v>
      </c>
    </row>
    <row r="336" spans="1:29" x14ac:dyDescent="0.25">
      <c r="A336" s="4" t="s">
        <v>42</v>
      </c>
      <c r="B336" s="40">
        <v>20632.43</v>
      </c>
      <c r="C336" s="40">
        <v>21239.33</v>
      </c>
      <c r="D336" s="15">
        <f>IFERROR(BD!$C336/BD!$B336,0)</f>
        <v>1.0294148580656763</v>
      </c>
      <c r="E336" s="192">
        <v>3493.87</v>
      </c>
      <c r="F336" s="14">
        <f>BD!$C336-BD!$E336</f>
        <v>17745.460000000003</v>
      </c>
      <c r="G336" s="16">
        <f>BD!$K336+BD!$P336+BD!$S336</f>
        <v>12500.14</v>
      </c>
      <c r="H336" s="15">
        <f>IFERROR(BD!$G336/BD!$F336,0)</f>
        <v>0.70441341052866469</v>
      </c>
      <c r="I336" s="16">
        <f>BD!$F336-BD!$G336</f>
        <v>5245.3200000000033</v>
      </c>
      <c r="J336" s="15">
        <f>IFERROR(BD!$I336/BD!$F336,)</f>
        <v>0.29558658947133537</v>
      </c>
      <c r="K336" s="40">
        <v>6334</v>
      </c>
      <c r="L336" s="40"/>
      <c r="M336" s="40">
        <v>434.04</v>
      </c>
      <c r="N336" s="40">
        <v>1536.24</v>
      </c>
      <c r="O336" s="40">
        <v>900</v>
      </c>
      <c r="P336" s="14">
        <f>BD!$L336+BD!$M336+BD!$N336+BD!$O336</f>
        <v>2870.2799999999997</v>
      </c>
      <c r="Q336" s="40">
        <v>566.85</v>
      </c>
      <c r="R336" s="40">
        <v>2729.01</v>
      </c>
      <c r="S336" s="14">
        <f>BD!$Q336+BD!$R336</f>
        <v>3295.86</v>
      </c>
      <c r="T336" s="17">
        <f>BD!$K336+BD!$P336+BD!$S336</f>
        <v>12500.14</v>
      </c>
      <c r="U336" s="18">
        <f>(BD!$B336/(SUM($B$308:$B$3383)))*$AA$308</f>
        <v>821.60664582720187</v>
      </c>
      <c r="V336" s="17">
        <f>BD!$F336-BD!$G336-BD!$U336</f>
        <v>4423.7133541728017</v>
      </c>
      <c r="W336" s="19">
        <f>IFERROR(BD!$V336/BD!$C336,"0")</f>
        <v>0.20827932680422601</v>
      </c>
      <c r="X336" s="20">
        <v>45901</v>
      </c>
      <c r="Y336" s="41">
        <f t="shared" si="7"/>
        <v>45930</v>
      </c>
      <c r="AB336" s="18">
        <f>SUMIFS('BD FT'!$Q:$Q,'BD FT'!$P:$P,BD!A336,'BD FT'!$O:$O,BD!Y336)</f>
        <v>0</v>
      </c>
      <c r="AC336" s="18">
        <f>SUMIFS('BD FREE'!$D:$D,'BD FREE'!$A:$A,BD!$A336,'BD FREE'!$C:$C,BD!$Y336)</f>
        <v>0</v>
      </c>
    </row>
    <row r="337" spans="1:29" x14ac:dyDescent="0.25">
      <c r="A337" s="5" t="s">
        <v>43</v>
      </c>
      <c r="B337" s="29">
        <v>31190.74</v>
      </c>
      <c r="C337" s="29">
        <v>31190.74</v>
      </c>
      <c r="D337" s="30">
        <f>IFERROR(BD!$C337/BD!$B337,0)</f>
        <v>1</v>
      </c>
      <c r="E337" s="31">
        <v>4818.97</v>
      </c>
      <c r="F337" s="29">
        <f>BD!$C337-BD!$E337</f>
        <v>26371.77</v>
      </c>
      <c r="G337" s="31">
        <f>BD!$K337+BD!$P337+BD!$S337</f>
        <v>21768.22</v>
      </c>
      <c r="H337" s="30">
        <f>IFERROR(BD!$G337/BD!$F337,0)</f>
        <v>0.82543644207423317</v>
      </c>
      <c r="I337" s="31">
        <f>BD!$F337-BD!$G337</f>
        <v>4603.5499999999993</v>
      </c>
      <c r="J337" s="30">
        <f>IFERROR(BD!$I337/BD!$F337,)</f>
        <v>0.1745635579257668</v>
      </c>
      <c r="K337" s="29">
        <v>11368</v>
      </c>
      <c r="L337" s="29">
        <v>258.3</v>
      </c>
      <c r="M337" s="29">
        <v>723.40000000000009</v>
      </c>
      <c r="N337" s="29">
        <v>1785.3600000000001</v>
      </c>
      <c r="O337" s="29">
        <v>1500</v>
      </c>
      <c r="P337" s="29">
        <f>BD!$L337+BD!$M337+BD!$N337+BD!$O337</f>
        <v>4267.0600000000004</v>
      </c>
      <c r="Q337" s="29">
        <v>1054.99</v>
      </c>
      <c r="R337" s="29">
        <v>5078.17</v>
      </c>
      <c r="S337" s="29">
        <f>BD!$Q337+BD!$R337</f>
        <v>6133.16</v>
      </c>
      <c r="T337" s="32">
        <f>BD!$K337+BD!$P337+BD!$S337</f>
        <v>21768.22</v>
      </c>
      <c r="U337" s="33">
        <f>(BD!$B337/(SUM($B$308:$B$3383)))*$AA$308</f>
        <v>1242.0504648394949</v>
      </c>
      <c r="V337" s="32">
        <f>BD!$F337-BD!$G337-BD!$U337</f>
        <v>3361.4995351605044</v>
      </c>
      <c r="W337" s="34">
        <f>IFERROR(BD!$V337/BD!$C337,"0")</f>
        <v>0.10777235599926466</v>
      </c>
      <c r="X337" s="35">
        <v>45901</v>
      </c>
      <c r="Y337" s="42">
        <f t="shared" si="7"/>
        <v>45930</v>
      </c>
      <c r="AB337" s="18">
        <f>SUMIFS('BD FT'!$Q:$Q,'BD FT'!$P:$P,BD!A337,'BD FT'!$O:$O,BD!Y337)</f>
        <v>0</v>
      </c>
      <c r="AC337" s="18">
        <f>SUMIFS('BD FREE'!$D:$D,'BD FREE'!$A:$A,BD!$A337,'BD FREE'!$C:$C,BD!$Y337)</f>
        <v>0</v>
      </c>
    </row>
    <row r="338" spans="1:29" x14ac:dyDescent="0.25">
      <c r="A338" s="4" t="s">
        <v>44</v>
      </c>
      <c r="B338" s="40">
        <v>6271.33</v>
      </c>
      <c r="C338" s="40">
        <v>6271.33</v>
      </c>
      <c r="D338" s="15">
        <f>IFERROR(BD!$C338/BD!$B338,0)</f>
        <v>1</v>
      </c>
      <c r="E338" s="192">
        <v>968.92</v>
      </c>
      <c r="F338" s="14">
        <f>BD!$C338-BD!$E338</f>
        <v>5302.41</v>
      </c>
      <c r="G338" s="16">
        <f>BD!$K338+BD!$P338+BD!$S338</f>
        <v>3508.74</v>
      </c>
      <c r="H338" s="15">
        <f>IFERROR(BD!$G338/BD!$F338,0)</f>
        <v>0.6617255172647909</v>
      </c>
      <c r="I338" s="16">
        <f>BD!$F338-BD!$G338</f>
        <v>1793.67</v>
      </c>
      <c r="J338" s="15">
        <f>IFERROR(BD!$I338/BD!$F338,)</f>
        <v>0.3382744827352091</v>
      </c>
      <c r="K338" s="40">
        <v>1412</v>
      </c>
      <c r="L338" s="40">
        <v>319.8</v>
      </c>
      <c r="M338" s="40">
        <v>144.68</v>
      </c>
      <c r="N338" s="40">
        <v>539.76</v>
      </c>
      <c r="O338" s="40">
        <v>300</v>
      </c>
      <c r="P338" s="14">
        <f>BD!$L338+BD!$M338+BD!$N338+BD!$O338</f>
        <v>1304.24</v>
      </c>
      <c r="Q338" s="40">
        <v>137.37</v>
      </c>
      <c r="R338" s="40">
        <v>655.13</v>
      </c>
      <c r="S338" s="14">
        <f>BD!$Q338+BD!$R338</f>
        <v>792.5</v>
      </c>
      <c r="T338" s="17">
        <f>BD!$K338+BD!$P338+BD!$S338</f>
        <v>3508.74</v>
      </c>
      <c r="U338" s="18">
        <f>(BD!$B338/(SUM($B$308:$B$3383)))*$AA$308</f>
        <v>249.73143765303001</v>
      </c>
      <c r="V338" s="17">
        <f>BD!$F338-BD!$G338-BD!$U338</f>
        <v>1543.93856234697</v>
      </c>
      <c r="W338" s="19">
        <f>IFERROR(BD!$V338/BD!$C338,"0")</f>
        <v>0.24618997283621974</v>
      </c>
      <c r="X338" s="20">
        <v>45901</v>
      </c>
      <c r="Y338" s="41">
        <f t="shared" si="7"/>
        <v>45930</v>
      </c>
      <c r="AB338" s="18">
        <f>SUMIFS('BD FT'!$Q:$Q,'BD FT'!$P:$P,BD!A338,'BD FT'!$O:$O,BD!Y338)</f>
        <v>0</v>
      </c>
      <c r="AC338" s="18">
        <f>SUMIFS('BD FREE'!$D:$D,'BD FREE'!$A:$A,BD!$A338,'BD FREE'!$C:$C,BD!$Y338)</f>
        <v>0</v>
      </c>
    </row>
    <row r="339" spans="1:29" x14ac:dyDescent="0.25">
      <c r="A339" s="5" t="s">
        <v>45</v>
      </c>
      <c r="B339" s="29">
        <v>32360.15</v>
      </c>
      <c r="C339" s="29">
        <v>32360.15</v>
      </c>
      <c r="D339" s="30">
        <f>IFERROR(BD!$C339/BD!$B339,0)</f>
        <v>1</v>
      </c>
      <c r="E339" s="31">
        <v>5323.23</v>
      </c>
      <c r="F339" s="29">
        <f>BD!$C339-BD!$E339</f>
        <v>27036.920000000002</v>
      </c>
      <c r="G339" s="31">
        <f>BD!$K339+BD!$P339+BD!$S339</f>
        <v>14294.310000000001</v>
      </c>
      <c r="H339" s="30">
        <f>IFERROR(BD!$G339/BD!$F339,0)</f>
        <v>0.52869594613587645</v>
      </c>
      <c r="I339" s="31">
        <f>BD!$F339-BD!$G339</f>
        <v>12742.61</v>
      </c>
      <c r="J339" s="30">
        <f>IFERROR(BD!$I339/BD!$F339,)</f>
        <v>0.47130405386412355</v>
      </c>
      <c r="K339" s="29">
        <v>7523</v>
      </c>
      <c r="L339" s="29">
        <v>525</v>
      </c>
      <c r="M339" s="29">
        <v>434.04</v>
      </c>
      <c r="N339" s="29"/>
      <c r="O339" s="29">
        <v>1200</v>
      </c>
      <c r="P339" s="29">
        <f>BD!$L339+BD!$M339+BD!$N339+BD!$O339</f>
        <v>2159.04</v>
      </c>
      <c r="Q339" s="29">
        <v>793.98</v>
      </c>
      <c r="R339" s="29">
        <v>3818.29</v>
      </c>
      <c r="S339" s="29">
        <f>BD!$Q339+BD!$R339</f>
        <v>4612.2700000000004</v>
      </c>
      <c r="T339" s="32">
        <f>BD!$K339+BD!$P339+BD!$S339</f>
        <v>14294.310000000001</v>
      </c>
      <c r="U339" s="33">
        <f>(BD!$B339/(SUM($B$308:$B$3383)))*$AA$308</f>
        <v>1288.617690692038</v>
      </c>
      <c r="V339" s="32">
        <f>BD!$F339-BD!$G339-BD!$U339</f>
        <v>11453.992309307963</v>
      </c>
      <c r="W339" s="34">
        <f>IFERROR(BD!$V339/BD!$C339,"0")</f>
        <v>0.35395362225786847</v>
      </c>
      <c r="X339" s="35">
        <v>45901</v>
      </c>
      <c r="Y339" s="42">
        <f t="shared" si="7"/>
        <v>45930</v>
      </c>
      <c r="AB339" s="18">
        <f>SUMIFS('BD FT'!$Q:$Q,'BD FT'!$P:$P,BD!A339,'BD FT'!$O:$O,BD!Y339)</f>
        <v>2115</v>
      </c>
      <c r="AC339" s="18">
        <f>SUMIFS('BD FREE'!$D:$D,'BD FREE'!$A:$A,BD!$A339,'BD FREE'!$C:$C,BD!$Y339)</f>
        <v>3900</v>
      </c>
    </row>
    <row r="340" spans="1:29" x14ac:dyDescent="0.25">
      <c r="A340" s="4" t="s">
        <v>461</v>
      </c>
      <c r="B340" s="40">
        <v>9713.01</v>
      </c>
      <c r="C340" s="40">
        <v>9713.01</v>
      </c>
      <c r="D340" s="15">
        <f>IFERROR(BD!$C340/BD!$B340,0)</f>
        <v>1</v>
      </c>
      <c r="E340" s="192">
        <v>1597.78</v>
      </c>
      <c r="F340" s="14">
        <f>BD!$C340-BD!$E340</f>
        <v>8115.2300000000005</v>
      </c>
      <c r="G340" s="16">
        <f>BD!$K340+BD!$P340+BD!$S340</f>
        <v>3858.0199999999995</v>
      </c>
      <c r="H340" s="15">
        <f>IFERROR(BD!$G340/BD!$F340,0)</f>
        <v>0.47540488686087756</v>
      </c>
      <c r="I340" s="16">
        <f>BD!$F340-BD!$G340</f>
        <v>4257.2100000000009</v>
      </c>
      <c r="J340" s="15">
        <f>IFERROR(BD!$I340/BD!$F340,)</f>
        <v>0.52459511313912244</v>
      </c>
      <c r="K340" s="40">
        <v>1261</v>
      </c>
      <c r="L340" s="40">
        <v>147.19999999999999</v>
      </c>
      <c r="M340" s="40">
        <v>144.68</v>
      </c>
      <c r="N340" s="40">
        <v>456.72</v>
      </c>
      <c r="O340" s="40">
        <v>120</v>
      </c>
      <c r="P340" s="14">
        <f>BD!$L340+BD!$M340+BD!$N340+BD!$O340</f>
        <v>868.6</v>
      </c>
      <c r="Q340" s="40">
        <v>179.35</v>
      </c>
      <c r="R340" s="40">
        <v>1549.07</v>
      </c>
      <c r="S340" s="14">
        <f>BD!$Q340+BD!$R340</f>
        <v>1728.4199999999998</v>
      </c>
      <c r="T340" s="17">
        <f>BD!$K340+BD!$P340+BD!$S340</f>
        <v>3858.0199999999995</v>
      </c>
      <c r="U340" s="18">
        <f>(BD!$B340/(SUM($B$308:$B$3383)))*$AA$308</f>
        <v>386.78301911050079</v>
      </c>
      <c r="V340" s="17">
        <f>BD!$F340-BD!$G340-BD!$U340</f>
        <v>3870.4269808895001</v>
      </c>
      <c r="W340" s="19">
        <f>IFERROR(BD!$V340/BD!$C340,"0")</f>
        <v>0.39847863647720944</v>
      </c>
      <c r="X340" s="20">
        <v>45901</v>
      </c>
      <c r="Y340" s="41">
        <f t="shared" si="7"/>
        <v>45930</v>
      </c>
      <c r="AB340" s="18">
        <f>SUMIFS('BD FT'!$Q:$Q,'BD FT'!$P:$P,BD!A340,'BD FT'!$O:$O,BD!Y340)</f>
        <v>0</v>
      </c>
      <c r="AC340" s="18">
        <f>SUMIFS('BD FREE'!$D:$D,'BD FREE'!$A:$A,BD!$A340,'BD FREE'!$C:$C,BD!$Y340)</f>
        <v>0</v>
      </c>
    </row>
    <row r="341" spans="1:29" x14ac:dyDescent="0.25">
      <c r="A341" s="5" t="s">
        <v>47</v>
      </c>
      <c r="B341" s="29">
        <v>16472.060000000001</v>
      </c>
      <c r="C341" s="29">
        <v>16472.060000000001</v>
      </c>
      <c r="D341" s="30">
        <f>IFERROR(BD!$C341/BD!$B341,0)</f>
        <v>1</v>
      </c>
      <c r="E341" s="31">
        <v>2709.65</v>
      </c>
      <c r="F341" s="29">
        <f>BD!$C341-BD!$E341</f>
        <v>13762.410000000002</v>
      </c>
      <c r="G341" s="31">
        <f>BD!$K341+BD!$P341+BD!$S341</f>
        <v>7008.58</v>
      </c>
      <c r="H341" s="30">
        <f>IFERROR(BD!$G341/BD!$F341,0)</f>
        <v>0.50925528304998902</v>
      </c>
      <c r="I341" s="31">
        <f>BD!$F341-BD!$G341</f>
        <v>6753.8300000000017</v>
      </c>
      <c r="J341" s="30">
        <f>IFERROR(BD!$I341/BD!$F341,)</f>
        <v>0.49074471695001098</v>
      </c>
      <c r="K341" s="29">
        <v>3675</v>
      </c>
      <c r="L341" s="29">
        <v>270.60000000000002</v>
      </c>
      <c r="M341" s="29">
        <v>434.04</v>
      </c>
      <c r="N341" s="29"/>
      <c r="O341" s="29">
        <v>900</v>
      </c>
      <c r="P341" s="29">
        <f>BD!$L341+BD!$M341+BD!$N341+BD!$O341</f>
        <v>1604.64</v>
      </c>
      <c r="Q341" s="29">
        <v>299.35000000000002</v>
      </c>
      <c r="R341" s="29">
        <v>1429.59</v>
      </c>
      <c r="S341" s="29">
        <f>BD!$Q341+BD!$R341</f>
        <v>1728.94</v>
      </c>
      <c r="T341" s="32">
        <f>BD!$K341+BD!$P341+BD!$S341</f>
        <v>7008.58</v>
      </c>
      <c r="U341" s="33">
        <f>(BD!$B341/(SUM($B$308:$B$3383)))*$AA$308</f>
        <v>655.93601754443944</v>
      </c>
      <c r="V341" s="32">
        <f>BD!$F341-BD!$G341-BD!$U341</f>
        <v>6097.8939824555619</v>
      </c>
      <c r="W341" s="34">
        <f>IFERROR(BD!$V341/BD!$C341,"0")</f>
        <v>0.37019619783169572</v>
      </c>
      <c r="X341" s="35">
        <v>45901</v>
      </c>
      <c r="Y341" s="42">
        <f t="shared" si="7"/>
        <v>45930</v>
      </c>
      <c r="AB341" s="18">
        <f>SUMIFS('BD FT'!$Q:$Q,'BD FT'!$P:$P,BD!A341,'BD FT'!$O:$O,BD!Y341)</f>
        <v>0</v>
      </c>
      <c r="AC341" s="18">
        <f>SUMIFS('BD FREE'!$D:$D,'BD FREE'!$A:$A,BD!$A341,'BD FREE'!$C:$C,BD!$Y341)</f>
        <v>600</v>
      </c>
    </row>
    <row r="342" spans="1:29" x14ac:dyDescent="0.25">
      <c r="A342" s="4" t="s">
        <v>49</v>
      </c>
      <c r="B342" s="40">
        <v>5805.25</v>
      </c>
      <c r="C342" s="40">
        <v>5805.25</v>
      </c>
      <c r="D342" s="15">
        <f>IFERROR(BD!$C342/BD!$B342,0)</f>
        <v>1</v>
      </c>
      <c r="E342" s="192">
        <v>685.02</v>
      </c>
      <c r="F342" s="14">
        <f>BD!$C342-BD!$E342</f>
        <v>5120.2299999999996</v>
      </c>
      <c r="G342" s="16">
        <f>BD!$K342+BD!$P342+BD!$S342</f>
        <v>3015.3099999999995</v>
      </c>
      <c r="H342" s="15">
        <f>IFERROR(BD!$G342/BD!$F342,0)</f>
        <v>0.58890127982532026</v>
      </c>
      <c r="I342" s="16">
        <f>BD!$F342-BD!$G342</f>
        <v>2104.92</v>
      </c>
      <c r="J342" s="15">
        <f>IFERROR(BD!$I342/BD!$F342,)</f>
        <v>0.41109872017467969</v>
      </c>
      <c r="K342" s="40">
        <v>1350</v>
      </c>
      <c r="L342" s="40">
        <v>319.8</v>
      </c>
      <c r="M342" s="40">
        <v>144.68</v>
      </c>
      <c r="N342" s="40">
        <v>539.76</v>
      </c>
      <c r="O342" s="40"/>
      <c r="P342" s="14">
        <f>BD!$L342+BD!$M342+BD!$N342+BD!$O342</f>
        <v>1004.24</v>
      </c>
      <c r="Q342" s="40">
        <v>126.18</v>
      </c>
      <c r="R342" s="40">
        <v>534.89</v>
      </c>
      <c r="S342" s="14">
        <f>BD!$Q342+BD!$R342</f>
        <v>661.06999999999994</v>
      </c>
      <c r="T342" s="17">
        <f>BD!$K342+BD!$P342+BD!$S342</f>
        <v>3015.3099999999995</v>
      </c>
      <c r="U342" s="18">
        <f>(BD!$B342/(SUM($B$308:$B$3383)))*$AA$308</f>
        <v>231.17160609236834</v>
      </c>
      <c r="V342" s="17">
        <f>BD!$F342-BD!$G342-BD!$U342</f>
        <v>1873.7483939076317</v>
      </c>
      <c r="W342" s="19">
        <f>IFERROR(BD!$V342/BD!$C342,"0")</f>
        <v>0.32276790730935473</v>
      </c>
      <c r="X342" s="20">
        <v>45901</v>
      </c>
      <c r="Y342" s="41">
        <f t="shared" si="7"/>
        <v>45930</v>
      </c>
      <c r="AB342" s="18">
        <f>SUMIFS('BD FT'!$Q:$Q,'BD FT'!$P:$P,BD!A342,'BD FT'!$O:$O,BD!Y342)</f>
        <v>0</v>
      </c>
      <c r="AC342" s="18">
        <f>SUMIFS('BD FREE'!$D:$D,'BD FREE'!$A:$A,BD!$A342,'BD FREE'!$C:$C,BD!$Y342)</f>
        <v>0</v>
      </c>
    </row>
    <row r="343" spans="1:29" x14ac:dyDescent="0.25">
      <c r="A343" s="5" t="s">
        <v>50</v>
      </c>
      <c r="B343" s="29">
        <v>11542.31</v>
      </c>
      <c r="C343" s="29">
        <v>11542.31</v>
      </c>
      <c r="D343" s="30">
        <f>IFERROR(BD!$C343/BD!$B343,0)</f>
        <v>1</v>
      </c>
      <c r="E343" s="31">
        <v>2244.98</v>
      </c>
      <c r="F343" s="29">
        <f>BD!$C343-BD!$E343</f>
        <v>9297.33</v>
      </c>
      <c r="G343" s="31">
        <f>BD!$K343+BD!$P343+BD!$S343</f>
        <v>5810.3600000000006</v>
      </c>
      <c r="H343" s="30">
        <f>IFERROR(BD!$G343/BD!$F343,0)</f>
        <v>0.62494931340503146</v>
      </c>
      <c r="I343" s="31">
        <f>BD!$F343-BD!$G343</f>
        <v>3486.9699999999993</v>
      </c>
      <c r="J343" s="30">
        <f>IFERROR(BD!$I343/BD!$F343,)</f>
        <v>0.3750506865949686</v>
      </c>
      <c r="K343" s="29">
        <v>2961</v>
      </c>
      <c r="L343" s="29">
        <v>440</v>
      </c>
      <c r="M343" s="29">
        <v>289.36</v>
      </c>
      <c r="N343" s="29"/>
      <c r="O343" s="29">
        <v>600</v>
      </c>
      <c r="P343" s="29">
        <f>BD!$L343+BD!$M343+BD!$N343+BD!$O343</f>
        <v>1329.3600000000001</v>
      </c>
      <c r="Q343" s="29">
        <v>274.74</v>
      </c>
      <c r="R343" s="29">
        <v>1245.26</v>
      </c>
      <c r="S343" s="29">
        <f>BD!$Q343+BD!$R343</f>
        <v>1520</v>
      </c>
      <c r="T343" s="32">
        <f>BD!$K343+BD!$P343+BD!$S343</f>
        <v>5810.3600000000006</v>
      </c>
      <c r="U343" s="33">
        <f>(BD!$B343/(SUM($B$308:$B$3383)))*$AA$308</f>
        <v>459.6278094338752</v>
      </c>
      <c r="V343" s="32">
        <f>BD!$F343-BD!$G343-BD!$U343</f>
        <v>3027.3421905661244</v>
      </c>
      <c r="W343" s="34">
        <f>IFERROR(BD!$V343/BD!$C343,"0")</f>
        <v>0.2622821766670731</v>
      </c>
      <c r="X343" s="35">
        <v>45901</v>
      </c>
      <c r="Y343" s="42">
        <f t="shared" si="7"/>
        <v>45930</v>
      </c>
      <c r="AB343" s="18">
        <f>SUMIFS('BD FT'!$Q:$Q,'BD FT'!$P:$P,BD!A343,'BD FT'!$O:$O,BD!Y343)</f>
        <v>0</v>
      </c>
      <c r="AC343" s="18">
        <f>SUMIFS('BD FREE'!$D:$D,'BD FREE'!$A:$A,BD!$A343,'BD FREE'!$C:$C,BD!$Y343)</f>
        <v>0</v>
      </c>
    </row>
    <row r="344" spans="1:29" x14ac:dyDescent="0.25">
      <c r="A344" s="4" t="s">
        <v>15</v>
      </c>
      <c r="B344" s="40">
        <v>75045.399999999994</v>
      </c>
      <c r="C344" s="40">
        <v>73894.929999999993</v>
      </c>
      <c r="D344" s="15">
        <f>IFERROR(BD!$C344/BD!$B344,0)</f>
        <v>0.98466967995373467</v>
      </c>
      <c r="E344" s="192">
        <v>13918.22</v>
      </c>
      <c r="F344" s="14">
        <f>BD!$C344-BD!$E344</f>
        <v>59976.709999999992</v>
      </c>
      <c r="G344" s="16">
        <f>BD!$K344+BD!$P344+BD!$S344</f>
        <v>28606.959999999999</v>
      </c>
      <c r="H344" s="15">
        <f>IFERROR(BD!$G344/BD!$F344,0)</f>
        <v>0.47696780967145419</v>
      </c>
      <c r="I344" s="16">
        <f>BD!$F344-BD!$G344</f>
        <v>31369.749999999993</v>
      </c>
      <c r="J344" s="15">
        <f>IFERROR(BD!$I344/BD!$F344,)</f>
        <v>0.52303219032854587</v>
      </c>
      <c r="K344" s="40">
        <v>15645</v>
      </c>
      <c r="L344" s="40">
        <v>990</v>
      </c>
      <c r="M344" s="40">
        <v>840</v>
      </c>
      <c r="N344" s="40"/>
      <c r="O344" s="40">
        <v>2100</v>
      </c>
      <c r="P344" s="14">
        <f>BD!$L344+BD!$M344+BD!$N344+BD!$O344</f>
        <v>3930</v>
      </c>
      <c r="Q344" s="40">
        <v>1441.33</v>
      </c>
      <c r="R344" s="40">
        <v>7590.63</v>
      </c>
      <c r="S344" s="14">
        <f>BD!$Q344+BD!$R344</f>
        <v>9031.9599999999991</v>
      </c>
      <c r="T344" s="17">
        <f>BD!$K344+BD!$P344+BD!$S344</f>
        <v>28606.959999999999</v>
      </c>
      <c r="U344" s="18">
        <f>(BD!$B344/(SUM($B$308:$B$3383)))*$AA$308</f>
        <v>2988.3925150241967</v>
      </c>
      <c r="V344" s="17">
        <f>BD!$F344-BD!$G344-BD!$U344</f>
        <v>28381.357484975797</v>
      </c>
      <c r="W344" s="19">
        <f>IFERROR(BD!$V344/BD!$C344,"0")</f>
        <v>0.38407719562053583</v>
      </c>
      <c r="X344" s="20">
        <v>45901</v>
      </c>
      <c r="Y344" s="41">
        <f t="shared" si="7"/>
        <v>45930</v>
      </c>
      <c r="AB344" s="18">
        <f>SUMIFS('BD FT'!$Q:$Q,'BD FT'!$P:$P,BD!A344,'BD FT'!$O:$O,BD!Y344)</f>
        <v>0</v>
      </c>
      <c r="AC344" s="18">
        <f>SUMIFS('BD FREE'!$D:$D,'BD FREE'!$A:$A,BD!$A344,'BD FREE'!$C:$C,BD!$Y344)</f>
        <v>0</v>
      </c>
    </row>
    <row r="345" spans="1:29" x14ac:dyDescent="0.25">
      <c r="A345" s="5" t="s">
        <v>51</v>
      </c>
      <c r="B345" s="29">
        <v>83864.72</v>
      </c>
      <c r="C345" s="29">
        <v>76421.77</v>
      </c>
      <c r="D345" s="30">
        <f>IFERROR(BD!$C345/BD!$B345,0)</f>
        <v>0.91125052346207081</v>
      </c>
      <c r="E345" s="31">
        <v>12571.39</v>
      </c>
      <c r="F345" s="29">
        <f>BD!$C345-BD!$E345</f>
        <v>63850.380000000005</v>
      </c>
      <c r="G345" s="31">
        <f>BD!$K345+BD!$P345+BD!$S345</f>
        <v>47543.33</v>
      </c>
      <c r="H345" s="30">
        <f>IFERROR(BD!$G345/BD!$F345,0)</f>
        <v>0.74460527877829386</v>
      </c>
      <c r="I345" s="31">
        <f>BD!$F345-BD!$G345</f>
        <v>16307.050000000003</v>
      </c>
      <c r="J345" s="30">
        <f>IFERROR(BD!$I345/BD!$F345,)</f>
        <v>0.25539472122170614</v>
      </c>
      <c r="K345" s="29">
        <v>24652</v>
      </c>
      <c r="L345" s="29">
        <v>2138</v>
      </c>
      <c r="M345" s="29">
        <v>3300</v>
      </c>
      <c r="N345" s="29"/>
      <c r="O345" s="29">
        <v>3300</v>
      </c>
      <c r="P345" s="29">
        <f>BD!$L345+BD!$M345+BD!$N345+BD!$O345</f>
        <v>8738</v>
      </c>
      <c r="Q345" s="29">
        <v>2449.62</v>
      </c>
      <c r="R345" s="29">
        <v>11703.71</v>
      </c>
      <c r="S345" s="29">
        <f>BD!$Q345+BD!$R345</f>
        <v>14153.329999999998</v>
      </c>
      <c r="T345" s="32">
        <f>BD!$K345+BD!$P345+BD!$S345</f>
        <v>47543.33</v>
      </c>
      <c r="U345" s="33">
        <f>(BD!$B345/(SUM($B$308:$B$3383)))*$AA$308</f>
        <v>3339.5877898258927</v>
      </c>
      <c r="V345" s="32">
        <f>BD!$F345-BD!$G345-BD!$U345</f>
        <v>12967.46221017411</v>
      </c>
      <c r="W345" s="34">
        <f>IFERROR(BD!$V345/BD!$C345,"0")</f>
        <v>0.16968283003879797</v>
      </c>
      <c r="X345" s="35">
        <v>45901</v>
      </c>
      <c r="Y345" s="42">
        <f t="shared" si="7"/>
        <v>45930</v>
      </c>
      <c r="AB345" s="18">
        <f>SUMIFS('BD FT'!$Q:$Q,'BD FT'!$P:$P,BD!A345,'BD FT'!$O:$O,BD!Y345)</f>
        <v>0</v>
      </c>
      <c r="AC345" s="18">
        <f>SUMIFS('BD FREE'!$D:$D,'BD FREE'!$A:$A,BD!$A345,'BD FREE'!$C:$C,BD!$Y345)</f>
        <v>0</v>
      </c>
    </row>
    <row r="346" spans="1:29" x14ac:dyDescent="0.25">
      <c r="A346" s="4" t="s">
        <v>52</v>
      </c>
      <c r="B346" s="40">
        <v>5855</v>
      </c>
      <c r="C346" s="40">
        <v>5855</v>
      </c>
      <c r="D346" s="15">
        <f>IFERROR(BD!$C346/BD!$B346,0)</f>
        <v>1</v>
      </c>
      <c r="E346" s="192">
        <v>963.15</v>
      </c>
      <c r="F346" s="14">
        <f>BD!$C346-BD!$E346</f>
        <v>4891.8500000000004</v>
      </c>
      <c r="G346" s="16">
        <f>BD!$K346+BD!$P346+BD!$S346</f>
        <v>4015.61</v>
      </c>
      <c r="H346" s="15">
        <f>IFERROR(BD!$G346/BD!$F346,0)</f>
        <v>0.82087758210084116</v>
      </c>
      <c r="I346" s="16">
        <f>BD!$F346-BD!$G346</f>
        <v>876.24000000000024</v>
      </c>
      <c r="J346" s="15">
        <f>IFERROR(BD!$I346/BD!$F346,)</f>
        <v>0.17912241789915884</v>
      </c>
      <c r="K346" s="40">
        <v>1694</v>
      </c>
      <c r="L346" s="40">
        <v>483.56</v>
      </c>
      <c r="M346" s="40">
        <v>144.68</v>
      </c>
      <c r="N346" s="40">
        <v>456.72</v>
      </c>
      <c r="O346" s="40">
        <v>300</v>
      </c>
      <c r="P346" s="14">
        <f>BD!$L346+BD!$M346+BD!$N346+BD!$O346</f>
        <v>1384.96</v>
      </c>
      <c r="Q346" s="40">
        <v>161.66</v>
      </c>
      <c r="R346" s="40">
        <v>774.99</v>
      </c>
      <c r="S346" s="14">
        <f>BD!$Q346+BD!$R346</f>
        <v>936.65</v>
      </c>
      <c r="T346" s="17">
        <f>BD!$K346+BD!$P346+BD!$S346</f>
        <v>4015.61</v>
      </c>
      <c r="U346" s="18">
        <f>(BD!$B346/(SUM($B$308:$B$3383)))*$AA$308</f>
        <v>233.15270723410993</v>
      </c>
      <c r="V346" s="17">
        <f>BD!$F346-BD!$G346-BD!$U346</f>
        <v>643.08729276589031</v>
      </c>
      <c r="W346" s="19">
        <f>IFERROR(BD!$V346/BD!$C346,"0")</f>
        <v>0.10983557519485744</v>
      </c>
      <c r="X346" s="20">
        <v>45901</v>
      </c>
      <c r="Y346" s="41">
        <f t="shared" si="7"/>
        <v>45930</v>
      </c>
      <c r="AB346" s="18">
        <f>SUMIFS('BD FT'!$Q:$Q,'BD FT'!$P:$P,BD!A346,'BD FT'!$O:$O,BD!Y346)</f>
        <v>0</v>
      </c>
      <c r="AC346" s="18">
        <f>SUMIFS('BD FREE'!$D:$D,'BD FREE'!$A:$A,BD!$A346,'BD FREE'!$C:$C,BD!$Y346)</f>
        <v>0</v>
      </c>
    </row>
    <row r="347" spans="1:29" x14ac:dyDescent="0.25">
      <c r="A347" s="5" t="s">
        <v>93</v>
      </c>
      <c r="B347" s="29">
        <v>591581.26</v>
      </c>
      <c r="C347" s="29">
        <v>591581.26</v>
      </c>
      <c r="D347" s="30">
        <f>IFERROR(BD!$C347/BD!$B347,0)</f>
        <v>1</v>
      </c>
      <c r="E347" s="31">
        <v>114731.11</v>
      </c>
      <c r="F347" s="29">
        <f>BD!$C347-BD!$E347</f>
        <v>476850.15</v>
      </c>
      <c r="G347" s="31">
        <f>BD!$K347+BD!$P347+BD!$S347</f>
        <v>291537.43</v>
      </c>
      <c r="H347" s="30">
        <f>IFERROR(BD!$G347/BD!$F347,0)</f>
        <v>0.61138164683391627</v>
      </c>
      <c r="I347" s="31">
        <f>BD!$F347-BD!$G347</f>
        <v>185312.72000000003</v>
      </c>
      <c r="J347" s="30">
        <f>IFERROR(BD!$I347/BD!$F347,)</f>
        <v>0.38861835316608379</v>
      </c>
      <c r="K347" s="29">
        <v>163424</v>
      </c>
      <c r="L347" s="29">
        <v>12187.8</v>
      </c>
      <c r="M347" s="29">
        <v>8825.48</v>
      </c>
      <c r="N347" s="29"/>
      <c r="O347" s="29">
        <v>15900</v>
      </c>
      <c r="P347" s="29">
        <f>BD!$L347+BD!$M347+BD!$N347+BD!$O347</f>
        <v>36913.279999999999</v>
      </c>
      <c r="Q347" s="29">
        <v>15291.240000000002</v>
      </c>
      <c r="R347" s="29">
        <v>75908.91</v>
      </c>
      <c r="S347" s="29">
        <f>BD!$Q347+BD!$R347</f>
        <v>91200.150000000009</v>
      </c>
      <c r="T347" s="32">
        <f>BD!$K347+BD!$P347+BD!$S347</f>
        <v>291537.43</v>
      </c>
      <c r="U347" s="33">
        <f>(BD!$B347/(SUM($B$308:$B$3383)))*$AA$308</f>
        <v>23557.433359174356</v>
      </c>
      <c r="V347" s="32">
        <f>BD!$F347-BD!$G347-BD!$U347</f>
        <v>161755.28664082568</v>
      </c>
      <c r="W347" s="34">
        <f>IFERROR(BD!$V347/BD!$C347,"0")</f>
        <v>0.27342868609601612</v>
      </c>
      <c r="X347" s="35">
        <v>45901</v>
      </c>
      <c r="Y347" s="42">
        <f t="shared" si="7"/>
        <v>45930</v>
      </c>
      <c r="AB347" s="18">
        <f>SUMIFS('BD FT'!$Q:$Q,'BD FT'!$P:$P,BD!A347,'BD FT'!$O:$O,BD!Y347)</f>
        <v>0</v>
      </c>
      <c r="AC347" s="18">
        <f>SUMIFS('BD FREE'!$D:$D,'BD FREE'!$A:$A,BD!$A347,'BD FREE'!$C:$C,BD!$Y347)</f>
        <v>8340</v>
      </c>
    </row>
    <row r="348" spans="1:29" x14ac:dyDescent="0.25">
      <c r="A348" s="4" t="s">
        <v>54</v>
      </c>
      <c r="B348" s="40">
        <v>5881.16</v>
      </c>
      <c r="C348" s="40">
        <v>5881.16</v>
      </c>
      <c r="D348" s="15">
        <f>IFERROR(BD!$C348/BD!$B348,0)</f>
        <v>1</v>
      </c>
      <c r="E348" s="192">
        <v>967.44</v>
      </c>
      <c r="F348" s="14">
        <f>BD!$C348-BD!$E348</f>
        <v>4913.7199999999993</v>
      </c>
      <c r="G348" s="16">
        <f>BD!$K348+BD!$P348+BD!$S348</f>
        <v>3508.74</v>
      </c>
      <c r="H348" s="15">
        <f>IFERROR(BD!$G348/BD!$F348,0)</f>
        <v>0.71406999177812336</v>
      </c>
      <c r="I348" s="16">
        <f>BD!$F348-BD!$G348</f>
        <v>1404.9799999999996</v>
      </c>
      <c r="J348" s="15">
        <f>IFERROR(BD!$I348/BD!$F348,)</f>
        <v>0.28593000822187664</v>
      </c>
      <c r="K348" s="40">
        <v>1412</v>
      </c>
      <c r="L348" s="40">
        <v>319.8</v>
      </c>
      <c r="M348" s="40">
        <v>144.68</v>
      </c>
      <c r="N348" s="40">
        <v>539.76</v>
      </c>
      <c r="O348" s="40">
        <v>300</v>
      </c>
      <c r="P348" s="14">
        <f>BD!$L348+BD!$M348+BD!$N348+BD!$O348</f>
        <v>1304.24</v>
      </c>
      <c r="Q348" s="40">
        <v>137.37</v>
      </c>
      <c r="R348" s="40">
        <v>655.13</v>
      </c>
      <c r="S348" s="14">
        <f>BD!$Q348+BD!$R348</f>
        <v>792.5</v>
      </c>
      <c r="T348" s="17">
        <f>BD!$K348+BD!$P348+BD!$S348</f>
        <v>3508.74</v>
      </c>
      <c r="U348" s="18">
        <f>(BD!$B348/(SUM($B$308:$B$3383)))*$AA$308</f>
        <v>234.19442795507393</v>
      </c>
      <c r="V348" s="17">
        <f>BD!$F348-BD!$G348-BD!$U348</f>
        <v>1170.7855720449256</v>
      </c>
      <c r="W348" s="19">
        <f>IFERROR(BD!$V348/BD!$C348,"0")</f>
        <v>0.1990739194384995</v>
      </c>
      <c r="X348" s="20">
        <v>45901</v>
      </c>
      <c r="Y348" s="41">
        <f t="shared" si="7"/>
        <v>45930</v>
      </c>
      <c r="AB348" s="18">
        <f>SUMIFS('BD FT'!$Q:$Q,'BD FT'!$P:$P,BD!A348,'BD FT'!$O:$O,BD!Y348)</f>
        <v>0</v>
      </c>
      <c r="AC348" s="18">
        <f>SUMIFS('BD FREE'!$D:$D,'BD FREE'!$A:$A,BD!$A348,'BD FREE'!$C:$C,BD!$Y348)</f>
        <v>0</v>
      </c>
    </row>
    <row r="349" spans="1:29" x14ac:dyDescent="0.25">
      <c r="A349" s="5" t="s">
        <v>55</v>
      </c>
      <c r="B349" s="29">
        <v>3576.77</v>
      </c>
      <c r="C349" s="29">
        <v>3576.77</v>
      </c>
      <c r="D349" s="30">
        <f>IFERROR(BD!$C349/BD!$B349,0)</f>
        <v>1</v>
      </c>
      <c r="E349" s="31">
        <v>588.39</v>
      </c>
      <c r="F349" s="29">
        <f>BD!$C349-BD!$E349</f>
        <v>2988.38</v>
      </c>
      <c r="G349" s="31">
        <f>BD!$K349+BD!$P349+BD!$S349</f>
        <v>1890.93</v>
      </c>
      <c r="H349" s="30">
        <f>IFERROR(BD!$G349/BD!$F349,0)</f>
        <v>0.63276089386222634</v>
      </c>
      <c r="I349" s="31">
        <f>BD!$F349-BD!$G349</f>
        <v>1097.45</v>
      </c>
      <c r="J349" s="30">
        <f>IFERROR(BD!$I349/BD!$F349,)</f>
        <v>0.36723910613777366</v>
      </c>
      <c r="K349" s="29">
        <v>881</v>
      </c>
      <c r="L349" s="29">
        <v>241.56</v>
      </c>
      <c r="M349" s="29">
        <v>144.68</v>
      </c>
      <c r="N349" s="29"/>
      <c r="O349" s="29">
        <v>150</v>
      </c>
      <c r="P349" s="29">
        <f>BD!$L349+BD!$M349+BD!$N349+BD!$O349</f>
        <v>536.24</v>
      </c>
      <c r="Q349" s="29">
        <v>82.42</v>
      </c>
      <c r="R349" s="29">
        <v>391.27</v>
      </c>
      <c r="S349" s="29">
        <f>BD!$Q349+BD!$R349</f>
        <v>473.69</v>
      </c>
      <c r="T349" s="32">
        <f>BD!$K349+BD!$P349+BD!$S349</f>
        <v>1890.93</v>
      </c>
      <c r="U349" s="33">
        <f>(BD!$B349/(SUM($B$308:$B$3383)))*$AA$308</f>
        <v>142.43101770345814</v>
      </c>
      <c r="V349" s="32">
        <f>BD!$F349-BD!$G349-BD!$U349</f>
        <v>955.01898229654194</v>
      </c>
      <c r="W349" s="34">
        <f>IFERROR(BD!$V349/BD!$C349,"0")</f>
        <v>0.26700598089800071</v>
      </c>
      <c r="X349" s="35">
        <v>45901</v>
      </c>
      <c r="Y349" s="42">
        <f t="shared" si="7"/>
        <v>45930</v>
      </c>
      <c r="AB349" s="18">
        <f>SUMIFS('BD FT'!$Q:$Q,'BD FT'!$P:$P,BD!A349,'BD FT'!$O:$O,BD!Y349)</f>
        <v>0</v>
      </c>
      <c r="AC349" s="18">
        <f>SUMIFS('BD FREE'!$D:$D,'BD FREE'!$A:$A,BD!$A349,'BD FREE'!$C:$C,BD!$Y349)</f>
        <v>0</v>
      </c>
    </row>
    <row r="350" spans="1:29" x14ac:dyDescent="0.25">
      <c r="A350" s="4" t="s">
        <v>56</v>
      </c>
      <c r="B350" s="40">
        <v>13887.45</v>
      </c>
      <c r="C350" s="40">
        <v>13877.45</v>
      </c>
      <c r="D350" s="15">
        <f>IFERROR(BD!$C350/BD!$B350,0)</f>
        <v>0.99927992540027144</v>
      </c>
      <c r="E350" s="192">
        <v>2282.83</v>
      </c>
      <c r="F350" s="14">
        <f>BD!$C350-BD!$E350</f>
        <v>11594.62</v>
      </c>
      <c r="G350" s="16">
        <f>BD!$K350+BD!$P350+BD!$S350</f>
        <v>7224.8899999999994</v>
      </c>
      <c r="H350" s="15">
        <f>IFERROR(BD!$G350/BD!$F350,0)</f>
        <v>0.62312434560166685</v>
      </c>
      <c r="I350" s="16">
        <f>BD!$F350-BD!$G350</f>
        <v>4369.7300000000014</v>
      </c>
      <c r="J350" s="15">
        <f>IFERROR(BD!$I350/BD!$F350,)</f>
        <v>0.37687565439833309</v>
      </c>
      <c r="K350" s="40">
        <v>3236</v>
      </c>
      <c r="L350" s="40">
        <v>800</v>
      </c>
      <c r="M350" s="40">
        <v>289.36</v>
      </c>
      <c r="N350" s="40">
        <v>622.80000000000007</v>
      </c>
      <c r="O350" s="40">
        <v>600</v>
      </c>
      <c r="P350" s="14">
        <f>BD!$L350+BD!$M350+BD!$N350+BD!$O350</f>
        <v>2312.1600000000003</v>
      </c>
      <c r="Q350" s="40">
        <v>290.2</v>
      </c>
      <c r="R350" s="40">
        <v>1386.53</v>
      </c>
      <c r="S350" s="14">
        <f>BD!$Q350+BD!$R350</f>
        <v>1676.73</v>
      </c>
      <c r="T350" s="17">
        <f>BD!$K350+BD!$P350+BD!$S350</f>
        <v>7224.8899999999994</v>
      </c>
      <c r="U350" s="18">
        <f>(BD!$B350/(SUM($B$308:$B$3383)))*$AA$308</f>
        <v>553.01393067093761</v>
      </c>
      <c r="V350" s="17">
        <f>BD!$F350-BD!$G350-BD!$U350</f>
        <v>3816.7160693290639</v>
      </c>
      <c r="W350" s="19">
        <f>IFERROR(BD!$V350/BD!$C350,"0")</f>
        <v>0.27503007175879313</v>
      </c>
      <c r="X350" s="20">
        <v>45901</v>
      </c>
      <c r="Y350" s="41">
        <f t="shared" si="7"/>
        <v>45930</v>
      </c>
      <c r="AB350" s="18">
        <f>SUMIFS('BD FT'!$Q:$Q,'BD FT'!$P:$P,BD!A350,'BD FT'!$O:$O,BD!Y350)</f>
        <v>560</v>
      </c>
      <c r="AC350" s="18">
        <f>SUMIFS('BD FREE'!$D:$D,'BD FREE'!$A:$A,BD!$A350,'BD FREE'!$C:$C,BD!$Y350)</f>
        <v>0</v>
      </c>
    </row>
    <row r="351" spans="1:29" x14ac:dyDescent="0.25">
      <c r="A351" s="5" t="s">
        <v>58</v>
      </c>
      <c r="B351" s="29">
        <v>85409.78</v>
      </c>
      <c r="C351" s="29">
        <v>78711.14</v>
      </c>
      <c r="D351" s="30">
        <f>IFERROR(BD!$C351/BD!$B351,0)</f>
        <v>0.92157057423634625</v>
      </c>
      <c r="E351" s="31">
        <v>13827.19</v>
      </c>
      <c r="F351" s="29">
        <f>BD!$C351-BD!$E351</f>
        <v>64883.95</v>
      </c>
      <c r="G351" s="31">
        <f>BD!$K351+BD!$P351+BD!$S351</f>
        <v>44446.67</v>
      </c>
      <c r="H351" s="30">
        <f>IFERROR(BD!$G351/BD!$F351,0)</f>
        <v>0.68501794357464363</v>
      </c>
      <c r="I351" s="31">
        <f>BD!$F351-BD!$G351</f>
        <v>20437.28</v>
      </c>
      <c r="J351" s="30">
        <f>IFERROR(BD!$I351/BD!$F351,)</f>
        <v>0.31498205642535637</v>
      </c>
      <c r="K351" s="29">
        <v>24241</v>
      </c>
      <c r="L351" s="29">
        <v>988.8</v>
      </c>
      <c r="M351" s="29">
        <v>2025.5200000000007</v>
      </c>
      <c r="N351" s="29"/>
      <c r="O351" s="29">
        <v>3300</v>
      </c>
      <c r="P351" s="29">
        <f>BD!$L351+BD!$M351+BD!$N351+BD!$O351</f>
        <v>6314.3200000000006</v>
      </c>
      <c r="Q351" s="29">
        <v>2405.6</v>
      </c>
      <c r="R351" s="29">
        <v>11485.75</v>
      </c>
      <c r="S351" s="29">
        <f>BD!$Q351+BD!$R351</f>
        <v>13891.35</v>
      </c>
      <c r="T351" s="32">
        <f>BD!$K351+BD!$P351+BD!$S351</f>
        <v>44446.67</v>
      </c>
      <c r="U351" s="33">
        <f>(BD!$B351/(SUM($B$308:$B$3383)))*$AA$308</f>
        <v>3401.1138225909031</v>
      </c>
      <c r="V351" s="32">
        <f>BD!$F351-BD!$G351-BD!$U351</f>
        <v>17036.166177409097</v>
      </c>
      <c r="W351" s="34">
        <f>IFERROR(BD!$V351/BD!$C351,"0")</f>
        <v>0.21643907301316048</v>
      </c>
      <c r="X351" s="35">
        <v>45901</v>
      </c>
      <c r="Y351" s="42">
        <f t="shared" si="7"/>
        <v>45930</v>
      </c>
      <c r="AB351" s="18">
        <f>SUMIFS('BD FT'!$Q:$Q,'BD FT'!$P:$P,BD!A351,'BD FT'!$O:$O,BD!Y351)</f>
        <v>0</v>
      </c>
      <c r="AC351" s="18">
        <f>SUMIFS('BD FREE'!$D:$D,'BD FREE'!$A:$A,BD!$A351,'BD FREE'!$C:$C,BD!$Y351)</f>
        <v>0</v>
      </c>
    </row>
    <row r="352" spans="1:29" x14ac:dyDescent="0.25">
      <c r="A352" s="4" t="s">
        <v>59</v>
      </c>
      <c r="B352" s="40">
        <v>5823.24</v>
      </c>
      <c r="C352" s="40">
        <v>5823.84</v>
      </c>
      <c r="D352" s="15">
        <f>IFERROR(BD!$C352/BD!$B352,0)</f>
        <v>1.0001030354235787</v>
      </c>
      <c r="E352" s="192">
        <v>958.03</v>
      </c>
      <c r="F352" s="14">
        <f>BD!$C352-BD!$E352</f>
        <v>4865.8100000000004</v>
      </c>
      <c r="G352" s="16">
        <f>BD!$K352+BD!$P352+BD!$S352</f>
        <v>1841.6100000000001</v>
      </c>
      <c r="H352" s="15">
        <f>IFERROR(BD!$G352/BD!$F352,0)</f>
        <v>0.37847963648395644</v>
      </c>
      <c r="I352" s="16">
        <f>BD!$F352-BD!$G352</f>
        <v>3024.2000000000003</v>
      </c>
      <c r="J352" s="15">
        <f>IFERROR(BD!$I352/BD!$F352,)</f>
        <v>0.62152036351604356</v>
      </c>
      <c r="K352" s="40">
        <v>618</v>
      </c>
      <c r="L352" s="40"/>
      <c r="M352" s="40">
        <v>144.68</v>
      </c>
      <c r="N352" s="40"/>
      <c r="O352" s="40">
        <v>140</v>
      </c>
      <c r="P352" s="14">
        <f>BD!$L352+BD!$M352+BD!$N352+BD!$O352</f>
        <v>284.68</v>
      </c>
      <c r="Q352" s="40">
        <v>162.04</v>
      </c>
      <c r="R352" s="40">
        <v>776.89</v>
      </c>
      <c r="S352" s="14">
        <f>BD!$Q352+BD!$R352</f>
        <v>938.93</v>
      </c>
      <c r="T352" s="17">
        <f>BD!$K352+BD!$P352+BD!$S352</f>
        <v>1841.6100000000001</v>
      </c>
      <c r="U352" s="18">
        <f>(BD!$B352/(SUM($B$308:$B$3383)))*$AA$308</f>
        <v>231.88798819367346</v>
      </c>
      <c r="V352" s="17">
        <f>BD!$F352-BD!$G352-BD!$U352</f>
        <v>2792.3120118063266</v>
      </c>
      <c r="W352" s="19">
        <f>IFERROR(BD!$V352/BD!$C352,"0")</f>
        <v>0.47946234989394054</v>
      </c>
      <c r="X352" s="20">
        <v>45901</v>
      </c>
      <c r="Y352" s="41">
        <f t="shared" si="7"/>
        <v>45930</v>
      </c>
      <c r="AB352" s="18">
        <f>SUMIFS('BD FT'!$Q:$Q,'BD FT'!$P:$P,BD!A352,'BD FT'!$O:$O,BD!Y352)</f>
        <v>0</v>
      </c>
      <c r="AC352" s="18">
        <f>SUMIFS('BD FREE'!$D:$D,'BD FREE'!$A:$A,BD!$A352,'BD FREE'!$C:$C,BD!$Y352)</f>
        <v>0</v>
      </c>
    </row>
    <row r="353" spans="1:29" x14ac:dyDescent="0.25">
      <c r="A353" s="5" t="s">
        <v>60</v>
      </c>
      <c r="B353" s="29">
        <v>214076.75</v>
      </c>
      <c r="C353" s="29">
        <v>200686.56</v>
      </c>
      <c r="D353" s="30">
        <f>IFERROR(BD!$C353/BD!$B353,0)</f>
        <v>0.93745145140703046</v>
      </c>
      <c r="E353" s="31">
        <v>37026.69</v>
      </c>
      <c r="F353" s="29">
        <f>BD!$C353-BD!$E353</f>
        <v>163659.87</v>
      </c>
      <c r="G353" s="31">
        <f>BD!$K353+BD!$P353+BD!$S353</f>
        <v>95271.94</v>
      </c>
      <c r="H353" s="30">
        <f>IFERROR(BD!$G353/BD!$F353,0)</f>
        <v>0.58213378759252343</v>
      </c>
      <c r="I353" s="31">
        <f>BD!$F353-BD!$G353</f>
        <v>68387.929999999993</v>
      </c>
      <c r="J353" s="30">
        <f>IFERROR(BD!$I353/BD!$F353,)</f>
        <v>0.41786621240747651</v>
      </c>
      <c r="K353" s="29">
        <v>50724</v>
      </c>
      <c r="L353" s="29">
        <v>5233.25</v>
      </c>
      <c r="M353" s="29">
        <v>3761.6799999999989</v>
      </c>
      <c r="N353" s="29">
        <v>456.72</v>
      </c>
      <c r="O353" s="29">
        <v>5700</v>
      </c>
      <c r="P353" s="29">
        <f>BD!$L353+BD!$M353+BD!$N353+BD!$O353</f>
        <v>15151.649999999998</v>
      </c>
      <c r="Q353" s="29">
        <v>5064.7299999999996</v>
      </c>
      <c r="R353" s="29">
        <v>24331.56</v>
      </c>
      <c r="S353" s="29">
        <f>BD!$Q353+BD!$R353</f>
        <v>29396.29</v>
      </c>
      <c r="T353" s="32">
        <f>BD!$K353+BD!$P353+BD!$S353</f>
        <v>95271.94</v>
      </c>
      <c r="U353" s="33">
        <f>(BD!$B353/(SUM($B$308:$B$3383)))*$AA$308</f>
        <v>8524.7777657352253</v>
      </c>
      <c r="V353" s="32">
        <f>BD!$F353-BD!$G353-BD!$U353</f>
        <v>59863.152234264766</v>
      </c>
      <c r="W353" s="34">
        <f>IFERROR(BD!$V353/BD!$C353,"0")</f>
        <v>0.29829178513132504</v>
      </c>
      <c r="X353" s="35">
        <v>45901</v>
      </c>
      <c r="Y353" s="42">
        <f t="shared" si="7"/>
        <v>45930</v>
      </c>
      <c r="AB353" s="18">
        <f>SUMIFS('BD FT'!$Q:$Q,'BD FT'!$P:$P,BD!A353,'BD FT'!$O:$O,BD!Y353)</f>
        <v>280</v>
      </c>
      <c r="AC353" s="18">
        <f>SUMIFS('BD FREE'!$D:$D,'BD FREE'!$A:$A,BD!$A353,'BD FREE'!$C:$C,BD!$Y353)</f>
        <v>21900</v>
      </c>
    </row>
    <row r="354" spans="1:29" x14ac:dyDescent="0.25">
      <c r="A354" s="4" t="s">
        <v>61</v>
      </c>
      <c r="B354" s="40">
        <v>5875</v>
      </c>
      <c r="C354" s="40">
        <v>5875</v>
      </c>
      <c r="D354" s="15">
        <f>IFERROR(BD!$C354/BD!$B354,0)</f>
        <v>1</v>
      </c>
      <c r="E354" s="192">
        <v>966.44</v>
      </c>
      <c r="F354" s="14">
        <f>BD!$C354-BD!$E354</f>
        <v>4908.5599999999995</v>
      </c>
      <c r="G354" s="16">
        <f>BD!$K354+BD!$P354+BD!$S354</f>
        <v>3399.92</v>
      </c>
      <c r="H354" s="15">
        <f>IFERROR(BD!$G354/BD!$F354,0)</f>
        <v>0.69265120524145585</v>
      </c>
      <c r="I354" s="16">
        <f>BD!$F354-BD!$G354</f>
        <v>1508.6399999999994</v>
      </c>
      <c r="J354" s="15">
        <f>IFERROR(BD!$I354/BD!$F354,)</f>
        <v>0.30734879475854415</v>
      </c>
      <c r="K354" s="40">
        <v>1429</v>
      </c>
      <c r="L354" s="40">
        <v>270.60000000000002</v>
      </c>
      <c r="M354" s="40">
        <v>144.68</v>
      </c>
      <c r="N354" s="40">
        <v>456.72</v>
      </c>
      <c r="O354" s="40">
        <v>300</v>
      </c>
      <c r="P354" s="14">
        <f>BD!$L354+BD!$M354+BD!$N354+BD!$O354</f>
        <v>1172</v>
      </c>
      <c r="Q354" s="40">
        <v>138.44999999999999</v>
      </c>
      <c r="R354" s="40">
        <v>660.47</v>
      </c>
      <c r="S354" s="14">
        <f>BD!$Q354+BD!$R354</f>
        <v>798.92000000000007</v>
      </c>
      <c r="T354" s="17">
        <f>BD!$K354+BD!$P354+BD!$S354</f>
        <v>3399.92</v>
      </c>
      <c r="U354" s="18">
        <f>(BD!$B354/(SUM($B$308:$B$3383)))*$AA$308</f>
        <v>233.9491298036543</v>
      </c>
      <c r="V354" s="17">
        <f>BD!$F354-BD!$G354-BD!$U354</f>
        <v>1274.690870196345</v>
      </c>
      <c r="W354" s="19">
        <f>IFERROR(BD!$V354/BD!$C354,"0")</f>
        <v>0.21696865875682469</v>
      </c>
      <c r="X354" s="20">
        <v>45901</v>
      </c>
      <c r="Y354" s="41">
        <f t="shared" si="7"/>
        <v>45930</v>
      </c>
      <c r="AB354" s="18">
        <f>SUMIFS('BD FT'!$Q:$Q,'BD FT'!$P:$P,BD!A354,'BD FT'!$O:$O,BD!Y354)</f>
        <v>0</v>
      </c>
      <c r="AC354" s="18">
        <f>SUMIFS('BD FREE'!$D:$D,'BD FREE'!$A:$A,BD!$A354,'BD FREE'!$C:$C,BD!$Y354)</f>
        <v>0</v>
      </c>
    </row>
    <row r="355" spans="1:29" x14ac:dyDescent="0.25">
      <c r="A355" s="5" t="s">
        <v>62</v>
      </c>
      <c r="B355" s="29">
        <v>18058.8</v>
      </c>
      <c r="C355" s="29">
        <v>18058.8</v>
      </c>
      <c r="D355" s="30">
        <f>IFERROR(BD!$C355/BD!$B355,0)</f>
        <v>1</v>
      </c>
      <c r="E355" s="31">
        <v>2970.67</v>
      </c>
      <c r="F355" s="29">
        <f>BD!$C355-BD!$E355</f>
        <v>15088.13</v>
      </c>
      <c r="G355" s="31">
        <f>BD!$K355+BD!$P355+BD!$S355</f>
        <v>11592.57</v>
      </c>
      <c r="H355" s="30">
        <f>IFERROR(BD!$G355/BD!$F355,0)</f>
        <v>0.76832384132427278</v>
      </c>
      <c r="I355" s="31">
        <f>BD!$F355-BD!$G355</f>
        <v>3495.5599999999995</v>
      </c>
      <c r="J355" s="30">
        <f>IFERROR(BD!$I355/BD!$F355,)</f>
        <v>0.23167615867572719</v>
      </c>
      <c r="K355" s="29">
        <v>5179</v>
      </c>
      <c r="L355" s="29">
        <v>811.80000000000007</v>
      </c>
      <c r="M355" s="29">
        <v>434.04</v>
      </c>
      <c r="N355" s="29">
        <v>1370.16</v>
      </c>
      <c r="O355" s="29">
        <v>900</v>
      </c>
      <c r="P355" s="29">
        <f>BD!$L355+BD!$M355+BD!$N355+BD!$O355</f>
        <v>3516</v>
      </c>
      <c r="Q355" s="29">
        <v>499.74</v>
      </c>
      <c r="R355" s="29">
        <v>2397.83</v>
      </c>
      <c r="S355" s="29">
        <f>BD!$Q355+BD!$R355</f>
        <v>2897.5699999999997</v>
      </c>
      <c r="T355" s="32">
        <f>BD!$K355+BD!$P355+BD!$S355</f>
        <v>11592.57</v>
      </c>
      <c r="U355" s="33">
        <f>(BD!$B355/(SUM($B$308:$B$3383)))*$AA$308</f>
        <v>719.12179494437987</v>
      </c>
      <c r="V355" s="32">
        <f>BD!$F355-BD!$G355-BD!$U355</f>
        <v>2776.4382050556196</v>
      </c>
      <c r="W355" s="34">
        <f>IFERROR(BD!$V355/BD!$C355,"0")</f>
        <v>0.15374433545172547</v>
      </c>
      <c r="X355" s="35">
        <v>45901</v>
      </c>
      <c r="Y355" s="42">
        <f t="shared" si="7"/>
        <v>45930</v>
      </c>
      <c r="AB355" s="18">
        <f>SUMIFS('BD FT'!$Q:$Q,'BD FT'!$P:$P,BD!A355,'BD FT'!$O:$O,BD!Y355)</f>
        <v>0</v>
      </c>
      <c r="AC355" s="18">
        <f>SUMIFS('BD FREE'!$D:$D,'BD FREE'!$A:$A,BD!$A355,'BD FREE'!$C:$C,BD!$Y355)</f>
        <v>0</v>
      </c>
    </row>
    <row r="356" spans="1:29" x14ac:dyDescent="0.25">
      <c r="A356" s="4" t="s">
        <v>63</v>
      </c>
      <c r="B356" s="40">
        <v>10649.94</v>
      </c>
      <c r="C356" s="40">
        <v>10649.94</v>
      </c>
      <c r="D356" s="15">
        <f>IFERROR(BD!$C356/BD!$B356,0)</f>
        <v>1</v>
      </c>
      <c r="E356" s="192">
        <v>1751.91</v>
      </c>
      <c r="F356" s="14">
        <f>BD!$C356-BD!$E356</f>
        <v>8898.0300000000007</v>
      </c>
      <c r="G356" s="16">
        <f>BD!$K356+BD!$P356+BD!$S356</f>
        <v>6167.7300000000005</v>
      </c>
      <c r="H356" s="15">
        <f>IFERROR(BD!$G356/BD!$F356,0)</f>
        <v>0.6931567998759276</v>
      </c>
      <c r="I356" s="16">
        <f>BD!$F356-BD!$G356</f>
        <v>2730.3</v>
      </c>
      <c r="J356" s="15">
        <f>IFERROR(BD!$I356/BD!$F356,)</f>
        <v>0.3068432001240724</v>
      </c>
      <c r="K356" s="40">
        <v>2597</v>
      </c>
      <c r="L356" s="40">
        <v>608.70000000000005</v>
      </c>
      <c r="M356" s="40">
        <v>289.36</v>
      </c>
      <c r="N356" s="40">
        <v>934.2</v>
      </c>
      <c r="O356" s="40">
        <v>300</v>
      </c>
      <c r="P356" s="14">
        <f>BD!$L356+BD!$M356+BD!$N356+BD!$O356</f>
        <v>2132.2600000000002</v>
      </c>
      <c r="Q356" s="40">
        <v>261</v>
      </c>
      <c r="R356" s="40">
        <v>1177.47</v>
      </c>
      <c r="S356" s="14">
        <f>BD!$Q356+BD!$R356</f>
        <v>1438.47</v>
      </c>
      <c r="T356" s="17">
        <f>BD!$K356+BD!$P356+BD!$S356</f>
        <v>6167.7300000000005</v>
      </c>
      <c r="U356" s="18">
        <f>(BD!$B356/(SUM($B$308:$B$3383)))*$AA$308</f>
        <v>424.09262901466042</v>
      </c>
      <c r="V356" s="17">
        <f>BD!$F356-BD!$G356-BD!$U356</f>
        <v>2306.2073709853398</v>
      </c>
      <c r="W356" s="19">
        <f>IFERROR(BD!$V356/BD!$C356,"0")</f>
        <v>0.21654651303062175</v>
      </c>
      <c r="X356" s="20">
        <v>45901</v>
      </c>
      <c r="Y356" s="41">
        <f t="shared" si="7"/>
        <v>45930</v>
      </c>
      <c r="AB356" s="18">
        <f>SUMIFS('BD FT'!$Q:$Q,'BD FT'!$P:$P,BD!A356,'BD FT'!$O:$O,BD!Y356)</f>
        <v>0</v>
      </c>
      <c r="AC356" s="18">
        <f>SUMIFS('BD FREE'!$D:$D,'BD FREE'!$A:$A,BD!$A356,'BD FREE'!$C:$C,BD!$Y356)</f>
        <v>0</v>
      </c>
    </row>
    <row r="357" spans="1:29" x14ac:dyDescent="0.25">
      <c r="A357" s="5" t="s">
        <v>64</v>
      </c>
      <c r="B357" s="29">
        <v>11716.84</v>
      </c>
      <c r="C357" s="29">
        <v>12017.22</v>
      </c>
      <c r="D357" s="30">
        <f>IFERROR(BD!$C357/BD!$B357,0)</f>
        <v>1.0256366050914751</v>
      </c>
      <c r="E357" s="31">
        <v>1976.83</v>
      </c>
      <c r="F357" s="29">
        <f>BD!$C357-BD!$E357</f>
        <v>10040.39</v>
      </c>
      <c r="G357" s="31">
        <f>BD!$K357+BD!$P357+BD!$S357</f>
        <v>6644.9900000000007</v>
      </c>
      <c r="H357" s="30">
        <f>IFERROR(BD!$G357/BD!$F357,0)</f>
        <v>0.6618258852494775</v>
      </c>
      <c r="I357" s="31">
        <f>BD!$F357-BD!$G357</f>
        <v>3395.3999999999987</v>
      </c>
      <c r="J357" s="30">
        <f>IFERROR(BD!$I357/BD!$F357,)</f>
        <v>0.33817411475052256</v>
      </c>
      <c r="K357" s="29">
        <v>2586</v>
      </c>
      <c r="L357" s="29">
        <v>528.90000000000009</v>
      </c>
      <c r="M357" s="29">
        <v>289.36</v>
      </c>
      <c r="N357" s="29">
        <v>892.68000000000006</v>
      </c>
      <c r="O357" s="29">
        <v>600</v>
      </c>
      <c r="P357" s="29">
        <f>BD!$L357+BD!$M357+BD!$N357+BD!$O357</f>
        <v>2310.94</v>
      </c>
      <c r="Q357" s="29">
        <v>302.22000000000003</v>
      </c>
      <c r="R357" s="29">
        <v>1445.83</v>
      </c>
      <c r="S357" s="29">
        <f>BD!$Q357+BD!$R357</f>
        <v>1748.05</v>
      </c>
      <c r="T357" s="32">
        <f>BD!$K357+BD!$P357+BD!$S357</f>
        <v>6644.9900000000007</v>
      </c>
      <c r="U357" s="33">
        <f>(BD!$B357/(SUM($B$308:$B$3383)))*$AA$308</f>
        <v>466.57779098700399</v>
      </c>
      <c r="V357" s="32">
        <f>BD!$F357-BD!$G357-BD!$U357</f>
        <v>2928.8222090129948</v>
      </c>
      <c r="W357" s="34">
        <f>IFERROR(BD!$V357/BD!$C357,"0")</f>
        <v>0.24371878096706184</v>
      </c>
      <c r="X357" s="35">
        <v>45901</v>
      </c>
      <c r="Y357" s="42">
        <f t="shared" si="7"/>
        <v>45930</v>
      </c>
      <c r="AB357" s="18">
        <f>SUMIFS('BD FT'!$Q:$Q,'BD FT'!$P:$P,BD!A357,'BD FT'!$O:$O,BD!Y357)</f>
        <v>0</v>
      </c>
      <c r="AC357" s="18">
        <f>SUMIFS('BD FREE'!$D:$D,'BD FREE'!$A:$A,BD!$A357,'BD FREE'!$C:$C,BD!$Y357)</f>
        <v>0</v>
      </c>
    </row>
    <row r="358" spans="1:29" x14ac:dyDescent="0.25">
      <c r="A358" s="4" t="s">
        <v>65</v>
      </c>
      <c r="B358" s="40">
        <v>82855.73</v>
      </c>
      <c r="C358" s="40">
        <v>83331.67</v>
      </c>
      <c r="D358" s="15">
        <f>IFERROR(BD!$C358/BD!$B358,0)</f>
        <v>1.0057442013968134</v>
      </c>
      <c r="E358" s="192">
        <v>13735.41</v>
      </c>
      <c r="F358" s="14">
        <f>BD!$C358-BD!$E358</f>
        <v>69596.259999999995</v>
      </c>
      <c r="G358" s="16">
        <f>BD!$K358+BD!$P358+BD!$S358</f>
        <v>48692.560000000005</v>
      </c>
      <c r="H358" s="15">
        <f>IFERROR(BD!$G358/BD!$F358,0)</f>
        <v>0.69964334290377106</v>
      </c>
      <c r="I358" s="16">
        <f>BD!$F358-BD!$G358</f>
        <v>20903.69999999999</v>
      </c>
      <c r="J358" s="15">
        <f>IFERROR(BD!$I358/BD!$F358,)</f>
        <v>0.30035665709622889</v>
      </c>
      <c r="K358" s="40">
        <v>21297</v>
      </c>
      <c r="L358" s="40">
        <v>3991.8</v>
      </c>
      <c r="M358" s="40">
        <v>1880.8400000000006</v>
      </c>
      <c r="N358" s="40">
        <v>5916.5999999999995</v>
      </c>
      <c r="O358" s="40">
        <v>3300</v>
      </c>
      <c r="P358" s="14">
        <f>BD!$L358+BD!$M358+BD!$N358+BD!$O358</f>
        <v>15089.240000000002</v>
      </c>
      <c r="Q358" s="40">
        <v>2123.46</v>
      </c>
      <c r="R358" s="40">
        <v>10182.86</v>
      </c>
      <c r="S358" s="14">
        <f>BD!$Q358+BD!$R358</f>
        <v>12306.32</v>
      </c>
      <c r="T358" s="17">
        <f>BD!$K358+BD!$P358+BD!$S358</f>
        <v>48692.560000000005</v>
      </c>
      <c r="U358" s="18">
        <f>(BD!$B358/(SUM($B$308:$B$3383)))*$AA$308</f>
        <v>3299.408669403665</v>
      </c>
      <c r="V358" s="17">
        <f>BD!$F358-BD!$G358-BD!$U358</f>
        <v>17604.291330596323</v>
      </c>
      <c r="W358" s="19">
        <f>IFERROR(BD!$V358/BD!$C358,"0")</f>
        <v>0.21125571263118001</v>
      </c>
      <c r="X358" s="20">
        <v>45901</v>
      </c>
      <c r="Y358" s="41">
        <f t="shared" si="7"/>
        <v>45930</v>
      </c>
      <c r="AB358" s="18">
        <f>SUMIFS('BD FT'!$Q:$Q,'BD FT'!$P:$P,BD!A358,'BD FT'!$O:$O,BD!Y358)</f>
        <v>0</v>
      </c>
      <c r="AC358" s="18">
        <f>SUMIFS('BD FREE'!$D:$D,'BD FREE'!$A:$A,BD!$A358,'BD FREE'!$C:$C,BD!$Y358)</f>
        <v>150</v>
      </c>
    </row>
    <row r="359" spans="1:29" x14ac:dyDescent="0.25">
      <c r="A359" s="5" t="s">
        <v>66</v>
      </c>
      <c r="B359" s="29">
        <v>13729.01</v>
      </c>
      <c r="C359" s="29">
        <v>1207.52</v>
      </c>
      <c r="D359" s="30">
        <f>IFERROR(BD!$C359/BD!$B359,0)</f>
        <v>8.7953901992933209E-2</v>
      </c>
      <c r="E359" s="31">
        <v>198.65</v>
      </c>
      <c r="F359" s="29">
        <f>BD!$C359-BD!$E359</f>
        <v>1008.87</v>
      </c>
      <c r="G359" s="31">
        <f>BD!$K359+BD!$P359+BD!$S359</f>
        <v>2575.1999999999998</v>
      </c>
      <c r="H359" s="30">
        <f>IFERROR(BD!$G359/BD!$F359,0)</f>
        <v>2.5525588034137203</v>
      </c>
      <c r="I359" s="31">
        <f>BD!$F359-BD!$G359</f>
        <v>-1566.33</v>
      </c>
      <c r="J359" s="30">
        <f>IFERROR(BD!$I359/BD!$F359,)</f>
        <v>-1.5525588034137203</v>
      </c>
      <c r="K359" s="29">
        <v>992</v>
      </c>
      <c r="L359" s="29">
        <v>319.8</v>
      </c>
      <c r="M359" s="29">
        <v>144.68</v>
      </c>
      <c r="N359" s="29">
        <v>539.76</v>
      </c>
      <c r="O359" s="29"/>
      <c r="P359" s="29">
        <f>BD!$L359+BD!$M359+BD!$N359+BD!$O359</f>
        <v>1004.24</v>
      </c>
      <c r="Q359" s="29">
        <v>100.74</v>
      </c>
      <c r="R359" s="29">
        <v>478.22</v>
      </c>
      <c r="S359" s="29">
        <f>BD!$Q359+BD!$R359</f>
        <v>578.96</v>
      </c>
      <c r="T359" s="32">
        <f>BD!$K359+BD!$P359+BD!$S359</f>
        <v>2575.1999999999998</v>
      </c>
      <c r="U359" s="33">
        <f>(BD!$B359/(SUM($B$308:$B$3383)))*$AA$308</f>
        <v>546.70467107500724</v>
      </c>
      <c r="V359" s="32">
        <f>BD!$F359-BD!$G359-BD!$U359</f>
        <v>-2113.0346710750073</v>
      </c>
      <c r="W359" s="34">
        <f>IFERROR(BD!$V359/BD!$C359,"0")</f>
        <v>-1.7498962096487076</v>
      </c>
      <c r="X359" s="35">
        <v>45901</v>
      </c>
      <c r="Y359" s="42">
        <f t="shared" si="7"/>
        <v>45930</v>
      </c>
      <c r="AB359" s="18">
        <f>SUMIFS('BD FT'!$Q:$Q,'BD FT'!$P:$P,BD!A359,'BD FT'!$O:$O,BD!Y359)</f>
        <v>0</v>
      </c>
      <c r="AC359" s="18">
        <f>SUMIFS('BD FREE'!$D:$D,'BD FREE'!$A:$A,BD!$A359,'BD FREE'!$C:$C,BD!$Y359)</f>
        <v>150</v>
      </c>
    </row>
    <row r="360" spans="1:29" x14ac:dyDescent="0.25">
      <c r="A360" s="4" t="s">
        <v>89</v>
      </c>
      <c r="B360" s="40">
        <v>57446.32</v>
      </c>
      <c r="C360" s="40">
        <v>55899.73</v>
      </c>
      <c r="D360" s="15">
        <f>IFERROR(BD!$C360/BD!$B360,0)</f>
        <v>0.97307764883808057</v>
      </c>
      <c r="E360" s="192">
        <v>9255.99</v>
      </c>
      <c r="F360" s="14">
        <f>BD!$C360-BD!$E360</f>
        <v>46643.740000000005</v>
      </c>
      <c r="G360" s="16">
        <f>BD!$K360+BD!$P360+BD!$S360</f>
        <v>30407.949999999997</v>
      </c>
      <c r="H360" s="15">
        <f>IFERROR(BD!$G360/BD!$F360,0)</f>
        <v>0.65191920716477691</v>
      </c>
      <c r="I360" s="16">
        <f>BD!$F360-BD!$G360</f>
        <v>16235.790000000008</v>
      </c>
      <c r="J360" s="15">
        <f>IFERROR(BD!$I360/BD!$F360,)</f>
        <v>0.34808079283522303</v>
      </c>
      <c r="K360" s="40">
        <v>12978</v>
      </c>
      <c r="L360" s="40">
        <v>2219.98</v>
      </c>
      <c r="M360" s="40">
        <v>1302.1200000000001</v>
      </c>
      <c r="N360" s="40">
        <v>3778.32</v>
      </c>
      <c r="O360" s="40">
        <v>1500</v>
      </c>
      <c r="P360" s="14">
        <f>BD!$L360+BD!$M360+BD!$N360+BD!$O360</f>
        <v>8800.42</v>
      </c>
      <c r="Q360" s="40">
        <v>1360.8</v>
      </c>
      <c r="R360" s="40">
        <v>7268.7300000000005</v>
      </c>
      <c r="S360" s="14">
        <f>BD!$Q360+BD!$R360</f>
        <v>8629.5300000000007</v>
      </c>
      <c r="T360" s="17">
        <f>BD!$K360+BD!$P360+BD!$S360</f>
        <v>30407.949999999997</v>
      </c>
      <c r="U360" s="18">
        <f>(BD!$B360/(SUM($B$308:$B$3383)))*$AA$308</f>
        <v>2287.5772892633636</v>
      </c>
      <c r="V360" s="17">
        <f>BD!$F360-BD!$G360-BD!$U360</f>
        <v>13948.212710736645</v>
      </c>
      <c r="W360" s="19">
        <f>IFERROR(BD!$V360/BD!$C360,"0")</f>
        <v>0.24952200503896252</v>
      </c>
      <c r="X360" s="20">
        <v>45901</v>
      </c>
      <c r="Y360" s="41">
        <f t="shared" si="7"/>
        <v>45930</v>
      </c>
      <c r="AB360" s="18">
        <f>SUMIFS('BD FT'!$Q:$Q,'BD FT'!$P:$P,BD!A360,'BD FT'!$O:$O,BD!Y360)</f>
        <v>1254.4000000000001</v>
      </c>
      <c r="AC360" s="18">
        <f>SUMIFS('BD FREE'!$D:$D,'BD FREE'!$A:$A,BD!$A360,'BD FREE'!$C:$C,BD!$Y360)</f>
        <v>0</v>
      </c>
    </row>
    <row r="361" spans="1:29" x14ac:dyDescent="0.25">
      <c r="A361" s="5" t="s">
        <v>14</v>
      </c>
      <c r="B361" s="29">
        <v>35698.480000000003</v>
      </c>
      <c r="C361" s="29">
        <v>34066.629999999997</v>
      </c>
      <c r="D361" s="30">
        <f>IFERROR(BD!$C361/BD!$B361,0)</f>
        <v>0.95428796968386309</v>
      </c>
      <c r="E361" s="31">
        <v>5603.96</v>
      </c>
      <c r="F361" s="29">
        <f>BD!$C361-BD!$E361</f>
        <v>28462.67</v>
      </c>
      <c r="G361" s="31">
        <f>BD!$K361+BD!$P361+BD!$S361</f>
        <v>16215.63</v>
      </c>
      <c r="H361" s="30">
        <f>IFERROR(BD!$G361/BD!$F361,0)</f>
        <v>0.56971570130279414</v>
      </c>
      <c r="I361" s="31">
        <f>BD!$F361-BD!$G361</f>
        <v>12247.039999999999</v>
      </c>
      <c r="J361" s="30">
        <f>IFERROR(BD!$I361/BD!$F361,)</f>
        <v>0.43028429869720586</v>
      </c>
      <c r="K361" s="29">
        <v>7853</v>
      </c>
      <c r="L361" s="29">
        <v>627.29999999999995</v>
      </c>
      <c r="M361" s="29">
        <v>850.04</v>
      </c>
      <c r="N361" s="29">
        <v>2138.2799999999997</v>
      </c>
      <c r="O361" s="29">
        <v>300</v>
      </c>
      <c r="P361" s="29">
        <f>BD!$L361+BD!$M361+BD!$N361+BD!$O361</f>
        <v>3915.62</v>
      </c>
      <c r="Q361" s="29">
        <v>758.67</v>
      </c>
      <c r="R361" s="29">
        <v>3688.34</v>
      </c>
      <c r="S361" s="29">
        <f>BD!$Q361+BD!$R361</f>
        <v>4447.01</v>
      </c>
      <c r="T361" s="32">
        <f>BD!$K361+BD!$P361+BD!$S361</f>
        <v>16215.63</v>
      </c>
      <c r="U361" s="33">
        <f>(BD!$B361/(SUM($B$308:$B$3383)))*$AA$308</f>
        <v>1421.5537585213883</v>
      </c>
      <c r="V361" s="32">
        <f>BD!$F361-BD!$G361-BD!$U361</f>
        <v>10825.486241478611</v>
      </c>
      <c r="W361" s="34">
        <f>IFERROR(BD!$V361/BD!$C361,"0")</f>
        <v>0.317773910758963</v>
      </c>
      <c r="X361" s="35">
        <v>45901</v>
      </c>
      <c r="Y361" s="42">
        <f t="shared" si="7"/>
        <v>45930</v>
      </c>
      <c r="AB361" s="18">
        <f>SUMIFS('BD FT'!$Q:$Q,'BD FT'!$P:$P,BD!A361,'BD FT'!$O:$O,BD!Y361)</f>
        <v>0</v>
      </c>
      <c r="AC361" s="18">
        <f>SUMIFS('BD FREE'!$D:$D,'BD FREE'!$A:$A,BD!$A361,'BD FREE'!$C:$C,BD!$Y361)</f>
        <v>600</v>
      </c>
    </row>
    <row r="362" spans="1:29" x14ac:dyDescent="0.25">
      <c r="A362" s="4" t="s">
        <v>105</v>
      </c>
      <c r="B362" s="40">
        <v>129278.96</v>
      </c>
      <c r="C362" s="40">
        <v>129278.96</v>
      </c>
      <c r="D362" s="15">
        <f>IFERROR(BD!$C362/BD!$B362,0)</f>
        <v>1</v>
      </c>
      <c r="E362" s="192">
        <v>19973.599999999999</v>
      </c>
      <c r="F362" s="14">
        <f>BD!$C362-BD!$E362</f>
        <v>109305.36000000002</v>
      </c>
      <c r="G362" s="16">
        <f>BD!$K362+BD!$P362+BD!$S362</f>
        <v>63227.979999999996</v>
      </c>
      <c r="H362" s="15">
        <f>IFERROR(BD!$G362/BD!$F362,0)</f>
        <v>0.5784526943600935</v>
      </c>
      <c r="I362" s="16">
        <f>BD!$F362-BD!$G362</f>
        <v>46077.380000000019</v>
      </c>
      <c r="J362" s="15">
        <f>IFERROR(BD!$I362/BD!$F362,)</f>
        <v>0.4215473056399065</v>
      </c>
      <c r="K362" s="40">
        <v>30848</v>
      </c>
      <c r="L362" s="40">
        <v>2609.8199999999997</v>
      </c>
      <c r="M362" s="40">
        <v>2314.8800000000006</v>
      </c>
      <c r="N362" s="40">
        <v>5999.6399999999985</v>
      </c>
      <c r="O362" s="40">
        <v>4500</v>
      </c>
      <c r="P362" s="14">
        <f>BD!$L362+BD!$M362+BD!$N362+BD!$O362</f>
        <v>15424.34</v>
      </c>
      <c r="Q362" s="40">
        <v>2913.63</v>
      </c>
      <c r="R362" s="40">
        <v>14042.01</v>
      </c>
      <c r="S362" s="14">
        <f>BD!$Q362+BD!$R362</f>
        <v>16955.64</v>
      </c>
      <c r="T362" s="17">
        <f>BD!$K362+BD!$P362+BD!$S362</f>
        <v>63227.979999999996</v>
      </c>
      <c r="U362" s="18">
        <f>(BD!$B362/(SUM($B$308:$B$3383)))*$AA$308</f>
        <v>5148.0340755610951</v>
      </c>
      <c r="V362" s="17">
        <f>BD!$F362-BD!$G362-BD!$U362</f>
        <v>40929.345924438923</v>
      </c>
      <c r="W362" s="19">
        <f>IFERROR(BD!$V362/BD!$C362,"0")</f>
        <v>0.31659711622400832</v>
      </c>
      <c r="X362" s="20">
        <v>45901</v>
      </c>
      <c r="Y362" s="41">
        <f t="shared" si="7"/>
        <v>45930</v>
      </c>
      <c r="AB362" s="18">
        <f>SUMIFS('BD FT'!$Q:$Q,'BD FT'!$P:$P,BD!A362,'BD FT'!$O:$O,BD!Y362)</f>
        <v>4890</v>
      </c>
      <c r="AC362" s="18">
        <f>SUMIFS('BD FREE'!$D:$D,'BD FREE'!$A:$A,BD!$A362,'BD FREE'!$C:$C,BD!$Y362)</f>
        <v>9150</v>
      </c>
    </row>
    <row r="363" spans="1:29" x14ac:dyDescent="0.25">
      <c r="A363" s="5" t="s">
        <v>67</v>
      </c>
      <c r="B363" s="29">
        <v>11529.87</v>
      </c>
      <c r="C363" s="29">
        <v>11529.87</v>
      </c>
      <c r="D363" s="30">
        <f>IFERROR(BD!$C363/BD!$B363,0)</f>
        <v>1</v>
      </c>
      <c r="E363" s="31">
        <v>1896.67</v>
      </c>
      <c r="F363" s="29">
        <f>BD!$C363-BD!$E363</f>
        <v>9633.2000000000007</v>
      </c>
      <c r="G363" s="31">
        <f>BD!$K363+BD!$P363+BD!$S363</f>
        <v>6947.7</v>
      </c>
      <c r="H363" s="30">
        <f>IFERROR(BD!$G363/BD!$F363,0)</f>
        <v>0.72122451521820363</v>
      </c>
      <c r="I363" s="31">
        <f>BD!$F363-BD!$G363</f>
        <v>2685.5000000000009</v>
      </c>
      <c r="J363" s="30">
        <f>IFERROR(BD!$I363/BD!$F363,)</f>
        <v>0.27877548478179637</v>
      </c>
      <c r="K363" s="29">
        <v>3768</v>
      </c>
      <c r="L363" s="29">
        <v>270.60000000000002</v>
      </c>
      <c r="M363" s="29">
        <v>289.36</v>
      </c>
      <c r="N363" s="29"/>
      <c r="O363" s="29">
        <v>600</v>
      </c>
      <c r="P363" s="29">
        <f>BD!$L363+BD!$M363+BD!$N363+BD!$O363</f>
        <v>1159.96</v>
      </c>
      <c r="Q363" s="29">
        <v>347.99</v>
      </c>
      <c r="R363" s="29">
        <v>1671.75</v>
      </c>
      <c r="S363" s="29">
        <f>BD!$Q363+BD!$R363</f>
        <v>2019.74</v>
      </c>
      <c r="T363" s="32">
        <f>BD!$K363+BD!$P363+BD!$S363</f>
        <v>6947.7</v>
      </c>
      <c r="U363" s="33">
        <f>(BD!$B363/(SUM($B$308:$B$3383)))*$AA$308</f>
        <v>459.13243459561869</v>
      </c>
      <c r="V363" s="32">
        <f>BD!$F363-BD!$G363-BD!$U363</f>
        <v>2226.3675654043823</v>
      </c>
      <c r="W363" s="34">
        <f>IFERROR(BD!$V363/BD!$C363,"0")</f>
        <v>0.19309563467796098</v>
      </c>
      <c r="X363" s="35">
        <v>45901</v>
      </c>
      <c r="Y363" s="42">
        <f t="shared" si="7"/>
        <v>45930</v>
      </c>
      <c r="AB363" s="18">
        <f>SUMIFS('BD FT'!$Q:$Q,'BD FT'!$P:$P,BD!A363,'BD FT'!$O:$O,BD!Y363)</f>
        <v>0</v>
      </c>
      <c r="AC363" s="18">
        <f>SUMIFS('BD FREE'!$D:$D,'BD FREE'!$A:$A,BD!$A363,'BD FREE'!$C:$C,BD!$Y363)</f>
        <v>0</v>
      </c>
    </row>
    <row r="364" spans="1:29" x14ac:dyDescent="0.25">
      <c r="A364" s="4" t="s">
        <v>68</v>
      </c>
      <c r="B364" s="40">
        <v>104257.09</v>
      </c>
      <c r="C364" s="40">
        <v>155653.16</v>
      </c>
      <c r="D364" s="15">
        <f>IFERROR(BD!$C364/BD!$B364,0)</f>
        <v>1.4929743387236303</v>
      </c>
      <c r="E364" s="192">
        <v>25604.92</v>
      </c>
      <c r="F364" s="14">
        <f>BD!$C364-BD!$E364</f>
        <v>130048.24</v>
      </c>
      <c r="G364" s="16">
        <f>BD!$K364+BD!$P364+BD!$S364</f>
        <v>58754.250000000007</v>
      </c>
      <c r="H364" s="15">
        <f>IFERROR(BD!$G364/BD!$F364,0)</f>
        <v>0.4517881210849144</v>
      </c>
      <c r="I364" s="16">
        <f>BD!$F364-BD!$G364</f>
        <v>71293.989999999991</v>
      </c>
      <c r="J364" s="15">
        <f>IFERROR(BD!$I364/BD!$F364,)</f>
        <v>0.5482118789150856</v>
      </c>
      <c r="K364" s="40">
        <v>32217</v>
      </c>
      <c r="L364" s="40"/>
      <c r="M364" s="40">
        <v>2025.5200000000007</v>
      </c>
      <c r="N364" s="40"/>
      <c r="O364" s="40">
        <v>3900</v>
      </c>
      <c r="P364" s="14">
        <f>BD!$L364+BD!$M364+BD!$N364+BD!$O364</f>
        <v>5925.52</v>
      </c>
      <c r="Q364" s="40">
        <v>3266.49</v>
      </c>
      <c r="R364" s="40">
        <v>17345.240000000002</v>
      </c>
      <c r="S364" s="14">
        <f>BD!$Q364+BD!$R364</f>
        <v>20611.730000000003</v>
      </c>
      <c r="T364" s="17">
        <f>BD!$K364+BD!$P364+BD!$S364</f>
        <v>58754.250000000007</v>
      </c>
      <c r="U364" s="18">
        <f>(BD!$B364/(SUM($B$308:$B$3383)))*$AA$308</f>
        <v>4151.6349755508536</v>
      </c>
      <c r="V364" s="17">
        <f>BD!$F364-BD!$G364-BD!$U364</f>
        <v>67142.355024449134</v>
      </c>
      <c r="W364" s="19">
        <f>IFERROR(BD!$V364/BD!$C364,"0")</f>
        <v>0.43135876601830075</v>
      </c>
      <c r="X364" s="20">
        <v>45901</v>
      </c>
      <c r="Y364" s="41">
        <f t="shared" si="7"/>
        <v>45930</v>
      </c>
      <c r="AB364" s="18">
        <f>SUMIFS('BD FT'!$Q:$Q,'BD FT'!$P:$P,BD!A364,'BD FT'!$O:$O,BD!Y364)</f>
        <v>3570</v>
      </c>
      <c r="AC364" s="18">
        <f>SUMIFS('BD FREE'!$D:$D,'BD FREE'!$A:$A,BD!$A364,'BD FREE'!$C:$C,BD!$Y364)</f>
        <v>0</v>
      </c>
    </row>
    <row r="365" spans="1:29" x14ac:dyDescent="0.25">
      <c r="A365" s="5" t="s">
        <v>69</v>
      </c>
      <c r="B365" s="29">
        <v>71567.990000000005</v>
      </c>
      <c r="C365" s="29">
        <v>71567.990000000005</v>
      </c>
      <c r="D365" s="30">
        <f>IFERROR(BD!$C365/BD!$B365,0)</f>
        <v>1</v>
      </c>
      <c r="E365" s="31">
        <v>11772.93</v>
      </c>
      <c r="F365" s="29">
        <f>BD!$C365-BD!$E365</f>
        <v>59795.060000000005</v>
      </c>
      <c r="G365" s="31">
        <f>BD!$K365+BD!$P365+BD!$S365</f>
        <v>48355.94</v>
      </c>
      <c r="H365" s="30">
        <f>IFERROR(BD!$G365/BD!$F365,0)</f>
        <v>0.80869456440047049</v>
      </c>
      <c r="I365" s="31">
        <f>BD!$F365-BD!$G365</f>
        <v>11439.120000000003</v>
      </c>
      <c r="J365" s="30">
        <f>IFERROR(BD!$I365/BD!$F365,)</f>
        <v>0.19130543559952948</v>
      </c>
      <c r="K365" s="29">
        <v>27488</v>
      </c>
      <c r="L365" s="29">
        <v>581.70000000000005</v>
      </c>
      <c r="M365" s="29">
        <v>1919.0800000000004</v>
      </c>
      <c r="N365" s="29"/>
      <c r="O365" s="29">
        <v>1620</v>
      </c>
      <c r="P365" s="29">
        <f>BD!$L365+BD!$M365+BD!$N365+BD!$O365</f>
        <v>4120.7800000000007</v>
      </c>
      <c r="Q365" s="29">
        <v>2815</v>
      </c>
      <c r="R365" s="29">
        <v>13932.16</v>
      </c>
      <c r="S365" s="29">
        <f>BD!$Q365+BD!$R365</f>
        <v>16747.16</v>
      </c>
      <c r="T365" s="32">
        <f>BD!$K365+BD!$P365+BD!$S365</f>
        <v>48355.94</v>
      </c>
      <c r="U365" s="33">
        <f>(BD!$B365/(SUM($B$308:$B$3383)))*$AA$308</f>
        <v>2849.9181246462354</v>
      </c>
      <c r="V365" s="32">
        <f>BD!$F365-BD!$G365-BD!$U365</f>
        <v>8589.2018753537668</v>
      </c>
      <c r="W365" s="34">
        <f>IFERROR(BD!$V365/BD!$C365,"0")</f>
        <v>0.12001457460735961</v>
      </c>
      <c r="X365" s="35">
        <v>45901</v>
      </c>
      <c r="Y365" s="42">
        <f t="shared" si="7"/>
        <v>45930</v>
      </c>
      <c r="AB365" s="18">
        <f>SUMIFS('BD FT'!$Q:$Q,'BD FT'!$P:$P,BD!A365,'BD FT'!$O:$O,BD!Y365)</f>
        <v>0</v>
      </c>
      <c r="AC365" s="18">
        <f>SUMIFS('BD FREE'!$D:$D,'BD FREE'!$A:$A,BD!$A365,'BD FREE'!$C:$C,BD!$Y365)</f>
        <v>0</v>
      </c>
    </row>
    <row r="366" spans="1:29" x14ac:dyDescent="0.25">
      <c r="A366" s="4" t="s">
        <v>71</v>
      </c>
      <c r="B366" s="40">
        <v>7384.79</v>
      </c>
      <c r="C366" s="40">
        <v>7001.3</v>
      </c>
      <c r="D366" s="15">
        <f>IFERROR(BD!$C366/BD!$B366,0)</f>
        <v>0.94807029042125779</v>
      </c>
      <c r="E366" s="192">
        <v>1151.71</v>
      </c>
      <c r="F366" s="14">
        <f>BD!$C366-BD!$E366</f>
        <v>5849.59</v>
      </c>
      <c r="G366" s="16">
        <f>BD!$K366+BD!$P366+BD!$S366</f>
        <v>6281.6100000000006</v>
      </c>
      <c r="H366" s="15">
        <f>IFERROR(BD!$G366/BD!$F366,0)</f>
        <v>1.0738547487943599</v>
      </c>
      <c r="I366" s="16">
        <f>BD!$F366-BD!$G366</f>
        <v>-432.02000000000044</v>
      </c>
      <c r="J366" s="15">
        <f>IFERROR(BD!$I366/BD!$F366,)</f>
        <v>-7.385474879436002E-2</v>
      </c>
      <c r="K366" s="40">
        <v>1945</v>
      </c>
      <c r="L366" s="40">
        <v>556.91999999999996</v>
      </c>
      <c r="M366" s="40">
        <v>144.68</v>
      </c>
      <c r="N366" s="40">
        <v>1250.08</v>
      </c>
      <c r="O366" s="40">
        <v>440</v>
      </c>
      <c r="P366" s="14">
        <f>BD!$L366+BD!$M366+BD!$N366+BD!$O366</f>
        <v>2391.6799999999998</v>
      </c>
      <c r="Q366" s="40">
        <v>336.09</v>
      </c>
      <c r="R366" s="40">
        <v>1608.84</v>
      </c>
      <c r="S366" s="14">
        <f>BD!$Q366+BD!$R366</f>
        <v>1944.9299999999998</v>
      </c>
      <c r="T366" s="17">
        <f>BD!$K366+BD!$P366+BD!$S366</f>
        <v>6281.6100000000006</v>
      </c>
      <c r="U366" s="18">
        <f>(BD!$B366/(SUM($B$308:$B$3383)))*$AA$308</f>
        <v>294.07067136727289</v>
      </c>
      <c r="V366" s="17">
        <f>BD!$F366-BD!$G366-BD!$U366</f>
        <v>-726.09067136727333</v>
      </c>
      <c r="W366" s="19">
        <f>IFERROR(BD!$V366/BD!$C366,"0")</f>
        <v>-0.10370797871356367</v>
      </c>
      <c r="X366" s="20">
        <v>45901</v>
      </c>
      <c r="Y366" s="41">
        <f t="shared" si="7"/>
        <v>45930</v>
      </c>
      <c r="AB366" s="18">
        <f>SUMIFS('BD FT'!$Q:$Q,'BD FT'!$P:$P,BD!A366,'BD FT'!$O:$O,BD!Y366)</f>
        <v>0</v>
      </c>
      <c r="AC366" s="18">
        <f>SUMIFS('BD FREE'!$D:$D,'BD FREE'!$A:$A,BD!$A366,'BD FREE'!$C:$C,BD!$Y366)</f>
        <v>600</v>
      </c>
    </row>
    <row r="367" spans="1:29" x14ac:dyDescent="0.25">
      <c r="A367" s="5" t="s">
        <v>72</v>
      </c>
      <c r="B367" s="29">
        <v>18187.259999999998</v>
      </c>
      <c r="C367" s="29">
        <v>12579.81</v>
      </c>
      <c r="D367" s="30">
        <f>IFERROR(BD!$C367/BD!$B367,0)</f>
        <v>0.69168252941894492</v>
      </c>
      <c r="E367" s="31">
        <v>2069.38</v>
      </c>
      <c r="F367" s="29">
        <f>BD!$C367-BD!$E367</f>
        <v>10510.43</v>
      </c>
      <c r="G367" s="31">
        <f>BD!$K367+BD!$P367+BD!$S367</f>
        <v>7679.9000000000005</v>
      </c>
      <c r="H367" s="30">
        <f>IFERROR(BD!$G367/BD!$F367,0)</f>
        <v>0.73069322568153727</v>
      </c>
      <c r="I367" s="31">
        <f>BD!$F367-BD!$G367</f>
        <v>2830.5299999999997</v>
      </c>
      <c r="J367" s="30">
        <f>IFERROR(BD!$I367/BD!$F367,)</f>
        <v>0.26930677431846267</v>
      </c>
      <c r="K367" s="29">
        <v>3666</v>
      </c>
      <c r="L367" s="29">
        <v>300</v>
      </c>
      <c r="M367" s="29">
        <v>289.36</v>
      </c>
      <c r="N367" s="29">
        <v>913.44</v>
      </c>
      <c r="O367" s="29">
        <v>600</v>
      </c>
      <c r="P367" s="29">
        <f>BD!$L367+BD!$M367+BD!$N367+BD!$O367</f>
        <v>2102.8000000000002</v>
      </c>
      <c r="Q367" s="29">
        <v>329.7</v>
      </c>
      <c r="R367" s="29">
        <v>1581.4</v>
      </c>
      <c r="S367" s="29">
        <f>BD!$Q367+BD!$R367</f>
        <v>1911.1000000000001</v>
      </c>
      <c r="T367" s="32">
        <f>BD!$K367+BD!$P367+BD!$S367</f>
        <v>7679.9000000000005</v>
      </c>
      <c r="U367" s="33">
        <f>(BD!$B367/(SUM($B$308:$B$3383)))*$AA$308</f>
        <v>724.2372171085633</v>
      </c>
      <c r="V367" s="32">
        <f>BD!$F367-BD!$G367-BD!$U367</f>
        <v>2106.2927828914362</v>
      </c>
      <c r="W367" s="34">
        <f>IFERROR(BD!$V367/BD!$C367,"0")</f>
        <v>0.16743438755366227</v>
      </c>
      <c r="X367" s="35">
        <v>45901</v>
      </c>
      <c r="Y367" s="42">
        <f t="shared" si="7"/>
        <v>45930</v>
      </c>
      <c r="AB367" s="18">
        <f>SUMIFS('BD FT'!$Q:$Q,'BD FT'!$P:$P,BD!A367,'BD FT'!$O:$O,BD!Y367)</f>
        <v>0</v>
      </c>
      <c r="AC367" s="18">
        <f>SUMIFS('BD FREE'!$D:$D,'BD FREE'!$A:$A,BD!$A367,'BD FREE'!$C:$C,BD!$Y367)</f>
        <v>0</v>
      </c>
    </row>
    <row r="368" spans="1:29" x14ac:dyDescent="0.25">
      <c r="A368" s="4" t="s">
        <v>73</v>
      </c>
      <c r="B368" s="40">
        <v>26991.89</v>
      </c>
      <c r="C368" s="40">
        <v>27466.14</v>
      </c>
      <c r="D368" s="15">
        <f>IFERROR(BD!$C368/BD!$B368,0)</f>
        <v>1.0175700923499613</v>
      </c>
      <c r="E368" s="192">
        <v>4543.47</v>
      </c>
      <c r="F368" s="14">
        <f>BD!$C368-BD!$E368</f>
        <v>22922.67</v>
      </c>
      <c r="G368" s="16">
        <f>BD!$K368+BD!$P368+BD!$S368</f>
        <v>17580.05</v>
      </c>
      <c r="H368" s="15">
        <f>IFERROR(BD!$G368/BD!$F368,0)</f>
        <v>0.76692854715441094</v>
      </c>
      <c r="I368" s="16">
        <f>BD!$F368-BD!$G368</f>
        <v>5342.619999999999</v>
      </c>
      <c r="J368" s="15">
        <f>IFERROR(BD!$I368/BD!$F368,)</f>
        <v>0.23307145284558908</v>
      </c>
      <c r="K368" s="40">
        <v>9481</v>
      </c>
      <c r="L368" s="40">
        <v>323.39999999999998</v>
      </c>
      <c r="M368" s="40">
        <v>868.08000000000015</v>
      </c>
      <c r="N368" s="40"/>
      <c r="O368" s="40">
        <v>1360</v>
      </c>
      <c r="P368" s="14">
        <f>BD!$L368+BD!$M368+BD!$N368+BD!$O368</f>
        <v>2551.48</v>
      </c>
      <c r="Q368" s="40">
        <v>990.61</v>
      </c>
      <c r="R368" s="40">
        <v>4556.96</v>
      </c>
      <c r="S368" s="14">
        <f>BD!$Q368+BD!$R368</f>
        <v>5547.57</v>
      </c>
      <c r="T368" s="17">
        <f>BD!$K368+BD!$P368+BD!$S368</f>
        <v>17580.05</v>
      </c>
      <c r="U368" s="18">
        <f>(BD!$B368/(SUM($B$308:$B$3383)))*$AA$308</f>
        <v>1074.847519532929</v>
      </c>
      <c r="V368" s="17">
        <f>BD!$F368-BD!$G368-BD!$U368</f>
        <v>4267.7724804670697</v>
      </c>
      <c r="W368" s="19">
        <f>IFERROR(BD!$V368/BD!$C368,"0")</f>
        <v>0.15538304546860499</v>
      </c>
      <c r="X368" s="20">
        <v>45901</v>
      </c>
      <c r="Y368" s="41">
        <f t="shared" si="7"/>
        <v>45930</v>
      </c>
      <c r="AB368" s="18">
        <f>SUMIFS('BD FT'!$Q:$Q,'BD FT'!$P:$P,BD!A368,'BD FT'!$O:$O,BD!Y368)</f>
        <v>0</v>
      </c>
      <c r="AC368" s="18">
        <f>SUMIFS('BD FREE'!$D:$D,'BD FREE'!$A:$A,BD!$A368,'BD FREE'!$C:$C,BD!$Y368)</f>
        <v>0</v>
      </c>
    </row>
    <row r="369" spans="1:29" x14ac:dyDescent="0.25">
      <c r="A369" s="5" t="s">
        <v>12</v>
      </c>
      <c r="B369" s="29">
        <v>35213.769999999997</v>
      </c>
      <c r="C369" s="29">
        <v>33018.959999999999</v>
      </c>
      <c r="D369" s="30">
        <f>IFERROR(BD!$C369/BD!$B369,0)</f>
        <v>0.93767182553870265</v>
      </c>
      <c r="E369" s="31">
        <v>5101.43</v>
      </c>
      <c r="F369" s="29">
        <f>BD!$C369-BD!$E369</f>
        <v>27917.53</v>
      </c>
      <c r="G369" s="31">
        <f>BD!$K369+BD!$P369+BD!$S369</f>
        <v>13840.779999999999</v>
      </c>
      <c r="H369" s="30">
        <f>IFERROR(BD!$G369/BD!$F369,0)</f>
        <v>0.49577380233853063</v>
      </c>
      <c r="I369" s="31">
        <f>BD!$F369-BD!$G369</f>
        <v>14076.75</v>
      </c>
      <c r="J369" s="30">
        <f>IFERROR(BD!$I369/BD!$F369,)</f>
        <v>0.50422619766146937</v>
      </c>
      <c r="K369" s="29">
        <v>6119</v>
      </c>
      <c r="L369" s="29">
        <v>419.9</v>
      </c>
      <c r="M369" s="29">
        <v>434.04</v>
      </c>
      <c r="N369" s="29">
        <v>1328.64</v>
      </c>
      <c r="O369" s="29">
        <v>900</v>
      </c>
      <c r="P369" s="29">
        <f>BD!$L369+BD!$M369+BD!$N369+BD!$O369</f>
        <v>3082.58</v>
      </c>
      <c r="Q369" s="29">
        <v>745.13</v>
      </c>
      <c r="R369" s="29">
        <v>3894.07</v>
      </c>
      <c r="S369" s="29">
        <f>BD!$Q369+BD!$R369</f>
        <v>4639.2</v>
      </c>
      <c r="T369" s="32">
        <f>BD!$K369+BD!$P369+BD!$S369</f>
        <v>13840.779999999999</v>
      </c>
      <c r="U369" s="33">
        <f>(BD!$B369/(SUM($B$308:$B$3383)))*$AA$308</f>
        <v>1402.252059337196</v>
      </c>
      <c r="V369" s="32">
        <f>BD!$F369-BD!$G369-BD!$U369</f>
        <v>12674.497940662804</v>
      </c>
      <c r="W369" s="34">
        <f>IFERROR(BD!$V369/BD!$C369,"0")</f>
        <v>0.3838551529382756</v>
      </c>
      <c r="X369" s="35">
        <v>45901</v>
      </c>
      <c r="Y369" s="42">
        <f t="shared" si="7"/>
        <v>45930</v>
      </c>
      <c r="AB369" s="18">
        <f>SUMIFS('BD FT'!$Q:$Q,'BD FT'!$P:$P,BD!A369,'BD FT'!$O:$O,BD!Y369)</f>
        <v>0</v>
      </c>
      <c r="AC369" s="18">
        <f>SUMIFS('BD FREE'!$D:$D,'BD FREE'!$A:$A,BD!$A369,'BD FREE'!$C:$C,BD!$Y369)</f>
        <v>12000</v>
      </c>
    </row>
    <row r="370" spans="1:29" x14ac:dyDescent="0.25">
      <c r="A370" s="4" t="s">
        <v>74</v>
      </c>
      <c r="B370" s="40">
        <v>12686.94</v>
      </c>
      <c r="C370" s="40">
        <v>12303.45</v>
      </c>
      <c r="D370" s="15">
        <f>IFERROR(BD!$C370/BD!$B370,0)</f>
        <v>0.96977285302838989</v>
      </c>
      <c r="E370" s="192">
        <v>2023.9</v>
      </c>
      <c r="F370" s="14">
        <f>BD!$C370-BD!$E370</f>
        <v>10279.550000000001</v>
      </c>
      <c r="G370" s="16">
        <f>BD!$K370+BD!$P370+BD!$S370</f>
        <v>7266.3600000000006</v>
      </c>
      <c r="H370" s="15">
        <f>IFERROR(BD!$G370/BD!$F370,0)</f>
        <v>0.70687530096161799</v>
      </c>
      <c r="I370" s="16">
        <f>BD!$F370-BD!$G370</f>
        <v>3013.1900000000005</v>
      </c>
      <c r="J370" s="15">
        <f>IFERROR(BD!$I370/BD!$F370,)</f>
        <v>0.29312469903838206</v>
      </c>
      <c r="K370" s="40">
        <v>2889</v>
      </c>
      <c r="L370" s="40">
        <v>888.80000000000007</v>
      </c>
      <c r="M370" s="40">
        <v>289.36</v>
      </c>
      <c r="N370" s="40">
        <v>913.44</v>
      </c>
      <c r="O370" s="40">
        <v>600</v>
      </c>
      <c r="P370" s="14">
        <f>BD!$L370+BD!$M370+BD!$N370+BD!$O370</f>
        <v>2691.6000000000004</v>
      </c>
      <c r="Q370" s="40">
        <v>291.72000000000003</v>
      </c>
      <c r="R370" s="40">
        <v>1394.04</v>
      </c>
      <c r="S370" s="14">
        <f>BD!$Q370+BD!$R370</f>
        <v>1685.76</v>
      </c>
      <c r="T370" s="17">
        <f>BD!$K370+BD!$P370+BD!$S370</f>
        <v>7266.3600000000006</v>
      </c>
      <c r="U370" s="18">
        <f>(BD!$B370/(SUM($B$308:$B$3383)))*$AA$308</f>
        <v>505.20826772275302</v>
      </c>
      <c r="V370" s="17">
        <f>BD!$F370-BD!$G370-BD!$U370</f>
        <v>2507.9817322772474</v>
      </c>
      <c r="W370" s="19">
        <f>IFERROR(BD!$V370/BD!$C370,"0")</f>
        <v>0.20384377814980734</v>
      </c>
      <c r="X370" s="20">
        <v>45901</v>
      </c>
      <c r="Y370" s="41">
        <f t="shared" si="7"/>
        <v>45930</v>
      </c>
      <c r="AB370" s="18">
        <f>SUMIFS('BD FT'!$Q:$Q,'BD FT'!$P:$P,BD!A370,'BD FT'!$O:$O,BD!Y370)</f>
        <v>0</v>
      </c>
      <c r="AC370" s="18">
        <f>SUMIFS('BD FREE'!$D:$D,'BD FREE'!$A:$A,BD!$A370,'BD FREE'!$C:$C,BD!$Y370)</f>
        <v>0</v>
      </c>
    </row>
    <row r="371" spans="1:29" x14ac:dyDescent="0.25">
      <c r="A371" s="5" t="s">
        <v>75</v>
      </c>
      <c r="B371" s="29">
        <v>5320.78</v>
      </c>
      <c r="C371" s="29">
        <v>5320.78</v>
      </c>
      <c r="D371" s="30">
        <f>IFERROR(BD!$C371/BD!$B371,0)</f>
        <v>1</v>
      </c>
      <c r="E371" s="31">
        <v>875.28</v>
      </c>
      <c r="F371" s="29">
        <f>BD!$C371-BD!$E371</f>
        <v>4445.5</v>
      </c>
      <c r="G371" s="31">
        <f>BD!$K371+BD!$P371+BD!$S371</f>
        <v>3259.2200000000003</v>
      </c>
      <c r="H371" s="30">
        <f>IFERROR(BD!$G371/BD!$F371,0)</f>
        <v>0.73315037678551354</v>
      </c>
      <c r="I371" s="31">
        <f>BD!$F371-BD!$G371</f>
        <v>1186.2799999999997</v>
      </c>
      <c r="J371" s="30">
        <f>IFERROR(BD!$I371/BD!$F371,)</f>
        <v>0.26684962321448652</v>
      </c>
      <c r="K371" s="29">
        <v>1435</v>
      </c>
      <c r="L371" s="29">
        <v>275</v>
      </c>
      <c r="M371" s="29"/>
      <c r="N371" s="29">
        <v>456.72</v>
      </c>
      <c r="O371" s="29">
        <v>300</v>
      </c>
      <c r="P371" s="29">
        <f>BD!$L371+BD!$M371+BD!$N371+BD!$O371</f>
        <v>1031.72</v>
      </c>
      <c r="Q371" s="29">
        <v>137.37</v>
      </c>
      <c r="R371" s="29">
        <v>655.13</v>
      </c>
      <c r="S371" s="29">
        <f>BD!$Q371+BD!$R371</f>
        <v>792.5</v>
      </c>
      <c r="T371" s="32">
        <f>BD!$K371+BD!$P371+BD!$S371</f>
        <v>3259.2200000000003</v>
      </c>
      <c r="U371" s="33">
        <f>(BD!$B371/(SUM($B$308:$B$3383)))*$AA$308</f>
        <v>211.87946397901067</v>
      </c>
      <c r="V371" s="32">
        <f>BD!$F371-BD!$G371-BD!$U371</f>
        <v>974.40053602098908</v>
      </c>
      <c r="W371" s="34">
        <f>IFERROR(BD!$V371/BD!$C371,"0")</f>
        <v>0.183131145437509</v>
      </c>
      <c r="X371" s="35">
        <v>45901</v>
      </c>
      <c r="Y371" s="42">
        <f t="shared" si="7"/>
        <v>45930</v>
      </c>
      <c r="AB371" s="18">
        <f>SUMIFS('BD FT'!$Q:$Q,'BD FT'!$P:$P,BD!A371,'BD FT'!$O:$O,BD!Y371)</f>
        <v>0</v>
      </c>
      <c r="AC371" s="18">
        <f>SUMIFS('BD FREE'!$D:$D,'BD FREE'!$A:$A,BD!$A371,'BD FREE'!$C:$C,BD!$Y371)</f>
        <v>0</v>
      </c>
    </row>
    <row r="372" spans="1:29" x14ac:dyDescent="0.25">
      <c r="A372" s="4" t="s">
        <v>76</v>
      </c>
      <c r="B372" s="40">
        <v>6440.13</v>
      </c>
      <c r="C372" s="40">
        <v>6440.03</v>
      </c>
      <c r="D372" s="15">
        <f>IFERROR(BD!$C372/BD!$B372,0)</f>
        <v>0.99998447236313548</v>
      </c>
      <c r="E372" s="192">
        <v>1252.58</v>
      </c>
      <c r="F372" s="14">
        <f>BD!$C372-BD!$E372</f>
        <v>5187.45</v>
      </c>
      <c r="G372" s="16">
        <f>BD!$K372+BD!$P372+BD!$S372</f>
        <v>2914.1</v>
      </c>
      <c r="H372" s="15">
        <f>IFERROR(BD!$G372/BD!$F372,0)</f>
        <v>0.56175963141813412</v>
      </c>
      <c r="I372" s="16">
        <f>BD!$F372-BD!$G372</f>
        <v>2273.35</v>
      </c>
      <c r="J372" s="15">
        <f>IFERROR(BD!$I372/BD!$F372,)</f>
        <v>0.43824036858186582</v>
      </c>
      <c r="K372" s="40">
        <v>965</v>
      </c>
      <c r="L372" s="40">
        <v>255.2</v>
      </c>
      <c r="M372" s="40">
        <v>144.68</v>
      </c>
      <c r="N372" s="40">
        <v>456.72</v>
      </c>
      <c r="O372" s="40">
        <v>300</v>
      </c>
      <c r="P372" s="14">
        <f>BD!$L372+BD!$M372+BD!$N372+BD!$O372</f>
        <v>1156.5999999999999</v>
      </c>
      <c r="Q372" s="40">
        <v>137.37</v>
      </c>
      <c r="R372" s="40">
        <v>655.13</v>
      </c>
      <c r="S372" s="14">
        <f>BD!$Q372+BD!$R372</f>
        <v>792.5</v>
      </c>
      <c r="T372" s="17">
        <f>BD!$K372+BD!$P372+BD!$S372</f>
        <v>2914.1</v>
      </c>
      <c r="U372" s="18">
        <f>(BD!$B372/(SUM($B$308:$B$3383)))*$AA$308</f>
        <v>256.45324413998435</v>
      </c>
      <c r="V372" s="17">
        <f>BD!$F372-BD!$G372-BD!$U372</f>
        <v>2016.8967558600157</v>
      </c>
      <c r="W372" s="19">
        <f>IFERROR(BD!$V372/BD!$C372,"0")</f>
        <v>0.31318126714627348</v>
      </c>
      <c r="X372" s="20">
        <v>45901</v>
      </c>
      <c r="Y372" s="41">
        <f t="shared" si="7"/>
        <v>45930</v>
      </c>
      <c r="AB372" s="18">
        <f>SUMIFS('BD FT'!$Q:$Q,'BD FT'!$P:$P,BD!A372,'BD FT'!$O:$O,BD!Y372)</f>
        <v>0</v>
      </c>
      <c r="AC372" s="18">
        <f>SUMIFS('BD FREE'!$D:$D,'BD FREE'!$A:$A,BD!$A372,'BD FREE'!$C:$C,BD!$Y372)</f>
        <v>0</v>
      </c>
    </row>
    <row r="373" spans="1:29" x14ac:dyDescent="0.25">
      <c r="A373" s="5" t="s">
        <v>94</v>
      </c>
      <c r="B373" s="29">
        <v>11685.38</v>
      </c>
      <c r="C373" s="29">
        <v>11685.38</v>
      </c>
      <c r="D373" s="30">
        <f>IFERROR(BD!$C373/BD!$B373,0)</f>
        <v>1</v>
      </c>
      <c r="E373" s="31">
        <v>1922.23</v>
      </c>
      <c r="F373" s="29">
        <f>BD!$C373-BD!$E373</f>
        <v>9763.15</v>
      </c>
      <c r="G373" s="31">
        <f>BD!$K373+BD!$P373+BD!$S373</f>
        <v>6142.8700000000008</v>
      </c>
      <c r="H373" s="30">
        <f>IFERROR(BD!$G373/BD!$F373,0)</f>
        <v>0.62918934974880047</v>
      </c>
      <c r="I373" s="31">
        <f>BD!$F373-BD!$G373</f>
        <v>3620.2799999999988</v>
      </c>
      <c r="J373" s="30">
        <f>IFERROR(BD!$I373/BD!$F373,)</f>
        <v>0.37081065025119958</v>
      </c>
      <c r="K373" s="29">
        <v>2374</v>
      </c>
      <c r="L373" s="29">
        <v>748.8</v>
      </c>
      <c r="M373" s="29">
        <v>289.36</v>
      </c>
      <c r="N373" s="29">
        <v>1079.52</v>
      </c>
      <c r="O373" s="29">
        <v>450</v>
      </c>
      <c r="P373" s="29">
        <f>BD!$L373+BD!$M373+BD!$N373+BD!$O373</f>
        <v>2567.6799999999998</v>
      </c>
      <c r="Q373" s="29">
        <v>219.79</v>
      </c>
      <c r="R373" s="29">
        <v>981.4</v>
      </c>
      <c r="S373" s="29">
        <f>BD!$Q373+BD!$R373</f>
        <v>1201.19</v>
      </c>
      <c r="T373" s="32">
        <f>BD!$K373+BD!$P373+BD!$S373</f>
        <v>6142.8700000000008</v>
      </c>
      <c r="U373" s="33">
        <f>(BD!$B373/(SUM($B$308:$B$3383)))*$AA$308</f>
        <v>465.32501828511073</v>
      </c>
      <c r="V373" s="32">
        <f>BD!$F373-BD!$G373-BD!$U373</f>
        <v>3154.9549817148882</v>
      </c>
      <c r="W373" s="34">
        <f>IFERROR(BD!$V373/BD!$C373,"0")</f>
        <v>0.26999164611804566</v>
      </c>
      <c r="X373" s="35">
        <v>45901</v>
      </c>
      <c r="Y373" s="42">
        <f t="shared" si="7"/>
        <v>45930</v>
      </c>
      <c r="AB373" s="18">
        <f>SUMIFS('BD FT'!$Q:$Q,'BD FT'!$P:$P,BD!A373,'BD FT'!$O:$O,BD!Y373)</f>
        <v>0</v>
      </c>
      <c r="AC373" s="18">
        <f>SUMIFS('BD FREE'!$D:$D,'BD FREE'!$A:$A,BD!$A373,'BD FREE'!$C:$C,BD!$Y373)</f>
        <v>500</v>
      </c>
    </row>
    <row r="374" spans="1:29" x14ac:dyDescent="0.25">
      <c r="A374" s="4" t="s">
        <v>77</v>
      </c>
      <c r="B374" s="40">
        <v>5841.2</v>
      </c>
      <c r="C374" s="40">
        <v>6091.63</v>
      </c>
      <c r="D374" s="15">
        <f>IFERROR(BD!$C374/BD!$B374,0)</f>
        <v>1.0428730397863453</v>
      </c>
      <c r="E374" s="192">
        <v>1002.08</v>
      </c>
      <c r="F374" s="14">
        <f>BD!$C374-BD!$E374</f>
        <v>5089.55</v>
      </c>
      <c r="G374" s="16">
        <f>BD!$K374+BD!$P374+BD!$S374</f>
        <v>3434.3</v>
      </c>
      <c r="H374" s="15">
        <f>IFERROR(BD!$G374/BD!$F374,0)</f>
        <v>0.67477478362527143</v>
      </c>
      <c r="I374" s="16">
        <f>BD!$F374-BD!$G374</f>
        <v>1655.25</v>
      </c>
      <c r="J374" s="15">
        <f>IFERROR(BD!$I374/BD!$F374,)</f>
        <v>0.32522521637472862</v>
      </c>
      <c r="K374" s="40">
        <v>1417</v>
      </c>
      <c r="L374" s="40">
        <v>323.39999999999998</v>
      </c>
      <c r="M374" s="40">
        <v>144.68</v>
      </c>
      <c r="N374" s="40">
        <v>456.72</v>
      </c>
      <c r="O374" s="40">
        <v>300</v>
      </c>
      <c r="P374" s="14">
        <f>BD!$L374+BD!$M374+BD!$N374+BD!$O374</f>
        <v>1224.8</v>
      </c>
      <c r="Q374" s="40">
        <v>137.37</v>
      </c>
      <c r="R374" s="40">
        <v>655.13</v>
      </c>
      <c r="S374" s="14">
        <f>BD!$Q374+BD!$R374</f>
        <v>792.5</v>
      </c>
      <c r="T374" s="17">
        <f>BD!$K374+BD!$P374+BD!$S374</f>
        <v>3434.3</v>
      </c>
      <c r="U374" s="18">
        <f>(BD!$B374/(SUM($B$308:$B$3383)))*$AA$308</f>
        <v>232.60317566112431</v>
      </c>
      <c r="V374" s="17">
        <f>BD!$F374-BD!$G374-BD!$U374</f>
        <v>1422.6468243388756</v>
      </c>
      <c r="W374" s="19">
        <f>IFERROR(BD!$V374/BD!$C374,"0")</f>
        <v>0.23354124008498145</v>
      </c>
      <c r="X374" s="20">
        <v>45901</v>
      </c>
      <c r="Y374" s="41">
        <f t="shared" ref="Y374:Y383" si="8">EOMONTH(X374,0)</f>
        <v>45930</v>
      </c>
      <c r="AB374" s="18">
        <f>SUMIFS('BD FT'!$Q:$Q,'BD FT'!$P:$P,BD!A374,'BD FT'!$O:$O,BD!Y374)</f>
        <v>0</v>
      </c>
      <c r="AC374" s="18">
        <f>SUMIFS('BD FREE'!$D:$D,'BD FREE'!$A:$A,BD!$A374,'BD FREE'!$C:$C,BD!$Y374)</f>
        <v>0</v>
      </c>
    </row>
    <row r="375" spans="1:29" x14ac:dyDescent="0.25">
      <c r="A375" s="5" t="s">
        <v>78</v>
      </c>
      <c r="B375" s="29">
        <v>8412.59</v>
      </c>
      <c r="C375" s="29">
        <v>8848.82</v>
      </c>
      <c r="D375" s="30">
        <f>IFERROR(BD!$C375/BD!$B375,0)</f>
        <v>1.0518544229541675</v>
      </c>
      <c r="E375" s="31">
        <v>1455.64</v>
      </c>
      <c r="F375" s="29">
        <f>BD!$C375-BD!$E375</f>
        <v>7393.1799999999994</v>
      </c>
      <c r="G375" s="31">
        <f>BD!$K375+BD!$P375+BD!$S375</f>
        <v>3941.0299999999997</v>
      </c>
      <c r="H375" s="30">
        <f>IFERROR(BD!$G375/BD!$F375,0)</f>
        <v>0.53306290391955835</v>
      </c>
      <c r="I375" s="31">
        <f>BD!$F375-BD!$G375</f>
        <v>3452.1499999999996</v>
      </c>
      <c r="J375" s="30">
        <f>IFERROR(BD!$I375/BD!$F375,)</f>
        <v>0.4669370960804417</v>
      </c>
      <c r="K375" s="29">
        <v>1715</v>
      </c>
      <c r="L375" s="29">
        <v>270.60000000000002</v>
      </c>
      <c r="M375" s="29">
        <v>144.68</v>
      </c>
      <c r="N375" s="29">
        <v>456.72</v>
      </c>
      <c r="O375" s="29">
        <v>300</v>
      </c>
      <c r="P375" s="29">
        <f>BD!$L375+BD!$M375+BD!$N375+BD!$O375</f>
        <v>1172</v>
      </c>
      <c r="Q375" s="29">
        <v>181.44</v>
      </c>
      <c r="R375" s="29">
        <v>872.59</v>
      </c>
      <c r="S375" s="29">
        <f>BD!$Q375+BD!$R375</f>
        <v>1054.03</v>
      </c>
      <c r="T375" s="32">
        <f>BD!$K375+BD!$P375+BD!$S375</f>
        <v>3941.0299999999997</v>
      </c>
      <c r="U375" s="33">
        <f>(BD!$B375/(SUM($B$308:$B$3383)))*$AA$308</f>
        <v>334.99882721615728</v>
      </c>
      <c r="V375" s="32">
        <f>BD!$F375-BD!$G375-BD!$U375</f>
        <v>3117.1511727838424</v>
      </c>
      <c r="W375" s="34">
        <f>IFERROR(BD!$V375/BD!$C375,"0")</f>
        <v>0.35226744049306491</v>
      </c>
      <c r="X375" s="35">
        <v>45901</v>
      </c>
      <c r="Y375" s="42">
        <f t="shared" si="8"/>
        <v>45930</v>
      </c>
      <c r="AB375" s="18">
        <f>SUMIFS('BD FT'!$Q:$Q,'BD FT'!$P:$P,BD!A375,'BD FT'!$O:$O,BD!Y375)</f>
        <v>0</v>
      </c>
      <c r="AC375" s="18">
        <f>SUMIFS('BD FREE'!$D:$D,'BD FREE'!$A:$A,BD!$A375,'BD FREE'!$C:$C,BD!$Y375)</f>
        <v>2400</v>
      </c>
    </row>
    <row r="376" spans="1:29" x14ac:dyDescent="0.25">
      <c r="A376" s="4" t="s">
        <v>95</v>
      </c>
      <c r="B376" s="40">
        <v>38000</v>
      </c>
      <c r="C376" s="40">
        <v>24710.080000000002</v>
      </c>
      <c r="D376" s="15">
        <f>IFERROR(BD!$C376/BD!$B376,0)</f>
        <v>0.65026526315789479</v>
      </c>
      <c r="E376" s="192">
        <v>4064.81</v>
      </c>
      <c r="F376" s="14">
        <f>BD!$C376-BD!$E376</f>
        <v>20645.27</v>
      </c>
      <c r="G376" s="16">
        <f>BD!$K376+BD!$P376+BD!$S376</f>
        <v>11394.369999999999</v>
      </c>
      <c r="H376" s="15">
        <f>IFERROR(BD!$G376/BD!$F376,0)</f>
        <v>0.55191189071395041</v>
      </c>
      <c r="I376" s="16">
        <f>BD!$F376-BD!$G376</f>
        <v>9250.9000000000015</v>
      </c>
      <c r="J376" s="15">
        <f>IFERROR(BD!$I376/BD!$F376,)</f>
        <v>0.44808810928604959</v>
      </c>
      <c r="K376" s="40">
        <v>5423</v>
      </c>
      <c r="L376" s="40">
        <v>1068</v>
      </c>
      <c r="M376" s="40">
        <v>945</v>
      </c>
      <c r="N376" s="40"/>
      <c r="O376" s="40"/>
      <c r="P376" s="14">
        <f>BD!$L376+BD!$M376+BD!$N376+BD!$O376</f>
        <v>2013</v>
      </c>
      <c r="Q376" s="40">
        <v>677.26</v>
      </c>
      <c r="R376" s="40">
        <v>3281.11</v>
      </c>
      <c r="S376" s="14">
        <f>BD!$Q376+BD!$R376</f>
        <v>3958.37</v>
      </c>
      <c r="T376" s="17">
        <f>BD!$K376+BD!$P376+BD!$S376</f>
        <v>11394.369999999999</v>
      </c>
      <c r="U376" s="18">
        <f>(BD!$B376/(SUM($B$308:$B$3383)))*$AA$308</f>
        <v>1513.2028821342744</v>
      </c>
      <c r="V376" s="17">
        <f>BD!$F376-BD!$G376-BD!$U376</f>
        <v>7737.6971178657268</v>
      </c>
      <c r="W376" s="19">
        <f>IFERROR(BD!$V376/BD!$C376,"0")</f>
        <v>0.31313929853184314</v>
      </c>
      <c r="X376" s="20">
        <v>45901</v>
      </c>
      <c r="Y376" s="41">
        <f t="shared" si="8"/>
        <v>45930</v>
      </c>
      <c r="AB376" s="18">
        <f>SUMIFS('BD FT'!$Q:$Q,'BD FT'!$P:$P,BD!A376,'BD FT'!$O:$O,BD!Y376)</f>
        <v>0</v>
      </c>
      <c r="AC376" s="18">
        <f>SUMIFS('BD FREE'!$D:$D,'BD FREE'!$A:$A,BD!$A376,'BD FREE'!$C:$C,BD!$Y376)</f>
        <v>0</v>
      </c>
    </row>
    <row r="377" spans="1:29" x14ac:dyDescent="0.25">
      <c r="A377" s="5" t="s">
        <v>79</v>
      </c>
      <c r="B377" s="29">
        <v>6813.06</v>
      </c>
      <c r="C377" s="29">
        <v>6813.06</v>
      </c>
      <c r="D377" s="30">
        <f>IFERROR(BD!$C377/BD!$B377,0)</f>
        <v>1</v>
      </c>
      <c r="E377" s="31">
        <v>1120.74</v>
      </c>
      <c r="F377" s="29">
        <f>BD!$C377-BD!$E377</f>
        <v>5692.3200000000006</v>
      </c>
      <c r="G377" s="31">
        <f>BD!$K377+BD!$P377+BD!$S377</f>
        <v>3796.4</v>
      </c>
      <c r="H377" s="30">
        <f>IFERROR(BD!$G377/BD!$F377,0)</f>
        <v>0.6669336931163391</v>
      </c>
      <c r="I377" s="31">
        <f>BD!$F377-BD!$G377</f>
        <v>1895.9200000000005</v>
      </c>
      <c r="J377" s="30">
        <f>IFERROR(BD!$I377/BD!$F377,)</f>
        <v>0.33306630688366085</v>
      </c>
      <c r="K377" s="29">
        <v>1690</v>
      </c>
      <c r="L377" s="29">
        <v>270.60000000000002</v>
      </c>
      <c r="M377" s="29">
        <v>144.68</v>
      </c>
      <c r="N377" s="29">
        <v>456.72</v>
      </c>
      <c r="O377" s="29">
        <v>300</v>
      </c>
      <c r="P377" s="29">
        <f>BD!$L377+BD!$M377+BD!$N377+BD!$O377</f>
        <v>1172</v>
      </c>
      <c r="Q377" s="29">
        <v>161.28</v>
      </c>
      <c r="R377" s="29">
        <v>773.12</v>
      </c>
      <c r="S377" s="29">
        <f>BD!$Q377+BD!$R377</f>
        <v>934.4</v>
      </c>
      <c r="T377" s="32">
        <f>BD!$K377+BD!$P377+BD!$S377</f>
        <v>3796.4</v>
      </c>
      <c r="U377" s="33">
        <f>(BD!$B377/(SUM($B$308:$B$3383)))*$AA$308</f>
        <v>271.30373758299322</v>
      </c>
      <c r="V377" s="32">
        <f>BD!$F377-BD!$G377-BD!$U377</f>
        <v>1624.6162624170074</v>
      </c>
      <c r="W377" s="34">
        <f>IFERROR(BD!$V377/BD!$C377,"0")</f>
        <v>0.23845618010365494</v>
      </c>
      <c r="X377" s="35">
        <v>45901</v>
      </c>
      <c r="Y377" s="42">
        <f t="shared" si="8"/>
        <v>45930</v>
      </c>
      <c r="AB377" s="18">
        <f>SUMIFS('BD FT'!$Q:$Q,'BD FT'!$P:$P,BD!A377,'BD FT'!$O:$O,BD!Y377)</f>
        <v>0</v>
      </c>
      <c r="AC377" s="18">
        <f>SUMIFS('BD FREE'!$D:$D,'BD FREE'!$A:$A,BD!$A377,'BD FREE'!$C:$C,BD!$Y377)</f>
        <v>0</v>
      </c>
    </row>
    <row r="378" spans="1:29" x14ac:dyDescent="0.25">
      <c r="A378" s="4" t="s">
        <v>80</v>
      </c>
      <c r="B378" s="40">
        <v>20780.71</v>
      </c>
      <c r="C378" s="40">
        <v>20780.71</v>
      </c>
      <c r="D378" s="15">
        <f>IFERROR(BD!$C378/BD!$B378,0)</f>
        <v>1</v>
      </c>
      <c r="E378" s="192">
        <v>3418.42</v>
      </c>
      <c r="F378" s="14">
        <f>BD!$C378-BD!$E378</f>
        <v>17362.29</v>
      </c>
      <c r="G378" s="16">
        <f>BD!$K378+BD!$P378+BD!$S378</f>
        <v>9984.8100000000013</v>
      </c>
      <c r="H378" s="15">
        <f>IFERROR(BD!$G378/BD!$F378,0)</f>
        <v>0.57508600535989207</v>
      </c>
      <c r="I378" s="16">
        <f>BD!$F378-BD!$G378</f>
        <v>7377.48</v>
      </c>
      <c r="J378" s="15">
        <f>IFERROR(BD!$I378/BD!$F378,)</f>
        <v>0.42491399464010793</v>
      </c>
      <c r="K378" s="40">
        <v>4239</v>
      </c>
      <c r="L378" s="40">
        <v>541.20000000000005</v>
      </c>
      <c r="M378" s="40">
        <v>434.04</v>
      </c>
      <c r="N378" s="40">
        <v>1453.2</v>
      </c>
      <c r="O378" s="40">
        <v>900</v>
      </c>
      <c r="P378" s="14">
        <f>BD!$L378+BD!$M378+BD!$N378+BD!$O378</f>
        <v>3328.44</v>
      </c>
      <c r="Q378" s="40">
        <v>429.78</v>
      </c>
      <c r="R378" s="40">
        <v>1987.59</v>
      </c>
      <c r="S378" s="14">
        <f>BD!$Q378+BD!$R378</f>
        <v>2417.37</v>
      </c>
      <c r="T378" s="17">
        <f>BD!$K378+BD!$P378+BD!$S378</f>
        <v>9984.8100000000013</v>
      </c>
      <c r="U378" s="18">
        <f>(BD!$B378/(SUM($B$308:$B$3383)))*$AA$308</f>
        <v>827.51132275780367</v>
      </c>
      <c r="V378" s="17">
        <f>BD!$F378-BD!$G378-BD!$U378</f>
        <v>6549.9686772421956</v>
      </c>
      <c r="W378" s="19">
        <f>IFERROR(BD!$V378/BD!$C378,"0")</f>
        <v>0.31519465298549454</v>
      </c>
      <c r="X378" s="20">
        <v>45901</v>
      </c>
      <c r="Y378" s="41">
        <f t="shared" si="8"/>
        <v>45930</v>
      </c>
      <c r="AB378" s="18">
        <f>SUMIFS('BD FT'!$Q:$Q,'BD FT'!$P:$P,BD!A378,'BD FT'!$O:$O,BD!Y378)</f>
        <v>0</v>
      </c>
      <c r="AC378" s="18">
        <f>SUMIFS('BD FREE'!$D:$D,'BD FREE'!$A:$A,BD!$A378,'BD FREE'!$C:$C,BD!$Y378)</f>
        <v>0</v>
      </c>
    </row>
    <row r="379" spans="1:29" x14ac:dyDescent="0.25">
      <c r="A379" s="5" t="s">
        <v>11</v>
      </c>
      <c r="B379" s="29">
        <v>18484.78</v>
      </c>
      <c r="C379" s="29">
        <v>4914.75</v>
      </c>
      <c r="D379" s="30">
        <f>IFERROR(BD!$C379/BD!$B379,0)</f>
        <v>0.26588090309973939</v>
      </c>
      <c r="E379" s="31">
        <v>579.95000000000005</v>
      </c>
      <c r="F379" s="29">
        <f>BD!$C379-BD!$E379</f>
        <v>4334.8</v>
      </c>
      <c r="G379" s="31">
        <f>BD!$K379+BD!$P379+BD!$S379</f>
        <v>5561.97</v>
      </c>
      <c r="H379" s="30">
        <f>IFERROR(BD!$G379/BD!$F379,0)</f>
        <v>1.2830972593891299</v>
      </c>
      <c r="I379" s="31">
        <f>BD!$F379-BD!$G379</f>
        <v>-1227.17</v>
      </c>
      <c r="J379" s="30">
        <f>IFERROR(BD!$I379/BD!$F379,)</f>
        <v>-0.28309725938912983</v>
      </c>
      <c r="K379" s="29">
        <v>2978</v>
      </c>
      <c r="L379" s="29"/>
      <c r="M379" s="29">
        <v>144.68</v>
      </c>
      <c r="N379" s="29">
        <v>539.76</v>
      </c>
      <c r="O379" s="29">
        <v>300</v>
      </c>
      <c r="P379" s="29">
        <f>BD!$L379+BD!$M379+BD!$N379+BD!$O379</f>
        <v>984.44</v>
      </c>
      <c r="Q379" s="29">
        <v>270.39</v>
      </c>
      <c r="R379" s="29">
        <v>1329.14</v>
      </c>
      <c r="S379" s="29">
        <f>BD!$Q379+BD!$R379</f>
        <v>1599.5300000000002</v>
      </c>
      <c r="T379" s="32">
        <f>BD!$K379+BD!$P379+BD!$S379</f>
        <v>5561.97</v>
      </c>
      <c r="U379" s="33">
        <f>(BD!$B379/(SUM($B$308:$B$3383)))*$AA$308</f>
        <v>736.08479925310507</v>
      </c>
      <c r="V379" s="32">
        <f>BD!$F379-BD!$G379-BD!$U379</f>
        <v>-1963.2547992531051</v>
      </c>
      <c r="W379" s="34">
        <f>IFERROR(BD!$V379/BD!$C379,"0")</f>
        <v>-0.39946178325512083</v>
      </c>
      <c r="X379" s="35">
        <v>45901</v>
      </c>
      <c r="Y379" s="42">
        <f t="shared" si="8"/>
        <v>45930</v>
      </c>
      <c r="AB379" s="18">
        <f>SUMIFS('BD FT'!$Q:$Q,'BD FT'!$P:$P,BD!A379,'BD FT'!$O:$O,BD!Y379)</f>
        <v>840</v>
      </c>
      <c r="AC379" s="18">
        <f>SUMIFS('BD FREE'!$D:$D,'BD FREE'!$A:$A,BD!$A379,'BD FREE'!$C:$C,BD!$Y379)</f>
        <v>0</v>
      </c>
    </row>
    <row r="380" spans="1:29" x14ac:dyDescent="0.25">
      <c r="A380" s="4" t="s">
        <v>90</v>
      </c>
      <c r="B380" s="40">
        <v>126419.22</v>
      </c>
      <c r="C380" s="40">
        <v>122269.11</v>
      </c>
      <c r="D380" s="15">
        <f>IFERROR(BD!$C380/BD!$B380,0)</f>
        <v>0.96717184301564274</v>
      </c>
      <c r="E380" s="192">
        <v>20200.38</v>
      </c>
      <c r="F380" s="14">
        <f>BD!$C380-BD!$E380</f>
        <v>102068.73</v>
      </c>
      <c r="G380" s="16">
        <f>BD!$K380+BD!$P380+BD!$S380</f>
        <v>60498.62</v>
      </c>
      <c r="H380" s="15">
        <f>IFERROR(BD!$G380/BD!$F380,0)</f>
        <v>0.59272433388756773</v>
      </c>
      <c r="I380" s="16">
        <f>BD!$F380-BD!$G380</f>
        <v>41570.109999999993</v>
      </c>
      <c r="J380" s="15">
        <f>IFERROR(BD!$I380/BD!$F380,)</f>
        <v>0.40727566611243221</v>
      </c>
      <c r="K380" s="40">
        <v>32240</v>
      </c>
      <c r="L380" s="40">
        <v>4878</v>
      </c>
      <c r="M380" s="40">
        <v>2897.72</v>
      </c>
      <c r="N380" s="40"/>
      <c r="O380" s="40">
        <v>3000</v>
      </c>
      <c r="P380" s="14">
        <f>BD!$L380+BD!$M380+BD!$N380+BD!$O380</f>
        <v>10775.72</v>
      </c>
      <c r="Q380" s="40">
        <v>2992.05</v>
      </c>
      <c r="R380" s="40">
        <v>14490.85</v>
      </c>
      <c r="S380" s="14">
        <f>BD!$Q380+BD!$R380</f>
        <v>17482.900000000001</v>
      </c>
      <c r="T380" s="17">
        <f>BD!$K380+BD!$P380+BD!$S380</f>
        <v>60498.62</v>
      </c>
      <c r="U380" s="18">
        <f>(BD!$B380/(SUM($B$308:$B$3383)))*$AA$308</f>
        <v>5034.1560016096555</v>
      </c>
      <c r="V380" s="17">
        <f>BD!$F380-BD!$G380-BD!$U380</f>
        <v>36535.953998390338</v>
      </c>
      <c r="W380" s="19">
        <f>IFERROR(BD!$V380/BD!$C380,"0")</f>
        <v>0.298815898785804</v>
      </c>
      <c r="X380" s="20">
        <v>45901</v>
      </c>
      <c r="Y380" s="41">
        <f t="shared" si="8"/>
        <v>45930</v>
      </c>
      <c r="AB380" s="18">
        <f>SUMIFS('BD FT'!$Q:$Q,'BD FT'!$P:$P,BD!A380,'BD FT'!$O:$O,BD!Y380)</f>
        <v>0</v>
      </c>
      <c r="AC380" s="18">
        <f>SUMIFS('BD FREE'!$D:$D,'BD FREE'!$A:$A,BD!$A380,'BD FREE'!$C:$C,BD!$Y380)</f>
        <v>0</v>
      </c>
    </row>
    <row r="381" spans="1:29" x14ac:dyDescent="0.25">
      <c r="A381" s="5" t="s">
        <v>91</v>
      </c>
      <c r="B381" s="29">
        <v>263218.43</v>
      </c>
      <c r="C381" s="29">
        <v>271154.63</v>
      </c>
      <c r="D381" s="30">
        <f>IFERROR(BD!$C381/BD!$B381,0)</f>
        <v>1.0301506243312826</v>
      </c>
      <c r="E381" s="31">
        <v>44633.04</v>
      </c>
      <c r="F381" s="29">
        <f>BD!$C381-BD!$E381</f>
        <v>226521.59</v>
      </c>
      <c r="G381" s="31">
        <f>BD!$K381+BD!$P381+BD!$S381</f>
        <v>118951.08000000002</v>
      </c>
      <c r="H381" s="30">
        <f>IFERROR(BD!$G381/BD!$F381,0)</f>
        <v>0.52512027661469274</v>
      </c>
      <c r="I381" s="31">
        <f>BD!$F381-BD!$G381</f>
        <v>107570.50999999998</v>
      </c>
      <c r="J381" s="30">
        <f>IFERROR(BD!$I381/BD!$F381,)</f>
        <v>0.47487972338530726</v>
      </c>
      <c r="K381" s="29">
        <v>60491</v>
      </c>
      <c r="L381" s="29">
        <v>7315.36</v>
      </c>
      <c r="M381" s="29">
        <v>6104.02</v>
      </c>
      <c r="N381" s="29"/>
      <c r="O381" s="29">
        <v>6400</v>
      </c>
      <c r="P381" s="29">
        <f>BD!$L381+BD!$M381+BD!$N381+BD!$O381</f>
        <v>19819.38</v>
      </c>
      <c r="Q381" s="29">
        <v>6677.19</v>
      </c>
      <c r="R381" s="29">
        <v>31963.510000000002</v>
      </c>
      <c r="S381" s="29">
        <f>BD!$Q381+BD!$R381</f>
        <v>38640.700000000004</v>
      </c>
      <c r="T381" s="32">
        <f>BD!$K381+BD!$P381+BD!$S381</f>
        <v>118951.08000000002</v>
      </c>
      <c r="U381" s="33">
        <f>(BD!$B381/(SUM($B$308:$B$3383)))*$AA$308</f>
        <v>10481.654918601545</v>
      </c>
      <c r="V381" s="32">
        <f>BD!$F381-BD!$G381-BD!$U381</f>
        <v>97088.855081398433</v>
      </c>
      <c r="W381" s="34">
        <f>IFERROR(BD!$V381/BD!$C381,"0")</f>
        <v>0.35805715388816495</v>
      </c>
      <c r="X381" s="35">
        <v>45901</v>
      </c>
      <c r="Y381" s="42">
        <f t="shared" si="8"/>
        <v>45930</v>
      </c>
      <c r="AB381" s="18">
        <f>SUMIFS('BD FT'!$Q:$Q,'BD FT'!$P:$P,BD!A381,'BD FT'!$O:$O,BD!Y381)</f>
        <v>0</v>
      </c>
      <c r="AC381" s="18">
        <f>SUMIFS('BD FREE'!$D:$D,'BD FREE'!$A:$A,BD!$A381,'BD FREE'!$C:$C,BD!$Y381)</f>
        <v>0</v>
      </c>
    </row>
    <row r="382" spans="1:29" x14ac:dyDescent="0.25">
      <c r="A382" s="4" t="s">
        <v>81</v>
      </c>
      <c r="B382" s="40">
        <v>49324.99</v>
      </c>
      <c r="C382" s="40">
        <v>47864.81</v>
      </c>
      <c r="D382" s="15">
        <f>IFERROR(BD!$C382/BD!$B382,0)</f>
        <v>0.97039675020714655</v>
      </c>
      <c r="E382" s="192">
        <v>7873.75</v>
      </c>
      <c r="F382" s="14">
        <f>BD!$C382-BD!$E382</f>
        <v>39991.06</v>
      </c>
      <c r="G382" s="16">
        <f>BD!$K382+BD!$P382+BD!$S382</f>
        <v>29539.67</v>
      </c>
      <c r="H382" s="15">
        <f>IFERROR(BD!$G382/BD!$F382,0)</f>
        <v>0.73865683980369612</v>
      </c>
      <c r="I382" s="16">
        <f>BD!$F382-BD!$G382</f>
        <v>10451.39</v>
      </c>
      <c r="J382" s="15">
        <f>IFERROR(BD!$I382/BD!$F382,)</f>
        <v>0.26134316019630388</v>
      </c>
      <c r="K382" s="40">
        <v>12506</v>
      </c>
      <c r="L382" s="40">
        <v>2118.6</v>
      </c>
      <c r="M382" s="40">
        <v>1012.7600000000002</v>
      </c>
      <c r="N382" s="40">
        <v>4276.5600000000004</v>
      </c>
      <c r="O382" s="40">
        <v>1890</v>
      </c>
      <c r="P382" s="14">
        <f>BD!$L382+BD!$M382+BD!$N382+BD!$O382</f>
        <v>9297.92</v>
      </c>
      <c r="Q382" s="40">
        <v>1359.89</v>
      </c>
      <c r="R382" s="40">
        <v>6375.86</v>
      </c>
      <c r="S382" s="14">
        <f>BD!$Q382+BD!$R382</f>
        <v>7735.75</v>
      </c>
      <c r="T382" s="17">
        <f>BD!$K382+BD!$P382+BD!$S382</f>
        <v>29539.67</v>
      </c>
      <c r="U382" s="18">
        <f>(BD!$B382/(SUM($B$308:$B$3383)))*$AA$308</f>
        <v>1964.1767639274806</v>
      </c>
      <c r="V382" s="17">
        <f>BD!$F382-BD!$G382-BD!$U382</f>
        <v>8487.2132360725191</v>
      </c>
      <c r="W382" s="19">
        <f>IFERROR(BD!$V382/BD!$C382,"0")</f>
        <v>0.17731634651996989</v>
      </c>
      <c r="X382" s="20">
        <v>45901</v>
      </c>
      <c r="Y382" s="41">
        <f t="shared" si="8"/>
        <v>45930</v>
      </c>
      <c r="AB382" s="18">
        <f>SUMIFS('BD FT'!$Q:$Q,'BD FT'!$P:$P,BD!A382,'BD FT'!$O:$O,BD!Y382)</f>
        <v>0</v>
      </c>
      <c r="AC382" s="18">
        <f>SUMIFS('BD FREE'!$D:$D,'BD FREE'!$A:$A,BD!$A382,'BD FREE'!$C:$C,BD!$Y382)</f>
        <v>0</v>
      </c>
    </row>
    <row r="383" spans="1:29" x14ac:dyDescent="0.25">
      <c r="A383" s="5" t="s">
        <v>82</v>
      </c>
      <c r="B383" s="29">
        <v>24000</v>
      </c>
      <c r="C383" s="29">
        <v>45344.1</v>
      </c>
      <c r="D383" s="30">
        <f>IFERROR(BD!$C383/BD!$B383,0)</f>
        <v>1.8893374999999999</v>
      </c>
      <c r="E383" s="31">
        <v>8819.42</v>
      </c>
      <c r="F383" s="29">
        <f>BD!$C383-BD!$E383</f>
        <v>36524.68</v>
      </c>
      <c r="G383" s="31">
        <f>BD!$K383+BD!$P383+BD!$S383</f>
        <v>25591.27</v>
      </c>
      <c r="H383" s="30">
        <f>IFERROR(BD!$G383/BD!$F383,0)</f>
        <v>0.70065692567327076</v>
      </c>
      <c r="I383" s="31">
        <f>BD!$F383-BD!$G383</f>
        <v>10933.41</v>
      </c>
      <c r="J383" s="30">
        <f>IFERROR(BD!$I383/BD!$F383,)</f>
        <v>0.29934307432672919</v>
      </c>
      <c r="K383" s="29">
        <v>11263</v>
      </c>
      <c r="L383" s="29"/>
      <c r="M383" s="29">
        <v>1200</v>
      </c>
      <c r="N383" s="29">
        <v>3662.9999999999995</v>
      </c>
      <c r="O383" s="29"/>
      <c r="P383" s="29">
        <f>BD!$L383+BD!$M383+BD!$N383+BD!$O383</f>
        <v>4863</v>
      </c>
      <c r="Q383" s="29">
        <v>1578.7</v>
      </c>
      <c r="R383" s="29">
        <v>7886.57</v>
      </c>
      <c r="S383" s="29">
        <f>BD!$Q383+BD!$R383</f>
        <v>9465.27</v>
      </c>
      <c r="T383" s="32">
        <f>BD!$K383+BD!$P383+BD!$S383</f>
        <v>25591.27</v>
      </c>
      <c r="U383" s="33">
        <f>(BD!$B383/(SUM($B$308:$B$3383)))*$AA$308</f>
        <v>955.70708345322601</v>
      </c>
      <c r="V383" s="32">
        <f>BD!$F383-BD!$G383-BD!$U383</f>
        <v>9977.7029165467738</v>
      </c>
      <c r="W383" s="34">
        <f>IFERROR(BD!$V383/BD!$C383,"0")</f>
        <v>0.22004412738474849</v>
      </c>
      <c r="X383" s="35">
        <v>45901</v>
      </c>
      <c r="Y383" s="42">
        <f t="shared" si="8"/>
        <v>45930</v>
      </c>
      <c r="AB383" s="18">
        <f>SUMIFS('BD FT'!$Q:$Q,'BD FT'!$P:$P,BD!A383,'BD FT'!$O:$O,BD!Y383)</f>
        <v>0</v>
      </c>
      <c r="AC383" s="18">
        <f>SUMIFS('BD FREE'!$D:$D,'BD FREE'!$A:$A,BD!$A383,'BD FREE'!$C:$C,BD!$Y383)</f>
        <v>0</v>
      </c>
    </row>
  </sheetData>
  <autoFilter ref="A1:AC308" xr:uid="{19B45C94-BBB4-B34D-B7B4-5B63EA0E7948}"/>
  <pageMargins left="0.51181102362204722" right="0.51181102362204722" top="0.78740157480314965" bottom="0.78740157480314965" header="0.31496062992125984" footer="0.31496062992125984"/>
  <pageSetup paperSize="9" scale="10" orientation="landscape" r:id="rId1"/>
  <ignoredErrors>
    <ignoredError sqref="G154:G156 G157:G168 G169:G173 G184 G176:G183" calculatedColum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903D-FEFB-4A72-94FC-CA0788D45E3F}">
  <sheetPr>
    <tabColor theme="2" tint="-0.499984740745262"/>
  </sheetPr>
  <dimension ref="A1:XFC318"/>
  <sheetViews>
    <sheetView showGridLines="0" tabSelected="1" zoomScale="90" zoomScaleNormal="90" workbookViewId="0">
      <selection activeCell="D8" sqref="D8"/>
    </sheetView>
  </sheetViews>
  <sheetFormatPr defaultColWidth="0" defaultRowHeight="0" customHeight="1" zeroHeight="1" x14ac:dyDescent="0.3"/>
  <cols>
    <col min="1" max="1" width="9.140625" style="69" customWidth="1"/>
    <col min="2" max="2" width="39.5703125" style="69" bestFit="1" customWidth="1"/>
    <col min="3" max="3" width="39.5703125" style="69" customWidth="1"/>
    <col min="4" max="4" width="28" style="70" customWidth="1"/>
    <col min="5" max="5" width="11.42578125" style="71" bestFit="1" customWidth="1"/>
    <col min="6" max="6" width="11.42578125" style="69" bestFit="1" customWidth="1"/>
    <col min="7" max="7" width="9.140625" style="45" customWidth="1"/>
    <col min="8" max="8" width="9.85546875" style="45" customWidth="1"/>
    <col min="9" max="13" width="9.140625" style="45" hidden="1" customWidth="1"/>
    <col min="14" max="14" width="8.7109375" style="45" hidden="1" customWidth="1"/>
    <col min="15" max="15" width="7.85546875" style="45" hidden="1" customWidth="1"/>
    <col min="16" max="26" width="9.140625" style="45" hidden="1"/>
    <col min="27" max="27" width="61.42578125" style="45" hidden="1"/>
    <col min="28" max="28" width="15.5703125" style="45" hidden="1"/>
    <col min="29" max="16382" width="9.140625" style="45" hidden="1"/>
    <col min="16383" max="16383" width="13.85546875" style="45" hidden="1"/>
    <col min="16384" max="16384" width="0.140625" style="45" hidden="1"/>
  </cols>
  <sheetData>
    <row r="1" spans="1:28" ht="18.75" thickTop="1" x14ac:dyDescent="0.3">
      <c r="A1" s="51"/>
      <c r="B1" s="52"/>
      <c r="C1" s="52"/>
      <c r="D1" s="53"/>
      <c r="E1" s="54"/>
      <c r="F1" s="52"/>
      <c r="G1" s="43"/>
      <c r="H1" s="44"/>
      <c r="I1" s="43"/>
      <c r="J1" s="43"/>
      <c r="K1" s="43"/>
      <c r="L1" s="43"/>
      <c r="M1" s="43"/>
      <c r="N1" s="43"/>
      <c r="O1" s="44"/>
    </row>
    <row r="2" spans="1:28" ht="18" x14ac:dyDescent="0.3">
      <c r="A2" s="55"/>
      <c r="B2" s="56"/>
      <c r="C2" s="56"/>
      <c r="D2" s="57"/>
      <c r="E2" s="58"/>
      <c r="F2" s="56"/>
      <c r="G2" s="46"/>
      <c r="H2" s="47"/>
      <c r="I2" s="46"/>
      <c r="J2" s="46"/>
      <c r="K2" s="46"/>
      <c r="L2" s="46"/>
      <c r="M2" s="46"/>
      <c r="N2" s="46"/>
      <c r="O2" s="47"/>
    </row>
    <row r="3" spans="1:28" ht="18" x14ac:dyDescent="0.3">
      <c r="A3" s="55"/>
      <c r="B3" s="56"/>
      <c r="C3" s="56"/>
      <c r="D3" s="57"/>
      <c r="E3" s="58"/>
      <c r="F3" s="56"/>
      <c r="G3" s="46"/>
      <c r="H3" s="47"/>
      <c r="I3" s="46"/>
      <c r="J3" s="46"/>
      <c r="K3" s="46"/>
      <c r="L3" s="46"/>
      <c r="M3" s="46"/>
      <c r="N3" s="46"/>
      <c r="O3" s="47"/>
    </row>
    <row r="4" spans="1:28" ht="18" x14ac:dyDescent="0.3">
      <c r="A4" s="55"/>
      <c r="B4" s="56"/>
      <c r="C4" s="56"/>
      <c r="D4" s="57"/>
      <c r="E4" s="58"/>
      <c r="F4" s="56"/>
      <c r="G4" s="46"/>
      <c r="H4" s="47"/>
      <c r="I4" s="46"/>
      <c r="J4" s="46"/>
      <c r="K4" s="46"/>
      <c r="L4" s="46"/>
      <c r="M4" s="46"/>
      <c r="N4" s="46"/>
      <c r="O4" s="47"/>
    </row>
    <row r="5" spans="1:28" ht="18" x14ac:dyDescent="0.3">
      <c r="A5" s="55"/>
      <c r="B5" s="56"/>
      <c r="C5" s="56"/>
      <c r="D5" s="57"/>
      <c r="E5" s="58"/>
      <c r="F5" s="56"/>
      <c r="G5" s="46"/>
      <c r="H5" s="47"/>
      <c r="I5" s="46"/>
      <c r="J5" s="46"/>
      <c r="K5" s="46"/>
      <c r="L5" s="46"/>
      <c r="M5" s="46"/>
      <c r="N5" s="46"/>
      <c r="O5" s="47"/>
      <c r="AA5" s="9" t="s">
        <v>83</v>
      </c>
      <c r="AB5" s="48">
        <v>45808</v>
      </c>
    </row>
    <row r="6" spans="1:28" ht="18" x14ac:dyDescent="0.3">
      <c r="A6" s="55"/>
      <c r="B6" s="56"/>
      <c r="C6" s="56"/>
      <c r="D6" s="57"/>
      <c r="E6" s="58"/>
      <c r="F6" s="56"/>
      <c r="G6" s="46"/>
      <c r="H6" s="47"/>
      <c r="I6" s="46"/>
      <c r="J6" s="46"/>
      <c r="K6" s="46"/>
      <c r="L6" s="46"/>
      <c r="M6" s="46"/>
      <c r="N6" s="46"/>
      <c r="O6" s="47"/>
      <c r="AA6" s="13" t="s">
        <v>16</v>
      </c>
      <c r="AB6" s="48">
        <v>45838</v>
      </c>
    </row>
    <row r="7" spans="1:28" ht="20.100000000000001" customHeight="1" x14ac:dyDescent="0.3">
      <c r="A7" s="55"/>
      <c r="B7" s="59" t="s">
        <v>1</v>
      </c>
      <c r="C7" s="56"/>
      <c r="D7" s="61" t="s">
        <v>16</v>
      </c>
      <c r="E7" s="58"/>
      <c r="F7" s="56"/>
      <c r="G7" s="46"/>
      <c r="H7" s="47"/>
      <c r="I7" s="46"/>
      <c r="J7" s="46"/>
      <c r="K7" s="46"/>
      <c r="L7" s="46"/>
      <c r="M7" s="46"/>
      <c r="N7" s="46"/>
      <c r="O7" s="47"/>
      <c r="AA7" s="21" t="s">
        <v>17</v>
      </c>
      <c r="AB7" s="48">
        <v>45869</v>
      </c>
    </row>
    <row r="8" spans="1:28" ht="20.100000000000001" customHeight="1" x14ac:dyDescent="0.3">
      <c r="A8" s="55"/>
      <c r="B8" s="59" t="s">
        <v>113</v>
      </c>
      <c r="C8" s="56"/>
      <c r="D8" s="222">
        <v>45930</v>
      </c>
      <c r="E8" s="58"/>
      <c r="F8" s="56"/>
      <c r="G8" s="46"/>
      <c r="H8" s="47"/>
      <c r="I8" s="46"/>
      <c r="J8" s="46"/>
      <c r="K8" s="46"/>
      <c r="L8" s="46"/>
      <c r="M8" s="46"/>
      <c r="N8" s="46"/>
      <c r="O8" s="47"/>
      <c r="AA8" s="13" t="s">
        <v>18</v>
      </c>
      <c r="AB8" s="48">
        <v>45900</v>
      </c>
    </row>
    <row r="9" spans="1:28" ht="20.100000000000001" customHeight="1" x14ac:dyDescent="0.3">
      <c r="A9" s="55"/>
      <c r="B9" s="211"/>
      <c r="C9" s="212"/>
      <c r="D9" s="212"/>
      <c r="E9" s="58"/>
      <c r="F9" s="56"/>
      <c r="G9" s="46"/>
      <c r="H9" s="47"/>
      <c r="I9" s="46"/>
      <c r="J9" s="46"/>
      <c r="K9" s="46"/>
      <c r="L9" s="46"/>
      <c r="M9" s="46"/>
      <c r="N9" s="46"/>
      <c r="O9" s="47"/>
      <c r="AA9" s="13"/>
      <c r="AB9" s="48"/>
    </row>
    <row r="10" spans="1:28" ht="20.100000000000001" customHeight="1" x14ac:dyDescent="0.3">
      <c r="A10" s="55"/>
      <c r="B10" s="56"/>
      <c r="C10" s="214" t="s">
        <v>471</v>
      </c>
      <c r="D10" s="213" t="s">
        <v>472</v>
      </c>
      <c r="E10" s="218" t="s">
        <v>474</v>
      </c>
      <c r="F10" s="223" t="s">
        <v>473</v>
      </c>
      <c r="G10" s="46"/>
      <c r="H10" s="47"/>
      <c r="I10" s="46"/>
      <c r="J10" s="46"/>
      <c r="K10" s="46"/>
      <c r="L10" s="46"/>
      <c r="M10" s="46"/>
      <c r="N10" s="46"/>
      <c r="O10" s="47"/>
      <c r="AA10" s="21" t="s">
        <v>19</v>
      </c>
      <c r="AB10" s="48">
        <v>45930</v>
      </c>
    </row>
    <row r="11" spans="1:28" ht="20.100000000000001" customHeight="1" x14ac:dyDescent="0.3">
      <c r="A11" s="55"/>
      <c r="B11" s="59" t="s">
        <v>114</v>
      </c>
      <c r="C11" s="215">
        <f>SUMIFS('BD CONTRATOS'!$C:$C,'BD CONTRATOS'!$B:$B,'DRE POR CLIENTE '!$B11,'BD CONTRATOS'!$A:$A,'DRE POR CLIENTE '!$D$7)</f>
        <v>46262.398499999996</v>
      </c>
      <c r="D11" s="61">
        <f>SUMIFS(BD!$C:$C,BD!$A:$A,'DRE POR CLIENTE '!$D$7,BD!$Y:$Y,'DRE POR CLIENTE '!$D$8)</f>
        <v>44914.95</v>
      </c>
      <c r="E11" s="224"/>
      <c r="F11" s="225">
        <f>IFERROR(D11/C11,"-")</f>
        <v>0.970873786407767</v>
      </c>
      <c r="G11" s="46"/>
      <c r="H11" s="47"/>
      <c r="I11" s="46"/>
      <c r="J11" s="46"/>
      <c r="K11" s="46"/>
      <c r="L11" s="46"/>
      <c r="M11" s="46"/>
      <c r="N11" s="46"/>
      <c r="O11" s="47"/>
      <c r="AA11" s="13" t="s">
        <v>20</v>
      </c>
    </row>
    <row r="12" spans="1:28" ht="20.100000000000001" customHeight="1" x14ac:dyDescent="0.3">
      <c r="A12" s="55"/>
      <c r="B12" s="96" t="s">
        <v>115</v>
      </c>
      <c r="C12" s="216">
        <f>SUMIFS('BD CONTRATOS'!$C:$C,'BD CONTRATOS'!$B:$B,'DRE POR CLIENTE '!$B12,'BD CONTRATOS'!$A:$A,'DRE POR CLIENTE '!$D$7)</f>
        <v>7039.0249999999996</v>
      </c>
      <c r="D12" s="97">
        <f>SUMIFS(BD!$E:$E,BD!$A:$A,'DRE POR CLIENTE '!$D$7,BD!$Y:$Y,'DRE POR CLIENTE '!$D$8)</f>
        <v>7409.5</v>
      </c>
      <c r="E12" s="226">
        <f>D12/$D$11</f>
        <v>0.16496734383540448</v>
      </c>
      <c r="F12" s="225">
        <f t="shared" ref="F12:F24" si="0">IFERROR(D12/C12,"-")</f>
        <v>1.0526315789473686</v>
      </c>
      <c r="G12" s="46"/>
      <c r="H12" s="47"/>
      <c r="I12" s="46"/>
      <c r="J12" s="46"/>
      <c r="K12" s="46"/>
      <c r="L12" s="46"/>
      <c r="M12" s="46"/>
      <c r="N12" s="46"/>
      <c r="O12" s="47"/>
      <c r="AA12" s="21" t="s">
        <v>21</v>
      </c>
    </row>
    <row r="13" spans="1:28" ht="20.100000000000001" customHeight="1" x14ac:dyDescent="0.3">
      <c r="A13" s="55"/>
      <c r="B13" s="59" t="s">
        <v>116</v>
      </c>
      <c r="C13" s="215">
        <f>C11-C12</f>
        <v>39223.373499999994</v>
      </c>
      <c r="D13" s="61">
        <f>D11-D12</f>
        <v>37505.449999999997</v>
      </c>
      <c r="E13" s="227">
        <f>D13/$D$11</f>
        <v>0.83503265616459554</v>
      </c>
      <c r="F13" s="225">
        <f t="shared" si="0"/>
        <v>0.9562015363109958</v>
      </c>
      <c r="G13" s="46"/>
      <c r="H13" s="47"/>
      <c r="I13" s="46"/>
      <c r="J13" s="46"/>
      <c r="K13" s="46"/>
      <c r="L13" s="46"/>
      <c r="M13" s="46"/>
      <c r="N13" s="46"/>
      <c r="O13" s="47"/>
      <c r="AA13" s="13" t="s">
        <v>22</v>
      </c>
    </row>
    <row r="14" spans="1:28" ht="20.100000000000001" customHeight="1" x14ac:dyDescent="0.3">
      <c r="A14" s="55"/>
      <c r="B14" s="56"/>
      <c r="C14" s="217"/>
      <c r="D14" s="64"/>
      <c r="E14" s="228"/>
      <c r="F14" s="225"/>
      <c r="G14" s="46"/>
      <c r="H14" s="47"/>
      <c r="I14" s="46"/>
      <c r="J14" s="46"/>
      <c r="K14" s="46"/>
      <c r="L14" s="46"/>
      <c r="M14" s="46"/>
      <c r="N14" s="46"/>
      <c r="O14" s="47"/>
      <c r="AA14" s="21" t="s">
        <v>23</v>
      </c>
    </row>
    <row r="15" spans="1:28" ht="20.100000000000001" customHeight="1" x14ac:dyDescent="0.3">
      <c r="A15" s="55"/>
      <c r="B15" s="59" t="s">
        <v>123</v>
      </c>
      <c r="C15" s="215">
        <f>SUM(C16:C24)</f>
        <v>24210.40502769627</v>
      </c>
      <c r="D15" s="61">
        <f>SUM(D16:D24)</f>
        <v>24864.093424947838</v>
      </c>
      <c r="E15" s="227">
        <f>D15/$D$11</f>
        <v>0.55358167881624798</v>
      </c>
      <c r="F15" s="225">
        <f t="shared" si="0"/>
        <v>1.0270003081940908</v>
      </c>
      <c r="G15" s="46"/>
      <c r="H15" s="47"/>
      <c r="I15" s="46"/>
      <c r="J15" s="46"/>
      <c r="K15" s="46"/>
      <c r="L15" s="46"/>
      <c r="M15" s="46"/>
      <c r="N15" s="46"/>
      <c r="O15" s="47"/>
      <c r="AA15" s="13" t="s">
        <v>24</v>
      </c>
    </row>
    <row r="16" spans="1:28" ht="20.100000000000001" customHeight="1" x14ac:dyDescent="0.3">
      <c r="A16" s="55"/>
      <c r="B16" s="96" t="s">
        <v>127</v>
      </c>
      <c r="C16" s="216">
        <f>SUMIFS('BD CONTRATOS'!$C:$C,'BD CONTRATOS'!$B:$B,'DRE POR CLIENTE '!$B16,'BD CONTRATOS'!$A:$A,'DRE POR CLIENTE '!$D$7)</f>
        <v>7996.15</v>
      </c>
      <c r="D16" s="97">
        <f>SUMIFS(BD!$K:$K,BD!$A:$A,'DRE POR CLIENTE '!$D$7,BD!$Y:$Y,'DRE POR CLIENTE '!$D$8)</f>
        <v>8417</v>
      </c>
      <c r="E16" s="227">
        <f t="shared" ref="E16:E23" si="1">D16/$D$11</f>
        <v>0.18739862785108299</v>
      </c>
      <c r="F16" s="225">
        <f t="shared" si="0"/>
        <v>1.0526315789473684</v>
      </c>
      <c r="G16" s="46"/>
      <c r="H16" s="47"/>
      <c r="I16" s="46"/>
      <c r="J16" s="46"/>
      <c r="K16" s="46"/>
      <c r="L16" s="46"/>
      <c r="M16" s="46"/>
      <c r="N16" s="46"/>
      <c r="O16" s="47"/>
      <c r="AA16" s="21" t="s">
        <v>25</v>
      </c>
    </row>
    <row r="17" spans="1:27" ht="20.100000000000001" customHeight="1" x14ac:dyDescent="0.3">
      <c r="A17" s="55"/>
      <c r="B17" s="96" t="s">
        <v>126</v>
      </c>
      <c r="C17" s="216">
        <f>SUMIFS('BD CONTRATOS'!$C:$C,'BD CONTRATOS'!$B:$B,'DRE POR CLIENTE '!$B17,'BD CONTRATOS'!$A:$A,'DRE POR CLIENTE '!$D$7)</f>
        <v>1928.5569999999998</v>
      </c>
      <c r="D17" s="97">
        <f>SUMIFS(BD!$L:$L,BD!$A:$A,'DRE POR CLIENTE '!$D$7,BD!$Y:$Y,'DRE POR CLIENTE '!$D$8)</f>
        <v>2030.06</v>
      </c>
      <c r="E17" s="227">
        <f t="shared" si="1"/>
        <v>4.5197868415750214E-2</v>
      </c>
      <c r="F17" s="225">
        <f t="shared" si="0"/>
        <v>1.0526315789473686</v>
      </c>
      <c r="G17" s="46"/>
      <c r="H17" s="47"/>
      <c r="I17" s="46"/>
      <c r="J17" s="46"/>
      <c r="K17" s="46"/>
      <c r="L17" s="46"/>
      <c r="M17" s="46"/>
      <c r="N17" s="46"/>
      <c r="O17" s="47"/>
      <c r="AA17" s="13" t="s">
        <v>26</v>
      </c>
    </row>
    <row r="18" spans="1:27" ht="20.100000000000001" customHeight="1" x14ac:dyDescent="0.3">
      <c r="A18" s="55"/>
      <c r="B18" s="96" t="s">
        <v>128</v>
      </c>
      <c r="C18" s="216">
        <f>SUMIFS('BD CONTRATOS'!$C:$C,'BD CONTRATOS'!$B:$B,'DRE POR CLIENTE '!$B18,'BD CONTRATOS'!$A:$A,'DRE POR CLIENTE '!$D$7)</f>
        <v>824.67600000000016</v>
      </c>
      <c r="D18" s="97">
        <f>SUMIFS(BD!$M:$M,BD!$A:$A,'DRE POR CLIENTE '!$D$7,BD!$Y:$Y,'DRE POR CLIENTE '!$D$8)</f>
        <v>868.08000000000015</v>
      </c>
      <c r="E18" s="227">
        <f t="shared" si="1"/>
        <v>1.9327195065340166E-2</v>
      </c>
      <c r="F18" s="225">
        <f t="shared" si="0"/>
        <v>1.0526315789473684</v>
      </c>
      <c r="G18" s="46"/>
      <c r="H18" s="47"/>
      <c r="I18" s="46"/>
      <c r="J18" s="46"/>
      <c r="K18" s="46"/>
      <c r="L18" s="46"/>
      <c r="M18" s="46"/>
      <c r="N18" s="46"/>
      <c r="O18" s="47"/>
      <c r="AA18" s="21" t="s">
        <v>27</v>
      </c>
    </row>
    <row r="19" spans="1:27" ht="20.100000000000001" customHeight="1" x14ac:dyDescent="0.3">
      <c r="A19" s="55"/>
      <c r="B19" s="96" t="s">
        <v>129</v>
      </c>
      <c r="C19" s="216">
        <f>SUMIFS('BD CONTRATOS'!$C:$C,'BD CONTRATOS'!$B:$B,'DRE POR CLIENTE '!$B19,'BD CONTRATOS'!$A:$A,'DRE POR CLIENTE '!$D$7)</f>
        <v>3279.4067</v>
      </c>
      <c r="D19" s="97">
        <f>SUMIFS(BD!$N:$N,BD!$A:$A,'DRE POR CLIENTE '!$D$7,BD!$Y:$Y,'DRE POR CLIENTE '!$D$8)</f>
        <v>3183.89</v>
      </c>
      <c r="E19" s="227">
        <f t="shared" si="1"/>
        <v>7.0887087706877114E-2</v>
      </c>
      <c r="F19" s="225">
        <f t="shared" si="0"/>
        <v>0.970873786407767</v>
      </c>
      <c r="G19" s="46"/>
      <c r="H19" s="47"/>
      <c r="I19" s="46"/>
      <c r="J19" s="46"/>
      <c r="K19" s="46"/>
      <c r="L19" s="46"/>
      <c r="M19" s="46"/>
      <c r="N19" s="46"/>
      <c r="O19" s="47"/>
      <c r="AA19" s="13" t="s">
        <v>28</v>
      </c>
    </row>
    <row r="20" spans="1:27" ht="20.100000000000001" customHeight="1" x14ac:dyDescent="0.3">
      <c r="A20" s="55"/>
      <c r="B20" s="96" t="s">
        <v>130</v>
      </c>
      <c r="C20" s="216">
        <f>SUMIFS('BD CONTRATOS'!$C:$C,'BD CONTRATOS'!$B:$B,'DRE POR CLIENTE '!$B20,'BD CONTRATOS'!$A:$A,'DRE POR CLIENTE '!$D$7)</f>
        <v>1071.2</v>
      </c>
      <c r="D20" s="97">
        <f>SUMIFS(BD!$O:$O,BD!$A:$A,'DRE POR CLIENTE '!$D$7,BD!$Y:$Y,'DRE POR CLIENTE '!$D$8)</f>
        <v>1040</v>
      </c>
      <c r="E20" s="227">
        <f t="shared" si="1"/>
        <v>2.3154873822635893E-2</v>
      </c>
      <c r="F20" s="225">
        <f t="shared" si="0"/>
        <v>0.970873786407767</v>
      </c>
      <c r="G20" s="46"/>
      <c r="H20" s="47"/>
      <c r="I20" s="46"/>
      <c r="J20" s="46"/>
      <c r="K20" s="46"/>
      <c r="L20" s="46"/>
      <c r="M20" s="46"/>
      <c r="N20" s="46"/>
      <c r="O20" s="47"/>
      <c r="AA20" s="21" t="s">
        <v>29</v>
      </c>
    </row>
    <row r="21" spans="1:27" ht="20.100000000000001" customHeight="1" x14ac:dyDescent="0.3">
      <c r="A21" s="55"/>
      <c r="B21" s="96" t="s">
        <v>131</v>
      </c>
      <c r="C21" s="216">
        <f>SUMIFS('BD CONTRATOS'!$C:$C,'BD CONTRATOS'!$B:$B,'DRE POR CLIENTE '!$B21,'BD CONTRATOS'!$A:$A,'DRE POR CLIENTE '!$D$7)</f>
        <v>7277.9697000000006</v>
      </c>
      <c r="D21" s="97">
        <f>SUMIFS(BD!$S:$S,BD!$A:$A,'DRE POR CLIENTE '!$D$7,BD!$Y:$Y,'DRE POR CLIENTE '!$D$8)</f>
        <v>7065.9900000000007</v>
      </c>
      <c r="E21" s="227">
        <f t="shared" si="1"/>
        <v>0.15731933354039138</v>
      </c>
      <c r="F21" s="225">
        <f t="shared" si="0"/>
        <v>0.970873786407767</v>
      </c>
      <c r="G21" s="46"/>
      <c r="H21" s="47"/>
      <c r="I21" s="46"/>
      <c r="J21" s="46"/>
      <c r="K21" s="46"/>
      <c r="L21" s="46"/>
      <c r="M21" s="46"/>
      <c r="N21" s="46"/>
      <c r="O21" s="47"/>
      <c r="AA21" s="13" t="s">
        <v>30</v>
      </c>
    </row>
    <row r="22" spans="1:27" ht="20.100000000000001" customHeight="1" x14ac:dyDescent="0.3">
      <c r="A22" s="55"/>
      <c r="B22" s="96" t="s">
        <v>125</v>
      </c>
      <c r="C22" s="216"/>
      <c r="D22" s="97">
        <f>SUMIFS(BD!$AB:$AB,BD!$A:$A,'DRE POR CLIENTE '!$D$7,BD!$Y:$Y,'DRE POR CLIENTE '!$D$8)</f>
        <v>0</v>
      </c>
      <c r="E22" s="227">
        <f t="shared" si="1"/>
        <v>0</v>
      </c>
      <c r="F22" s="225" t="str">
        <f t="shared" si="0"/>
        <v>-</v>
      </c>
      <c r="G22" s="46"/>
      <c r="H22" s="47"/>
      <c r="I22" s="46"/>
      <c r="J22" s="46"/>
      <c r="K22" s="46"/>
      <c r="L22" s="46"/>
      <c r="M22" s="46"/>
      <c r="N22" s="46"/>
      <c r="O22" s="47"/>
      <c r="AA22" s="21" t="s">
        <v>31</v>
      </c>
    </row>
    <row r="23" spans="1:27" ht="20.100000000000001" customHeight="1" x14ac:dyDescent="0.3">
      <c r="A23" s="55"/>
      <c r="B23" s="96" t="s">
        <v>124</v>
      </c>
      <c r="C23" s="216"/>
      <c r="D23" s="97">
        <f>SUMIFS(BD!$AC:$AC,BD!$A:$A,'DRE POR CLIENTE '!$D$7,BD!$Y:$Y,'DRE POR CLIENTE '!$D$8)</f>
        <v>480</v>
      </c>
      <c r="E23" s="227">
        <f t="shared" si="1"/>
        <v>1.0686864841216566E-2</v>
      </c>
      <c r="F23" s="225" t="str">
        <f t="shared" si="0"/>
        <v>-</v>
      </c>
      <c r="G23" s="46"/>
      <c r="H23" s="47"/>
      <c r="I23" s="46"/>
      <c r="J23" s="46"/>
      <c r="K23" s="46"/>
      <c r="L23" s="46"/>
      <c r="M23" s="46"/>
      <c r="N23" s="46"/>
      <c r="O23" s="47"/>
      <c r="AA23" s="13" t="s">
        <v>32</v>
      </c>
    </row>
    <row r="24" spans="1:27" ht="20.100000000000001" customHeight="1" x14ac:dyDescent="0.3">
      <c r="A24" s="55"/>
      <c r="B24" s="96" t="s">
        <v>110</v>
      </c>
      <c r="C24" s="216">
        <f>SUMIFS('BD CONTRATOS'!$C:$C,'BD CONTRATOS'!$B:$B,'DRE POR CLIENTE '!$B24,'BD CONTRATOS'!$A:$A,'DRE POR CLIENTE '!$D$7)</f>
        <v>1832.4456276962712</v>
      </c>
      <c r="D24" s="97">
        <f>SUMIFS(BD!$U:$U,BD!$A:$A,'DRE POR CLIENTE '!$D$7,BD!$Y:$Y,'DRE POR CLIENTE '!$D$8)</f>
        <v>1779.0734249478362</v>
      </c>
      <c r="E24" s="227">
        <f>D24/$D$11</f>
        <v>3.9609827572953692E-2</v>
      </c>
      <c r="F24" s="225">
        <f t="shared" si="0"/>
        <v>0.970873786407767</v>
      </c>
      <c r="G24" s="46"/>
      <c r="H24" s="47"/>
      <c r="I24" s="46"/>
      <c r="J24" s="46"/>
      <c r="K24" s="46"/>
      <c r="L24" s="46"/>
      <c r="M24" s="46"/>
      <c r="N24" s="46"/>
      <c r="O24" s="47"/>
      <c r="AA24" s="21" t="s">
        <v>33</v>
      </c>
    </row>
    <row r="25" spans="1:27" ht="20.100000000000001" customHeight="1" x14ac:dyDescent="0.3">
      <c r="A25" s="55"/>
      <c r="B25" s="59" t="s">
        <v>111</v>
      </c>
      <c r="C25" s="215">
        <f>C13-C15</f>
        <v>15012.968472303724</v>
      </c>
      <c r="D25" s="61">
        <f>D13-D15</f>
        <v>12641.356575052159</v>
      </c>
      <c r="E25" s="227">
        <f>D25/$D$11</f>
        <v>0.28145097734834751</v>
      </c>
      <c r="F25" s="225">
        <f>IFERROR(D25/C25,"-")</f>
        <v>0.8420291162519411</v>
      </c>
      <c r="G25" s="46"/>
      <c r="H25" s="47"/>
      <c r="I25" s="46"/>
      <c r="J25" s="46"/>
      <c r="K25" s="46"/>
      <c r="L25" s="46"/>
      <c r="M25" s="46"/>
      <c r="N25" s="46"/>
      <c r="O25" s="47"/>
      <c r="AA25" s="13" t="s">
        <v>34</v>
      </c>
    </row>
    <row r="26" spans="1:27" ht="24.75" customHeight="1" x14ac:dyDescent="0.3">
      <c r="A26" s="55"/>
      <c r="B26" s="56"/>
      <c r="C26" s="56"/>
      <c r="D26" s="57"/>
      <c r="E26" s="58"/>
      <c r="F26" s="56"/>
      <c r="G26" s="46"/>
      <c r="H26" s="47"/>
      <c r="I26" s="46"/>
      <c r="J26" s="46"/>
      <c r="K26" s="46"/>
      <c r="L26" s="46"/>
      <c r="M26" s="46"/>
      <c r="N26" s="46"/>
      <c r="O26" s="47"/>
      <c r="AA26" s="21" t="s">
        <v>35</v>
      </c>
    </row>
    <row r="27" spans="1:27" ht="9" customHeight="1" thickBot="1" x14ac:dyDescent="0.35">
      <c r="A27" s="65"/>
      <c r="B27" s="66"/>
      <c r="C27" s="66"/>
      <c r="D27" s="67"/>
      <c r="E27" s="68"/>
      <c r="F27" s="66"/>
      <c r="G27" s="49"/>
      <c r="H27" s="50"/>
      <c r="I27" s="49"/>
      <c r="J27" s="49"/>
      <c r="K27" s="49"/>
      <c r="L27" s="49"/>
      <c r="M27" s="49"/>
      <c r="N27" s="49"/>
      <c r="O27" s="50"/>
      <c r="AA27" s="13" t="s">
        <v>36</v>
      </c>
    </row>
    <row r="28" spans="1:27" ht="18.75" thickTop="1" x14ac:dyDescent="0.3">
      <c r="AA28" s="21" t="s">
        <v>13</v>
      </c>
    </row>
    <row r="29" spans="1:27" ht="18" x14ac:dyDescent="0.3">
      <c r="AA29" s="13" t="s">
        <v>37</v>
      </c>
    </row>
    <row r="30" spans="1:27" ht="18" x14ac:dyDescent="0.3">
      <c r="AA30" s="21" t="s">
        <v>38</v>
      </c>
    </row>
    <row r="31" spans="1:27" ht="18" x14ac:dyDescent="0.3">
      <c r="AA31" s="13" t="s">
        <v>39</v>
      </c>
    </row>
    <row r="32" spans="1:27" ht="18" x14ac:dyDescent="0.3">
      <c r="AA32" s="21" t="s">
        <v>40</v>
      </c>
    </row>
    <row r="33" spans="27:27" ht="18" x14ac:dyDescent="0.3">
      <c r="AA33" s="13" t="s">
        <v>87</v>
      </c>
    </row>
    <row r="34" spans="27:27" ht="18" x14ac:dyDescent="0.3">
      <c r="AA34" s="21" t="s">
        <v>88</v>
      </c>
    </row>
    <row r="35" spans="27:27" ht="18" x14ac:dyDescent="0.3">
      <c r="AA35" s="13" t="s">
        <v>41</v>
      </c>
    </row>
    <row r="36" spans="27:27" ht="18" x14ac:dyDescent="0.3">
      <c r="AA36" s="21" t="s">
        <v>42</v>
      </c>
    </row>
    <row r="37" spans="27:27" ht="18" x14ac:dyDescent="0.3">
      <c r="AA37" s="13" t="s">
        <v>43</v>
      </c>
    </row>
    <row r="38" spans="27:27" ht="18" x14ac:dyDescent="0.3">
      <c r="AA38" s="21" t="s">
        <v>44</v>
      </c>
    </row>
    <row r="39" spans="27:27" ht="18" x14ac:dyDescent="0.3">
      <c r="AA39" s="13" t="s">
        <v>45</v>
      </c>
    </row>
    <row r="40" spans="27:27" ht="18" x14ac:dyDescent="0.3">
      <c r="AA40" s="21" t="s">
        <v>46</v>
      </c>
    </row>
    <row r="41" spans="27:27" ht="18" x14ac:dyDescent="0.3">
      <c r="AA41" s="13" t="s">
        <v>47</v>
      </c>
    </row>
    <row r="42" spans="27:27" ht="18" x14ac:dyDescent="0.3">
      <c r="AA42" s="21" t="s">
        <v>48</v>
      </c>
    </row>
    <row r="43" spans="27:27" ht="18" x14ac:dyDescent="0.3">
      <c r="AA43" s="13" t="s">
        <v>49</v>
      </c>
    </row>
    <row r="44" spans="27:27" ht="18" x14ac:dyDescent="0.3">
      <c r="AA44" s="21" t="s">
        <v>50</v>
      </c>
    </row>
    <row r="45" spans="27:27" ht="18" x14ac:dyDescent="0.3">
      <c r="AA45" s="13" t="s">
        <v>15</v>
      </c>
    </row>
    <row r="46" spans="27:27" ht="18" x14ac:dyDescent="0.3">
      <c r="AA46" s="21" t="s">
        <v>51</v>
      </c>
    </row>
    <row r="47" spans="27:27" ht="18" x14ac:dyDescent="0.3">
      <c r="AA47" s="13" t="s">
        <v>52</v>
      </c>
    </row>
    <row r="48" spans="27:27" ht="18" x14ac:dyDescent="0.3">
      <c r="AA48" s="21" t="s">
        <v>53</v>
      </c>
    </row>
    <row r="49" spans="27:27" ht="18" x14ac:dyDescent="0.3">
      <c r="AA49" s="13" t="s">
        <v>54</v>
      </c>
    </row>
    <row r="50" spans="27:27" ht="18" x14ac:dyDescent="0.3">
      <c r="AA50" s="21" t="s">
        <v>55</v>
      </c>
    </row>
    <row r="51" spans="27:27" ht="18" x14ac:dyDescent="0.3">
      <c r="AA51" s="13" t="s">
        <v>56</v>
      </c>
    </row>
    <row r="52" spans="27:27" ht="18" x14ac:dyDescent="0.3">
      <c r="AA52" s="21" t="s">
        <v>57</v>
      </c>
    </row>
    <row r="53" spans="27:27" ht="18" x14ac:dyDescent="0.3">
      <c r="AA53" s="13" t="s">
        <v>58</v>
      </c>
    </row>
    <row r="54" spans="27:27" ht="18" x14ac:dyDescent="0.3">
      <c r="AA54" s="21" t="s">
        <v>59</v>
      </c>
    </row>
    <row r="55" spans="27:27" ht="18" x14ac:dyDescent="0.3">
      <c r="AA55" s="13" t="s">
        <v>60</v>
      </c>
    </row>
    <row r="56" spans="27:27" ht="18" x14ac:dyDescent="0.3">
      <c r="AA56" s="21" t="s">
        <v>61</v>
      </c>
    </row>
    <row r="57" spans="27:27" ht="18" x14ac:dyDescent="0.3">
      <c r="AA57" s="13" t="s">
        <v>62</v>
      </c>
    </row>
    <row r="58" spans="27:27" ht="18" x14ac:dyDescent="0.3">
      <c r="AA58" s="21" t="s">
        <v>63</v>
      </c>
    </row>
    <row r="59" spans="27:27" ht="18" x14ac:dyDescent="0.3">
      <c r="AA59" s="13" t="s">
        <v>64</v>
      </c>
    </row>
    <row r="60" spans="27:27" ht="18" x14ac:dyDescent="0.3">
      <c r="AA60" s="21" t="s">
        <v>65</v>
      </c>
    </row>
    <row r="61" spans="27:27" ht="18" x14ac:dyDescent="0.3">
      <c r="AA61" s="13" t="s">
        <v>66</v>
      </c>
    </row>
    <row r="62" spans="27:27" ht="18" x14ac:dyDescent="0.3">
      <c r="AA62" s="21" t="s">
        <v>89</v>
      </c>
    </row>
    <row r="63" spans="27:27" ht="18" x14ac:dyDescent="0.3">
      <c r="AA63" s="13" t="s">
        <v>14</v>
      </c>
    </row>
    <row r="64" spans="27:27" ht="18" x14ac:dyDescent="0.3">
      <c r="AA64" s="21" t="s">
        <v>67</v>
      </c>
    </row>
    <row r="65" spans="27:27" ht="18" x14ac:dyDescent="0.3">
      <c r="AA65" s="13" t="s">
        <v>68</v>
      </c>
    </row>
    <row r="66" spans="27:27" ht="18" x14ac:dyDescent="0.3">
      <c r="AA66" s="21" t="s">
        <v>69</v>
      </c>
    </row>
    <row r="67" spans="27:27" ht="18" x14ac:dyDescent="0.3">
      <c r="AA67" s="13" t="s">
        <v>70</v>
      </c>
    </row>
    <row r="68" spans="27:27" ht="18" x14ac:dyDescent="0.3">
      <c r="AA68" s="21" t="s">
        <v>71</v>
      </c>
    </row>
    <row r="69" spans="27:27" ht="18" x14ac:dyDescent="0.3">
      <c r="AA69" s="13" t="s">
        <v>72</v>
      </c>
    </row>
    <row r="70" spans="27:27" ht="18" x14ac:dyDescent="0.3">
      <c r="AA70" s="21" t="s">
        <v>73</v>
      </c>
    </row>
    <row r="71" spans="27:27" ht="18" x14ac:dyDescent="0.3">
      <c r="AA71" s="13" t="s">
        <v>12</v>
      </c>
    </row>
    <row r="72" spans="27:27" ht="18" x14ac:dyDescent="0.3">
      <c r="AA72" s="21" t="s">
        <v>74</v>
      </c>
    </row>
    <row r="73" spans="27:27" ht="18" x14ac:dyDescent="0.3">
      <c r="AA73" s="13" t="s">
        <v>75</v>
      </c>
    </row>
    <row r="74" spans="27:27" ht="18" x14ac:dyDescent="0.3">
      <c r="AA74" s="21" t="s">
        <v>76</v>
      </c>
    </row>
    <row r="75" spans="27:27" ht="18" x14ac:dyDescent="0.3">
      <c r="AA75" s="13" t="s">
        <v>77</v>
      </c>
    </row>
    <row r="76" spans="27:27" ht="18" x14ac:dyDescent="0.3">
      <c r="AA76" s="21" t="s">
        <v>78</v>
      </c>
    </row>
    <row r="77" spans="27:27" ht="18" x14ac:dyDescent="0.3">
      <c r="AA77" s="13" t="s">
        <v>79</v>
      </c>
    </row>
    <row r="78" spans="27:27" ht="18" x14ac:dyDescent="0.3">
      <c r="AA78" s="21" t="s">
        <v>80</v>
      </c>
    </row>
    <row r="79" spans="27:27" ht="18" x14ac:dyDescent="0.3">
      <c r="AA79" s="13" t="s">
        <v>11</v>
      </c>
    </row>
    <row r="80" spans="27:27" ht="18" x14ac:dyDescent="0.3">
      <c r="AA80" s="21" t="s">
        <v>90</v>
      </c>
    </row>
    <row r="81" spans="27:27" ht="18" x14ac:dyDescent="0.3">
      <c r="AA81" s="13" t="s">
        <v>91</v>
      </c>
    </row>
    <row r="82" spans="27:27" ht="18" x14ac:dyDescent="0.3">
      <c r="AA82" s="21" t="s">
        <v>81</v>
      </c>
    </row>
    <row r="83" spans="27:27" ht="18" x14ac:dyDescent="0.3">
      <c r="AA83" s="13" t="s">
        <v>82</v>
      </c>
    </row>
    <row r="84" spans="27:27" ht="18" x14ac:dyDescent="0.3">
      <c r="AA84" s="21" t="s">
        <v>93</v>
      </c>
    </row>
    <row r="85" spans="27:27" ht="18" x14ac:dyDescent="0.3">
      <c r="AA85" s="21" t="s">
        <v>94</v>
      </c>
    </row>
    <row r="86" spans="27:27" ht="18" x14ac:dyDescent="0.3">
      <c r="AA86" s="13" t="s">
        <v>95</v>
      </c>
    </row>
    <row r="87" spans="27:27" ht="18" x14ac:dyDescent="0.3">
      <c r="AA87" s="13" t="s">
        <v>104</v>
      </c>
    </row>
    <row r="88" spans="27:27" ht="18" x14ac:dyDescent="0.3">
      <c r="AA88" s="13" t="s">
        <v>105</v>
      </c>
    </row>
    <row r="89" spans="27:27" ht="18" x14ac:dyDescent="0.3">
      <c r="AA89" s="13" t="s">
        <v>106</v>
      </c>
    </row>
    <row r="90" spans="27:27" ht="18" x14ac:dyDescent="0.3">
      <c r="AA90" s="13" t="s">
        <v>117</v>
      </c>
    </row>
    <row r="91" spans="27:27" ht="18" x14ac:dyDescent="0.3">
      <c r="AA91"/>
    </row>
    <row r="92" spans="27:27" ht="18" x14ac:dyDescent="0.3">
      <c r="AA92"/>
    </row>
    <row r="93" spans="27:27" ht="18" x14ac:dyDescent="0.3">
      <c r="AA93"/>
    </row>
    <row r="94" spans="27:27" ht="18" x14ac:dyDescent="0.3">
      <c r="AA94"/>
    </row>
    <row r="95" spans="27:27" ht="18" x14ac:dyDescent="0.3">
      <c r="AA95"/>
    </row>
    <row r="96" spans="27:27" ht="18" x14ac:dyDescent="0.3">
      <c r="AA96"/>
    </row>
    <row r="97" spans="27:27" ht="18" x14ac:dyDescent="0.3">
      <c r="AA97"/>
    </row>
    <row r="98" spans="27:27" ht="18" x14ac:dyDescent="0.3">
      <c r="AA98"/>
    </row>
    <row r="99" spans="27:27" ht="18" x14ac:dyDescent="0.3">
      <c r="AA99"/>
    </row>
    <row r="100" spans="27:27" ht="18" x14ac:dyDescent="0.3">
      <c r="AA100"/>
    </row>
    <row r="101" spans="27:27" ht="18" x14ac:dyDescent="0.3">
      <c r="AA101"/>
    </row>
    <row r="102" spans="27:27" ht="18" x14ac:dyDescent="0.3">
      <c r="AA102"/>
    </row>
    <row r="103" spans="27:27" ht="18" x14ac:dyDescent="0.3">
      <c r="AA103"/>
    </row>
    <row r="104" spans="27:27" ht="18" x14ac:dyDescent="0.3">
      <c r="AA104"/>
    </row>
    <row r="105" spans="27:27" ht="18" x14ac:dyDescent="0.3">
      <c r="AA105"/>
    </row>
    <row r="106" spans="27:27" ht="18" x14ac:dyDescent="0.3">
      <c r="AA106"/>
    </row>
    <row r="107" spans="27:27" ht="18" x14ac:dyDescent="0.3">
      <c r="AA107"/>
    </row>
    <row r="108" spans="27:27" ht="18" x14ac:dyDescent="0.3">
      <c r="AA108"/>
    </row>
    <row r="109" spans="27:27" ht="18" x14ac:dyDescent="0.3">
      <c r="AA109"/>
    </row>
    <row r="110" spans="27:27" ht="18" x14ac:dyDescent="0.3">
      <c r="AA110"/>
    </row>
    <row r="111" spans="27:27" ht="18" x14ac:dyDescent="0.3">
      <c r="AA111"/>
    </row>
    <row r="112" spans="27:27" ht="18" x14ac:dyDescent="0.3">
      <c r="AA112"/>
    </row>
    <row r="113" spans="27:27" ht="18" x14ac:dyDescent="0.3">
      <c r="AA113"/>
    </row>
    <row r="114" spans="27:27" ht="18" x14ac:dyDescent="0.3">
      <c r="AA114"/>
    </row>
    <row r="115" spans="27:27" ht="18" x14ac:dyDescent="0.3">
      <c r="AA115"/>
    </row>
    <row r="116" spans="27:27" ht="18" x14ac:dyDescent="0.3">
      <c r="AA116"/>
    </row>
    <row r="117" spans="27:27" ht="18" x14ac:dyDescent="0.3">
      <c r="AA117"/>
    </row>
    <row r="118" spans="27:27" ht="18" x14ac:dyDescent="0.3">
      <c r="AA118"/>
    </row>
    <row r="119" spans="27:27" ht="18" x14ac:dyDescent="0.3">
      <c r="AA119"/>
    </row>
    <row r="120" spans="27:27" ht="18" x14ac:dyDescent="0.3">
      <c r="AA120"/>
    </row>
    <row r="121" spans="27:27" ht="18" x14ac:dyDescent="0.3">
      <c r="AA121"/>
    </row>
    <row r="122" spans="27:27" ht="18" x14ac:dyDescent="0.3">
      <c r="AA122"/>
    </row>
    <row r="123" spans="27:27" ht="18" x14ac:dyDescent="0.3">
      <c r="AA123"/>
    </row>
    <row r="124" spans="27:27" ht="18" x14ac:dyDescent="0.3">
      <c r="AA124"/>
    </row>
    <row r="125" spans="27:27" ht="18" x14ac:dyDescent="0.3">
      <c r="AA125"/>
    </row>
    <row r="126" spans="27:27" ht="18" x14ac:dyDescent="0.3">
      <c r="AA126"/>
    </row>
    <row r="127" spans="27:27" ht="18" x14ac:dyDescent="0.3">
      <c r="AA127"/>
    </row>
    <row r="128" spans="27:27" ht="18" x14ac:dyDescent="0.3">
      <c r="AA128"/>
    </row>
    <row r="129" spans="27:27" ht="18" x14ac:dyDescent="0.3">
      <c r="AA129"/>
    </row>
    <row r="130" spans="27:27" ht="18" x14ac:dyDescent="0.3">
      <c r="AA130"/>
    </row>
    <row r="131" spans="27:27" ht="18" x14ac:dyDescent="0.3">
      <c r="AA131"/>
    </row>
    <row r="132" spans="27:27" ht="18" x14ac:dyDescent="0.3">
      <c r="AA132"/>
    </row>
    <row r="133" spans="27:27" ht="18" x14ac:dyDescent="0.3">
      <c r="AA133"/>
    </row>
    <row r="134" spans="27:27" ht="18" x14ac:dyDescent="0.3">
      <c r="AA134"/>
    </row>
    <row r="135" spans="27:27" ht="18" x14ac:dyDescent="0.3">
      <c r="AA135"/>
    </row>
    <row r="136" spans="27:27" ht="18" x14ac:dyDescent="0.3">
      <c r="AA136"/>
    </row>
    <row r="137" spans="27:27" ht="18" x14ac:dyDescent="0.3">
      <c r="AA137"/>
    </row>
    <row r="138" spans="27:27" ht="18" x14ac:dyDescent="0.3">
      <c r="AA138"/>
    </row>
    <row r="139" spans="27:27" ht="18" x14ac:dyDescent="0.3">
      <c r="AA139"/>
    </row>
    <row r="140" spans="27:27" ht="18" x14ac:dyDescent="0.3">
      <c r="AA140"/>
    </row>
    <row r="141" spans="27:27" ht="18" x14ac:dyDescent="0.3">
      <c r="AA141"/>
    </row>
    <row r="142" spans="27:27" ht="18" x14ac:dyDescent="0.3">
      <c r="AA142"/>
    </row>
    <row r="143" spans="27:27" ht="18" x14ac:dyDescent="0.3">
      <c r="AA143"/>
    </row>
    <row r="144" spans="27:27" ht="18" x14ac:dyDescent="0.3">
      <c r="AA144"/>
    </row>
    <row r="145" spans="27:27" ht="18" x14ac:dyDescent="0.3">
      <c r="AA145"/>
    </row>
    <row r="146" spans="27:27" ht="18" x14ac:dyDescent="0.3">
      <c r="AA146"/>
    </row>
    <row r="147" spans="27:27" ht="18" x14ac:dyDescent="0.3">
      <c r="AA147"/>
    </row>
    <row r="148" spans="27:27" ht="18" x14ac:dyDescent="0.3">
      <c r="AA148"/>
    </row>
    <row r="149" spans="27:27" ht="18" x14ac:dyDescent="0.3">
      <c r="AA149"/>
    </row>
    <row r="150" spans="27:27" ht="18" x14ac:dyDescent="0.3">
      <c r="AA150"/>
    </row>
    <row r="151" spans="27:27" ht="18" x14ac:dyDescent="0.3">
      <c r="AA151"/>
    </row>
    <row r="152" spans="27:27" ht="18" x14ac:dyDescent="0.3">
      <c r="AA152"/>
    </row>
    <row r="153" spans="27:27" ht="18" x14ac:dyDescent="0.3">
      <c r="AA153"/>
    </row>
    <row r="154" spans="27:27" ht="18" x14ac:dyDescent="0.3">
      <c r="AA154"/>
    </row>
    <row r="155" spans="27:27" ht="18" x14ac:dyDescent="0.3">
      <c r="AA155"/>
    </row>
    <row r="156" spans="27:27" ht="18" x14ac:dyDescent="0.3">
      <c r="AA156"/>
    </row>
    <row r="157" spans="27:27" ht="18" x14ac:dyDescent="0.3">
      <c r="AA157"/>
    </row>
    <row r="158" spans="27:27" ht="18" x14ac:dyDescent="0.3">
      <c r="AA158"/>
    </row>
    <row r="159" spans="27:27" ht="18" x14ac:dyDescent="0.3">
      <c r="AA159"/>
    </row>
    <row r="160" spans="27:27" ht="18" x14ac:dyDescent="0.3">
      <c r="AA160"/>
    </row>
    <row r="161" spans="27:27" ht="18" x14ac:dyDescent="0.3">
      <c r="AA161"/>
    </row>
    <row r="162" spans="27:27" ht="18" x14ac:dyDescent="0.3">
      <c r="AA162"/>
    </row>
    <row r="163" spans="27:27" ht="18" x14ac:dyDescent="0.3">
      <c r="AA163"/>
    </row>
    <row r="164" spans="27:27" ht="18" x14ac:dyDescent="0.3">
      <c r="AA164"/>
    </row>
    <row r="165" spans="27:27" ht="18" x14ac:dyDescent="0.3">
      <c r="AA165"/>
    </row>
    <row r="166" spans="27:27" ht="18" x14ac:dyDescent="0.3">
      <c r="AA166"/>
    </row>
    <row r="167" spans="27:27" ht="18" x14ac:dyDescent="0.3">
      <c r="AA167"/>
    </row>
    <row r="168" spans="27:27" ht="18" x14ac:dyDescent="0.3">
      <c r="AA168"/>
    </row>
    <row r="169" spans="27:27" ht="18" x14ac:dyDescent="0.3">
      <c r="AA169"/>
    </row>
    <row r="170" spans="27:27" ht="18" x14ac:dyDescent="0.3">
      <c r="AA170"/>
    </row>
    <row r="171" spans="27:27" ht="18" x14ac:dyDescent="0.3">
      <c r="AA171"/>
    </row>
    <row r="172" spans="27:27" ht="18" x14ac:dyDescent="0.3">
      <c r="AA172"/>
    </row>
    <row r="173" spans="27:27" ht="18" x14ac:dyDescent="0.3">
      <c r="AA173"/>
    </row>
    <row r="174" spans="27:27" ht="18" x14ac:dyDescent="0.3">
      <c r="AA174"/>
    </row>
    <row r="175" spans="27:27" ht="18" x14ac:dyDescent="0.3">
      <c r="AA175"/>
    </row>
    <row r="176" spans="27:27" ht="18" x14ac:dyDescent="0.3">
      <c r="AA176"/>
    </row>
    <row r="177" spans="27:27" ht="18" x14ac:dyDescent="0.3">
      <c r="AA177"/>
    </row>
    <row r="178" spans="27:27" ht="18" x14ac:dyDescent="0.3">
      <c r="AA178"/>
    </row>
    <row r="179" spans="27:27" ht="18" x14ac:dyDescent="0.3">
      <c r="AA179"/>
    </row>
    <row r="180" spans="27:27" ht="18" x14ac:dyDescent="0.3">
      <c r="AA180"/>
    </row>
    <row r="181" spans="27:27" ht="18" x14ac:dyDescent="0.3">
      <c r="AA181"/>
    </row>
    <row r="182" spans="27:27" ht="18" x14ac:dyDescent="0.3">
      <c r="AA182"/>
    </row>
    <row r="183" spans="27:27" ht="18" x14ac:dyDescent="0.3">
      <c r="AA183"/>
    </row>
    <row r="184" spans="27:27" ht="18" x14ac:dyDescent="0.3">
      <c r="AA184"/>
    </row>
    <row r="185" spans="27:27" ht="18" x14ac:dyDescent="0.3">
      <c r="AA185"/>
    </row>
    <row r="186" spans="27:27" ht="18" x14ac:dyDescent="0.3">
      <c r="AA186"/>
    </row>
    <row r="187" spans="27:27" ht="18" x14ac:dyDescent="0.3">
      <c r="AA187"/>
    </row>
    <row r="188" spans="27:27" ht="18" x14ac:dyDescent="0.3">
      <c r="AA188"/>
    </row>
    <row r="189" spans="27:27" ht="18" x14ac:dyDescent="0.3">
      <c r="AA189"/>
    </row>
    <row r="190" spans="27:27" ht="18" x14ac:dyDescent="0.3">
      <c r="AA190"/>
    </row>
    <row r="191" spans="27:27" ht="18" x14ac:dyDescent="0.3">
      <c r="AA191"/>
    </row>
    <row r="192" spans="27:27" ht="18" x14ac:dyDescent="0.3">
      <c r="AA192"/>
    </row>
    <row r="193" spans="27:27" ht="18" x14ac:dyDescent="0.3">
      <c r="AA193"/>
    </row>
    <row r="194" spans="27:27" ht="18" x14ac:dyDescent="0.3">
      <c r="AA194"/>
    </row>
    <row r="195" spans="27:27" ht="18" x14ac:dyDescent="0.3">
      <c r="AA195"/>
    </row>
    <row r="196" spans="27:27" ht="18" x14ac:dyDescent="0.3">
      <c r="AA196"/>
    </row>
    <row r="197" spans="27:27" ht="18" x14ac:dyDescent="0.3">
      <c r="AA197"/>
    </row>
    <row r="198" spans="27:27" ht="18" x14ac:dyDescent="0.3">
      <c r="AA198"/>
    </row>
    <row r="199" spans="27:27" ht="18" x14ac:dyDescent="0.3">
      <c r="AA199"/>
    </row>
    <row r="200" spans="27:27" ht="18" x14ac:dyDescent="0.3">
      <c r="AA200"/>
    </row>
    <row r="201" spans="27:27" ht="18" x14ac:dyDescent="0.3">
      <c r="AA201"/>
    </row>
    <row r="202" spans="27:27" ht="18" x14ac:dyDescent="0.3">
      <c r="AA202"/>
    </row>
    <row r="203" spans="27:27" ht="18" x14ac:dyDescent="0.3">
      <c r="AA203"/>
    </row>
    <row r="204" spans="27:27" ht="18" x14ac:dyDescent="0.3">
      <c r="AA204"/>
    </row>
    <row r="205" spans="27:27" ht="18" x14ac:dyDescent="0.3">
      <c r="AA205"/>
    </row>
    <row r="206" spans="27:27" ht="18" x14ac:dyDescent="0.3">
      <c r="AA206"/>
    </row>
    <row r="207" spans="27:27" ht="18" x14ac:dyDescent="0.3">
      <c r="AA207"/>
    </row>
    <row r="208" spans="27:27" ht="18" x14ac:dyDescent="0.3">
      <c r="AA208"/>
    </row>
    <row r="209" spans="27:27" ht="18" x14ac:dyDescent="0.3">
      <c r="AA209"/>
    </row>
    <row r="210" spans="27:27" ht="18" x14ac:dyDescent="0.3">
      <c r="AA210"/>
    </row>
    <row r="211" spans="27:27" ht="18" x14ac:dyDescent="0.3">
      <c r="AA211"/>
    </row>
    <row r="212" spans="27:27" ht="18" x14ac:dyDescent="0.3">
      <c r="AA212"/>
    </row>
    <row r="213" spans="27:27" ht="18" x14ac:dyDescent="0.3">
      <c r="AA213"/>
    </row>
    <row r="214" spans="27:27" ht="18" x14ac:dyDescent="0.3">
      <c r="AA214"/>
    </row>
    <row r="215" spans="27:27" ht="18" x14ac:dyDescent="0.3">
      <c r="AA215"/>
    </row>
    <row r="216" spans="27:27" ht="18" x14ac:dyDescent="0.3">
      <c r="AA216"/>
    </row>
    <row r="217" spans="27:27" ht="18" x14ac:dyDescent="0.3">
      <c r="AA217"/>
    </row>
    <row r="218" spans="27:27" ht="18" x14ac:dyDescent="0.3">
      <c r="AA218"/>
    </row>
    <row r="219" spans="27:27" ht="18" x14ac:dyDescent="0.3">
      <c r="AA219"/>
    </row>
    <row r="220" spans="27:27" ht="18" x14ac:dyDescent="0.3">
      <c r="AA220"/>
    </row>
    <row r="221" spans="27:27" ht="18" x14ac:dyDescent="0.3">
      <c r="AA221"/>
    </row>
    <row r="222" spans="27:27" ht="18" x14ac:dyDescent="0.3">
      <c r="AA222"/>
    </row>
    <row r="223" spans="27:27" ht="18" x14ac:dyDescent="0.3">
      <c r="AA223"/>
    </row>
    <row r="224" spans="27:27" ht="18" x14ac:dyDescent="0.3">
      <c r="AA224"/>
    </row>
    <row r="225" spans="27:27" ht="18" x14ac:dyDescent="0.3">
      <c r="AA225"/>
    </row>
    <row r="226" spans="27:27" ht="18" x14ac:dyDescent="0.3">
      <c r="AA226"/>
    </row>
    <row r="227" spans="27:27" ht="18" x14ac:dyDescent="0.3">
      <c r="AA227"/>
    </row>
    <row r="228" spans="27:27" ht="18" x14ac:dyDescent="0.3">
      <c r="AA228"/>
    </row>
    <row r="229" spans="27:27" ht="18" x14ac:dyDescent="0.3">
      <c r="AA229"/>
    </row>
    <row r="230" spans="27:27" ht="18" x14ac:dyDescent="0.3">
      <c r="AA230"/>
    </row>
    <row r="231" spans="27:27" ht="18" x14ac:dyDescent="0.3">
      <c r="AA231"/>
    </row>
    <row r="232" spans="27:27" ht="18" x14ac:dyDescent="0.3">
      <c r="AA232"/>
    </row>
    <row r="233" spans="27:27" ht="18" x14ac:dyDescent="0.3">
      <c r="AA233"/>
    </row>
    <row r="234" spans="27:27" ht="18" x14ac:dyDescent="0.3">
      <c r="AA234"/>
    </row>
    <row r="235" spans="27:27" ht="18" x14ac:dyDescent="0.3">
      <c r="AA235"/>
    </row>
    <row r="236" spans="27:27" ht="18" x14ac:dyDescent="0.3">
      <c r="AA236"/>
    </row>
    <row r="237" spans="27:27" ht="18" x14ac:dyDescent="0.3">
      <c r="AA237"/>
    </row>
    <row r="238" spans="27:27" ht="18" x14ac:dyDescent="0.3">
      <c r="AA238"/>
    </row>
    <row r="239" spans="27:27" ht="18" x14ac:dyDescent="0.3">
      <c r="AA239"/>
    </row>
    <row r="240" spans="27:27" ht="18" x14ac:dyDescent="0.3">
      <c r="AA240"/>
    </row>
    <row r="241" spans="27:27" ht="18" x14ac:dyDescent="0.3">
      <c r="AA241"/>
    </row>
    <row r="242" spans="27:27" ht="18" x14ac:dyDescent="0.3">
      <c r="AA242"/>
    </row>
    <row r="243" spans="27:27" ht="18" x14ac:dyDescent="0.3">
      <c r="AA243"/>
    </row>
    <row r="244" spans="27:27" ht="18" x14ac:dyDescent="0.3">
      <c r="AA244"/>
    </row>
    <row r="245" spans="27:27" ht="18" x14ac:dyDescent="0.3">
      <c r="AA245"/>
    </row>
    <row r="246" spans="27:27" ht="18" x14ac:dyDescent="0.3">
      <c r="AA246"/>
    </row>
    <row r="247" spans="27:27" ht="18" x14ac:dyDescent="0.3">
      <c r="AA247"/>
    </row>
    <row r="248" spans="27:27" ht="18" x14ac:dyDescent="0.3">
      <c r="AA248"/>
    </row>
    <row r="249" spans="27:27" ht="18" x14ac:dyDescent="0.3">
      <c r="AA249"/>
    </row>
    <row r="250" spans="27:27" ht="18" x14ac:dyDescent="0.3">
      <c r="AA250"/>
    </row>
    <row r="251" spans="27:27" ht="18" x14ac:dyDescent="0.3">
      <c r="AA251"/>
    </row>
    <row r="252" spans="27:27" ht="18" x14ac:dyDescent="0.3">
      <c r="AA252"/>
    </row>
    <row r="253" spans="27:27" ht="18" x14ac:dyDescent="0.3">
      <c r="AA253"/>
    </row>
    <row r="254" spans="27:27" ht="18" x14ac:dyDescent="0.3">
      <c r="AA254"/>
    </row>
    <row r="255" spans="27:27" ht="18" x14ac:dyDescent="0.3">
      <c r="AA255"/>
    </row>
    <row r="256" spans="27:27" ht="18" x14ac:dyDescent="0.3">
      <c r="AA256"/>
    </row>
    <row r="257" spans="27:27" ht="18" x14ac:dyDescent="0.3">
      <c r="AA257"/>
    </row>
    <row r="258" spans="27:27" ht="18" x14ac:dyDescent="0.3">
      <c r="AA258"/>
    </row>
    <row r="259" spans="27:27" ht="18" x14ac:dyDescent="0.3">
      <c r="AA259"/>
    </row>
    <row r="260" spans="27:27" ht="18" x14ac:dyDescent="0.3">
      <c r="AA260"/>
    </row>
    <row r="261" spans="27:27" ht="18" x14ac:dyDescent="0.3">
      <c r="AA261"/>
    </row>
    <row r="262" spans="27:27" ht="18" x14ac:dyDescent="0.3">
      <c r="AA262"/>
    </row>
    <row r="263" spans="27:27" ht="18" x14ac:dyDescent="0.3">
      <c r="AA263"/>
    </row>
    <row r="264" spans="27:27" ht="18" x14ac:dyDescent="0.3">
      <c r="AA264"/>
    </row>
    <row r="265" spans="27:27" ht="18" x14ac:dyDescent="0.3">
      <c r="AA265"/>
    </row>
    <row r="266" spans="27:27" ht="18" x14ac:dyDescent="0.3">
      <c r="AA266"/>
    </row>
    <row r="267" spans="27:27" ht="18" x14ac:dyDescent="0.3">
      <c r="AA267"/>
    </row>
    <row r="268" spans="27:27" ht="18" x14ac:dyDescent="0.3">
      <c r="AA268"/>
    </row>
    <row r="269" spans="27:27" ht="18" x14ac:dyDescent="0.3">
      <c r="AA269"/>
    </row>
    <row r="270" spans="27:27" ht="18" x14ac:dyDescent="0.3">
      <c r="AA270"/>
    </row>
    <row r="271" spans="27:27" ht="18" x14ac:dyDescent="0.3">
      <c r="AA271"/>
    </row>
    <row r="272" spans="27:27" ht="18" x14ac:dyDescent="0.3">
      <c r="AA272"/>
    </row>
    <row r="273" spans="27:27" ht="18" x14ac:dyDescent="0.3">
      <c r="AA273"/>
    </row>
    <row r="274" spans="27:27" ht="18" x14ac:dyDescent="0.3">
      <c r="AA274"/>
    </row>
    <row r="275" spans="27:27" ht="18" x14ac:dyDescent="0.3">
      <c r="AA275"/>
    </row>
    <row r="276" spans="27:27" ht="18" x14ac:dyDescent="0.3">
      <c r="AA276"/>
    </row>
    <row r="277" spans="27:27" ht="18" x14ac:dyDescent="0.3">
      <c r="AA277"/>
    </row>
    <row r="278" spans="27:27" ht="18" x14ac:dyDescent="0.3">
      <c r="AA278"/>
    </row>
    <row r="279" spans="27:27" ht="18" x14ac:dyDescent="0.3">
      <c r="AA279"/>
    </row>
    <row r="280" spans="27:27" ht="18" x14ac:dyDescent="0.3">
      <c r="AA280"/>
    </row>
    <row r="281" spans="27:27" ht="18" x14ac:dyDescent="0.3">
      <c r="AA281"/>
    </row>
    <row r="282" spans="27:27" ht="18" x14ac:dyDescent="0.3">
      <c r="AA282"/>
    </row>
    <row r="283" spans="27:27" ht="18" x14ac:dyDescent="0.3">
      <c r="AA283"/>
    </row>
    <row r="284" spans="27:27" ht="18" x14ac:dyDescent="0.3">
      <c r="AA284"/>
    </row>
    <row r="285" spans="27:27" ht="18" x14ac:dyDescent="0.3">
      <c r="AA285"/>
    </row>
    <row r="286" spans="27:27" ht="18" x14ac:dyDescent="0.3">
      <c r="AA286"/>
    </row>
    <row r="287" spans="27:27" ht="18" x14ac:dyDescent="0.3">
      <c r="AA287"/>
    </row>
    <row r="288" spans="27:27" ht="18" x14ac:dyDescent="0.3">
      <c r="AA288"/>
    </row>
    <row r="289" spans="27:27" ht="18" x14ac:dyDescent="0.3">
      <c r="AA289"/>
    </row>
    <row r="290" spans="27:27" ht="18" x14ac:dyDescent="0.3">
      <c r="AA290"/>
    </row>
    <row r="291" spans="27:27" ht="18" x14ac:dyDescent="0.3">
      <c r="AA291"/>
    </row>
    <row r="292" spans="27:27" ht="18" x14ac:dyDescent="0.3">
      <c r="AA292"/>
    </row>
    <row r="293" spans="27:27" ht="18" x14ac:dyDescent="0.3">
      <c r="AA293"/>
    </row>
    <row r="294" spans="27:27" ht="18" x14ac:dyDescent="0.3">
      <c r="AA294"/>
    </row>
    <row r="295" spans="27:27" ht="18" x14ac:dyDescent="0.3">
      <c r="AA295"/>
    </row>
    <row r="296" spans="27:27" ht="18" x14ac:dyDescent="0.3">
      <c r="AA296"/>
    </row>
    <row r="297" spans="27:27" ht="18" x14ac:dyDescent="0.3">
      <c r="AA297"/>
    </row>
    <row r="298" spans="27:27" ht="18" x14ac:dyDescent="0.3">
      <c r="AA298"/>
    </row>
    <row r="299" spans="27:27" ht="18" x14ac:dyDescent="0.3">
      <c r="AA299"/>
    </row>
    <row r="300" spans="27:27" ht="18" x14ac:dyDescent="0.3">
      <c r="AA300"/>
    </row>
    <row r="301" spans="27:27" ht="18" x14ac:dyDescent="0.3">
      <c r="AA301"/>
    </row>
    <row r="302" spans="27:27" ht="18" x14ac:dyDescent="0.3">
      <c r="AA302"/>
    </row>
    <row r="303" spans="27:27" ht="18" x14ac:dyDescent="0.3">
      <c r="AA303"/>
    </row>
    <row r="304" spans="27:27" ht="18" x14ac:dyDescent="0.3">
      <c r="AA304"/>
    </row>
    <row r="305" spans="27:27" ht="18" x14ac:dyDescent="0.3">
      <c r="AA305"/>
    </row>
    <row r="306" spans="27:27" ht="18" x14ac:dyDescent="0.3">
      <c r="AA306"/>
    </row>
    <row r="307" spans="27:27" ht="18" x14ac:dyDescent="0.3">
      <c r="AA307"/>
    </row>
    <row r="308" spans="27:27" ht="18" x14ac:dyDescent="0.3">
      <c r="AA308"/>
    </row>
    <row r="309" spans="27:27" ht="18" x14ac:dyDescent="0.3">
      <c r="AA309"/>
    </row>
    <row r="310" spans="27:27" ht="18" x14ac:dyDescent="0.3">
      <c r="AA310"/>
    </row>
    <row r="311" spans="27:27" ht="18" x14ac:dyDescent="0.3">
      <c r="AA311"/>
    </row>
    <row r="312" spans="27:27" ht="18" x14ac:dyDescent="0.3">
      <c r="AA312"/>
    </row>
    <row r="313" spans="27:27" ht="18" x14ac:dyDescent="0.3"/>
    <row r="314" spans="27:27" ht="18" x14ac:dyDescent="0.3"/>
    <row r="315" spans="27:27" ht="18" x14ac:dyDescent="0.3"/>
    <row r="316" spans="27:27" ht="18" x14ac:dyDescent="0.3"/>
    <row r="317" spans="27:27" ht="18" x14ac:dyDescent="0.3"/>
    <row r="318" spans="27:27" ht="18" customHeight="1" x14ac:dyDescent="0.3"/>
  </sheetData>
  <conditionalFormatting sqref="E1:E9 E11:E1048576">
    <cfRule type="cellIs" dxfId="5" priority="3" operator="between">
      <formula>-0.01%</formula>
      <formula>-1000%</formula>
    </cfRule>
    <cfRule type="cellIs" dxfId="4" priority="4" operator="between">
      <formula>0</formula>
      <formula>10</formula>
    </cfRule>
  </conditionalFormatting>
  <conditionalFormatting sqref="F11:F25">
    <cfRule type="cellIs" dxfId="3" priority="1" operator="between">
      <formula>-0.01%</formula>
      <formula>-1000%</formula>
    </cfRule>
    <cfRule type="cellIs" dxfId="2" priority="2" operator="between">
      <formula>0</formula>
      <formula>10</formula>
    </cfRule>
  </conditionalFormatting>
  <dataValidations count="2">
    <dataValidation type="list" allowBlank="1" showInputMessage="1" showErrorMessage="1" sqref="D7" xr:uid="{42C24226-7447-477C-AED3-DFAE96C94667}">
      <formula1>$AA$6:$AA$90</formula1>
    </dataValidation>
    <dataValidation type="list" allowBlank="1" showInputMessage="1" showErrorMessage="1" sqref="C9 D8" xr:uid="{1F1A9795-2ACC-411A-A865-CBF4C98C45F6}">
      <formula1>$AB$5:$AB$26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F9F3-74DF-4439-9F1D-76BA63084413}">
  <sheetPr>
    <tabColor theme="2" tint="-0.499984740745262"/>
  </sheetPr>
  <dimension ref="A1:XFC239"/>
  <sheetViews>
    <sheetView showGridLines="0" zoomScale="90" zoomScaleNormal="90" workbookViewId="0">
      <selection activeCell="E23" sqref="E23"/>
    </sheetView>
  </sheetViews>
  <sheetFormatPr defaultColWidth="0" defaultRowHeight="0" customHeight="1" zeroHeight="1" x14ac:dyDescent="0.3"/>
  <cols>
    <col min="1" max="1" width="9.140625" style="69" customWidth="1"/>
    <col min="2" max="2" width="42.140625" style="69" customWidth="1"/>
    <col min="3" max="3" width="23.7109375" style="70" customWidth="1"/>
    <col min="4" max="4" width="11.28515625" style="71" customWidth="1"/>
    <col min="5" max="6" width="9.140625" style="69" customWidth="1"/>
    <col min="7" max="7" width="12.28515625" style="69" customWidth="1"/>
    <col min="8" max="25" width="9.140625" style="69" hidden="1"/>
    <col min="26" max="26" width="45.42578125" style="69" hidden="1"/>
    <col min="27" max="27" width="9.140625" style="69" hidden="1"/>
    <col min="28" max="28" width="17.28515625" style="69" hidden="1"/>
    <col min="29" max="16382" width="9.140625" style="69" hidden="1"/>
    <col min="16383" max="16383" width="2.42578125" style="69" hidden="1"/>
    <col min="16384" max="16384" width="4.5703125" style="69" hidden="1"/>
  </cols>
  <sheetData>
    <row r="1" spans="1:28" ht="18.75" thickTop="1" x14ac:dyDescent="0.3">
      <c r="A1" s="51"/>
      <c r="B1" s="52"/>
      <c r="C1" s="53"/>
      <c r="D1" s="54"/>
      <c r="E1" s="52"/>
      <c r="F1" s="52"/>
      <c r="G1" s="72"/>
      <c r="H1" s="52"/>
      <c r="I1" s="52"/>
      <c r="J1" s="52"/>
      <c r="K1" s="52"/>
      <c r="L1" s="52"/>
      <c r="M1" s="52"/>
      <c r="N1" s="72"/>
    </row>
    <row r="2" spans="1:28" ht="18" x14ac:dyDescent="0.3">
      <c r="A2" s="55"/>
      <c r="B2" s="56"/>
      <c r="C2" s="57"/>
      <c r="D2" s="58"/>
      <c r="E2" s="56"/>
      <c r="F2" s="56"/>
      <c r="G2" s="73"/>
      <c r="H2" s="56"/>
      <c r="I2" s="56"/>
      <c r="J2" s="56"/>
      <c r="K2" s="56"/>
      <c r="L2" s="56"/>
      <c r="M2" s="56"/>
      <c r="N2" s="73"/>
    </row>
    <row r="3" spans="1:28" ht="18" x14ac:dyDescent="0.3">
      <c r="A3" s="55"/>
      <c r="B3" s="56"/>
      <c r="C3" s="57"/>
      <c r="D3" s="58"/>
      <c r="E3" s="56"/>
      <c r="F3" s="56"/>
      <c r="G3" s="73"/>
      <c r="H3" s="56"/>
      <c r="I3" s="56"/>
      <c r="J3" s="56"/>
      <c r="K3" s="56"/>
      <c r="L3" s="56"/>
      <c r="M3" s="56"/>
      <c r="N3" s="73"/>
    </row>
    <row r="4" spans="1:28" ht="18" x14ac:dyDescent="0.3">
      <c r="A4" s="55"/>
      <c r="B4" s="56"/>
      <c r="C4" s="57"/>
      <c r="D4" s="58"/>
      <c r="E4" s="56"/>
      <c r="F4" s="56"/>
      <c r="G4" s="73"/>
      <c r="H4" s="56"/>
      <c r="I4" s="56"/>
      <c r="J4" s="56"/>
      <c r="K4" s="56"/>
      <c r="L4" s="56"/>
      <c r="M4" s="56"/>
      <c r="N4" s="73"/>
    </row>
    <row r="5" spans="1:28" ht="18" x14ac:dyDescent="0.3">
      <c r="A5" s="55"/>
      <c r="B5" s="56"/>
      <c r="C5" s="57"/>
      <c r="D5" s="58"/>
      <c r="E5" s="56"/>
      <c r="F5" s="56"/>
      <c r="G5" s="73"/>
      <c r="H5" s="56"/>
      <c r="I5" s="56"/>
      <c r="J5" s="56"/>
      <c r="K5" s="56"/>
      <c r="L5" s="56"/>
      <c r="M5" s="56"/>
      <c r="N5" s="73"/>
      <c r="Z5" s="74" t="s">
        <v>83</v>
      </c>
      <c r="AA5" s="75"/>
      <c r="AB5" s="76">
        <v>45808</v>
      </c>
    </row>
    <row r="6" spans="1:28" ht="18" x14ac:dyDescent="0.3">
      <c r="A6" s="55"/>
      <c r="B6" s="56"/>
      <c r="C6" s="57"/>
      <c r="D6" s="58"/>
      <c r="E6" s="56"/>
      <c r="F6" s="56"/>
      <c r="G6" s="73"/>
      <c r="H6" s="56"/>
      <c r="I6" s="56"/>
      <c r="J6" s="56"/>
      <c r="K6" s="56"/>
      <c r="L6" s="56"/>
      <c r="M6" s="56"/>
      <c r="N6" s="73"/>
      <c r="Z6" s="77" t="s">
        <v>16</v>
      </c>
      <c r="AA6" s="78"/>
      <c r="AB6" s="76">
        <v>45838</v>
      </c>
    </row>
    <row r="7" spans="1:28" ht="20.100000000000001" customHeight="1" x14ac:dyDescent="0.3">
      <c r="A7" s="55"/>
      <c r="B7" s="59" t="s">
        <v>113</v>
      </c>
      <c r="C7" s="60">
        <v>45930</v>
      </c>
      <c r="D7" s="58"/>
      <c r="E7" s="56"/>
      <c r="F7" s="56"/>
      <c r="G7" s="73"/>
      <c r="H7" s="56"/>
      <c r="I7" s="56"/>
      <c r="J7" s="56"/>
      <c r="K7" s="56"/>
      <c r="L7" s="56"/>
      <c r="M7" s="56"/>
      <c r="N7" s="73"/>
      <c r="Z7" s="79"/>
      <c r="AB7" s="76">
        <v>45869</v>
      </c>
    </row>
    <row r="8" spans="1:28" ht="20.100000000000001" customHeight="1" x14ac:dyDescent="0.3">
      <c r="A8" s="55"/>
      <c r="B8" s="56"/>
      <c r="C8" s="57"/>
      <c r="D8" s="58"/>
      <c r="E8" s="56"/>
      <c r="F8" s="56"/>
      <c r="G8" s="73"/>
      <c r="H8" s="56"/>
      <c r="I8" s="56"/>
      <c r="J8" s="56"/>
      <c r="K8" s="56"/>
      <c r="L8" s="56"/>
      <c r="M8" s="56"/>
      <c r="N8" s="73"/>
      <c r="Z8" s="77" t="s">
        <v>18</v>
      </c>
      <c r="AA8" s="78"/>
      <c r="AB8" s="76">
        <v>45900</v>
      </c>
    </row>
    <row r="9" spans="1:28" ht="20.100000000000001" customHeight="1" x14ac:dyDescent="0.3">
      <c r="A9" s="55"/>
      <c r="B9" s="59" t="s">
        <v>114</v>
      </c>
      <c r="C9" s="61">
        <f>SUMIFS(BD!$C:$C,BD!$Y:$Y,'DRE CONSOLIDADO'!$C$7)</f>
        <v>3683953.25</v>
      </c>
      <c r="D9" s="62"/>
      <c r="E9" s="56"/>
      <c r="F9" s="56"/>
      <c r="G9" s="73"/>
      <c r="H9" s="56"/>
      <c r="I9" s="56"/>
      <c r="J9" s="56"/>
      <c r="K9" s="56"/>
      <c r="L9" s="56"/>
      <c r="M9" s="56"/>
      <c r="N9" s="73"/>
      <c r="Z9" s="79" t="s">
        <v>19</v>
      </c>
      <c r="AB9" s="76">
        <v>45930</v>
      </c>
    </row>
    <row r="10" spans="1:28" ht="20.100000000000001" customHeight="1" x14ac:dyDescent="0.3">
      <c r="A10" s="55"/>
      <c r="B10" s="96" t="s">
        <v>115</v>
      </c>
      <c r="C10" s="97">
        <f>SUMIFS(BD!$E:$E,BD!$Y:$Y,'DRE CONSOLIDADO'!$C$7)</f>
        <v>639330.42000000016</v>
      </c>
      <c r="D10" s="98">
        <f>C10/$C$9</f>
        <v>0.17354466156702725</v>
      </c>
      <c r="E10" s="56"/>
      <c r="F10" s="56"/>
      <c r="G10" s="73"/>
      <c r="H10" s="56"/>
      <c r="I10" s="56"/>
      <c r="J10" s="56"/>
      <c r="K10" s="56"/>
      <c r="L10" s="56"/>
      <c r="M10" s="56"/>
      <c r="N10" s="73"/>
      <c r="Z10" s="77" t="s">
        <v>20</v>
      </c>
      <c r="AA10" s="78"/>
    </row>
    <row r="11" spans="1:28" ht="20.100000000000001" customHeight="1" x14ac:dyDescent="0.3">
      <c r="A11" s="55"/>
      <c r="B11" s="59" t="s">
        <v>116</v>
      </c>
      <c r="C11" s="61">
        <f>C9-C10</f>
        <v>3044622.83</v>
      </c>
      <c r="D11" s="63">
        <f>C11/$C$9</f>
        <v>0.82645533843297281</v>
      </c>
      <c r="E11" s="56"/>
      <c r="F11" s="56"/>
      <c r="G11" s="73"/>
      <c r="H11" s="56"/>
      <c r="I11" s="56"/>
      <c r="J11" s="56"/>
      <c r="K11" s="56"/>
      <c r="L11" s="56"/>
      <c r="M11" s="56"/>
      <c r="N11" s="73"/>
      <c r="Z11" s="79" t="s">
        <v>21</v>
      </c>
    </row>
    <row r="12" spans="1:28" ht="20.100000000000001" customHeight="1" x14ac:dyDescent="0.3">
      <c r="A12" s="55"/>
      <c r="B12" s="56"/>
      <c r="C12" s="64"/>
      <c r="D12" s="58"/>
      <c r="E12" s="56"/>
      <c r="F12" s="56"/>
      <c r="G12" s="73"/>
      <c r="H12" s="56"/>
      <c r="I12" s="56"/>
      <c r="J12" s="56"/>
      <c r="K12" s="56"/>
      <c r="L12" s="56"/>
      <c r="M12" s="56"/>
      <c r="N12" s="73"/>
      <c r="Z12" s="77" t="s">
        <v>22</v>
      </c>
      <c r="AA12" s="78"/>
    </row>
    <row r="13" spans="1:28" ht="20.100000000000001" customHeight="1" x14ac:dyDescent="0.3">
      <c r="A13" s="55"/>
      <c r="B13" s="59" t="s">
        <v>123</v>
      </c>
      <c r="C13" s="61">
        <f>SUM(C14:C22)</f>
        <v>2088792.34</v>
      </c>
      <c r="D13" s="63">
        <f>C13/$C$9</f>
        <v>0.56699751550864552</v>
      </c>
      <c r="E13" s="56"/>
      <c r="F13" s="56"/>
      <c r="G13" s="73"/>
      <c r="H13" s="56"/>
      <c r="I13" s="56"/>
      <c r="J13" s="56"/>
      <c r="K13" s="56"/>
      <c r="L13" s="56"/>
      <c r="M13" s="56"/>
      <c r="N13" s="73"/>
      <c r="Z13" s="79" t="s">
        <v>23</v>
      </c>
    </row>
    <row r="14" spans="1:28" ht="20.100000000000001" customHeight="1" x14ac:dyDescent="0.3">
      <c r="A14" s="55"/>
      <c r="B14" s="96" t="s">
        <v>127</v>
      </c>
      <c r="C14" s="97">
        <f>SUMIFS(BD!$K:$K,BD!$Y:$Y,'DRE CONSOLIDADO'!$C$7)</f>
        <v>917423</v>
      </c>
      <c r="D14" s="98">
        <f t="shared" ref="D14:D20" si="0">C14/$C$9</f>
        <v>0.24903220473821158</v>
      </c>
      <c r="E14" s="56"/>
      <c r="F14" s="56"/>
      <c r="G14" s="73"/>
      <c r="H14" s="56"/>
      <c r="I14" s="56"/>
      <c r="J14" s="56"/>
      <c r="K14" s="56"/>
      <c r="L14" s="56"/>
      <c r="M14" s="56"/>
      <c r="N14" s="73"/>
      <c r="Z14" s="79"/>
    </row>
    <row r="15" spans="1:28" ht="20.100000000000001" customHeight="1" x14ac:dyDescent="0.3">
      <c r="A15" s="55"/>
      <c r="B15" s="96" t="s">
        <v>126</v>
      </c>
      <c r="C15" s="97">
        <f>SUMIFS(BD!$L:$L,BD!$Y:$Y,'DRE CONSOLIDADO'!$C$7)</f>
        <v>93511.01</v>
      </c>
      <c r="D15" s="98">
        <f t="shared" si="0"/>
        <v>2.5383332429639274E-2</v>
      </c>
      <c r="E15" s="56"/>
      <c r="F15" s="56"/>
      <c r="G15" s="73"/>
      <c r="H15" s="56"/>
      <c r="I15" s="56"/>
      <c r="J15" s="56"/>
      <c r="K15" s="56"/>
      <c r="L15" s="56"/>
      <c r="M15" s="56"/>
      <c r="N15" s="73"/>
      <c r="Z15" s="79"/>
    </row>
    <row r="16" spans="1:28" ht="20.100000000000001" customHeight="1" x14ac:dyDescent="0.3">
      <c r="A16" s="55"/>
      <c r="B16" s="96" t="s">
        <v>128</v>
      </c>
      <c r="C16" s="97">
        <f>SUMIFS(BD!$M:$M,BD!$Y:$Y,'DRE CONSOLIDADO'!$C$7)</f>
        <v>77768.810000000027</v>
      </c>
      <c r="D16" s="98">
        <f t="shared" si="0"/>
        <v>2.1110151167092042E-2</v>
      </c>
      <c r="E16" s="56"/>
      <c r="F16" s="56"/>
      <c r="G16" s="73"/>
      <c r="H16" s="56"/>
      <c r="I16" s="56"/>
      <c r="J16" s="56"/>
      <c r="K16" s="56"/>
      <c r="L16" s="56"/>
      <c r="M16" s="56"/>
      <c r="N16" s="73"/>
      <c r="Z16" s="79"/>
    </row>
    <row r="17" spans="1:27" ht="20.100000000000001" customHeight="1" x14ac:dyDescent="0.3">
      <c r="A17" s="55"/>
      <c r="B17" s="96" t="s">
        <v>129</v>
      </c>
      <c r="C17" s="97">
        <f>SUMIFS(BD!$N:$N,BD!$Y:$Y,'DRE CONSOLIDADO'!$C$7)</f>
        <v>88913.830000000016</v>
      </c>
      <c r="D17" s="98">
        <f t="shared" si="0"/>
        <v>2.4135439286587044E-2</v>
      </c>
      <c r="E17" s="56"/>
      <c r="F17" s="56"/>
      <c r="G17" s="73"/>
      <c r="H17" s="56"/>
      <c r="I17" s="56"/>
      <c r="J17" s="56"/>
      <c r="K17" s="56"/>
      <c r="L17" s="56"/>
      <c r="M17" s="56"/>
      <c r="N17" s="73"/>
      <c r="Z17" s="79"/>
    </row>
    <row r="18" spans="1:27" ht="20.100000000000001" customHeight="1" x14ac:dyDescent="0.3">
      <c r="A18" s="55"/>
      <c r="B18" s="96" t="s">
        <v>130</v>
      </c>
      <c r="C18" s="97">
        <f>SUMIFS(BD!$O:$O,BD!$Y:$Y,'DRE CONSOLIDADO'!$C$7)</f>
        <v>113054.02</v>
      </c>
      <c r="D18" s="98">
        <f t="shared" si="0"/>
        <v>3.0688234168009598E-2</v>
      </c>
      <c r="E18" s="56"/>
      <c r="F18" s="56"/>
      <c r="G18" s="73"/>
      <c r="H18" s="56"/>
      <c r="I18" s="56"/>
      <c r="J18" s="56"/>
      <c r="K18" s="56"/>
      <c r="L18" s="56"/>
      <c r="M18" s="56"/>
      <c r="N18" s="73"/>
      <c r="Z18" s="79"/>
    </row>
    <row r="19" spans="1:27" ht="20.100000000000001" customHeight="1" x14ac:dyDescent="0.3">
      <c r="A19" s="55"/>
      <c r="B19" s="96" t="s">
        <v>131</v>
      </c>
      <c r="C19" s="97">
        <f>SUMIFS(BD!$S:$S,BD!$Y:$Y,'DRE CONSOLIDADO'!$C$7)</f>
        <v>549603.96</v>
      </c>
      <c r="D19" s="98">
        <f t="shared" si="0"/>
        <v>0.1491886358764189</v>
      </c>
      <c r="E19" s="56"/>
      <c r="F19" s="56"/>
      <c r="G19" s="73"/>
      <c r="H19" s="56"/>
      <c r="I19" s="56"/>
      <c r="J19" s="56"/>
      <c r="K19" s="56"/>
      <c r="L19" s="56"/>
      <c r="M19" s="56"/>
      <c r="N19" s="73"/>
      <c r="Z19" s="79"/>
    </row>
    <row r="20" spans="1:27" ht="20.100000000000001" customHeight="1" x14ac:dyDescent="0.3">
      <c r="A20" s="55"/>
      <c r="B20" s="96" t="s">
        <v>125</v>
      </c>
      <c r="C20" s="97">
        <f>SUMIFS(BD!$AB:$AB,BD!$Y:$Y,'DRE CONSOLIDADO'!$C$7)</f>
        <v>17885.46</v>
      </c>
      <c r="D20" s="98">
        <f t="shared" si="0"/>
        <v>4.8549638896747674E-3</v>
      </c>
      <c r="E20" s="56"/>
      <c r="F20" s="56"/>
      <c r="G20" s="73"/>
      <c r="H20" s="56"/>
      <c r="I20" s="56"/>
      <c r="J20" s="56"/>
      <c r="K20" s="56"/>
      <c r="L20" s="56"/>
      <c r="M20" s="56"/>
      <c r="N20" s="73"/>
      <c r="Z20" s="79"/>
    </row>
    <row r="21" spans="1:27" ht="20.100000000000001" customHeight="1" x14ac:dyDescent="0.3">
      <c r="A21" s="55"/>
      <c r="B21" s="96" t="s">
        <v>124</v>
      </c>
      <c r="C21" s="97">
        <f>SUMIFS(BD!$AC:$AC,BD!$Y:$Y,'DRE CONSOLIDADO'!$C$7)</f>
        <v>85390</v>
      </c>
      <c r="D21" s="98">
        <f>C21/$C$9</f>
        <v>2.3178904346845334E-2</v>
      </c>
      <c r="E21" s="56"/>
      <c r="F21" s="56"/>
      <c r="G21" s="73"/>
      <c r="H21" s="56"/>
      <c r="I21" s="56"/>
      <c r="J21" s="56"/>
      <c r="K21" s="56"/>
      <c r="L21" s="56"/>
      <c r="M21" s="56"/>
      <c r="N21" s="73"/>
      <c r="Z21" s="77" t="s">
        <v>24</v>
      </c>
      <c r="AA21" s="78"/>
    </row>
    <row r="22" spans="1:27" ht="20.100000000000001" customHeight="1" x14ac:dyDescent="0.3">
      <c r="A22" s="55"/>
      <c r="B22" s="96" t="s">
        <v>110</v>
      </c>
      <c r="C22" s="97">
        <f>SUMIFS(BD!$U:$U,BD!$Y:$Y,'DRE CONSOLIDADO'!$C$7)</f>
        <v>145242.25000000003</v>
      </c>
      <c r="D22" s="98">
        <f>C22/$C$9</f>
        <v>3.9425649606166971E-2</v>
      </c>
      <c r="E22" s="56"/>
      <c r="F22" s="56"/>
      <c r="G22" s="73"/>
      <c r="H22" s="56"/>
      <c r="I22" s="56"/>
      <c r="J22" s="56"/>
      <c r="K22" s="56"/>
      <c r="L22" s="56"/>
      <c r="M22" s="56"/>
      <c r="N22" s="73"/>
      <c r="Z22" s="79" t="s">
        <v>25</v>
      </c>
    </row>
    <row r="23" spans="1:27" ht="20.100000000000001" customHeight="1" x14ac:dyDescent="0.3">
      <c r="A23" s="55"/>
      <c r="B23" s="59" t="s">
        <v>111</v>
      </c>
      <c r="C23" s="61">
        <f>C11-C13</f>
        <v>955830.49</v>
      </c>
      <c r="D23" s="63">
        <f>C23/$C$9</f>
        <v>0.25945782292432729</v>
      </c>
      <c r="E23" s="56"/>
      <c r="F23" s="56"/>
      <c r="G23" s="73"/>
      <c r="H23" s="56"/>
      <c r="I23" s="56"/>
      <c r="J23" s="56"/>
      <c r="K23" s="56"/>
      <c r="L23" s="56"/>
      <c r="M23" s="56"/>
      <c r="N23" s="73"/>
      <c r="Z23" s="77" t="s">
        <v>26</v>
      </c>
      <c r="AA23" s="78"/>
    </row>
    <row r="24" spans="1:27" ht="18" x14ac:dyDescent="0.3">
      <c r="A24" s="55"/>
      <c r="B24" s="56"/>
      <c r="C24" s="57"/>
      <c r="D24" s="58"/>
      <c r="E24" s="56"/>
      <c r="F24" s="56"/>
      <c r="G24" s="73"/>
      <c r="H24" s="56"/>
      <c r="I24" s="56"/>
      <c r="J24" s="56"/>
      <c r="K24" s="56"/>
      <c r="L24" s="56"/>
      <c r="M24" s="56"/>
      <c r="N24" s="73"/>
      <c r="Z24" s="79" t="s">
        <v>27</v>
      </c>
    </row>
    <row r="25" spans="1:27" ht="18" x14ac:dyDescent="0.3">
      <c r="A25" s="55"/>
      <c r="B25" s="56"/>
      <c r="C25" s="57"/>
      <c r="D25" s="58"/>
      <c r="E25" s="56"/>
      <c r="F25" s="56"/>
      <c r="G25" s="73"/>
      <c r="H25" s="56"/>
      <c r="I25" s="56"/>
      <c r="J25" s="56"/>
      <c r="K25" s="56"/>
      <c r="L25" s="56"/>
      <c r="M25" s="56"/>
      <c r="N25" s="73"/>
      <c r="Z25" s="79" t="s">
        <v>29</v>
      </c>
    </row>
    <row r="26" spans="1:27" ht="9" customHeight="1" thickBot="1" x14ac:dyDescent="0.35">
      <c r="A26" s="65"/>
      <c r="B26" s="66"/>
      <c r="C26" s="67"/>
      <c r="D26" s="68"/>
      <c r="E26" s="66"/>
      <c r="F26" s="66"/>
      <c r="G26" s="80"/>
      <c r="H26" s="66"/>
      <c r="I26" s="66"/>
      <c r="J26" s="66"/>
      <c r="K26" s="66"/>
      <c r="L26" s="66"/>
      <c r="M26" s="66"/>
      <c r="N26" s="80"/>
      <c r="Z26" s="77" t="s">
        <v>32</v>
      </c>
      <c r="AA26" s="78"/>
    </row>
    <row r="27" spans="1:27" ht="18.75" hidden="1" thickTop="1" x14ac:dyDescent="0.3">
      <c r="Z27" s="79" t="s">
        <v>33</v>
      </c>
    </row>
    <row r="28" spans="1:27" ht="18.75" hidden="1" thickTop="1" x14ac:dyDescent="0.3">
      <c r="Z28" s="77" t="s">
        <v>34</v>
      </c>
      <c r="AA28" s="78"/>
    </row>
    <row r="29" spans="1:27" ht="18.75" hidden="1" thickTop="1" x14ac:dyDescent="0.3">
      <c r="Z29" s="79" t="s">
        <v>35</v>
      </c>
    </row>
    <row r="30" spans="1:27" ht="18.75" hidden="1" thickTop="1" x14ac:dyDescent="0.3">
      <c r="Z30" s="77" t="s">
        <v>36</v>
      </c>
      <c r="AA30" s="78"/>
    </row>
    <row r="31" spans="1:27" ht="18.75" hidden="1" thickTop="1" x14ac:dyDescent="0.3">
      <c r="Z31" s="79" t="s">
        <v>13</v>
      </c>
    </row>
    <row r="32" spans="1:27" ht="18.75" hidden="1" thickTop="1" x14ac:dyDescent="0.3">
      <c r="Z32" s="77" t="s">
        <v>37</v>
      </c>
      <c r="AA32" s="78"/>
    </row>
    <row r="33" spans="26:27" ht="18.75" hidden="1" thickTop="1" x14ac:dyDescent="0.3">
      <c r="Z33" s="79" t="s">
        <v>38</v>
      </c>
    </row>
    <row r="34" spans="26:27" ht="18.75" hidden="1" thickTop="1" x14ac:dyDescent="0.3">
      <c r="Z34" s="77" t="s">
        <v>39</v>
      </c>
      <c r="AA34" s="78"/>
    </row>
    <row r="35" spans="26:27" ht="18.75" hidden="1" thickTop="1" x14ac:dyDescent="0.3">
      <c r="Z35" s="79" t="s">
        <v>40</v>
      </c>
    </row>
    <row r="36" spans="26:27" ht="18.75" hidden="1" thickTop="1" x14ac:dyDescent="0.3">
      <c r="Z36" s="77" t="s">
        <v>87</v>
      </c>
      <c r="AA36" s="78"/>
    </row>
    <row r="37" spans="26:27" ht="18.75" hidden="1" thickTop="1" x14ac:dyDescent="0.3">
      <c r="Z37" s="79" t="s">
        <v>88</v>
      </c>
    </row>
    <row r="38" spans="26:27" ht="18.75" hidden="1" thickTop="1" x14ac:dyDescent="0.3">
      <c r="Z38" s="77" t="s">
        <v>41</v>
      </c>
      <c r="AA38" s="78"/>
    </row>
    <row r="39" spans="26:27" ht="18.75" hidden="1" thickTop="1" x14ac:dyDescent="0.3">
      <c r="Z39" s="79" t="s">
        <v>42</v>
      </c>
    </row>
    <row r="40" spans="26:27" ht="18.75" hidden="1" thickTop="1" x14ac:dyDescent="0.3">
      <c r="Z40" s="77" t="s">
        <v>43</v>
      </c>
      <c r="AA40" s="78"/>
    </row>
    <row r="41" spans="26:27" ht="18.75" hidden="1" thickTop="1" x14ac:dyDescent="0.3">
      <c r="Z41" s="79" t="s">
        <v>44</v>
      </c>
    </row>
    <row r="42" spans="26:27" ht="18.75" hidden="1" thickTop="1" x14ac:dyDescent="0.3">
      <c r="Z42" s="77" t="s">
        <v>45</v>
      </c>
      <c r="AA42" s="78"/>
    </row>
    <row r="43" spans="26:27" ht="18.75" hidden="1" thickTop="1" x14ac:dyDescent="0.3">
      <c r="Z43" s="79" t="s">
        <v>46</v>
      </c>
    </row>
    <row r="44" spans="26:27" ht="18.75" hidden="1" thickTop="1" x14ac:dyDescent="0.3">
      <c r="Z44" s="77" t="s">
        <v>47</v>
      </c>
      <c r="AA44" s="78"/>
    </row>
    <row r="45" spans="26:27" ht="18.75" hidden="1" thickTop="1" x14ac:dyDescent="0.3">
      <c r="Z45" s="79" t="s">
        <v>48</v>
      </c>
    </row>
    <row r="46" spans="26:27" ht="18.75" hidden="1" thickTop="1" x14ac:dyDescent="0.3">
      <c r="Z46" s="77" t="s">
        <v>49</v>
      </c>
      <c r="AA46" s="78"/>
    </row>
    <row r="47" spans="26:27" ht="18.75" hidden="1" thickTop="1" x14ac:dyDescent="0.3">
      <c r="Z47" s="79" t="s">
        <v>50</v>
      </c>
    </row>
    <row r="48" spans="26:27" ht="18.75" hidden="1" thickTop="1" x14ac:dyDescent="0.3">
      <c r="Z48" s="77" t="s">
        <v>15</v>
      </c>
      <c r="AA48" s="78"/>
    </row>
    <row r="49" spans="26:27" ht="18.75" hidden="1" thickTop="1" x14ac:dyDescent="0.3">
      <c r="Z49" s="79" t="s">
        <v>51</v>
      </c>
    </row>
    <row r="50" spans="26:27" ht="18.75" hidden="1" thickTop="1" x14ac:dyDescent="0.3">
      <c r="Z50" s="77" t="s">
        <v>52</v>
      </c>
      <c r="AA50" s="78"/>
    </row>
    <row r="51" spans="26:27" ht="18.75" hidden="1" thickTop="1" x14ac:dyDescent="0.3">
      <c r="Z51" s="79" t="s">
        <v>53</v>
      </c>
    </row>
    <row r="52" spans="26:27" ht="18.75" hidden="1" thickTop="1" x14ac:dyDescent="0.3">
      <c r="Z52" s="77" t="s">
        <v>54</v>
      </c>
      <c r="AA52" s="78"/>
    </row>
    <row r="53" spans="26:27" ht="18.75" hidden="1" thickTop="1" x14ac:dyDescent="0.3">
      <c r="Z53" s="79" t="s">
        <v>55</v>
      </c>
    </row>
    <row r="54" spans="26:27" ht="18.75" hidden="1" thickTop="1" x14ac:dyDescent="0.3">
      <c r="Z54" s="77" t="s">
        <v>56</v>
      </c>
      <c r="AA54" s="78"/>
    </row>
    <row r="55" spans="26:27" ht="18.75" hidden="1" thickTop="1" x14ac:dyDescent="0.3">
      <c r="Z55" s="79" t="s">
        <v>57</v>
      </c>
    </row>
    <row r="56" spans="26:27" ht="18.75" hidden="1" thickTop="1" x14ac:dyDescent="0.3">
      <c r="Z56" s="77" t="s">
        <v>58</v>
      </c>
      <c r="AA56" s="78"/>
    </row>
    <row r="57" spans="26:27" ht="18.75" hidden="1" thickTop="1" x14ac:dyDescent="0.3">
      <c r="Z57" s="79" t="s">
        <v>59</v>
      </c>
    </row>
    <row r="58" spans="26:27" ht="18.75" hidden="1" thickTop="1" x14ac:dyDescent="0.3">
      <c r="Z58" s="77" t="s">
        <v>60</v>
      </c>
      <c r="AA58" s="78"/>
    </row>
    <row r="59" spans="26:27" ht="18.75" hidden="1" thickTop="1" x14ac:dyDescent="0.3">
      <c r="Z59" s="79" t="s">
        <v>61</v>
      </c>
    </row>
    <row r="60" spans="26:27" ht="18.75" hidden="1" thickTop="1" x14ac:dyDescent="0.3">
      <c r="Z60" s="77" t="s">
        <v>62</v>
      </c>
      <c r="AA60" s="78"/>
    </row>
    <row r="61" spans="26:27" ht="18.75" hidden="1" thickTop="1" x14ac:dyDescent="0.3">
      <c r="Z61" s="79" t="s">
        <v>63</v>
      </c>
    </row>
    <row r="62" spans="26:27" ht="18.75" hidden="1" thickTop="1" x14ac:dyDescent="0.3">
      <c r="Z62" s="77" t="s">
        <v>64</v>
      </c>
      <c r="AA62" s="78"/>
    </row>
    <row r="63" spans="26:27" ht="18.75" hidden="1" thickTop="1" x14ac:dyDescent="0.3">
      <c r="Z63" s="79" t="s">
        <v>65</v>
      </c>
    </row>
    <row r="64" spans="26:27" ht="18.75" hidden="1" thickTop="1" x14ac:dyDescent="0.3">
      <c r="Z64" s="77" t="s">
        <v>66</v>
      </c>
      <c r="AA64" s="78"/>
    </row>
    <row r="65" spans="26:27" ht="18.75" hidden="1" thickTop="1" x14ac:dyDescent="0.3">
      <c r="Z65" s="79" t="s">
        <v>89</v>
      </c>
    </row>
    <row r="66" spans="26:27" ht="18.75" hidden="1" thickTop="1" x14ac:dyDescent="0.3">
      <c r="Z66" s="77" t="s">
        <v>14</v>
      </c>
      <c r="AA66" s="78"/>
    </row>
    <row r="67" spans="26:27" ht="18.75" hidden="1" thickTop="1" x14ac:dyDescent="0.3">
      <c r="Z67" s="79" t="s">
        <v>67</v>
      </c>
    </row>
    <row r="68" spans="26:27" ht="18.75" hidden="1" thickTop="1" x14ac:dyDescent="0.3">
      <c r="Z68" s="77" t="s">
        <v>68</v>
      </c>
      <c r="AA68" s="78"/>
    </row>
    <row r="69" spans="26:27" ht="18.75" hidden="1" thickTop="1" x14ac:dyDescent="0.3">
      <c r="Z69" s="79" t="s">
        <v>69</v>
      </c>
    </row>
    <row r="70" spans="26:27" ht="18.75" hidden="1" thickTop="1" x14ac:dyDescent="0.3">
      <c r="Z70" s="77" t="s">
        <v>70</v>
      </c>
      <c r="AA70" s="78"/>
    </row>
    <row r="71" spans="26:27" ht="18.75" hidden="1" thickTop="1" x14ac:dyDescent="0.3">
      <c r="Z71" s="79" t="s">
        <v>71</v>
      </c>
    </row>
    <row r="72" spans="26:27" ht="18.75" hidden="1" thickTop="1" x14ac:dyDescent="0.3">
      <c r="Z72" s="77" t="s">
        <v>72</v>
      </c>
      <c r="AA72" s="78"/>
    </row>
    <row r="73" spans="26:27" ht="18.75" hidden="1" thickTop="1" x14ac:dyDescent="0.3">
      <c r="Z73" s="79" t="s">
        <v>73</v>
      </c>
    </row>
    <row r="74" spans="26:27" ht="18.75" hidden="1" thickTop="1" x14ac:dyDescent="0.3">
      <c r="Z74" s="77" t="s">
        <v>12</v>
      </c>
      <c r="AA74" s="78"/>
    </row>
    <row r="75" spans="26:27" ht="18.75" hidden="1" thickTop="1" x14ac:dyDescent="0.3">
      <c r="Z75" s="79" t="s">
        <v>74</v>
      </c>
    </row>
    <row r="76" spans="26:27" ht="18.75" hidden="1" thickTop="1" x14ac:dyDescent="0.3">
      <c r="Z76" s="77" t="s">
        <v>75</v>
      </c>
      <c r="AA76" s="78"/>
    </row>
    <row r="77" spans="26:27" ht="18.75" hidden="1" thickTop="1" x14ac:dyDescent="0.3">
      <c r="Z77" s="79" t="s">
        <v>76</v>
      </c>
    </row>
    <row r="78" spans="26:27" ht="18.75" hidden="1" thickTop="1" x14ac:dyDescent="0.3">
      <c r="Z78" s="77" t="s">
        <v>77</v>
      </c>
      <c r="AA78" s="78"/>
    </row>
    <row r="79" spans="26:27" ht="18.75" hidden="1" thickTop="1" x14ac:dyDescent="0.3">
      <c r="Z79" s="79" t="s">
        <v>78</v>
      </c>
    </row>
    <row r="80" spans="26:27" ht="18.75" hidden="1" thickTop="1" x14ac:dyDescent="0.3">
      <c r="Z80" s="77" t="s">
        <v>79</v>
      </c>
      <c r="AA80" s="78"/>
    </row>
    <row r="81" spans="26:27" ht="18.75" hidden="1" thickTop="1" x14ac:dyDescent="0.3">
      <c r="Z81" s="79" t="s">
        <v>80</v>
      </c>
    </row>
    <row r="82" spans="26:27" ht="18.75" hidden="1" thickTop="1" x14ac:dyDescent="0.3">
      <c r="Z82" s="77" t="s">
        <v>11</v>
      </c>
      <c r="AA82" s="78"/>
    </row>
    <row r="83" spans="26:27" ht="18.75" hidden="1" thickTop="1" x14ac:dyDescent="0.3">
      <c r="Z83" s="79" t="s">
        <v>90</v>
      </c>
    </row>
    <row r="84" spans="26:27" ht="18.75" hidden="1" thickTop="1" x14ac:dyDescent="0.3">
      <c r="Z84" s="77" t="s">
        <v>91</v>
      </c>
      <c r="AA84" s="78"/>
    </row>
    <row r="85" spans="26:27" ht="18.75" hidden="1" thickTop="1" x14ac:dyDescent="0.3">
      <c r="Z85" s="79" t="s">
        <v>81</v>
      </c>
    </row>
    <row r="86" spans="26:27" ht="18.75" hidden="1" thickTop="1" x14ac:dyDescent="0.3">
      <c r="Z86" s="77" t="s">
        <v>82</v>
      </c>
      <c r="AA86" s="78"/>
    </row>
    <row r="87" spans="26:27" ht="18.75" hidden="1" thickTop="1" x14ac:dyDescent="0.3">
      <c r="Z87" s="79" t="s">
        <v>16</v>
      </c>
    </row>
    <row r="88" spans="26:27" ht="18.75" hidden="1" thickTop="1" x14ac:dyDescent="0.3">
      <c r="Z88" s="77" t="s">
        <v>17</v>
      </c>
      <c r="AA88" s="78"/>
    </row>
    <row r="89" spans="26:27" ht="18.75" hidden="1" thickTop="1" x14ac:dyDescent="0.3">
      <c r="Z89" s="79" t="s">
        <v>18</v>
      </c>
    </row>
    <row r="90" spans="26:27" ht="18.75" hidden="1" thickTop="1" x14ac:dyDescent="0.3">
      <c r="Z90" s="77" t="s">
        <v>19</v>
      </c>
      <c r="AA90" s="78"/>
    </row>
    <row r="91" spans="26:27" ht="18.75" hidden="1" thickTop="1" x14ac:dyDescent="0.3">
      <c r="Z91" s="79" t="s">
        <v>20</v>
      </c>
    </row>
    <row r="92" spans="26:27" ht="18.75" hidden="1" thickTop="1" x14ac:dyDescent="0.3">
      <c r="Z92" s="77" t="s">
        <v>21</v>
      </c>
      <c r="AA92" s="78"/>
    </row>
    <row r="93" spans="26:27" ht="18.75" hidden="1" thickTop="1" x14ac:dyDescent="0.3">
      <c r="Z93" s="79" t="s">
        <v>22</v>
      </c>
    </row>
    <row r="94" spans="26:27" ht="18.75" hidden="1" thickTop="1" x14ac:dyDescent="0.3">
      <c r="Z94" s="77" t="s">
        <v>25</v>
      </c>
      <c r="AA94" s="78"/>
    </row>
    <row r="95" spans="26:27" ht="18.75" hidden="1" thickTop="1" x14ac:dyDescent="0.3">
      <c r="Z95" s="79" t="s">
        <v>26</v>
      </c>
    </row>
    <row r="96" spans="26:27" ht="18.75" hidden="1" thickTop="1" x14ac:dyDescent="0.3">
      <c r="Z96" s="77" t="s">
        <v>27</v>
      </c>
      <c r="AA96" s="78"/>
    </row>
    <row r="97" spans="26:27" ht="18.75" hidden="1" thickTop="1" x14ac:dyDescent="0.3">
      <c r="Z97" s="79" t="s">
        <v>28</v>
      </c>
    </row>
    <row r="98" spans="26:27" ht="18.75" hidden="1" thickTop="1" x14ac:dyDescent="0.3">
      <c r="Z98" s="77" t="s">
        <v>29</v>
      </c>
      <c r="AA98" s="78"/>
    </row>
    <row r="99" spans="26:27" ht="18.75" hidden="1" thickTop="1" x14ac:dyDescent="0.3">
      <c r="Z99" s="79" t="s">
        <v>30</v>
      </c>
    </row>
    <row r="100" spans="26:27" ht="18.75" hidden="1" thickTop="1" x14ac:dyDescent="0.3">
      <c r="Z100" s="77" t="s">
        <v>31</v>
      </c>
      <c r="AA100" s="78"/>
    </row>
    <row r="101" spans="26:27" ht="18.75" hidden="1" thickTop="1" x14ac:dyDescent="0.3">
      <c r="Z101" s="79" t="s">
        <v>32</v>
      </c>
    </row>
    <row r="102" spans="26:27" ht="18.75" hidden="1" thickTop="1" x14ac:dyDescent="0.3">
      <c r="Z102" s="77" t="s">
        <v>33</v>
      </c>
      <c r="AA102" s="78"/>
    </row>
    <row r="103" spans="26:27" ht="18.75" hidden="1" thickTop="1" x14ac:dyDescent="0.3">
      <c r="Z103" s="79" t="s">
        <v>34</v>
      </c>
    </row>
    <row r="104" spans="26:27" ht="18.75" hidden="1" thickTop="1" x14ac:dyDescent="0.3">
      <c r="Z104" s="77" t="s">
        <v>35</v>
      </c>
      <c r="AA104" s="78"/>
    </row>
    <row r="105" spans="26:27" ht="18.75" hidden="1" thickTop="1" x14ac:dyDescent="0.3">
      <c r="Z105" s="79" t="s">
        <v>36</v>
      </c>
    </row>
    <row r="106" spans="26:27" ht="18.75" hidden="1" thickTop="1" x14ac:dyDescent="0.3">
      <c r="Z106" s="77" t="s">
        <v>13</v>
      </c>
      <c r="AA106" s="78"/>
    </row>
    <row r="107" spans="26:27" ht="18.75" hidden="1" thickTop="1" x14ac:dyDescent="0.3">
      <c r="Z107" s="79" t="s">
        <v>37</v>
      </c>
    </row>
    <row r="108" spans="26:27" ht="18.75" hidden="1" thickTop="1" x14ac:dyDescent="0.3">
      <c r="Z108" s="77" t="s">
        <v>38</v>
      </c>
      <c r="AA108" s="78"/>
    </row>
    <row r="109" spans="26:27" ht="18.75" hidden="1" thickTop="1" x14ac:dyDescent="0.3">
      <c r="Z109" s="79" t="s">
        <v>39</v>
      </c>
    </row>
    <row r="110" spans="26:27" ht="18.75" hidden="1" thickTop="1" x14ac:dyDescent="0.3">
      <c r="Z110" s="77" t="s">
        <v>40</v>
      </c>
      <c r="AA110" s="78"/>
    </row>
    <row r="111" spans="26:27" ht="18.75" hidden="1" thickTop="1" x14ac:dyDescent="0.3">
      <c r="Z111" s="79" t="s">
        <v>87</v>
      </c>
    </row>
    <row r="112" spans="26:27" ht="18.75" hidden="1" thickTop="1" x14ac:dyDescent="0.3">
      <c r="Z112" s="77" t="s">
        <v>88</v>
      </c>
      <c r="AA112" s="78"/>
    </row>
    <row r="113" spans="26:27" ht="18.75" hidden="1" thickTop="1" x14ac:dyDescent="0.3">
      <c r="Z113" s="79" t="s">
        <v>41</v>
      </c>
    </row>
    <row r="114" spans="26:27" ht="18.75" hidden="1" thickTop="1" x14ac:dyDescent="0.3">
      <c r="Z114" s="77" t="s">
        <v>42</v>
      </c>
      <c r="AA114" s="78"/>
    </row>
    <row r="115" spans="26:27" ht="18.75" hidden="1" thickTop="1" x14ac:dyDescent="0.3">
      <c r="Z115" s="79" t="s">
        <v>43</v>
      </c>
    </row>
    <row r="116" spans="26:27" ht="18.75" hidden="1" thickTop="1" x14ac:dyDescent="0.3">
      <c r="Z116" s="77" t="s">
        <v>44</v>
      </c>
      <c r="AA116" s="78"/>
    </row>
    <row r="117" spans="26:27" ht="18.75" hidden="1" thickTop="1" x14ac:dyDescent="0.3">
      <c r="Z117" s="79" t="s">
        <v>45</v>
      </c>
    </row>
    <row r="118" spans="26:27" ht="18.75" hidden="1" thickTop="1" x14ac:dyDescent="0.3">
      <c r="Z118" s="77" t="s">
        <v>46</v>
      </c>
      <c r="AA118" s="78"/>
    </row>
    <row r="119" spans="26:27" ht="18.75" hidden="1" thickTop="1" x14ac:dyDescent="0.3">
      <c r="Z119" s="79" t="s">
        <v>47</v>
      </c>
    </row>
    <row r="120" spans="26:27" ht="18.75" hidden="1" thickTop="1" x14ac:dyDescent="0.3">
      <c r="Z120" s="77" t="s">
        <v>49</v>
      </c>
      <c r="AA120" s="78"/>
    </row>
    <row r="121" spans="26:27" ht="18.75" hidden="1" thickTop="1" x14ac:dyDescent="0.3">
      <c r="Z121" s="79" t="s">
        <v>50</v>
      </c>
    </row>
    <row r="122" spans="26:27" ht="18.75" hidden="1" thickTop="1" x14ac:dyDescent="0.3">
      <c r="Z122" s="77" t="s">
        <v>15</v>
      </c>
      <c r="AA122" s="78"/>
    </row>
    <row r="123" spans="26:27" ht="18.75" hidden="1" thickTop="1" x14ac:dyDescent="0.3">
      <c r="Z123" s="79" t="s">
        <v>51</v>
      </c>
    </row>
    <row r="124" spans="26:27" ht="18.75" hidden="1" thickTop="1" x14ac:dyDescent="0.3">
      <c r="Z124" s="77" t="s">
        <v>52</v>
      </c>
      <c r="AA124" s="78"/>
    </row>
    <row r="125" spans="26:27" ht="18.75" hidden="1" thickTop="1" x14ac:dyDescent="0.3">
      <c r="Z125" s="79" t="s">
        <v>93</v>
      </c>
    </row>
    <row r="126" spans="26:27" ht="18.75" hidden="1" thickTop="1" x14ac:dyDescent="0.3">
      <c r="Z126" s="77" t="s">
        <v>54</v>
      </c>
      <c r="AA126" s="78"/>
    </row>
    <row r="127" spans="26:27" ht="18.75" hidden="1" thickTop="1" x14ac:dyDescent="0.3">
      <c r="Z127" s="79" t="s">
        <v>55</v>
      </c>
    </row>
    <row r="128" spans="26:27" ht="18.75" hidden="1" thickTop="1" x14ac:dyDescent="0.3">
      <c r="Z128" s="77" t="s">
        <v>56</v>
      </c>
      <c r="AA128" s="78"/>
    </row>
    <row r="129" spans="26:27" ht="18.75" hidden="1" thickTop="1" x14ac:dyDescent="0.3">
      <c r="Z129" s="79" t="s">
        <v>58</v>
      </c>
    </row>
    <row r="130" spans="26:27" ht="18.75" hidden="1" thickTop="1" x14ac:dyDescent="0.3">
      <c r="Z130" s="77" t="s">
        <v>59</v>
      </c>
      <c r="AA130" s="78"/>
    </row>
    <row r="131" spans="26:27" ht="18.75" hidden="1" thickTop="1" x14ac:dyDescent="0.3">
      <c r="Z131" s="79" t="s">
        <v>60</v>
      </c>
    </row>
    <row r="132" spans="26:27" ht="18.75" hidden="1" thickTop="1" x14ac:dyDescent="0.3">
      <c r="Z132" s="77" t="s">
        <v>61</v>
      </c>
      <c r="AA132" s="78"/>
    </row>
    <row r="133" spans="26:27" ht="18.75" hidden="1" thickTop="1" x14ac:dyDescent="0.3">
      <c r="Z133" s="79" t="s">
        <v>62</v>
      </c>
    </row>
    <row r="134" spans="26:27" ht="18.75" hidden="1" thickTop="1" x14ac:dyDescent="0.3">
      <c r="Z134" s="77" t="s">
        <v>63</v>
      </c>
      <c r="AA134" s="78"/>
    </row>
    <row r="135" spans="26:27" ht="18.75" hidden="1" thickTop="1" x14ac:dyDescent="0.3">
      <c r="Z135" s="79" t="s">
        <v>64</v>
      </c>
    </row>
    <row r="136" spans="26:27" ht="18.75" hidden="1" thickTop="1" x14ac:dyDescent="0.3">
      <c r="Z136" s="77" t="s">
        <v>65</v>
      </c>
      <c r="AA136" s="78"/>
    </row>
    <row r="137" spans="26:27" ht="18.75" hidden="1" thickTop="1" x14ac:dyDescent="0.3">
      <c r="Z137" s="79" t="s">
        <v>66</v>
      </c>
    </row>
    <row r="138" spans="26:27" ht="18.75" hidden="1" thickTop="1" x14ac:dyDescent="0.3">
      <c r="Z138" s="77" t="s">
        <v>89</v>
      </c>
      <c r="AA138" s="78"/>
    </row>
    <row r="139" spans="26:27" ht="18.75" hidden="1" thickTop="1" x14ac:dyDescent="0.3">
      <c r="Z139" s="79" t="s">
        <v>14</v>
      </c>
    </row>
    <row r="140" spans="26:27" ht="18.75" hidden="1" thickTop="1" x14ac:dyDescent="0.3">
      <c r="Z140" s="77" t="s">
        <v>67</v>
      </c>
      <c r="AA140" s="78"/>
    </row>
    <row r="141" spans="26:27" ht="18.75" hidden="1" thickTop="1" x14ac:dyDescent="0.3">
      <c r="Z141" s="79" t="s">
        <v>68</v>
      </c>
    </row>
    <row r="142" spans="26:27" ht="18.75" hidden="1" thickTop="1" x14ac:dyDescent="0.3">
      <c r="Z142" s="77" t="s">
        <v>69</v>
      </c>
      <c r="AA142" s="78"/>
    </row>
    <row r="143" spans="26:27" ht="18.75" hidden="1" thickTop="1" x14ac:dyDescent="0.3">
      <c r="Z143" s="79" t="s">
        <v>70</v>
      </c>
    </row>
    <row r="144" spans="26:27" ht="18.75" hidden="1" thickTop="1" x14ac:dyDescent="0.3">
      <c r="Z144" s="77" t="s">
        <v>71</v>
      </c>
      <c r="AA144" s="78"/>
    </row>
    <row r="145" spans="26:27" ht="18.75" hidden="1" thickTop="1" x14ac:dyDescent="0.3">
      <c r="Z145" s="79" t="s">
        <v>72</v>
      </c>
    </row>
    <row r="146" spans="26:27" ht="18.75" hidden="1" thickTop="1" x14ac:dyDescent="0.3">
      <c r="Z146" s="77" t="s">
        <v>73</v>
      </c>
      <c r="AA146" s="78"/>
    </row>
    <row r="147" spans="26:27" ht="18.75" hidden="1" thickTop="1" x14ac:dyDescent="0.3">
      <c r="Z147" s="79" t="s">
        <v>12</v>
      </c>
    </row>
    <row r="148" spans="26:27" ht="18.75" hidden="1" thickTop="1" x14ac:dyDescent="0.3">
      <c r="Z148" s="77" t="s">
        <v>74</v>
      </c>
      <c r="AA148" s="78"/>
    </row>
    <row r="149" spans="26:27" ht="18.75" hidden="1" thickTop="1" x14ac:dyDescent="0.3">
      <c r="Z149" s="79" t="s">
        <v>75</v>
      </c>
    </row>
    <row r="150" spans="26:27" ht="18.75" hidden="1" thickTop="1" x14ac:dyDescent="0.3">
      <c r="Z150" s="77" t="s">
        <v>76</v>
      </c>
      <c r="AA150" s="78"/>
    </row>
    <row r="151" spans="26:27" ht="18.75" hidden="1" thickTop="1" x14ac:dyDescent="0.3">
      <c r="Z151" s="79" t="s">
        <v>94</v>
      </c>
    </row>
    <row r="152" spans="26:27" ht="18.75" hidden="1" thickTop="1" x14ac:dyDescent="0.3">
      <c r="Z152" s="77" t="s">
        <v>77</v>
      </c>
      <c r="AA152" s="78"/>
    </row>
    <row r="153" spans="26:27" ht="18.75" hidden="1" thickTop="1" x14ac:dyDescent="0.3">
      <c r="Z153" s="79" t="s">
        <v>78</v>
      </c>
    </row>
    <row r="154" spans="26:27" ht="18.75" hidden="1" thickTop="1" x14ac:dyDescent="0.3">
      <c r="Z154" s="77" t="s">
        <v>95</v>
      </c>
      <c r="AA154" s="78"/>
    </row>
    <row r="155" spans="26:27" ht="18.75" hidden="1" thickTop="1" x14ac:dyDescent="0.3">
      <c r="Z155" s="79" t="s">
        <v>79</v>
      </c>
    </row>
    <row r="156" spans="26:27" ht="18.75" hidden="1" thickTop="1" x14ac:dyDescent="0.3">
      <c r="Z156" s="77" t="s">
        <v>80</v>
      </c>
      <c r="AA156" s="78"/>
    </row>
    <row r="157" spans="26:27" ht="18.75" hidden="1" thickTop="1" x14ac:dyDescent="0.3">
      <c r="Z157" s="79" t="s">
        <v>11</v>
      </c>
    </row>
    <row r="158" spans="26:27" ht="18.75" hidden="1" thickTop="1" x14ac:dyDescent="0.3">
      <c r="Z158" s="77" t="s">
        <v>90</v>
      </c>
      <c r="AA158" s="78"/>
    </row>
    <row r="159" spans="26:27" ht="18.75" hidden="1" thickTop="1" x14ac:dyDescent="0.3">
      <c r="Z159" s="79" t="s">
        <v>91</v>
      </c>
    </row>
    <row r="160" spans="26:27" ht="18.75" hidden="1" thickTop="1" x14ac:dyDescent="0.3">
      <c r="Z160" s="77" t="s">
        <v>81</v>
      </c>
      <c r="AA160" s="78"/>
    </row>
    <row r="161" spans="26:27" ht="18.75" hidden="1" thickTop="1" x14ac:dyDescent="0.3">
      <c r="Z161" s="79" t="s">
        <v>82</v>
      </c>
    </row>
    <row r="162" spans="26:27" ht="18.75" hidden="1" thickTop="1" x14ac:dyDescent="0.3">
      <c r="Z162" s="77" t="s">
        <v>16</v>
      </c>
      <c r="AA162" s="78"/>
    </row>
    <row r="163" spans="26:27" ht="18.75" hidden="1" thickTop="1" x14ac:dyDescent="0.3">
      <c r="Z163" s="79" t="s">
        <v>17</v>
      </c>
    </row>
    <row r="164" spans="26:27" ht="18.75" hidden="1" thickTop="1" x14ac:dyDescent="0.3">
      <c r="Z164" s="77" t="s">
        <v>18</v>
      </c>
      <c r="AA164" s="78"/>
    </row>
    <row r="165" spans="26:27" ht="18.75" hidden="1" thickTop="1" x14ac:dyDescent="0.3">
      <c r="Z165" s="79" t="s">
        <v>19</v>
      </c>
    </row>
    <row r="166" spans="26:27" ht="18.75" hidden="1" thickTop="1" x14ac:dyDescent="0.3">
      <c r="Z166" s="77" t="s">
        <v>20</v>
      </c>
      <c r="AA166" s="78"/>
    </row>
    <row r="167" spans="26:27" ht="18.75" hidden="1" thickTop="1" x14ac:dyDescent="0.3">
      <c r="Z167" s="79" t="s">
        <v>21</v>
      </c>
    </row>
    <row r="168" spans="26:27" ht="18.75" hidden="1" thickTop="1" x14ac:dyDescent="0.3">
      <c r="Z168" s="77" t="s">
        <v>22</v>
      </c>
      <c r="AA168" s="78"/>
    </row>
    <row r="169" spans="26:27" ht="18.75" hidden="1" thickTop="1" x14ac:dyDescent="0.3">
      <c r="Z169" s="79" t="s">
        <v>25</v>
      </c>
    </row>
    <row r="170" spans="26:27" ht="18.75" hidden="1" thickTop="1" x14ac:dyDescent="0.3">
      <c r="Z170" s="77" t="s">
        <v>26</v>
      </c>
      <c r="AA170" s="78"/>
    </row>
    <row r="171" spans="26:27" ht="18.75" hidden="1" thickTop="1" x14ac:dyDescent="0.3">
      <c r="Z171" s="79" t="s">
        <v>27</v>
      </c>
    </row>
    <row r="172" spans="26:27" ht="18.75" hidden="1" thickTop="1" x14ac:dyDescent="0.3">
      <c r="Z172" s="77" t="s">
        <v>28</v>
      </c>
      <c r="AA172" s="78"/>
    </row>
    <row r="173" spans="26:27" ht="18.75" hidden="1" thickTop="1" x14ac:dyDescent="0.3">
      <c r="Z173" s="79" t="s">
        <v>29</v>
      </c>
    </row>
    <row r="174" spans="26:27" ht="18.75" hidden="1" thickTop="1" x14ac:dyDescent="0.3">
      <c r="Z174" s="77" t="s">
        <v>30</v>
      </c>
      <c r="AA174" s="78"/>
    </row>
    <row r="175" spans="26:27" ht="18.75" hidden="1" thickTop="1" x14ac:dyDescent="0.3">
      <c r="Z175" s="79" t="s">
        <v>31</v>
      </c>
    </row>
    <row r="176" spans="26:27" ht="18.75" hidden="1" thickTop="1" x14ac:dyDescent="0.3">
      <c r="Z176" s="77" t="s">
        <v>32</v>
      </c>
      <c r="AA176" s="78"/>
    </row>
    <row r="177" spans="26:27" ht="18.75" hidden="1" thickTop="1" x14ac:dyDescent="0.3">
      <c r="Z177" s="79" t="s">
        <v>34</v>
      </c>
    </row>
    <row r="178" spans="26:27" ht="18.75" hidden="1" thickTop="1" x14ac:dyDescent="0.3">
      <c r="Z178" s="77" t="s">
        <v>35</v>
      </c>
      <c r="AA178" s="78"/>
    </row>
    <row r="179" spans="26:27" ht="18.75" hidden="1" thickTop="1" x14ac:dyDescent="0.3">
      <c r="Z179" s="79" t="s">
        <v>36</v>
      </c>
    </row>
    <row r="180" spans="26:27" ht="18.75" hidden="1" thickTop="1" x14ac:dyDescent="0.3">
      <c r="Z180" s="77" t="s">
        <v>13</v>
      </c>
      <c r="AA180" s="78"/>
    </row>
    <row r="181" spans="26:27" ht="18.75" hidden="1" thickTop="1" x14ac:dyDescent="0.3">
      <c r="Z181" s="79" t="s">
        <v>37</v>
      </c>
    </row>
    <row r="182" spans="26:27" ht="18.75" hidden="1" thickTop="1" x14ac:dyDescent="0.3">
      <c r="Z182" s="77" t="s">
        <v>104</v>
      </c>
      <c r="AA182" s="78"/>
    </row>
    <row r="183" spans="26:27" ht="18.75" hidden="1" thickTop="1" x14ac:dyDescent="0.3">
      <c r="Z183" s="79" t="s">
        <v>38</v>
      </c>
    </row>
    <row r="184" spans="26:27" ht="18.75" hidden="1" thickTop="1" x14ac:dyDescent="0.3">
      <c r="Z184" s="77" t="s">
        <v>39</v>
      </c>
      <c r="AA184" s="78"/>
    </row>
    <row r="185" spans="26:27" ht="18.75" hidden="1" thickTop="1" x14ac:dyDescent="0.3">
      <c r="Z185" s="79" t="s">
        <v>40</v>
      </c>
    </row>
    <row r="186" spans="26:27" ht="18.75" hidden="1" thickTop="1" x14ac:dyDescent="0.3">
      <c r="Z186" s="77" t="s">
        <v>87</v>
      </c>
      <c r="AA186" s="78"/>
    </row>
    <row r="187" spans="26:27" ht="18.75" hidden="1" thickTop="1" x14ac:dyDescent="0.3">
      <c r="Z187" s="79" t="s">
        <v>88</v>
      </c>
    </row>
    <row r="188" spans="26:27" ht="18.75" hidden="1" thickTop="1" x14ac:dyDescent="0.3">
      <c r="Z188" s="77" t="s">
        <v>41</v>
      </c>
      <c r="AA188" s="78"/>
    </row>
    <row r="189" spans="26:27" ht="18.75" hidden="1" thickTop="1" x14ac:dyDescent="0.3">
      <c r="Z189" s="79" t="s">
        <v>42</v>
      </c>
    </row>
    <row r="190" spans="26:27" ht="18.75" hidden="1" thickTop="1" x14ac:dyDescent="0.3">
      <c r="Z190" s="77" t="s">
        <v>43</v>
      </c>
      <c r="AA190" s="78"/>
    </row>
    <row r="191" spans="26:27" ht="18.75" hidden="1" thickTop="1" x14ac:dyDescent="0.3">
      <c r="Z191" s="79" t="s">
        <v>44</v>
      </c>
    </row>
    <row r="192" spans="26:27" ht="18.75" hidden="1" thickTop="1" x14ac:dyDescent="0.3">
      <c r="Z192" s="77" t="s">
        <v>45</v>
      </c>
      <c r="AA192" s="78"/>
    </row>
    <row r="193" spans="26:27" ht="18.75" hidden="1" thickTop="1" x14ac:dyDescent="0.3">
      <c r="Z193" s="79" t="s">
        <v>46</v>
      </c>
    </row>
    <row r="194" spans="26:27" ht="18.75" hidden="1" thickTop="1" x14ac:dyDescent="0.3">
      <c r="Z194" s="77" t="s">
        <v>47</v>
      </c>
      <c r="AA194" s="78"/>
    </row>
    <row r="195" spans="26:27" ht="18.75" hidden="1" thickTop="1" x14ac:dyDescent="0.3">
      <c r="Z195" s="79" t="s">
        <v>48</v>
      </c>
    </row>
    <row r="196" spans="26:27" ht="18.75" hidden="1" thickTop="1" x14ac:dyDescent="0.3">
      <c r="Z196" s="77" t="s">
        <v>49</v>
      </c>
      <c r="AA196" s="78"/>
    </row>
    <row r="197" spans="26:27" ht="18.75" hidden="1" thickTop="1" x14ac:dyDescent="0.3">
      <c r="Z197" s="79" t="s">
        <v>50</v>
      </c>
    </row>
    <row r="198" spans="26:27" ht="18.75" hidden="1" thickTop="1" x14ac:dyDescent="0.3">
      <c r="Z198" s="77" t="s">
        <v>15</v>
      </c>
      <c r="AA198" s="78"/>
    </row>
    <row r="199" spans="26:27" ht="18.75" hidden="1" thickTop="1" x14ac:dyDescent="0.3">
      <c r="Z199" s="79" t="s">
        <v>51</v>
      </c>
    </row>
    <row r="200" spans="26:27" ht="18.75" hidden="1" thickTop="1" x14ac:dyDescent="0.3">
      <c r="Z200" s="77" t="s">
        <v>52</v>
      </c>
      <c r="AA200" s="78"/>
    </row>
    <row r="201" spans="26:27" ht="18.75" hidden="1" thickTop="1" x14ac:dyDescent="0.3">
      <c r="Z201" s="79" t="s">
        <v>93</v>
      </c>
    </row>
    <row r="202" spans="26:27" ht="18.75" hidden="1" thickTop="1" x14ac:dyDescent="0.3">
      <c r="Z202" s="77" t="s">
        <v>54</v>
      </c>
      <c r="AA202" s="78"/>
    </row>
    <row r="203" spans="26:27" ht="18.75" hidden="1" thickTop="1" x14ac:dyDescent="0.3">
      <c r="Z203" s="79" t="s">
        <v>55</v>
      </c>
    </row>
    <row r="204" spans="26:27" ht="18.75" hidden="1" thickTop="1" x14ac:dyDescent="0.3">
      <c r="Z204" s="77" t="s">
        <v>56</v>
      </c>
      <c r="AA204" s="78"/>
    </row>
    <row r="205" spans="26:27" ht="18.75" hidden="1" thickTop="1" x14ac:dyDescent="0.3">
      <c r="Z205" s="79" t="s">
        <v>58</v>
      </c>
    </row>
    <row r="206" spans="26:27" ht="18.75" hidden="1" thickTop="1" x14ac:dyDescent="0.3">
      <c r="Z206" s="77" t="s">
        <v>59</v>
      </c>
      <c r="AA206" s="78"/>
    </row>
    <row r="207" spans="26:27" ht="18.75" hidden="1" thickTop="1" x14ac:dyDescent="0.3">
      <c r="Z207" s="79" t="s">
        <v>60</v>
      </c>
    </row>
    <row r="208" spans="26:27" ht="18.75" hidden="1" thickTop="1" x14ac:dyDescent="0.3">
      <c r="Z208" s="77" t="s">
        <v>61</v>
      </c>
      <c r="AA208" s="78"/>
    </row>
    <row r="209" spans="26:27" ht="18.75" hidden="1" thickTop="1" x14ac:dyDescent="0.3">
      <c r="Z209" s="79" t="s">
        <v>62</v>
      </c>
    </row>
    <row r="210" spans="26:27" ht="18.75" hidden="1" thickTop="1" x14ac:dyDescent="0.3">
      <c r="Z210" s="77" t="s">
        <v>63</v>
      </c>
      <c r="AA210" s="78"/>
    </row>
    <row r="211" spans="26:27" ht="18.75" hidden="1" thickTop="1" x14ac:dyDescent="0.3">
      <c r="Z211" s="79" t="s">
        <v>64</v>
      </c>
    </row>
    <row r="212" spans="26:27" ht="18.75" hidden="1" thickTop="1" x14ac:dyDescent="0.3">
      <c r="Z212" s="77" t="s">
        <v>65</v>
      </c>
      <c r="AA212" s="78"/>
    </row>
    <row r="213" spans="26:27" ht="18.75" hidden="1" thickTop="1" x14ac:dyDescent="0.3">
      <c r="Z213" s="79" t="s">
        <v>66</v>
      </c>
    </row>
    <row r="214" spans="26:27" ht="18.75" hidden="1" thickTop="1" x14ac:dyDescent="0.3">
      <c r="Z214" s="77" t="s">
        <v>89</v>
      </c>
      <c r="AA214" s="78"/>
    </row>
    <row r="215" spans="26:27" ht="18.75" hidden="1" thickTop="1" x14ac:dyDescent="0.3">
      <c r="Z215" s="79" t="s">
        <v>14</v>
      </c>
    </row>
    <row r="216" spans="26:27" ht="18.75" hidden="1" thickTop="1" x14ac:dyDescent="0.3">
      <c r="Z216" s="77" t="s">
        <v>105</v>
      </c>
      <c r="AA216" s="78"/>
    </row>
    <row r="217" spans="26:27" ht="18.75" hidden="1" thickTop="1" x14ac:dyDescent="0.3">
      <c r="Z217" s="79" t="s">
        <v>67</v>
      </c>
    </row>
    <row r="218" spans="26:27" ht="18.75" hidden="1" thickTop="1" x14ac:dyDescent="0.3">
      <c r="Z218" s="77" t="s">
        <v>68</v>
      </c>
      <c r="AA218" s="78"/>
    </row>
    <row r="219" spans="26:27" ht="18.75" hidden="1" thickTop="1" x14ac:dyDescent="0.3">
      <c r="Z219" s="79" t="s">
        <v>69</v>
      </c>
    </row>
    <row r="220" spans="26:27" ht="18.75" hidden="1" thickTop="1" x14ac:dyDescent="0.3">
      <c r="Z220" s="77" t="s">
        <v>70</v>
      </c>
      <c r="AA220" s="78"/>
    </row>
    <row r="221" spans="26:27" ht="18.75" hidden="1" thickTop="1" x14ac:dyDescent="0.3">
      <c r="Z221" s="79" t="s">
        <v>71</v>
      </c>
    </row>
    <row r="222" spans="26:27" ht="18.75" hidden="1" thickTop="1" x14ac:dyDescent="0.3">
      <c r="Z222" s="77" t="s">
        <v>72</v>
      </c>
      <c r="AA222" s="78"/>
    </row>
    <row r="223" spans="26:27" ht="18.75" hidden="1" thickTop="1" x14ac:dyDescent="0.3">
      <c r="Z223" s="79" t="s">
        <v>73</v>
      </c>
    </row>
    <row r="224" spans="26:27" ht="18.75" hidden="1" thickTop="1" x14ac:dyDescent="0.3">
      <c r="Z224" s="77" t="s">
        <v>12</v>
      </c>
      <c r="AA224" s="78"/>
    </row>
    <row r="225" spans="26:27" ht="18.75" hidden="1" thickTop="1" x14ac:dyDescent="0.3">
      <c r="Z225" s="79" t="s">
        <v>74</v>
      </c>
    </row>
    <row r="226" spans="26:27" ht="18.75" hidden="1" thickTop="1" x14ac:dyDescent="0.3">
      <c r="Z226" s="77" t="s">
        <v>75</v>
      </c>
      <c r="AA226" s="78"/>
    </row>
    <row r="227" spans="26:27" ht="18.75" hidden="1" thickTop="1" x14ac:dyDescent="0.3">
      <c r="Z227" s="79" t="s">
        <v>76</v>
      </c>
    </row>
    <row r="228" spans="26:27" ht="18.75" hidden="1" thickTop="1" x14ac:dyDescent="0.3">
      <c r="Z228" s="77" t="s">
        <v>94</v>
      </c>
      <c r="AA228" s="78"/>
    </row>
    <row r="229" spans="26:27" ht="18.75" hidden="1" thickTop="1" x14ac:dyDescent="0.3">
      <c r="Z229" s="79" t="s">
        <v>77</v>
      </c>
    </row>
    <row r="230" spans="26:27" ht="18.75" hidden="1" thickTop="1" x14ac:dyDescent="0.3">
      <c r="Z230" s="77" t="s">
        <v>78</v>
      </c>
      <c r="AA230" s="78"/>
    </row>
    <row r="231" spans="26:27" ht="18.75" hidden="1" thickTop="1" x14ac:dyDescent="0.3">
      <c r="Z231" s="79" t="s">
        <v>95</v>
      </c>
    </row>
    <row r="232" spans="26:27" ht="18.75" hidden="1" thickTop="1" x14ac:dyDescent="0.3">
      <c r="Z232" s="77" t="s">
        <v>79</v>
      </c>
      <c r="AA232" s="78"/>
    </row>
    <row r="233" spans="26:27" ht="18.75" hidden="1" thickTop="1" x14ac:dyDescent="0.3">
      <c r="Z233" s="79" t="s">
        <v>80</v>
      </c>
    </row>
    <row r="234" spans="26:27" ht="18.75" hidden="1" thickTop="1" x14ac:dyDescent="0.3">
      <c r="Z234" s="77" t="s">
        <v>11</v>
      </c>
      <c r="AA234" s="78"/>
    </row>
    <row r="235" spans="26:27" ht="18.75" hidden="1" thickTop="1" x14ac:dyDescent="0.3">
      <c r="Z235" s="79" t="s">
        <v>90</v>
      </c>
    </row>
    <row r="236" spans="26:27" ht="18.75" hidden="1" thickTop="1" x14ac:dyDescent="0.3">
      <c r="Z236" s="77" t="s">
        <v>91</v>
      </c>
      <c r="AA236" s="78"/>
    </row>
    <row r="237" spans="26:27" ht="18.75" hidden="1" thickTop="1" x14ac:dyDescent="0.3">
      <c r="Z237" s="79" t="s">
        <v>81</v>
      </c>
    </row>
    <row r="238" spans="26:27" ht="18.75" hidden="1" thickTop="1" x14ac:dyDescent="0.3">
      <c r="Z238" s="77" t="s">
        <v>106</v>
      </c>
      <c r="AA238" s="78"/>
    </row>
    <row r="239" spans="26:27" ht="18.75" hidden="1" thickTop="1" x14ac:dyDescent="0.3">
      <c r="Z239" s="81" t="s">
        <v>82</v>
      </c>
    </row>
  </sheetData>
  <conditionalFormatting sqref="D1:D1048576">
    <cfRule type="cellIs" dxfId="1" priority="1" operator="between">
      <formula>-0.01%</formula>
      <formula>-1000%</formula>
    </cfRule>
    <cfRule type="cellIs" dxfId="0" priority="2" operator="between">
      <formula>0</formula>
      <formula>10</formula>
    </cfRule>
  </conditionalFormatting>
  <dataValidations count="1">
    <dataValidation type="list" allowBlank="1" showInputMessage="1" showErrorMessage="1" sqref="C7" xr:uid="{82684610-E505-47AF-8FFC-CB50C0BFE27C}">
      <formula1>$AB$5:$AB$12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1A56-EB19-48CC-AF73-0C202A583677}">
  <sheetPr>
    <tabColor theme="4" tint="0.59999389629810485"/>
  </sheetPr>
  <dimension ref="A1:AG85"/>
  <sheetViews>
    <sheetView showGridLines="0" topLeftCell="W1" workbookViewId="0">
      <selection activeCell="AC3" sqref="AC3"/>
    </sheetView>
  </sheetViews>
  <sheetFormatPr defaultRowHeight="15" x14ac:dyDescent="0.25"/>
  <cols>
    <col min="1" max="1" width="30.5703125" bestFit="1" customWidth="1"/>
    <col min="2" max="2" width="28.5703125" customWidth="1"/>
    <col min="3" max="3" width="22.28515625" customWidth="1"/>
    <col min="4" max="4" width="19.5703125" customWidth="1"/>
    <col min="5" max="5" width="21.5703125" customWidth="1"/>
    <col min="8" max="8" width="34.140625" customWidth="1"/>
    <col min="9" max="9" width="13.140625" customWidth="1"/>
    <col min="10" max="10" width="12.7109375" customWidth="1"/>
    <col min="11" max="11" width="13.85546875" customWidth="1"/>
    <col min="12" max="12" width="13.28515625" customWidth="1"/>
    <col min="15" max="15" width="27.5703125" bestFit="1" customWidth="1"/>
    <col min="16" max="16" width="15.28515625" customWidth="1"/>
    <col min="17" max="17" width="15.5703125" customWidth="1"/>
    <col min="18" max="18" width="16.28515625" customWidth="1"/>
    <col min="19" max="19" width="17.140625" customWidth="1"/>
    <col min="22" max="22" width="27.5703125" bestFit="1" customWidth="1"/>
    <col min="23" max="24" width="13" customWidth="1"/>
    <col min="25" max="25" width="17" customWidth="1"/>
    <col min="26" max="26" width="15.85546875" customWidth="1"/>
    <col min="29" max="29" width="30" customWidth="1"/>
    <col min="30" max="30" width="26.7109375" customWidth="1"/>
    <col min="31" max="31" width="33" customWidth="1"/>
    <col min="32" max="32" width="31.28515625" customWidth="1"/>
    <col min="33" max="33" width="29.28515625" customWidth="1"/>
  </cols>
  <sheetData>
    <row r="1" spans="1:33" s="39" customFormat="1" x14ac:dyDescent="0.25">
      <c r="A1" s="83" t="s">
        <v>83</v>
      </c>
      <c r="B1" s="84">
        <v>45808</v>
      </c>
      <c r="C1" s="84">
        <v>45838</v>
      </c>
      <c r="D1" s="84">
        <v>45869</v>
      </c>
      <c r="E1" s="84">
        <v>45900</v>
      </c>
      <c r="H1" s="83" t="s">
        <v>83</v>
      </c>
      <c r="I1" s="84">
        <v>45808</v>
      </c>
      <c r="J1" s="84">
        <v>45838</v>
      </c>
      <c r="K1" s="84">
        <v>45869</v>
      </c>
      <c r="L1" s="84">
        <v>45900</v>
      </c>
      <c r="O1" s="83" t="s">
        <v>83</v>
      </c>
      <c r="P1" s="84">
        <v>45808</v>
      </c>
      <c r="Q1" s="84">
        <v>45838</v>
      </c>
      <c r="R1" s="84">
        <v>45869</v>
      </c>
      <c r="S1" s="84">
        <v>45900</v>
      </c>
      <c r="V1" s="90" t="s">
        <v>83</v>
      </c>
      <c r="W1" s="91" t="s">
        <v>119</v>
      </c>
      <c r="X1" s="91" t="s">
        <v>120</v>
      </c>
      <c r="Y1" s="91" t="s">
        <v>121</v>
      </c>
      <c r="Z1" s="91" t="s">
        <v>122</v>
      </c>
      <c r="AC1" s="92" t="s">
        <v>83</v>
      </c>
      <c r="AD1" s="91" t="s">
        <v>119</v>
      </c>
      <c r="AE1" s="91" t="s">
        <v>120</v>
      </c>
      <c r="AF1" s="91" t="s">
        <v>121</v>
      </c>
      <c r="AG1" s="91" t="s">
        <v>122</v>
      </c>
    </row>
    <row r="2" spans="1:33" x14ac:dyDescent="0.25">
      <c r="A2" s="85" t="s">
        <v>88</v>
      </c>
      <c r="B2" s="86">
        <f>SUMIFS(BD!$C:$C,BD!$A:$A,DASH!$A2,BD!$Y:$Y,DASH!B$1)</f>
        <v>347642.22</v>
      </c>
      <c r="C2" s="86">
        <f>SUMIFS(BD!$C:$C,BD!$A:$A,DASH!$A2,BD!$Y:$Y,DASH!C$1)</f>
        <v>309957.93</v>
      </c>
      <c r="D2" s="86">
        <f>SUMIFS(BD!$C:$C,BD!$A:$A,DASH!$A2,BD!$Y:$Y,DASH!D$1)</f>
        <v>309446.88</v>
      </c>
      <c r="E2" s="86">
        <f>SUMIFS(BD!$C:$C,BD!$A:$A,DASH!$A2,BD!$Y:$Y,DASH!E$1)</f>
        <v>313357.86000000004</v>
      </c>
      <c r="H2" s="87" t="s">
        <v>29</v>
      </c>
      <c r="I2" s="93" t="s">
        <v>118</v>
      </c>
      <c r="J2" s="86">
        <f>SUMIFS(BD!$S:$S,BD!$A:$A,DASH!$H2,BD!$Y:$Y,DASH!J$1)</f>
        <v>22496.77</v>
      </c>
      <c r="K2" s="86">
        <f>SUMIFS(BD!$S:$S,BD!$A:$A,DASH!$H2,BD!$Y:$Y,DASH!K$1)</f>
        <v>25022.52</v>
      </c>
      <c r="L2" s="86">
        <f>SUMIFS(BD!$S:$S,BD!$A:$A,DASH!$H2,BD!$Y:$Y,DASH!L$1)</f>
        <v>20443.169999999998</v>
      </c>
      <c r="O2" s="87" t="s">
        <v>93</v>
      </c>
      <c r="P2" s="86">
        <v>0</v>
      </c>
      <c r="Q2" s="86">
        <v>-108035.26061565006</v>
      </c>
      <c r="R2" s="86">
        <v>239665.17553075182</v>
      </c>
      <c r="S2" s="86">
        <v>219121.32696894641</v>
      </c>
      <c r="V2" s="88" t="s">
        <v>66</v>
      </c>
      <c r="W2" s="2">
        <v>0.6253714356301936</v>
      </c>
      <c r="X2" s="2">
        <v>0.60861237534981771</v>
      </c>
      <c r="Y2" s="2">
        <v>0.50192438471741629</v>
      </c>
      <c r="Z2" s="2">
        <v>0.57850265028838321</v>
      </c>
      <c r="AA2" s="2"/>
      <c r="AC2" s="89" t="s">
        <v>42</v>
      </c>
      <c r="AD2" s="2">
        <v>0.2404338201370276</v>
      </c>
      <c r="AE2" s="2">
        <v>0.25032997029141441</v>
      </c>
      <c r="AF2" s="2">
        <v>0.24057501547286556</v>
      </c>
      <c r="AG2" s="2">
        <v>0.22103622911577642</v>
      </c>
    </row>
    <row r="3" spans="1:33" x14ac:dyDescent="0.25">
      <c r="A3" s="87" t="s">
        <v>91</v>
      </c>
      <c r="B3" s="86">
        <f>SUMIFS(BD!$C:$C,BD!$A:$A,DASH!$A3,BD!$Y:$Y,DASH!B$1)</f>
        <v>269096.18</v>
      </c>
      <c r="C3" s="86">
        <f>SUMIFS(BD!$C:$C,BD!$A:$A,DASH!$A3,BD!$Y:$Y,DASH!C$1)</f>
        <v>269096.18</v>
      </c>
      <c r="D3" s="86">
        <f>SUMIFS(BD!$C:$C,BD!$A:$A,DASH!$A3,BD!$Y:$Y,DASH!D$1)</f>
        <v>269877.83</v>
      </c>
      <c r="E3" s="86">
        <f>SUMIFS(BD!$C:$C,BD!$A:$A,DASH!$A3,BD!$Y:$Y,DASH!E$1)</f>
        <v>282352.41000000003</v>
      </c>
      <c r="H3" s="85" t="s">
        <v>87</v>
      </c>
      <c r="I3" s="94">
        <f>SUMIFS(BD!$S:$S,BD!$A:$A,DASH!$H3,BD!$Y:$Y,DASH!I$1)</f>
        <v>26013.58000000002</v>
      </c>
      <c r="J3" s="86">
        <f>SUMIFS(BD!$S:$S,BD!$A:$A,DASH!$H3,BD!$Y:$Y,DASH!J$1)</f>
        <v>26927.380000000016</v>
      </c>
      <c r="K3" s="86">
        <f>SUMIFS(BD!$S:$S,BD!$A:$A,DASH!$H3,BD!$Y:$Y,DASH!K$1)</f>
        <v>27250.580000000009</v>
      </c>
      <c r="L3" s="86">
        <f>SUMIFS(BD!$S:$S,BD!$A:$A,DASH!$H3,BD!$Y:$Y,DASH!L$1)</f>
        <v>28789.30000000001</v>
      </c>
      <c r="O3" s="85" t="s">
        <v>91</v>
      </c>
      <c r="P3" s="86">
        <v>99283.415065338108</v>
      </c>
      <c r="Q3" s="86">
        <v>100683.39720208001</v>
      </c>
      <c r="R3" s="86">
        <v>99435.706104564641</v>
      </c>
      <c r="S3" s="86">
        <v>106124.15064317355</v>
      </c>
      <c r="V3" s="89" t="s">
        <v>82</v>
      </c>
      <c r="W3" s="2">
        <v>0.43500436523664066</v>
      </c>
      <c r="X3" s="2">
        <v>0.48353902409248306</v>
      </c>
      <c r="Y3" s="2">
        <v>0.48729102839555921</v>
      </c>
      <c r="Z3" s="2">
        <v>0.5259101547884979</v>
      </c>
      <c r="AA3" s="2"/>
      <c r="AC3" s="88" t="s">
        <v>49</v>
      </c>
      <c r="AD3" s="2">
        <v>0.16290207835574866</v>
      </c>
      <c r="AE3" s="2">
        <v>0.3544177669856568</v>
      </c>
      <c r="AF3" s="2">
        <v>0.25153193519923495</v>
      </c>
      <c r="AG3" s="2">
        <v>0.22009003112608397</v>
      </c>
    </row>
    <row r="4" spans="1:33" x14ac:dyDescent="0.25">
      <c r="A4" s="85" t="s">
        <v>60</v>
      </c>
      <c r="B4" s="86">
        <f>SUMIFS(BD!$C:$C,BD!$A:$A,DASH!$A4,BD!$Y:$Y,DASH!B$1)</f>
        <v>211903.63999999998</v>
      </c>
      <c r="C4" s="86">
        <f>SUMIFS(BD!$C:$C,BD!$A:$A,DASH!$A4,BD!$Y:$Y,DASH!C$1)</f>
        <v>211606.62</v>
      </c>
      <c r="D4" s="86">
        <f>SUMIFS(BD!$C:$C,BD!$A:$A,DASH!$A4,BD!$Y:$Y,DASH!D$1)</f>
        <v>198463.04</v>
      </c>
      <c r="E4" s="86">
        <f>SUMIFS(BD!$C:$C,BD!$A:$A,DASH!$A4,BD!$Y:$Y,DASH!E$1)</f>
        <v>198002.13</v>
      </c>
      <c r="H4" s="87" t="s">
        <v>88</v>
      </c>
      <c r="I4" s="94">
        <f>SUMIFS(BD!$S:$S,BD!$A:$A,DASH!$H4,BD!$Y:$Y,DASH!I$1)</f>
        <v>43214.169999999991</v>
      </c>
      <c r="J4" s="86">
        <f>SUMIFS(BD!$S:$S,BD!$A:$A,DASH!$H4,BD!$Y:$Y,DASH!J$1)</f>
        <v>45348.609999999993</v>
      </c>
      <c r="K4" s="86">
        <f>SUMIFS(BD!$S:$S,BD!$A:$A,DASH!$H4,BD!$Y:$Y,DASH!K$1)</f>
        <v>46519.289999999994</v>
      </c>
      <c r="L4" s="86">
        <f>SUMIFS(BD!$S:$S,BD!$A:$A,DASH!$H4,BD!$Y:$Y,DASH!L$1)</f>
        <v>43886.799999999988</v>
      </c>
      <c r="O4" s="87" t="s">
        <v>88</v>
      </c>
      <c r="P4" s="86">
        <v>124346.77243772071</v>
      </c>
      <c r="Q4" s="86">
        <v>98224.494877764766</v>
      </c>
      <c r="R4" s="86">
        <v>90664.938993240285</v>
      </c>
      <c r="S4" s="86">
        <v>95132.64555755569</v>
      </c>
      <c r="V4" s="88" t="s">
        <v>15</v>
      </c>
      <c r="W4" s="2">
        <v>0.47707701057210694</v>
      </c>
      <c r="X4" s="2">
        <v>0.57076919452680386</v>
      </c>
      <c r="Y4" s="2">
        <v>0.54119528438411812</v>
      </c>
      <c r="Z4" s="2">
        <v>0.5248434285858451</v>
      </c>
      <c r="AA4" s="2"/>
      <c r="AC4" s="89" t="s">
        <v>20</v>
      </c>
      <c r="AD4" s="2">
        <v>0.22406006322135513</v>
      </c>
      <c r="AE4" s="2">
        <v>0.25195508848982356</v>
      </c>
      <c r="AF4" s="2">
        <v>0.22419931986165392</v>
      </c>
      <c r="AG4" s="2">
        <v>0.21938395677559985</v>
      </c>
    </row>
    <row r="5" spans="1:33" x14ac:dyDescent="0.25">
      <c r="A5" s="87" t="s">
        <v>87</v>
      </c>
      <c r="B5" s="86">
        <f>SUMIFS(BD!$C:$C,BD!$A:$A,DASH!$A5,BD!$Y:$Y,DASH!B$1)</f>
        <v>201198.26000000004</v>
      </c>
      <c r="C5" s="86">
        <f>SUMIFS(BD!$C:$C,BD!$A:$A,DASH!$A5,BD!$Y:$Y,DASH!C$1)</f>
        <v>200838.59</v>
      </c>
      <c r="D5" s="86">
        <f>SUMIFS(BD!$C:$C,BD!$A:$A,DASH!$A5,BD!$Y:$Y,DASH!D$1)</f>
        <v>201172.81999999995</v>
      </c>
      <c r="E5" s="86">
        <f>SUMIFS(BD!$C:$C,BD!$A:$A,DASH!$A5,BD!$Y:$Y,DASH!E$1)</f>
        <v>197552.73</v>
      </c>
      <c r="H5" s="85" t="s">
        <v>51</v>
      </c>
      <c r="I5" s="94">
        <f>SUMIFS(BD!$S:$S,BD!$A:$A,DASH!$H5,BD!$Y:$Y,DASH!I$1)</f>
        <v>11944.58</v>
      </c>
      <c r="J5" s="86">
        <f>SUMIFS(BD!$S:$S,BD!$A:$A,DASH!$H5,BD!$Y:$Y,DASH!J$1)</f>
        <v>13789.7</v>
      </c>
      <c r="K5" s="86">
        <f>SUMIFS(BD!$S:$S,BD!$A:$A,DASH!$H5,BD!$Y:$Y,DASH!K$1)</f>
        <v>12783.17</v>
      </c>
      <c r="L5" s="86">
        <f>SUMIFS(BD!$S:$S,BD!$A:$A,DASH!$H5,BD!$Y:$Y,DASH!L$1)</f>
        <v>14644.17</v>
      </c>
      <c r="O5" s="85" t="s">
        <v>87</v>
      </c>
      <c r="P5" s="86">
        <v>78702.778493815742</v>
      </c>
      <c r="Q5" s="86">
        <v>79501.064119673174</v>
      </c>
      <c r="R5" s="86">
        <v>77876.312299047277</v>
      </c>
      <c r="S5" s="86">
        <v>78280.739018362248</v>
      </c>
      <c r="V5" s="89" t="s">
        <v>104</v>
      </c>
      <c r="W5" s="2">
        <v>0</v>
      </c>
      <c r="X5" s="2">
        <v>0</v>
      </c>
      <c r="Y5" s="2">
        <v>0.43334736297379645</v>
      </c>
      <c r="Z5" s="2">
        <v>0.51148893770447834</v>
      </c>
      <c r="AA5" s="2"/>
      <c r="AC5" s="88" t="s">
        <v>62</v>
      </c>
      <c r="AD5" s="2">
        <v>0.27938237542947675</v>
      </c>
      <c r="AE5" s="2">
        <v>0.27582363690267725</v>
      </c>
      <c r="AF5" s="2">
        <v>0.20536949301190371</v>
      </c>
      <c r="AG5" s="2">
        <v>0.20866319586600074</v>
      </c>
    </row>
    <row r="6" spans="1:33" x14ac:dyDescent="0.25">
      <c r="A6" s="85" t="s">
        <v>68</v>
      </c>
      <c r="B6" s="86">
        <f>SUMIFS(BD!$C:$C,BD!$A:$A,DASH!$A6,BD!$Y:$Y,DASH!B$1)</f>
        <v>120750.23999999999</v>
      </c>
      <c r="C6" s="86">
        <f>SUMIFS(BD!$C:$C,BD!$A:$A,DASH!$A6,BD!$Y:$Y,DASH!C$1)</f>
        <v>135126.59</v>
      </c>
      <c r="D6" s="86">
        <f>SUMIFS(BD!$C:$C,BD!$A:$A,DASH!$A6,BD!$Y:$Y,DASH!D$1)</f>
        <v>117875.04</v>
      </c>
      <c r="E6" s="86">
        <f>SUMIFS(BD!$C:$C,BD!$A:$A,DASH!$A6,BD!$Y:$Y,DASH!E$1)</f>
        <v>71567.990000000005</v>
      </c>
      <c r="H6" s="87" t="s">
        <v>53</v>
      </c>
      <c r="I6" s="94">
        <f>SUMIFS(BD!$S:$S,BD!$A:$A,DASH!$H6,BD!$Y:$Y,DASH!I$1)</f>
        <v>15850.01</v>
      </c>
      <c r="J6" s="86">
        <f>SUMIFS(BD!$S:$S,BD!$A:$A,DASH!$H6,BD!$Y:$Y,DASH!J$1)</f>
        <v>0</v>
      </c>
      <c r="K6" s="86">
        <f>SUMIFS(BD!$S:$S,BD!$A:$A,DASH!$H6,BD!$Y:$Y,DASH!K$1)</f>
        <v>0</v>
      </c>
      <c r="L6" s="86">
        <f>SUMIFS(BD!$S:$S,BD!$A:$A,DASH!$H6,BD!$Y:$Y,DASH!L$1)</f>
        <v>0</v>
      </c>
      <c r="O6" s="87" t="s">
        <v>60</v>
      </c>
      <c r="P6" s="86">
        <v>84278.045337746924</v>
      </c>
      <c r="Q6" s="86">
        <v>89644.872912868843</v>
      </c>
      <c r="R6" s="86">
        <v>84444.517446718048</v>
      </c>
      <c r="S6" s="86">
        <v>73358.527092185599</v>
      </c>
      <c r="V6" s="88" t="s">
        <v>95</v>
      </c>
      <c r="W6" s="2">
        <v>0</v>
      </c>
      <c r="X6" s="2">
        <v>0</v>
      </c>
      <c r="Y6" s="2">
        <v>0</v>
      </c>
      <c r="Z6" s="2">
        <v>0.49351008120790324</v>
      </c>
      <c r="AA6" s="2"/>
      <c r="AC6" s="89" t="s">
        <v>72</v>
      </c>
      <c r="AD6" s="2">
        <v>0.20579478826993061</v>
      </c>
      <c r="AE6" s="2">
        <v>0.24256877216410014</v>
      </c>
      <c r="AF6" s="2">
        <v>0.21190317769474751</v>
      </c>
      <c r="AG6" s="2">
        <v>0.20816240097073757</v>
      </c>
    </row>
    <row r="7" spans="1:33" x14ac:dyDescent="0.25">
      <c r="A7" s="87" t="s">
        <v>29</v>
      </c>
      <c r="B7" s="86">
        <f>SUMIFS(BD!$C:$C,BD!$A:$A,DASH!$A7,BD!$Y:$Y,DASH!B$1)</f>
        <v>118956.73</v>
      </c>
      <c r="C7" s="86">
        <f>SUMIFS(BD!$C:$C,BD!$A:$A,DASH!$A7,BD!$Y:$Y,DASH!C$1)</f>
        <v>119660.73000000001</v>
      </c>
      <c r="D7" s="86">
        <f>SUMIFS(BD!$C:$C,BD!$A:$A,DASH!$A7,BD!$Y:$Y,DASH!D$1)</f>
        <v>119660.73</v>
      </c>
      <c r="E7" s="86">
        <f>SUMIFS(BD!$C:$C,BD!$A:$A,DASH!$A7,BD!$Y:$Y,DASH!E$1)</f>
        <v>118553.58</v>
      </c>
      <c r="H7" s="85" t="s">
        <v>58</v>
      </c>
      <c r="I7" s="94">
        <f>SUMIFS(BD!$S:$S,BD!$A:$A,DASH!$H7,BD!$Y:$Y,DASH!I$1)</f>
        <v>15301.52</v>
      </c>
      <c r="J7" s="86">
        <f>SUMIFS(BD!$S:$S,BD!$A:$A,DASH!$H7,BD!$Y:$Y,DASH!J$1)</f>
        <v>15566.51</v>
      </c>
      <c r="K7" s="86">
        <f>SUMIFS(BD!$S:$S,BD!$A:$A,DASH!$H7,BD!$Y:$Y,DASH!K$1)</f>
        <v>15906.61</v>
      </c>
      <c r="L7" s="86">
        <f>SUMIFS(BD!$S:$S,BD!$A:$A,DASH!$H7,BD!$Y:$Y,DASH!L$1)</f>
        <v>14980.71</v>
      </c>
      <c r="O7" s="85" t="s">
        <v>69</v>
      </c>
      <c r="P7" s="86">
        <v>20518.842882394692</v>
      </c>
      <c r="Q7" s="86">
        <v>32880.062879607569</v>
      </c>
      <c r="R7" s="86">
        <v>15772.49745366814</v>
      </c>
      <c r="S7" s="86">
        <v>48667.046121479048</v>
      </c>
      <c r="V7" s="89" t="s">
        <v>45</v>
      </c>
      <c r="W7" s="2">
        <v>0.36277021868683484</v>
      </c>
      <c r="X7" s="2">
        <v>0.29333864319988073</v>
      </c>
      <c r="Y7" s="2">
        <v>0.35833014566146226</v>
      </c>
      <c r="Z7" s="2">
        <v>0.47652310592621394</v>
      </c>
      <c r="AA7" s="2"/>
      <c r="AC7" s="88" t="s">
        <v>26</v>
      </c>
      <c r="AD7" s="2">
        <v>0.29057489160585259</v>
      </c>
      <c r="AE7" s="2">
        <v>0.31591640561348466</v>
      </c>
      <c r="AF7" s="2">
        <v>0.29217486006294358</v>
      </c>
      <c r="AG7" s="2">
        <v>0.20813051175988767</v>
      </c>
    </row>
    <row r="8" spans="1:33" x14ac:dyDescent="0.25">
      <c r="A8" s="85" t="s">
        <v>90</v>
      </c>
      <c r="B8" s="86">
        <f>SUMIFS(BD!$C:$C,BD!$A:$A,DASH!$A8,BD!$Y:$Y,DASH!B$1)</f>
        <v>117135.79</v>
      </c>
      <c r="C8" s="86">
        <f>SUMIFS(BD!$C:$C,BD!$A:$A,DASH!$A8,BD!$Y:$Y,DASH!C$1)</f>
        <v>120530.04</v>
      </c>
      <c r="D8" s="86">
        <f>SUMIFS(BD!$C:$C,BD!$A:$A,DASH!$A8,BD!$Y:$Y,DASH!D$1)</f>
        <v>119346.99</v>
      </c>
      <c r="E8" s="86">
        <f>SUMIFS(BD!$C:$C,BD!$A:$A,DASH!$A8,BD!$Y:$Y,DASH!E$1)</f>
        <v>118838.81</v>
      </c>
      <c r="H8" s="87" t="s">
        <v>60</v>
      </c>
      <c r="I8" s="94">
        <f>SUMIFS(BD!$S:$S,BD!$A:$A,DASH!$H8,BD!$Y:$Y,DASH!I$1)</f>
        <v>26702.73</v>
      </c>
      <c r="J8" s="86">
        <f>SUMIFS(BD!$S:$S,BD!$A:$A,DASH!$H8,BD!$Y:$Y,DASH!J$1)</f>
        <v>29035.16</v>
      </c>
      <c r="K8" s="86">
        <f>SUMIFS(BD!$S:$S,BD!$A:$A,DASH!$H8,BD!$Y:$Y,DASH!K$1)</f>
        <v>25042.5</v>
      </c>
      <c r="L8" s="86">
        <f>SUMIFS(BD!$S:$S,BD!$A:$A,DASH!$H8,BD!$Y:$Y,DASH!L$1)</f>
        <v>27905.260000000002</v>
      </c>
      <c r="O8" s="87" t="s">
        <v>105</v>
      </c>
      <c r="P8" s="86">
        <v>0</v>
      </c>
      <c r="Q8" s="86">
        <v>0</v>
      </c>
      <c r="R8" s="86">
        <v>13596.723753593982</v>
      </c>
      <c r="S8" s="86">
        <v>41271.409721806522</v>
      </c>
      <c r="V8" s="88" t="s">
        <v>78</v>
      </c>
      <c r="W8" s="2">
        <v>0.43010568939144245</v>
      </c>
      <c r="X8" s="2">
        <v>0.47166293862978192</v>
      </c>
      <c r="Y8" s="2">
        <v>0.42581765194681714</v>
      </c>
      <c r="Z8" s="2">
        <v>0.45917986840790792</v>
      </c>
      <c r="AA8" s="2"/>
      <c r="AC8" s="89" t="s">
        <v>63</v>
      </c>
      <c r="AD8" s="2">
        <v>-7.6099237622313048E-2</v>
      </c>
      <c r="AE8" s="2">
        <v>0.15401062042206576</v>
      </c>
      <c r="AF8" s="2">
        <v>0.18421174032681772</v>
      </c>
      <c r="AG8" s="2">
        <v>0.20473736507731477</v>
      </c>
    </row>
    <row r="9" spans="1:33" x14ac:dyDescent="0.25">
      <c r="A9" s="87" t="s">
        <v>69</v>
      </c>
      <c r="B9" s="86">
        <f>SUMIFS(BD!$C:$C,BD!$A:$A,DASH!$A9,BD!$Y:$Y,DASH!B$1)</f>
        <v>94518.88</v>
      </c>
      <c r="C9" s="86">
        <f>SUMIFS(BD!$C:$C,BD!$A:$A,DASH!$A9,BD!$Y:$Y,DASH!C$1)</f>
        <v>91359.67</v>
      </c>
      <c r="D9" s="86">
        <f>SUMIFS(BD!$C:$C,BD!$A:$A,DASH!$A9,BD!$Y:$Y,DASH!D$1)</f>
        <v>71567.990000000005</v>
      </c>
      <c r="E9" s="86">
        <f>SUMIFS(BD!$C:$C,BD!$A:$A,DASH!$A9,BD!$Y:$Y,DASH!E$1)</f>
        <v>112694.76</v>
      </c>
      <c r="H9" s="85" t="s">
        <v>65</v>
      </c>
      <c r="I9" s="94">
        <f>SUMIFS(BD!$S:$S,BD!$A:$A,DASH!$H9,BD!$Y:$Y,DASH!I$1)</f>
        <v>12056.68</v>
      </c>
      <c r="J9" s="86">
        <f>SUMIFS(BD!$S:$S,BD!$A:$A,DASH!$H9,BD!$Y:$Y,DASH!J$1)</f>
        <v>11015.630000000001</v>
      </c>
      <c r="K9" s="86">
        <f>SUMIFS(BD!$S:$S,BD!$A:$A,DASH!$H9,BD!$Y:$Y,DASH!K$1)</f>
        <v>12674.550000000001</v>
      </c>
      <c r="L9" s="86">
        <f>SUMIFS(BD!$S:$S,BD!$A:$A,DASH!$H9,BD!$Y:$Y,DASH!L$1)</f>
        <v>12971.109999999999</v>
      </c>
      <c r="O9" s="85" t="s">
        <v>15</v>
      </c>
      <c r="P9" s="86">
        <v>35619.480826403698</v>
      </c>
      <c r="Q9" s="86">
        <v>42395.833954123635</v>
      </c>
      <c r="R9" s="86">
        <v>39576.501696677566</v>
      </c>
      <c r="S9" s="86">
        <v>38984.540622739405</v>
      </c>
      <c r="V9" s="89" t="s">
        <v>25</v>
      </c>
      <c r="W9" s="2">
        <v>0.38428805599930488</v>
      </c>
      <c r="X9" s="2">
        <v>0.4089561381460381</v>
      </c>
      <c r="Y9" s="2">
        <v>0.27090785231916803</v>
      </c>
      <c r="Z9" s="2">
        <v>0.4524780613084104</v>
      </c>
      <c r="AA9" s="2"/>
      <c r="AC9" s="88" t="s">
        <v>75</v>
      </c>
      <c r="AD9" s="2">
        <v>0.23156324595683728</v>
      </c>
      <c r="AE9" s="2">
        <v>0.23221254636925356</v>
      </c>
      <c r="AF9" s="2">
        <v>0.20130094493077894</v>
      </c>
      <c r="AG9" s="2">
        <v>0.19853791251804714</v>
      </c>
    </row>
    <row r="10" spans="1:33" x14ac:dyDescent="0.25">
      <c r="A10" s="85" t="s">
        <v>15</v>
      </c>
      <c r="B10" s="86">
        <f>SUMIFS(BD!$C:$C,BD!$A:$A,DASH!$A10,BD!$Y:$Y,DASH!B$1)</f>
        <v>74661.91</v>
      </c>
      <c r="C10" s="86">
        <f>SUMIFS(BD!$C:$C,BD!$A:$A,DASH!$A10,BD!$Y:$Y,DASH!C$1)</f>
        <v>74278.42</v>
      </c>
      <c r="D10" s="86">
        <f>SUMIFS(BD!$C:$C,BD!$A:$A,DASH!$A10,BD!$Y:$Y,DASH!D$1)</f>
        <v>73127.95</v>
      </c>
      <c r="E10" s="86">
        <f>SUMIFS(BD!$C:$C,BD!$A:$A,DASH!$A10,BD!$Y:$Y,DASH!E$1)</f>
        <v>74278.42</v>
      </c>
      <c r="H10" s="87" t="s">
        <v>68</v>
      </c>
      <c r="I10" s="94">
        <f>SUMIFS(BD!$S:$S,BD!$A:$A,DASH!$H10,BD!$Y:$Y,DASH!I$1)</f>
        <v>18901.939999999999</v>
      </c>
      <c r="J10" s="86">
        <f>SUMIFS(BD!$S:$S,BD!$A:$A,DASH!$H10,BD!$Y:$Y,DASH!J$1)</f>
        <v>21205.760000000002</v>
      </c>
      <c r="K10" s="86">
        <f>SUMIFS(BD!$S:$S,BD!$A:$A,DASH!$H10,BD!$Y:$Y,DASH!K$1)</f>
        <v>19304.940000000002</v>
      </c>
      <c r="L10" s="86">
        <f>SUMIFS(BD!$S:$S,BD!$A:$A,DASH!$H10,BD!$Y:$Y,DASH!L$1)</f>
        <v>18464.559999999998</v>
      </c>
      <c r="O10" s="87" t="s">
        <v>90</v>
      </c>
      <c r="P10" s="86">
        <v>27267.733221354043</v>
      </c>
      <c r="Q10" s="86">
        <v>34888.51693150615</v>
      </c>
      <c r="R10" s="86">
        <v>37998.811937200444</v>
      </c>
      <c r="S10" s="86">
        <v>37383.268641844697</v>
      </c>
      <c r="V10" s="88" t="s">
        <v>69</v>
      </c>
      <c r="W10" s="2">
        <v>0.2170872410083011</v>
      </c>
      <c r="X10" s="2">
        <v>0.35989690943068831</v>
      </c>
      <c r="Y10" s="2">
        <v>0.2203848040676864</v>
      </c>
      <c r="Z10" s="2">
        <v>0.43184834966132457</v>
      </c>
      <c r="AA10" s="2"/>
      <c r="AC10" s="89" t="s">
        <v>43</v>
      </c>
      <c r="AD10" s="2">
        <v>0.17406234417234914</v>
      </c>
      <c r="AE10" s="2">
        <v>0.25152191261079748</v>
      </c>
      <c r="AF10" s="2">
        <v>0.20307742215001628</v>
      </c>
      <c r="AG10" s="2">
        <v>0.18070558636387157</v>
      </c>
    </row>
    <row r="11" spans="1:33" x14ac:dyDescent="0.25">
      <c r="A11" s="87" t="s">
        <v>51</v>
      </c>
      <c r="B11" s="86">
        <f>SUMIFS(BD!$C:$C,BD!$A:$A,DASH!$A11,BD!$Y:$Y,DASH!B$1)</f>
        <v>71105.56</v>
      </c>
      <c r="C11" s="86">
        <f>SUMIFS(BD!$C:$C,BD!$A:$A,DASH!$A11,BD!$Y:$Y,DASH!C$1)</f>
        <v>69976.59</v>
      </c>
      <c r="D11" s="86">
        <f>SUMIFS(BD!$C:$C,BD!$A:$A,DASH!$A11,BD!$Y:$Y,DASH!D$1)</f>
        <v>67788.91</v>
      </c>
      <c r="E11" s="86">
        <f>SUMIFS(BD!$C:$C,BD!$A:$A,DASH!$A11,BD!$Y:$Y,DASH!E$1)</f>
        <v>76182.89</v>
      </c>
      <c r="H11" s="85" t="s">
        <v>69</v>
      </c>
      <c r="I11" s="94">
        <f>SUMIFS(BD!$S:$S,BD!$A:$A,DASH!$H11,BD!$Y:$Y,DASH!I$1)</f>
        <v>21224.44</v>
      </c>
      <c r="J11" s="86">
        <f>SUMIFS(BD!$S:$S,BD!$A:$A,DASH!$H11,BD!$Y:$Y,DASH!J$1)</f>
        <v>18771.79</v>
      </c>
      <c r="K11" s="86">
        <f>SUMIFS(BD!$S:$S,BD!$A:$A,DASH!$H11,BD!$Y:$Y,DASH!K$1)</f>
        <v>15139.859999999999</v>
      </c>
      <c r="L11" s="86">
        <f>SUMIFS(BD!$S:$S,BD!$A:$A,DASH!$H11,BD!$Y:$Y,DASH!L$1)</f>
        <v>16323.7</v>
      </c>
      <c r="O11" s="85" t="s">
        <v>82</v>
      </c>
      <c r="P11" s="86">
        <v>16369.214263854788</v>
      </c>
      <c r="Q11" s="86">
        <v>22076.133712820265</v>
      </c>
      <c r="R11" s="86">
        <v>22499.41089822197</v>
      </c>
      <c r="S11" s="86">
        <v>31663.151884156669</v>
      </c>
      <c r="V11" s="89" t="s">
        <v>12</v>
      </c>
      <c r="W11" s="2">
        <v>0.43328966965299626</v>
      </c>
      <c r="X11" s="2">
        <v>0.41377335543486854</v>
      </c>
      <c r="Y11" s="2">
        <v>0.32651870385947812</v>
      </c>
      <c r="Z11" s="2">
        <v>0.41880940325828425</v>
      </c>
      <c r="AA11" s="2"/>
      <c r="AC11" s="88" t="s">
        <v>68</v>
      </c>
      <c r="AD11" s="2">
        <v>0.36682393411718833</v>
      </c>
      <c r="AE11" s="2">
        <v>0.40330566899976944</v>
      </c>
      <c r="AF11" s="2">
        <v>0.36994424628716988</v>
      </c>
      <c r="AG11" s="2">
        <v>5.1120975469963713E-2</v>
      </c>
    </row>
    <row r="12" spans="1:33" x14ac:dyDescent="0.25">
      <c r="H12" s="87" t="s">
        <v>90</v>
      </c>
      <c r="I12" s="94">
        <f>SUMIFS(BD!$S:$S,BD!$A:$A,DASH!$H12,BD!$Y:$Y,DASH!I$1)</f>
        <v>20751.940000000002</v>
      </c>
      <c r="J12" s="86">
        <f>SUMIFS(BD!$S:$S,BD!$A:$A,DASH!$H12,BD!$Y:$Y,DASH!J$1)</f>
        <v>19927.870000000003</v>
      </c>
      <c r="K12" s="86">
        <f>SUMIFS(BD!$S:$S,BD!$A:$A,DASH!$H12,BD!$Y:$Y,DASH!K$1)</f>
        <v>18504.43</v>
      </c>
      <c r="L12" s="86">
        <f>SUMIFS(BD!$S:$S,BD!$A:$A,DASH!$H12,BD!$Y:$Y,DASH!L$1)</f>
        <v>18944.690000000002</v>
      </c>
      <c r="O12" s="87" t="s">
        <v>29</v>
      </c>
      <c r="P12" s="86">
        <v>31733.070325110129</v>
      </c>
      <c r="Q12" s="86">
        <v>37908.323742670225</v>
      </c>
      <c r="R12" s="86">
        <v>35140.761546272704</v>
      </c>
      <c r="S12" s="86">
        <v>30026.731824693645</v>
      </c>
      <c r="V12" s="88" t="s">
        <v>59</v>
      </c>
      <c r="W12" s="2">
        <v>0.30978607900206867</v>
      </c>
      <c r="X12" s="2">
        <v>0.31175261852485148</v>
      </c>
      <c r="Y12" s="2">
        <v>0.2986338022977042</v>
      </c>
      <c r="Z12" s="2">
        <v>0.40362105899822581</v>
      </c>
      <c r="AA12" s="2"/>
    </row>
    <row r="13" spans="1:33" x14ac:dyDescent="0.25">
      <c r="H13" s="85" t="s">
        <v>91</v>
      </c>
      <c r="I13" s="94">
        <f>SUMIFS(BD!$S:$S,BD!$A:$A,DASH!$H13,BD!$Y:$Y,DASH!I$1)</f>
        <v>38726.219999999994</v>
      </c>
      <c r="J13" s="86">
        <f>SUMIFS(BD!$S:$S,BD!$A:$A,DASH!$H13,BD!$Y:$Y,DASH!J$1)</f>
        <v>40427.11</v>
      </c>
      <c r="K13" s="86">
        <f>SUMIFS(BD!$S:$S,BD!$A:$A,DASH!$H13,BD!$Y:$Y,DASH!K$1)</f>
        <v>41507.699999999997</v>
      </c>
      <c r="L13" s="86">
        <f>SUMIFS(BD!$S:$S,BD!$A:$A,DASH!$H13,BD!$Y:$Y,DASH!L$1)</f>
        <v>41837.490000000005</v>
      </c>
      <c r="O13" s="7"/>
      <c r="P13" s="1"/>
      <c r="Q13" s="1"/>
      <c r="R13" s="1"/>
      <c r="S13" s="1"/>
    </row>
    <row r="14" spans="1:33" x14ac:dyDescent="0.25">
      <c r="O14" s="13"/>
      <c r="P14" s="1"/>
      <c r="Q14" s="1"/>
      <c r="R14" s="1"/>
      <c r="S14" s="1"/>
    </row>
    <row r="15" spans="1:33" x14ac:dyDescent="0.25">
      <c r="O15" s="13"/>
      <c r="P15" s="1"/>
      <c r="Q15" s="1"/>
      <c r="R15" s="1"/>
      <c r="S15" s="1"/>
    </row>
    <row r="16" spans="1:33" x14ac:dyDescent="0.25">
      <c r="O16" s="21"/>
      <c r="P16" s="1"/>
      <c r="Q16" s="1"/>
      <c r="R16" s="1"/>
      <c r="S16" s="1"/>
    </row>
    <row r="17" spans="15:24" x14ac:dyDescent="0.25">
      <c r="O17" s="21"/>
      <c r="P17" s="1"/>
      <c r="Q17" s="1"/>
      <c r="R17" s="1"/>
      <c r="S17" s="1"/>
    </row>
    <row r="18" spans="15:24" x14ac:dyDescent="0.25">
      <c r="O18" s="1"/>
      <c r="P18" s="1"/>
      <c r="Q18" s="1"/>
      <c r="R18" s="1"/>
    </row>
    <row r="19" spans="15:24" x14ac:dyDescent="0.25">
      <c r="O19" s="1"/>
      <c r="P19" s="1"/>
      <c r="Q19" s="1"/>
      <c r="R19" s="1"/>
    </row>
    <row r="20" spans="15:24" x14ac:dyDescent="0.25">
      <c r="O20" s="1"/>
      <c r="P20" s="1"/>
      <c r="Q20" s="1"/>
      <c r="R20" s="1"/>
    </row>
    <row r="21" spans="15:24" x14ac:dyDescent="0.25">
      <c r="O21" s="1"/>
      <c r="P21" s="1"/>
      <c r="Q21" s="1"/>
      <c r="R21" s="1"/>
    </row>
    <row r="22" spans="15:24" x14ac:dyDescent="0.25">
      <c r="O22" s="1"/>
      <c r="P22" s="1"/>
      <c r="Q22" s="1"/>
      <c r="R22" s="1"/>
    </row>
    <row r="23" spans="15:24" x14ac:dyDescent="0.25">
      <c r="O23" s="1"/>
      <c r="P23" s="1"/>
      <c r="Q23" s="1"/>
      <c r="R23" s="1"/>
      <c r="U23" s="2"/>
      <c r="V23" s="2"/>
      <c r="W23" s="2"/>
      <c r="X23" s="2"/>
    </row>
    <row r="24" spans="15:24" x14ac:dyDescent="0.25">
      <c r="O24" s="1"/>
      <c r="P24" s="1"/>
      <c r="Q24" s="1"/>
      <c r="R24" s="1"/>
      <c r="U24" s="2"/>
      <c r="V24" s="2"/>
      <c r="W24" s="2"/>
      <c r="X24" s="2"/>
    </row>
    <row r="25" spans="15:24" x14ac:dyDescent="0.25">
      <c r="O25" s="1"/>
      <c r="P25" s="1"/>
      <c r="Q25" s="1"/>
      <c r="R25" s="1"/>
      <c r="U25" s="2"/>
      <c r="V25" s="2"/>
      <c r="W25" s="2"/>
      <c r="X25" s="2"/>
    </row>
    <row r="26" spans="15:24" x14ac:dyDescent="0.25">
      <c r="O26" s="1"/>
      <c r="P26" s="1"/>
      <c r="Q26" s="1"/>
      <c r="R26" s="1"/>
      <c r="U26" s="2"/>
      <c r="V26" s="2"/>
      <c r="W26" s="2"/>
      <c r="X26" s="2"/>
    </row>
    <row r="27" spans="15:24" x14ac:dyDescent="0.25">
      <c r="O27" s="1"/>
      <c r="P27" s="1"/>
      <c r="Q27" s="1"/>
      <c r="R27" s="1"/>
      <c r="U27" s="2"/>
      <c r="V27" s="2"/>
      <c r="W27" s="2"/>
      <c r="X27" s="2"/>
    </row>
    <row r="28" spans="15:24" x14ac:dyDescent="0.25">
      <c r="O28" s="1"/>
      <c r="P28" s="1"/>
      <c r="Q28" s="1"/>
      <c r="R28" s="1"/>
      <c r="U28" s="2"/>
      <c r="V28" s="2"/>
      <c r="W28" s="2"/>
      <c r="X28" s="2"/>
    </row>
    <row r="29" spans="15:24" x14ac:dyDescent="0.25">
      <c r="O29" s="1"/>
      <c r="P29" s="1"/>
      <c r="Q29" s="1"/>
      <c r="R29" s="1"/>
      <c r="U29" s="2"/>
      <c r="V29" s="2"/>
      <c r="W29" s="2"/>
      <c r="X29" s="2"/>
    </row>
    <row r="30" spans="15:24" x14ac:dyDescent="0.25">
      <c r="O30" s="1"/>
      <c r="P30" s="1"/>
      <c r="Q30" s="1"/>
      <c r="R30" s="1"/>
      <c r="U30" s="2"/>
      <c r="V30" s="2"/>
      <c r="W30" s="2"/>
      <c r="X30" s="2"/>
    </row>
    <row r="31" spans="15:24" x14ac:dyDescent="0.25">
      <c r="O31" s="1"/>
      <c r="P31" s="1"/>
      <c r="Q31" s="1"/>
      <c r="R31" s="1"/>
      <c r="U31" s="2"/>
      <c r="V31" s="2"/>
      <c r="W31" s="2"/>
      <c r="X31" s="2"/>
    </row>
    <row r="32" spans="15:24" x14ac:dyDescent="0.25">
      <c r="O32" s="1"/>
      <c r="P32" s="1"/>
      <c r="Q32" s="1"/>
      <c r="R32" s="1"/>
      <c r="U32" s="2"/>
      <c r="V32" s="2"/>
      <c r="W32" s="2"/>
      <c r="X32" s="2"/>
    </row>
    <row r="33" spans="15:24" x14ac:dyDescent="0.25">
      <c r="O33" s="1"/>
      <c r="P33" s="1"/>
      <c r="Q33" s="1"/>
      <c r="R33" s="1"/>
      <c r="U33" s="2"/>
      <c r="V33" s="2"/>
      <c r="W33" s="2"/>
      <c r="X33" s="2"/>
    </row>
    <row r="34" spans="15:24" x14ac:dyDescent="0.25">
      <c r="O34" s="1"/>
      <c r="P34" s="1"/>
      <c r="Q34" s="1"/>
      <c r="R34" s="1"/>
    </row>
    <row r="35" spans="15:24" x14ac:dyDescent="0.25">
      <c r="O35" s="1"/>
      <c r="P35" s="1"/>
      <c r="Q35" s="1"/>
      <c r="R35" s="1"/>
    </row>
    <row r="36" spans="15:24" x14ac:dyDescent="0.25">
      <c r="O36" s="1"/>
      <c r="P36" s="1"/>
      <c r="Q36" s="1"/>
      <c r="R36" s="1"/>
    </row>
    <row r="37" spans="15:24" x14ac:dyDescent="0.25">
      <c r="O37" s="1"/>
      <c r="P37" s="1"/>
      <c r="Q37" s="1"/>
      <c r="R37" s="1"/>
    </row>
    <row r="38" spans="15:24" x14ac:dyDescent="0.25">
      <c r="O38" s="1"/>
      <c r="P38" s="1"/>
      <c r="Q38" s="1"/>
      <c r="R38" s="1"/>
    </row>
    <row r="39" spans="15:24" x14ac:dyDescent="0.25">
      <c r="O39" s="1"/>
      <c r="P39" s="1"/>
      <c r="Q39" s="1"/>
      <c r="R39" s="1"/>
    </row>
    <row r="40" spans="15:24" x14ac:dyDescent="0.25">
      <c r="O40" s="1"/>
      <c r="P40" s="1"/>
      <c r="Q40" s="1"/>
      <c r="R40" s="1"/>
    </row>
    <row r="41" spans="15:24" x14ac:dyDescent="0.25">
      <c r="O41" s="1"/>
      <c r="P41" s="1"/>
      <c r="Q41" s="1"/>
      <c r="R41" s="1"/>
    </row>
    <row r="42" spans="15:24" x14ac:dyDescent="0.25">
      <c r="O42" s="1"/>
      <c r="P42" s="1"/>
      <c r="Q42" s="1"/>
      <c r="R42" s="1"/>
    </row>
    <row r="43" spans="15:24" x14ac:dyDescent="0.25">
      <c r="O43" s="1"/>
      <c r="P43" s="1"/>
      <c r="Q43" s="1"/>
      <c r="R43" s="1"/>
    </row>
    <row r="44" spans="15:24" x14ac:dyDescent="0.25">
      <c r="O44" s="1"/>
      <c r="P44" s="1"/>
      <c r="Q44" s="1"/>
      <c r="R44" s="1"/>
    </row>
    <row r="45" spans="15:24" x14ac:dyDescent="0.25">
      <c r="O45" s="1"/>
      <c r="P45" s="1"/>
      <c r="Q45" s="1"/>
      <c r="R45" s="1"/>
    </row>
    <row r="46" spans="15:24" x14ac:dyDescent="0.25">
      <c r="O46" s="1"/>
      <c r="P46" s="1"/>
      <c r="Q46" s="1"/>
      <c r="R46" s="1"/>
    </row>
    <row r="47" spans="15:24" x14ac:dyDescent="0.25">
      <c r="O47" s="1"/>
      <c r="P47" s="1"/>
      <c r="Q47" s="1"/>
      <c r="R47" s="1"/>
    </row>
    <row r="48" spans="15:24" x14ac:dyDescent="0.25">
      <c r="O48" s="1"/>
      <c r="P48" s="1"/>
      <c r="Q48" s="1"/>
      <c r="R48" s="1"/>
    </row>
    <row r="49" spans="15:18" x14ac:dyDescent="0.25">
      <c r="O49" s="1"/>
      <c r="P49" s="1"/>
      <c r="Q49" s="1"/>
      <c r="R49" s="1"/>
    </row>
    <row r="50" spans="15:18" x14ac:dyDescent="0.25">
      <c r="O50" s="1"/>
      <c r="P50" s="1"/>
      <c r="Q50" s="1"/>
      <c r="R50" s="1"/>
    </row>
    <row r="51" spans="15:18" x14ac:dyDescent="0.25">
      <c r="O51" s="1"/>
      <c r="P51" s="1"/>
      <c r="Q51" s="1"/>
      <c r="R51" s="1"/>
    </row>
    <row r="52" spans="15:18" x14ac:dyDescent="0.25">
      <c r="O52" s="1"/>
      <c r="P52" s="1"/>
      <c r="Q52" s="1"/>
      <c r="R52" s="1"/>
    </row>
    <row r="53" spans="15:18" x14ac:dyDescent="0.25">
      <c r="O53" s="1"/>
      <c r="P53" s="1"/>
      <c r="Q53" s="1"/>
      <c r="R53" s="1"/>
    </row>
    <row r="54" spans="15:18" x14ac:dyDescent="0.25">
      <c r="O54" s="1"/>
      <c r="P54" s="1"/>
      <c r="Q54" s="1"/>
      <c r="R54" s="1"/>
    </row>
    <row r="55" spans="15:18" x14ac:dyDescent="0.25">
      <c r="O55" s="1"/>
      <c r="P55" s="1"/>
      <c r="Q55" s="1"/>
      <c r="R55" s="1"/>
    </row>
    <row r="56" spans="15:18" x14ac:dyDescent="0.25">
      <c r="O56" s="1"/>
      <c r="P56" s="1"/>
      <c r="Q56" s="1"/>
      <c r="R56" s="1"/>
    </row>
    <row r="57" spans="15:18" x14ac:dyDescent="0.25">
      <c r="O57" s="1"/>
      <c r="P57" s="1"/>
      <c r="Q57" s="1"/>
      <c r="R57" s="1"/>
    </row>
    <row r="58" spans="15:18" x14ac:dyDescent="0.25">
      <c r="O58" s="1"/>
      <c r="P58" s="1"/>
      <c r="Q58" s="1"/>
      <c r="R58" s="1"/>
    </row>
    <row r="59" spans="15:18" x14ac:dyDescent="0.25">
      <c r="O59" s="1"/>
      <c r="P59" s="1"/>
      <c r="Q59" s="1"/>
      <c r="R59" s="1"/>
    </row>
    <row r="60" spans="15:18" x14ac:dyDescent="0.25">
      <c r="O60" s="1"/>
      <c r="P60" s="1"/>
      <c r="Q60" s="1"/>
      <c r="R60" s="1"/>
    </row>
    <row r="61" spans="15:18" x14ac:dyDescent="0.25">
      <c r="O61" s="1"/>
      <c r="P61" s="1"/>
      <c r="Q61" s="1"/>
      <c r="R61" s="1"/>
    </row>
    <row r="62" spans="15:18" x14ac:dyDescent="0.25">
      <c r="O62" s="1"/>
      <c r="P62" s="1"/>
      <c r="Q62" s="1"/>
      <c r="R62" s="1"/>
    </row>
    <row r="63" spans="15:18" x14ac:dyDescent="0.25">
      <c r="O63" s="1"/>
      <c r="P63" s="1"/>
      <c r="Q63" s="1"/>
      <c r="R63" s="1"/>
    </row>
    <row r="64" spans="15:18" x14ac:dyDescent="0.25">
      <c r="O64" s="1"/>
      <c r="P64" s="1"/>
      <c r="Q64" s="1"/>
      <c r="R64" s="1"/>
    </row>
    <row r="65" spans="15:26" x14ac:dyDescent="0.25">
      <c r="O65" s="1"/>
      <c r="P65" s="1"/>
      <c r="Q65" s="1"/>
      <c r="R65" s="1"/>
      <c r="Z65" s="82"/>
    </row>
    <row r="66" spans="15:26" x14ac:dyDescent="0.25">
      <c r="O66" s="1"/>
      <c r="P66" s="1"/>
      <c r="Q66" s="1"/>
      <c r="R66" s="1"/>
    </row>
    <row r="67" spans="15:26" x14ac:dyDescent="0.25">
      <c r="O67" s="1"/>
      <c r="P67" s="1"/>
      <c r="Q67" s="1"/>
      <c r="R67" s="1"/>
    </row>
    <row r="68" spans="15:26" x14ac:dyDescent="0.25">
      <c r="O68" s="1"/>
      <c r="P68" s="1"/>
      <c r="Q68" s="1"/>
      <c r="R68" s="1"/>
    </row>
    <row r="69" spans="15:26" x14ac:dyDescent="0.25">
      <c r="O69" s="1"/>
      <c r="P69" s="1"/>
      <c r="Q69" s="1"/>
      <c r="R69" s="1"/>
    </row>
    <row r="70" spans="15:26" x14ac:dyDescent="0.25">
      <c r="O70" s="1"/>
      <c r="P70" s="1"/>
      <c r="Q70" s="1"/>
      <c r="R70" s="1"/>
    </row>
    <row r="71" spans="15:26" x14ac:dyDescent="0.25">
      <c r="O71" s="1"/>
      <c r="P71" s="1"/>
      <c r="Q71" s="1"/>
      <c r="R71" s="1"/>
    </row>
    <row r="72" spans="15:26" x14ac:dyDescent="0.25">
      <c r="O72" s="1"/>
      <c r="P72" s="1"/>
      <c r="Q72" s="1"/>
      <c r="R72" s="1"/>
    </row>
    <row r="73" spans="15:26" x14ac:dyDescent="0.25">
      <c r="O73" s="1"/>
      <c r="P73" s="1"/>
      <c r="Q73" s="1"/>
      <c r="R73" s="1"/>
    </row>
    <row r="74" spans="15:26" x14ac:dyDescent="0.25">
      <c r="O74" s="1"/>
      <c r="P74" s="1"/>
      <c r="Q74" s="1"/>
      <c r="R74" s="1"/>
      <c r="Z74" s="82"/>
    </row>
    <row r="75" spans="15:26" x14ac:dyDescent="0.25">
      <c r="O75" s="1"/>
      <c r="P75" s="1"/>
      <c r="Q75" s="1"/>
      <c r="R75" s="1"/>
    </row>
    <row r="76" spans="15:26" x14ac:dyDescent="0.25">
      <c r="O76" s="1"/>
      <c r="P76" s="1"/>
      <c r="Q76" s="1"/>
      <c r="R76" s="1"/>
    </row>
    <row r="77" spans="15:26" x14ac:dyDescent="0.25">
      <c r="O77" s="1"/>
      <c r="P77" s="1"/>
      <c r="Q77" s="1"/>
      <c r="R77" s="1"/>
    </row>
    <row r="78" spans="15:26" x14ac:dyDescent="0.25">
      <c r="O78" s="1"/>
      <c r="P78" s="1"/>
      <c r="Q78" s="1"/>
      <c r="R78" s="1"/>
    </row>
    <row r="79" spans="15:26" x14ac:dyDescent="0.25">
      <c r="O79" s="1"/>
      <c r="P79" s="1"/>
      <c r="Q79" s="1"/>
      <c r="R79" s="1"/>
    </row>
    <row r="80" spans="15:26" x14ac:dyDescent="0.25">
      <c r="O80" s="1"/>
      <c r="P80" s="1"/>
      <c r="Q80" s="1"/>
      <c r="R80" s="1"/>
    </row>
    <row r="81" spans="15:18" x14ac:dyDescent="0.25">
      <c r="O81" s="1"/>
      <c r="P81" s="1"/>
      <c r="Q81" s="1"/>
      <c r="R81" s="1"/>
    </row>
    <row r="82" spans="15:18" x14ac:dyDescent="0.25">
      <c r="O82" s="1"/>
      <c r="P82" s="1"/>
      <c r="Q82" s="1"/>
      <c r="R82" s="1"/>
    </row>
    <row r="83" spans="15:18" x14ac:dyDescent="0.25">
      <c r="O83" s="1"/>
      <c r="P83" s="1"/>
      <c r="Q83" s="1"/>
      <c r="R83" s="1"/>
    </row>
    <row r="84" spans="15:18" x14ac:dyDescent="0.25">
      <c r="O84" s="1"/>
      <c r="P84" s="1"/>
      <c r="Q84" s="1"/>
      <c r="R84" s="1"/>
    </row>
    <row r="85" spans="15:18" x14ac:dyDescent="0.25">
      <c r="O85" s="1"/>
      <c r="P85" s="1"/>
      <c r="Q85" s="1"/>
      <c r="R85" s="1"/>
    </row>
  </sheetData>
  <sortState xmlns:xlrd2="http://schemas.microsoft.com/office/spreadsheetml/2017/richdata2" ref="V2:Z33">
    <sortCondition descending="1" ref="Z2:Z33"/>
  </sortState>
  <phoneticPr fontId="5" type="noConversion"/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5634-D263-4A9A-9FBA-B35298F1FF5D}">
  <dimension ref="B1:Q580"/>
  <sheetViews>
    <sheetView topLeftCell="A422" zoomScale="98" zoomScaleNormal="98" workbookViewId="0">
      <selection activeCell="B469" sqref="B469"/>
    </sheetView>
  </sheetViews>
  <sheetFormatPr defaultRowHeight="15" outlineLevelRow="2" x14ac:dyDescent="0.25"/>
  <cols>
    <col min="2" max="2" width="41.7109375" bestFit="1" customWidth="1"/>
    <col min="3" max="3" width="6.7109375" bestFit="1" customWidth="1"/>
    <col min="4" max="4" width="24.140625" bestFit="1" customWidth="1"/>
    <col min="5" max="5" width="12.140625" bestFit="1" customWidth="1"/>
    <col min="6" max="6" width="39.42578125" bestFit="1" customWidth="1"/>
    <col min="7" max="7" width="15" bestFit="1" customWidth="1"/>
    <col min="8" max="8" width="13.28515625" bestFit="1" customWidth="1"/>
    <col min="9" max="9" width="9.42578125" bestFit="1" customWidth="1"/>
    <col min="11" max="11" width="7.5703125" bestFit="1" customWidth="1"/>
    <col min="12" max="12" width="25.5703125" bestFit="1" customWidth="1"/>
    <col min="13" max="13" width="20" customWidth="1"/>
    <col min="14" max="14" width="11" bestFit="1" customWidth="1"/>
    <col min="15" max="15" width="12.42578125" bestFit="1" customWidth="1"/>
    <col min="16" max="16" width="34.85546875" bestFit="1" customWidth="1"/>
    <col min="17" max="17" width="13.28515625" bestFit="1" customWidth="1"/>
  </cols>
  <sheetData>
    <row r="1" spans="2:17" ht="28.5" x14ac:dyDescent="0.25">
      <c r="B1" s="99" t="s">
        <v>134</v>
      </c>
      <c r="C1" s="99" t="s">
        <v>135</v>
      </c>
      <c r="D1" s="99" t="s">
        <v>136</v>
      </c>
      <c r="E1" s="99" t="s">
        <v>137</v>
      </c>
      <c r="F1" s="99" t="s">
        <v>138</v>
      </c>
      <c r="G1" s="99" t="s">
        <v>139</v>
      </c>
      <c r="H1" s="99" t="s">
        <v>140</v>
      </c>
      <c r="I1" s="99" t="s">
        <v>141</v>
      </c>
      <c r="J1" s="99" t="s">
        <v>142</v>
      </c>
      <c r="K1" s="99" t="s">
        <v>143</v>
      </c>
      <c r="L1" s="99" t="s">
        <v>144</v>
      </c>
      <c r="M1" s="99" t="s">
        <v>145</v>
      </c>
      <c r="N1" s="100" t="s">
        <v>146</v>
      </c>
      <c r="Q1" s="99" t="s">
        <v>140</v>
      </c>
    </row>
    <row r="2" spans="2:17" ht="15" customHeight="1" outlineLevel="2" x14ac:dyDescent="0.25">
      <c r="B2" s="101" t="s">
        <v>147</v>
      </c>
      <c r="C2" s="102">
        <v>31343</v>
      </c>
      <c r="D2" s="102" t="s">
        <v>148</v>
      </c>
      <c r="E2" s="103">
        <v>45781</v>
      </c>
      <c r="F2" s="102" t="s">
        <v>149</v>
      </c>
      <c r="G2" s="104" t="s">
        <v>150</v>
      </c>
      <c r="H2" s="105">
        <v>235</v>
      </c>
      <c r="I2" s="104" t="s">
        <v>151</v>
      </c>
      <c r="J2" s="104" t="s">
        <v>151</v>
      </c>
      <c r="K2" s="104" t="s">
        <v>151</v>
      </c>
      <c r="L2" s="106" t="s">
        <v>152</v>
      </c>
      <c r="M2" s="107" t="s">
        <v>153</v>
      </c>
      <c r="N2" s="108"/>
      <c r="O2" s="109">
        <v>45808</v>
      </c>
      <c r="P2" t="s">
        <v>68</v>
      </c>
      <c r="Q2" s="105">
        <v>235</v>
      </c>
    </row>
    <row r="3" spans="2:17" ht="15" customHeight="1" outlineLevel="2" x14ac:dyDescent="0.25">
      <c r="B3" s="110" t="s">
        <v>147</v>
      </c>
      <c r="C3" s="104">
        <v>31343</v>
      </c>
      <c r="D3" s="104" t="s">
        <v>148</v>
      </c>
      <c r="E3" s="103">
        <v>45793</v>
      </c>
      <c r="F3" s="102" t="s">
        <v>149</v>
      </c>
      <c r="G3" s="104" t="s">
        <v>150</v>
      </c>
      <c r="H3" s="105">
        <v>235</v>
      </c>
      <c r="I3" s="104" t="s">
        <v>151</v>
      </c>
      <c r="J3" s="104" t="s">
        <v>151</v>
      </c>
      <c r="K3" s="104" t="s">
        <v>151</v>
      </c>
      <c r="L3" s="106" t="s">
        <v>152</v>
      </c>
      <c r="M3" s="107" t="s">
        <v>153</v>
      </c>
      <c r="N3" s="111"/>
      <c r="O3" s="109">
        <v>45808</v>
      </c>
      <c r="P3" t="s">
        <v>68</v>
      </c>
      <c r="Q3" s="105">
        <v>235</v>
      </c>
    </row>
    <row r="4" spans="2:17" ht="15" customHeight="1" outlineLevel="2" x14ac:dyDescent="0.25">
      <c r="B4" s="110" t="s">
        <v>154</v>
      </c>
      <c r="C4" s="104">
        <v>30575</v>
      </c>
      <c r="D4" s="104" t="s">
        <v>155</v>
      </c>
      <c r="E4" s="112">
        <v>45793</v>
      </c>
      <c r="F4" s="104" t="s">
        <v>156</v>
      </c>
      <c r="G4" s="104" t="s">
        <v>157</v>
      </c>
      <c r="H4" s="105">
        <v>235</v>
      </c>
      <c r="I4" s="104" t="s">
        <v>151</v>
      </c>
      <c r="J4" s="104" t="s">
        <v>151</v>
      </c>
      <c r="K4" s="104" t="s">
        <v>151</v>
      </c>
      <c r="L4" s="113" t="s">
        <v>158</v>
      </c>
      <c r="M4" s="113" t="s">
        <v>159</v>
      </c>
      <c r="N4" s="114" t="s">
        <v>160</v>
      </c>
      <c r="O4" s="109">
        <v>45808</v>
      </c>
      <c r="P4" t="s">
        <v>26</v>
      </c>
      <c r="Q4" s="105">
        <v>235</v>
      </c>
    </row>
    <row r="5" spans="2:17" ht="15" customHeight="1" outlineLevel="2" x14ac:dyDescent="0.25">
      <c r="B5" s="110" t="s">
        <v>154</v>
      </c>
      <c r="C5" s="104">
        <v>30575</v>
      </c>
      <c r="D5" s="104" t="s">
        <v>161</v>
      </c>
      <c r="E5" s="112">
        <v>45797</v>
      </c>
      <c r="F5" s="104" t="s">
        <v>162</v>
      </c>
      <c r="G5" s="104" t="s">
        <v>150</v>
      </c>
      <c r="H5" s="105">
        <v>235</v>
      </c>
      <c r="I5" s="104" t="s">
        <v>151</v>
      </c>
      <c r="J5" s="104" t="s">
        <v>151</v>
      </c>
      <c r="K5" s="104" t="s">
        <v>151</v>
      </c>
      <c r="L5" s="113" t="s">
        <v>158</v>
      </c>
      <c r="M5" s="113" t="s">
        <v>159</v>
      </c>
      <c r="N5" s="108"/>
      <c r="O5" s="109">
        <v>45808</v>
      </c>
      <c r="P5" t="s">
        <v>18</v>
      </c>
      <c r="Q5" s="105">
        <v>235</v>
      </c>
    </row>
    <row r="6" spans="2:17" ht="15" customHeight="1" outlineLevel="2" x14ac:dyDescent="0.25">
      <c r="B6" s="101" t="s">
        <v>163</v>
      </c>
      <c r="C6" s="102">
        <v>31558</v>
      </c>
      <c r="D6" s="102" t="s">
        <v>148</v>
      </c>
      <c r="E6" s="103">
        <v>45769</v>
      </c>
      <c r="F6" s="102" t="s">
        <v>149</v>
      </c>
      <c r="G6" s="104" t="s">
        <v>150</v>
      </c>
      <c r="H6" s="105">
        <v>235</v>
      </c>
      <c r="I6" s="104" t="s">
        <v>151</v>
      </c>
      <c r="J6" s="104" t="s">
        <v>151</v>
      </c>
      <c r="K6" s="104" t="s">
        <v>151</v>
      </c>
      <c r="L6" s="102" t="s">
        <v>164</v>
      </c>
      <c r="M6" s="115" t="s">
        <v>165</v>
      </c>
      <c r="N6" s="108"/>
      <c r="O6" s="109">
        <v>45777</v>
      </c>
      <c r="P6" t="s">
        <v>68</v>
      </c>
      <c r="Q6" s="105">
        <v>235</v>
      </c>
    </row>
    <row r="7" spans="2:17" ht="15" customHeight="1" outlineLevel="2" x14ac:dyDescent="0.25">
      <c r="B7" s="101" t="s">
        <v>163</v>
      </c>
      <c r="C7" s="102">
        <v>31558</v>
      </c>
      <c r="D7" s="102" t="s">
        <v>148</v>
      </c>
      <c r="E7" s="103">
        <v>45774</v>
      </c>
      <c r="F7" s="102" t="s">
        <v>149</v>
      </c>
      <c r="G7" s="104" t="s">
        <v>150</v>
      </c>
      <c r="H7" s="105">
        <v>235</v>
      </c>
      <c r="I7" s="104" t="s">
        <v>151</v>
      </c>
      <c r="J7" s="104" t="s">
        <v>151</v>
      </c>
      <c r="K7" s="104" t="s">
        <v>151</v>
      </c>
      <c r="L7" s="102" t="s">
        <v>164</v>
      </c>
      <c r="M7" s="115" t="s">
        <v>165</v>
      </c>
      <c r="N7" s="108"/>
      <c r="O7" s="109">
        <v>45777</v>
      </c>
      <c r="P7" t="s">
        <v>68</v>
      </c>
      <c r="Q7" s="105">
        <v>235</v>
      </c>
    </row>
    <row r="8" spans="2:17" ht="15" customHeight="1" outlineLevel="2" x14ac:dyDescent="0.25">
      <c r="B8" s="101" t="s">
        <v>163</v>
      </c>
      <c r="C8" s="102">
        <v>31558</v>
      </c>
      <c r="D8" s="102" t="s">
        <v>60</v>
      </c>
      <c r="E8" s="103">
        <v>45776</v>
      </c>
      <c r="F8" s="102" t="s">
        <v>166</v>
      </c>
      <c r="G8" s="104" t="s">
        <v>150</v>
      </c>
      <c r="H8" s="105">
        <v>235</v>
      </c>
      <c r="I8" s="104" t="s">
        <v>151</v>
      </c>
      <c r="J8" s="104" t="s">
        <v>151</v>
      </c>
      <c r="K8" s="104" t="s">
        <v>151</v>
      </c>
      <c r="L8" s="102" t="s">
        <v>164</v>
      </c>
      <c r="M8" s="115" t="s">
        <v>165</v>
      </c>
      <c r="N8" s="108"/>
      <c r="O8" s="109">
        <v>45777</v>
      </c>
      <c r="P8" t="s">
        <v>60</v>
      </c>
      <c r="Q8" s="105">
        <v>235</v>
      </c>
    </row>
    <row r="9" spans="2:17" ht="15" customHeight="1" outlineLevel="2" x14ac:dyDescent="0.25">
      <c r="B9" s="101" t="s">
        <v>163</v>
      </c>
      <c r="C9" s="102">
        <v>31558</v>
      </c>
      <c r="D9" s="102" t="s">
        <v>148</v>
      </c>
      <c r="E9" s="103">
        <v>45788</v>
      </c>
      <c r="F9" s="102" t="s">
        <v>149</v>
      </c>
      <c r="G9" s="104" t="s">
        <v>150</v>
      </c>
      <c r="H9" s="105">
        <v>235</v>
      </c>
      <c r="I9" s="104" t="s">
        <v>151</v>
      </c>
      <c r="J9" s="104" t="s">
        <v>151</v>
      </c>
      <c r="K9" s="104" t="s">
        <v>151</v>
      </c>
      <c r="L9" s="102" t="s">
        <v>164</v>
      </c>
      <c r="M9" s="115" t="s">
        <v>165</v>
      </c>
      <c r="N9" s="108"/>
      <c r="O9" s="109">
        <v>45808</v>
      </c>
      <c r="P9" t="s">
        <v>68</v>
      </c>
      <c r="Q9" s="105">
        <v>235</v>
      </c>
    </row>
    <row r="10" spans="2:17" ht="15" customHeight="1" outlineLevel="2" x14ac:dyDescent="0.25">
      <c r="B10" s="101" t="s">
        <v>163</v>
      </c>
      <c r="C10" s="102">
        <v>31558</v>
      </c>
      <c r="D10" s="102" t="s">
        <v>148</v>
      </c>
      <c r="E10" s="103">
        <v>45795</v>
      </c>
      <c r="F10" s="102" t="s">
        <v>149</v>
      </c>
      <c r="G10" s="104" t="s">
        <v>150</v>
      </c>
      <c r="H10" s="105">
        <v>235</v>
      </c>
      <c r="I10" s="104" t="s">
        <v>151</v>
      </c>
      <c r="J10" s="104" t="s">
        <v>151</v>
      </c>
      <c r="K10" s="104" t="s">
        <v>151</v>
      </c>
      <c r="L10" s="102" t="s">
        <v>164</v>
      </c>
      <c r="M10" s="115" t="s">
        <v>165</v>
      </c>
      <c r="N10" s="108"/>
      <c r="O10" s="109">
        <v>45808</v>
      </c>
      <c r="P10" t="s">
        <v>68</v>
      </c>
      <c r="Q10" s="105">
        <v>235</v>
      </c>
    </row>
    <row r="11" spans="2:17" ht="15" customHeight="1" outlineLevel="2" x14ac:dyDescent="0.25">
      <c r="B11" s="101" t="s">
        <v>167</v>
      </c>
      <c r="C11" s="102">
        <v>31529</v>
      </c>
      <c r="D11" s="102" t="s">
        <v>60</v>
      </c>
      <c r="E11" s="103">
        <v>45782</v>
      </c>
      <c r="F11" s="116" t="s">
        <v>166</v>
      </c>
      <c r="G11" s="102" t="s">
        <v>168</v>
      </c>
      <c r="H11" s="105">
        <v>235</v>
      </c>
      <c r="I11" s="104" t="s">
        <v>151</v>
      </c>
      <c r="J11" s="104" t="s">
        <v>151</v>
      </c>
      <c r="K11" s="104" t="s">
        <v>151</v>
      </c>
      <c r="L11" s="102" t="s">
        <v>169</v>
      </c>
      <c r="M11" s="117" t="s">
        <v>170</v>
      </c>
      <c r="N11" s="108"/>
      <c r="O11" s="109">
        <v>45808</v>
      </c>
      <c r="P11" t="s">
        <v>60</v>
      </c>
      <c r="Q11" s="105">
        <v>235</v>
      </c>
    </row>
    <row r="12" spans="2:17" ht="15" customHeight="1" outlineLevel="2" x14ac:dyDescent="0.25">
      <c r="B12" s="101" t="s">
        <v>167</v>
      </c>
      <c r="C12" s="102">
        <v>31529</v>
      </c>
      <c r="D12" s="102" t="s">
        <v>60</v>
      </c>
      <c r="E12" s="103">
        <v>45786</v>
      </c>
      <c r="F12" s="116" t="s">
        <v>166</v>
      </c>
      <c r="G12" s="102" t="s">
        <v>168</v>
      </c>
      <c r="H12" s="105">
        <v>235</v>
      </c>
      <c r="I12" s="104" t="s">
        <v>151</v>
      </c>
      <c r="J12" s="104" t="s">
        <v>151</v>
      </c>
      <c r="K12" s="104" t="s">
        <v>151</v>
      </c>
      <c r="L12" s="102" t="s">
        <v>169</v>
      </c>
      <c r="M12" s="117" t="s">
        <v>170</v>
      </c>
      <c r="N12" s="108"/>
      <c r="O12" s="109">
        <v>45808</v>
      </c>
      <c r="P12" t="s">
        <v>60</v>
      </c>
      <c r="Q12" s="105">
        <v>235</v>
      </c>
    </row>
    <row r="13" spans="2:17" ht="15" customHeight="1" outlineLevel="2" x14ac:dyDescent="0.25">
      <c r="B13" s="101" t="s">
        <v>167</v>
      </c>
      <c r="C13" s="102">
        <v>31529</v>
      </c>
      <c r="D13" s="102" t="s">
        <v>60</v>
      </c>
      <c r="E13" s="103">
        <v>45790</v>
      </c>
      <c r="F13" s="116" t="s">
        <v>166</v>
      </c>
      <c r="G13" s="102" t="s">
        <v>168</v>
      </c>
      <c r="H13" s="105">
        <v>235</v>
      </c>
      <c r="I13" s="104" t="s">
        <v>151</v>
      </c>
      <c r="J13" s="104" t="s">
        <v>151</v>
      </c>
      <c r="K13" s="104" t="s">
        <v>151</v>
      </c>
      <c r="L13" s="102" t="s">
        <v>169</v>
      </c>
      <c r="M13" s="117" t="s">
        <v>170</v>
      </c>
      <c r="N13" s="108"/>
      <c r="O13" s="109">
        <v>45808</v>
      </c>
      <c r="P13" t="s">
        <v>60</v>
      </c>
      <c r="Q13" s="105">
        <v>235</v>
      </c>
    </row>
    <row r="14" spans="2:17" ht="15" customHeight="1" outlineLevel="2" x14ac:dyDescent="0.25">
      <c r="B14" s="101" t="s">
        <v>167</v>
      </c>
      <c r="C14" s="102">
        <v>31529</v>
      </c>
      <c r="D14" s="102" t="s">
        <v>60</v>
      </c>
      <c r="E14" s="103">
        <v>45792</v>
      </c>
      <c r="F14" s="116" t="s">
        <v>166</v>
      </c>
      <c r="G14" s="102" t="s">
        <v>168</v>
      </c>
      <c r="H14" s="105">
        <v>235</v>
      </c>
      <c r="I14" s="104" t="s">
        <v>151</v>
      </c>
      <c r="J14" s="104" t="s">
        <v>151</v>
      </c>
      <c r="K14" s="104" t="s">
        <v>151</v>
      </c>
      <c r="L14" s="102" t="s">
        <v>169</v>
      </c>
      <c r="M14" s="117" t="s">
        <v>170</v>
      </c>
      <c r="N14" s="108"/>
      <c r="O14" s="109">
        <v>45808</v>
      </c>
      <c r="P14" t="s">
        <v>60</v>
      </c>
      <c r="Q14" s="105">
        <v>235</v>
      </c>
    </row>
    <row r="15" spans="2:17" ht="15" customHeight="1" outlineLevel="2" x14ac:dyDescent="0.25">
      <c r="B15" s="101" t="s">
        <v>167</v>
      </c>
      <c r="C15" s="102">
        <v>31529</v>
      </c>
      <c r="D15" s="102" t="s">
        <v>60</v>
      </c>
      <c r="E15" s="103">
        <v>45796</v>
      </c>
      <c r="F15" s="116" t="s">
        <v>166</v>
      </c>
      <c r="G15" s="102" t="s">
        <v>168</v>
      </c>
      <c r="H15" s="105">
        <v>235</v>
      </c>
      <c r="I15" s="104" t="s">
        <v>151</v>
      </c>
      <c r="J15" s="104" t="s">
        <v>151</v>
      </c>
      <c r="K15" s="104" t="s">
        <v>151</v>
      </c>
      <c r="L15" s="102" t="s">
        <v>169</v>
      </c>
      <c r="M15" s="117" t="s">
        <v>170</v>
      </c>
      <c r="N15" s="108"/>
      <c r="O15" s="109">
        <v>45808</v>
      </c>
      <c r="P15" t="s">
        <v>60</v>
      </c>
      <c r="Q15" s="105">
        <v>235</v>
      </c>
    </row>
    <row r="16" spans="2:17" ht="15" customHeight="1" outlineLevel="2" x14ac:dyDescent="0.25">
      <c r="B16" s="101" t="s">
        <v>171</v>
      </c>
      <c r="C16" s="102">
        <v>31543</v>
      </c>
      <c r="D16" s="102" t="s">
        <v>155</v>
      </c>
      <c r="E16" s="103">
        <v>45787</v>
      </c>
      <c r="F16" s="102" t="s">
        <v>156</v>
      </c>
      <c r="G16" s="104" t="s">
        <v>157</v>
      </c>
      <c r="H16" s="105">
        <v>235</v>
      </c>
      <c r="I16" s="104" t="s">
        <v>151</v>
      </c>
      <c r="J16" s="104" t="s">
        <v>151</v>
      </c>
      <c r="K16" s="104" t="s">
        <v>151</v>
      </c>
      <c r="L16" s="102" t="s">
        <v>172</v>
      </c>
      <c r="M16" s="117" t="s">
        <v>173</v>
      </c>
      <c r="N16" s="114" t="s">
        <v>160</v>
      </c>
      <c r="O16" s="109">
        <v>45808</v>
      </c>
      <c r="P16" t="s">
        <v>26</v>
      </c>
      <c r="Q16" s="105">
        <v>235</v>
      </c>
    </row>
    <row r="17" spans="2:17" ht="15" customHeight="1" outlineLevel="2" x14ac:dyDescent="0.25">
      <c r="B17" s="101" t="s">
        <v>171</v>
      </c>
      <c r="C17" s="102">
        <v>31543</v>
      </c>
      <c r="D17" s="102" t="s">
        <v>155</v>
      </c>
      <c r="E17" s="103">
        <v>45790</v>
      </c>
      <c r="F17" s="102" t="s">
        <v>174</v>
      </c>
      <c r="G17" s="102" t="s">
        <v>168</v>
      </c>
      <c r="H17" s="105">
        <v>235</v>
      </c>
      <c r="I17" s="104" t="s">
        <v>151</v>
      </c>
      <c r="J17" s="104" t="s">
        <v>151</v>
      </c>
      <c r="K17" s="104" t="s">
        <v>151</v>
      </c>
      <c r="L17" s="102" t="s">
        <v>172</v>
      </c>
      <c r="M17" s="117" t="s">
        <v>173</v>
      </c>
      <c r="N17" s="108"/>
      <c r="O17" s="109">
        <v>45808</v>
      </c>
      <c r="P17" t="s">
        <v>26</v>
      </c>
      <c r="Q17" s="105">
        <v>235</v>
      </c>
    </row>
    <row r="18" spans="2:17" ht="15" customHeight="1" outlineLevel="2" x14ac:dyDescent="0.25">
      <c r="B18" s="101" t="s">
        <v>171</v>
      </c>
      <c r="C18" s="102">
        <v>31543</v>
      </c>
      <c r="D18" s="102" t="s">
        <v>155</v>
      </c>
      <c r="E18" s="103">
        <v>45791</v>
      </c>
      <c r="F18" s="102" t="s">
        <v>174</v>
      </c>
      <c r="G18" s="102" t="s">
        <v>168</v>
      </c>
      <c r="H18" s="105">
        <v>235</v>
      </c>
      <c r="I18" s="104" t="s">
        <v>151</v>
      </c>
      <c r="J18" s="104" t="s">
        <v>151</v>
      </c>
      <c r="K18" s="104" t="s">
        <v>151</v>
      </c>
      <c r="L18" s="102" t="s">
        <v>172</v>
      </c>
      <c r="M18" s="117" t="s">
        <v>173</v>
      </c>
      <c r="N18" s="108"/>
      <c r="O18" s="109">
        <v>45808</v>
      </c>
      <c r="P18" t="s">
        <v>26</v>
      </c>
      <c r="Q18" s="105">
        <v>235</v>
      </c>
    </row>
    <row r="19" spans="2:17" ht="15" customHeight="1" outlineLevel="2" x14ac:dyDescent="0.25">
      <c r="B19" s="101" t="s">
        <v>171</v>
      </c>
      <c r="C19" s="102">
        <v>31543</v>
      </c>
      <c r="D19" s="102" t="s">
        <v>155</v>
      </c>
      <c r="E19" s="103">
        <v>45792</v>
      </c>
      <c r="F19" s="102" t="s">
        <v>174</v>
      </c>
      <c r="G19" s="102" t="s">
        <v>168</v>
      </c>
      <c r="H19" s="105">
        <v>235</v>
      </c>
      <c r="I19" s="104" t="s">
        <v>151</v>
      </c>
      <c r="J19" s="104" t="s">
        <v>151</v>
      </c>
      <c r="K19" s="104" t="s">
        <v>151</v>
      </c>
      <c r="L19" s="102" t="s">
        <v>172</v>
      </c>
      <c r="M19" s="117" t="s">
        <v>173</v>
      </c>
      <c r="N19" s="108"/>
      <c r="O19" s="109">
        <v>45808</v>
      </c>
      <c r="P19" t="s">
        <v>26</v>
      </c>
      <c r="Q19" s="105">
        <v>235</v>
      </c>
    </row>
    <row r="20" spans="2:17" ht="15" customHeight="1" outlineLevel="2" x14ac:dyDescent="0.25">
      <c r="B20" s="101" t="s">
        <v>171</v>
      </c>
      <c r="C20" s="102">
        <v>31543</v>
      </c>
      <c r="D20" s="102" t="s">
        <v>155</v>
      </c>
      <c r="E20" s="103">
        <v>45793</v>
      </c>
      <c r="F20" s="102" t="s">
        <v>174</v>
      </c>
      <c r="G20" s="102" t="s">
        <v>168</v>
      </c>
      <c r="H20" s="105">
        <v>235</v>
      </c>
      <c r="I20" s="104" t="s">
        <v>151</v>
      </c>
      <c r="J20" s="104" t="s">
        <v>151</v>
      </c>
      <c r="K20" s="104" t="s">
        <v>151</v>
      </c>
      <c r="L20" s="102" t="s">
        <v>172</v>
      </c>
      <c r="M20" s="117" t="s">
        <v>173</v>
      </c>
      <c r="N20" s="108"/>
      <c r="O20" s="109">
        <v>45808</v>
      </c>
      <c r="P20" t="s">
        <v>26</v>
      </c>
      <c r="Q20" s="105">
        <v>235</v>
      </c>
    </row>
    <row r="21" spans="2:17" ht="15" customHeight="1" outlineLevel="2" x14ac:dyDescent="0.25">
      <c r="B21" s="101" t="s">
        <v>175</v>
      </c>
      <c r="C21" s="102">
        <v>31539</v>
      </c>
      <c r="D21" s="102" t="s">
        <v>176</v>
      </c>
      <c r="E21" s="103">
        <v>45745</v>
      </c>
      <c r="F21" s="102" t="s">
        <v>149</v>
      </c>
      <c r="G21" s="102" t="s">
        <v>177</v>
      </c>
      <c r="H21" s="105">
        <v>280</v>
      </c>
      <c r="I21" s="104" t="s">
        <v>151</v>
      </c>
      <c r="J21" s="104" t="s">
        <v>151</v>
      </c>
      <c r="K21" s="104" t="s">
        <v>151</v>
      </c>
      <c r="L21" s="102" t="s">
        <v>178</v>
      </c>
      <c r="M21" s="102" t="s">
        <v>178</v>
      </c>
      <c r="N21" s="108"/>
      <c r="O21" s="109">
        <v>45747</v>
      </c>
      <c r="P21" t="s">
        <v>30</v>
      </c>
      <c r="Q21" s="105">
        <v>280</v>
      </c>
    </row>
    <row r="22" spans="2:17" ht="15" customHeight="1" outlineLevel="2" x14ac:dyDescent="0.25">
      <c r="B22" s="101" t="s">
        <v>175</v>
      </c>
      <c r="C22" s="102">
        <v>31539</v>
      </c>
      <c r="D22" s="102" t="s">
        <v>176</v>
      </c>
      <c r="E22" s="103">
        <v>45753</v>
      </c>
      <c r="F22" s="102" t="s">
        <v>149</v>
      </c>
      <c r="G22" s="104" t="s">
        <v>179</v>
      </c>
      <c r="H22" s="105">
        <v>280</v>
      </c>
      <c r="I22" s="104" t="s">
        <v>151</v>
      </c>
      <c r="J22" s="104" t="s">
        <v>151</v>
      </c>
      <c r="K22" s="104" t="s">
        <v>151</v>
      </c>
      <c r="L22" s="102" t="s">
        <v>178</v>
      </c>
      <c r="M22" s="102" t="s">
        <v>178</v>
      </c>
      <c r="N22" s="108"/>
      <c r="O22" s="109">
        <v>45777</v>
      </c>
      <c r="P22" t="s">
        <v>30</v>
      </c>
      <c r="Q22" s="105">
        <v>280</v>
      </c>
    </row>
    <row r="23" spans="2:17" ht="15" customHeight="1" outlineLevel="2" x14ac:dyDescent="0.25">
      <c r="B23" s="101" t="s">
        <v>175</v>
      </c>
      <c r="C23" s="102">
        <v>31539</v>
      </c>
      <c r="D23" s="102" t="s">
        <v>176</v>
      </c>
      <c r="E23" s="103">
        <v>45759</v>
      </c>
      <c r="F23" s="102" t="s">
        <v>149</v>
      </c>
      <c r="G23" s="104" t="s">
        <v>179</v>
      </c>
      <c r="H23" s="105">
        <v>280</v>
      </c>
      <c r="I23" s="104" t="s">
        <v>151</v>
      </c>
      <c r="J23" s="104" t="s">
        <v>151</v>
      </c>
      <c r="K23" s="104" t="s">
        <v>151</v>
      </c>
      <c r="L23" s="102" t="s">
        <v>178</v>
      </c>
      <c r="M23" s="102" t="s">
        <v>178</v>
      </c>
      <c r="N23" s="108"/>
      <c r="O23" s="109">
        <v>45777</v>
      </c>
      <c r="P23" t="s">
        <v>30</v>
      </c>
      <c r="Q23" s="105">
        <v>280</v>
      </c>
    </row>
    <row r="24" spans="2:17" ht="15" customHeight="1" outlineLevel="2" x14ac:dyDescent="0.25">
      <c r="B24" s="101" t="s">
        <v>175</v>
      </c>
      <c r="C24" s="102">
        <v>31539</v>
      </c>
      <c r="D24" s="102" t="s">
        <v>176</v>
      </c>
      <c r="E24" s="103">
        <v>45765</v>
      </c>
      <c r="F24" s="102" t="s">
        <v>149</v>
      </c>
      <c r="G24" s="102" t="s">
        <v>177</v>
      </c>
      <c r="H24" s="105">
        <v>280</v>
      </c>
      <c r="I24" s="104" t="s">
        <v>151</v>
      </c>
      <c r="J24" s="104" t="s">
        <v>151</v>
      </c>
      <c r="K24" s="104" t="s">
        <v>151</v>
      </c>
      <c r="L24" s="102" t="s">
        <v>178</v>
      </c>
      <c r="M24" s="102" t="s">
        <v>178</v>
      </c>
      <c r="N24" s="108"/>
      <c r="O24" s="109">
        <v>45777</v>
      </c>
      <c r="P24" t="s">
        <v>30</v>
      </c>
      <c r="Q24" s="105">
        <v>280</v>
      </c>
    </row>
    <row r="25" spans="2:17" ht="15" customHeight="1" outlineLevel="2" x14ac:dyDescent="0.25">
      <c r="B25" s="101" t="s">
        <v>175</v>
      </c>
      <c r="C25" s="102">
        <v>31539</v>
      </c>
      <c r="D25" s="102" t="s">
        <v>176</v>
      </c>
      <c r="E25" s="103">
        <v>45767</v>
      </c>
      <c r="F25" s="102" t="s">
        <v>149</v>
      </c>
      <c r="G25" s="102" t="s">
        <v>177</v>
      </c>
      <c r="H25" s="105">
        <v>280</v>
      </c>
      <c r="I25" s="104" t="s">
        <v>151</v>
      </c>
      <c r="J25" s="104" t="s">
        <v>151</v>
      </c>
      <c r="K25" s="104" t="s">
        <v>151</v>
      </c>
      <c r="L25" s="102" t="s">
        <v>178</v>
      </c>
      <c r="M25" s="102" t="s">
        <v>178</v>
      </c>
      <c r="N25" s="108"/>
      <c r="O25" s="109">
        <v>45777</v>
      </c>
      <c r="P25" t="s">
        <v>30</v>
      </c>
      <c r="Q25" s="105">
        <v>280</v>
      </c>
    </row>
    <row r="26" spans="2:17" ht="15" customHeight="1" outlineLevel="2" x14ac:dyDescent="0.25">
      <c r="B26" s="101" t="s">
        <v>180</v>
      </c>
      <c r="C26" s="102">
        <v>31538</v>
      </c>
      <c r="D26" s="102" t="s">
        <v>176</v>
      </c>
      <c r="E26" s="103">
        <v>45738</v>
      </c>
      <c r="F26" s="102" t="s">
        <v>149</v>
      </c>
      <c r="G26" s="104" t="s">
        <v>179</v>
      </c>
      <c r="H26" s="105">
        <v>280</v>
      </c>
      <c r="I26" s="104" t="s">
        <v>151</v>
      </c>
      <c r="J26" s="104" t="s">
        <v>151</v>
      </c>
      <c r="K26" s="104" t="s">
        <v>151</v>
      </c>
      <c r="L26" s="102" t="s">
        <v>181</v>
      </c>
      <c r="M26" s="107" t="s">
        <v>181</v>
      </c>
      <c r="N26" s="108"/>
      <c r="O26" s="109">
        <v>45747</v>
      </c>
      <c r="P26" t="s">
        <v>30</v>
      </c>
      <c r="Q26" s="105">
        <v>280</v>
      </c>
    </row>
    <row r="27" spans="2:17" ht="15" customHeight="1" outlineLevel="2" x14ac:dyDescent="0.25">
      <c r="B27" s="101" t="s">
        <v>180</v>
      </c>
      <c r="C27" s="102">
        <v>31538</v>
      </c>
      <c r="D27" s="102" t="s">
        <v>176</v>
      </c>
      <c r="E27" s="103">
        <v>45739</v>
      </c>
      <c r="F27" s="102" t="s">
        <v>149</v>
      </c>
      <c r="G27" s="104" t="s">
        <v>179</v>
      </c>
      <c r="H27" s="105">
        <v>280</v>
      </c>
      <c r="I27" s="104" t="s">
        <v>151</v>
      </c>
      <c r="J27" s="104" t="s">
        <v>151</v>
      </c>
      <c r="K27" s="104" t="s">
        <v>151</v>
      </c>
      <c r="L27" s="102" t="s">
        <v>181</v>
      </c>
      <c r="M27" s="107" t="s">
        <v>181</v>
      </c>
      <c r="N27" s="108"/>
      <c r="O27" s="109">
        <v>45747</v>
      </c>
      <c r="P27" t="s">
        <v>30</v>
      </c>
      <c r="Q27" s="105">
        <v>280</v>
      </c>
    </row>
    <row r="28" spans="2:17" ht="15" customHeight="1" outlineLevel="2" x14ac:dyDescent="0.25">
      <c r="B28" s="101" t="s">
        <v>180</v>
      </c>
      <c r="C28" s="102">
        <v>31538</v>
      </c>
      <c r="D28" s="102" t="s">
        <v>176</v>
      </c>
      <c r="E28" s="103">
        <v>45746</v>
      </c>
      <c r="F28" s="102" t="s">
        <v>149</v>
      </c>
      <c r="G28" s="104" t="s">
        <v>179</v>
      </c>
      <c r="H28" s="105">
        <v>280</v>
      </c>
      <c r="I28" s="104" t="s">
        <v>151</v>
      </c>
      <c r="J28" s="104" t="s">
        <v>151</v>
      </c>
      <c r="K28" s="104" t="s">
        <v>151</v>
      </c>
      <c r="L28" s="102" t="s">
        <v>181</v>
      </c>
      <c r="M28" s="107" t="s">
        <v>181</v>
      </c>
      <c r="N28" s="108"/>
      <c r="O28" s="109">
        <v>45747</v>
      </c>
      <c r="P28" t="s">
        <v>30</v>
      </c>
      <c r="Q28" s="105">
        <v>280</v>
      </c>
    </row>
    <row r="29" spans="2:17" ht="15" customHeight="1" outlineLevel="2" x14ac:dyDescent="0.25">
      <c r="B29" s="101" t="s">
        <v>180</v>
      </c>
      <c r="C29" s="102">
        <v>31538</v>
      </c>
      <c r="D29" s="102" t="s">
        <v>176</v>
      </c>
      <c r="E29" s="103">
        <v>45752</v>
      </c>
      <c r="F29" s="102" t="s">
        <v>149</v>
      </c>
      <c r="G29" s="102" t="s">
        <v>177</v>
      </c>
      <c r="H29" s="105">
        <v>280</v>
      </c>
      <c r="I29" s="104" t="s">
        <v>151</v>
      </c>
      <c r="J29" s="104" t="s">
        <v>151</v>
      </c>
      <c r="K29" s="104" t="s">
        <v>151</v>
      </c>
      <c r="L29" s="102" t="s">
        <v>181</v>
      </c>
      <c r="M29" s="107" t="s">
        <v>181</v>
      </c>
      <c r="N29" s="108"/>
      <c r="O29" s="109">
        <v>45777</v>
      </c>
      <c r="P29" t="s">
        <v>30</v>
      </c>
      <c r="Q29" s="105">
        <v>280</v>
      </c>
    </row>
    <row r="30" spans="2:17" ht="15" customHeight="1" outlineLevel="2" x14ac:dyDescent="0.25">
      <c r="B30" s="101" t="s">
        <v>180</v>
      </c>
      <c r="C30" s="102">
        <v>31538</v>
      </c>
      <c r="D30" s="102" t="s">
        <v>176</v>
      </c>
      <c r="E30" s="103">
        <v>45760</v>
      </c>
      <c r="F30" s="102" t="s">
        <v>149</v>
      </c>
      <c r="G30" s="104" t="s">
        <v>179</v>
      </c>
      <c r="H30" s="105">
        <v>280</v>
      </c>
      <c r="I30" s="104" t="s">
        <v>151</v>
      </c>
      <c r="J30" s="104" t="s">
        <v>151</v>
      </c>
      <c r="K30" s="104" t="s">
        <v>151</v>
      </c>
      <c r="L30" s="102" t="s">
        <v>181</v>
      </c>
      <c r="M30" s="107" t="s">
        <v>181</v>
      </c>
      <c r="N30" s="108"/>
      <c r="O30" s="109">
        <v>45777</v>
      </c>
      <c r="P30" t="s">
        <v>30</v>
      </c>
      <c r="Q30" s="105">
        <v>280</v>
      </c>
    </row>
    <row r="31" spans="2:17" ht="15" customHeight="1" outlineLevel="2" x14ac:dyDescent="0.25">
      <c r="B31" s="101" t="s">
        <v>180</v>
      </c>
      <c r="C31" s="102">
        <v>31538</v>
      </c>
      <c r="D31" s="102" t="s">
        <v>176</v>
      </c>
      <c r="E31" s="103">
        <v>45766</v>
      </c>
      <c r="F31" s="102" t="s">
        <v>149</v>
      </c>
      <c r="G31" s="104" t="s">
        <v>179</v>
      </c>
      <c r="H31" s="105">
        <v>280</v>
      </c>
      <c r="I31" s="104" t="s">
        <v>151</v>
      </c>
      <c r="J31" s="104" t="s">
        <v>151</v>
      </c>
      <c r="K31" s="104" t="s">
        <v>151</v>
      </c>
      <c r="L31" s="107" t="s">
        <v>181</v>
      </c>
      <c r="M31" s="107" t="s">
        <v>181</v>
      </c>
      <c r="N31" s="108"/>
      <c r="O31" s="109">
        <v>45777</v>
      </c>
      <c r="P31" t="s">
        <v>30</v>
      </c>
      <c r="Q31" s="105">
        <v>280</v>
      </c>
    </row>
    <row r="32" spans="2:17" ht="15" customHeight="1" outlineLevel="2" x14ac:dyDescent="0.25">
      <c r="B32" s="101" t="s">
        <v>182</v>
      </c>
      <c r="C32" s="102">
        <v>31324</v>
      </c>
      <c r="D32" s="102" t="s">
        <v>148</v>
      </c>
      <c r="E32" s="103">
        <v>45795</v>
      </c>
      <c r="F32" s="102" t="s">
        <v>149</v>
      </c>
      <c r="G32" s="104" t="s">
        <v>150</v>
      </c>
      <c r="H32" s="105">
        <v>235</v>
      </c>
      <c r="I32" s="104" t="s">
        <v>151</v>
      </c>
      <c r="J32" s="104" t="s">
        <v>151</v>
      </c>
      <c r="K32" s="104" t="s">
        <v>151</v>
      </c>
      <c r="L32" s="107">
        <v>11975405772</v>
      </c>
      <c r="M32" s="107" t="s">
        <v>183</v>
      </c>
      <c r="N32" s="108"/>
      <c r="O32" s="109">
        <v>45808</v>
      </c>
      <c r="P32" t="s">
        <v>68</v>
      </c>
      <c r="Q32" s="105">
        <v>235</v>
      </c>
    </row>
    <row r="33" spans="2:17" ht="15" customHeight="1" outlineLevel="2" x14ac:dyDescent="0.25">
      <c r="B33" s="110" t="s">
        <v>184</v>
      </c>
      <c r="C33" s="104" t="s">
        <v>185</v>
      </c>
      <c r="D33" s="104" t="s">
        <v>186</v>
      </c>
      <c r="E33" s="118">
        <v>45768</v>
      </c>
      <c r="F33" s="102" t="s">
        <v>149</v>
      </c>
      <c r="G33" s="104" t="s">
        <v>150</v>
      </c>
      <c r="H33" s="105">
        <v>190.53</v>
      </c>
      <c r="I33" s="104" t="s">
        <v>187</v>
      </c>
      <c r="J33" s="104" t="s">
        <v>188</v>
      </c>
      <c r="K33" s="104" t="s">
        <v>189</v>
      </c>
      <c r="L33" s="119" t="s">
        <v>151</v>
      </c>
      <c r="M33" s="117" t="s">
        <v>190</v>
      </c>
      <c r="N33" s="111"/>
      <c r="O33" s="109">
        <v>45777</v>
      </c>
      <c r="P33" t="s">
        <v>39</v>
      </c>
      <c r="Q33" s="105">
        <v>190.53</v>
      </c>
    </row>
    <row r="34" spans="2:17" ht="15" customHeight="1" outlineLevel="2" x14ac:dyDescent="0.25">
      <c r="B34" s="110" t="s">
        <v>184</v>
      </c>
      <c r="C34" s="104" t="s">
        <v>185</v>
      </c>
      <c r="D34" s="104" t="s">
        <v>186</v>
      </c>
      <c r="E34" s="118">
        <v>45774</v>
      </c>
      <c r="F34" s="102" t="s">
        <v>149</v>
      </c>
      <c r="G34" s="104" t="s">
        <v>150</v>
      </c>
      <c r="H34" s="105">
        <v>190.53</v>
      </c>
      <c r="I34" s="104" t="s">
        <v>187</v>
      </c>
      <c r="J34" s="104" t="s">
        <v>188</v>
      </c>
      <c r="K34" s="104" t="s">
        <v>189</v>
      </c>
      <c r="L34" s="104" t="s">
        <v>151</v>
      </c>
      <c r="M34" s="117" t="s">
        <v>190</v>
      </c>
      <c r="N34" s="104"/>
      <c r="O34" s="109">
        <v>45777</v>
      </c>
      <c r="P34" t="s">
        <v>39</v>
      </c>
      <c r="Q34" s="105">
        <v>190.53</v>
      </c>
    </row>
    <row r="35" spans="2:17" ht="15" customHeight="1" outlineLevel="2" x14ac:dyDescent="0.25">
      <c r="B35" s="110" t="s">
        <v>184</v>
      </c>
      <c r="C35" s="104" t="s">
        <v>185</v>
      </c>
      <c r="D35" s="104" t="s">
        <v>186</v>
      </c>
      <c r="E35" s="118">
        <v>45778</v>
      </c>
      <c r="F35" s="102" t="s">
        <v>149</v>
      </c>
      <c r="G35" s="104" t="s">
        <v>150</v>
      </c>
      <c r="H35" s="105">
        <v>190.53</v>
      </c>
      <c r="I35" s="104" t="s">
        <v>187</v>
      </c>
      <c r="J35" s="104" t="s">
        <v>188</v>
      </c>
      <c r="K35" s="104" t="s">
        <v>189</v>
      </c>
      <c r="L35" s="104" t="s">
        <v>151</v>
      </c>
      <c r="M35" s="117" t="s">
        <v>190</v>
      </c>
      <c r="N35" s="111"/>
      <c r="O35" s="109">
        <v>45808</v>
      </c>
      <c r="P35" t="s">
        <v>39</v>
      </c>
      <c r="Q35" s="105">
        <v>190.53</v>
      </c>
    </row>
    <row r="36" spans="2:17" ht="15" customHeight="1" outlineLevel="2" x14ac:dyDescent="0.25">
      <c r="B36" s="110" t="s">
        <v>184</v>
      </c>
      <c r="C36" s="104" t="s">
        <v>185</v>
      </c>
      <c r="D36" s="104" t="s">
        <v>186</v>
      </c>
      <c r="E36" s="112">
        <v>45781</v>
      </c>
      <c r="F36" s="102" t="s">
        <v>149</v>
      </c>
      <c r="G36" s="104" t="s">
        <v>150</v>
      </c>
      <c r="H36" s="105">
        <v>190.53</v>
      </c>
      <c r="I36" s="104" t="s">
        <v>187</v>
      </c>
      <c r="J36" s="104" t="s">
        <v>188</v>
      </c>
      <c r="K36" s="104" t="s">
        <v>189</v>
      </c>
      <c r="L36" s="104" t="s">
        <v>151</v>
      </c>
      <c r="M36" s="117" t="s">
        <v>190</v>
      </c>
      <c r="N36" s="104"/>
      <c r="O36" s="109">
        <v>45808</v>
      </c>
      <c r="P36" t="s">
        <v>39</v>
      </c>
      <c r="Q36" s="105">
        <v>190.53</v>
      </c>
    </row>
    <row r="37" spans="2:17" ht="15" customHeight="1" outlineLevel="2" x14ac:dyDescent="0.25">
      <c r="B37" s="110" t="s">
        <v>184</v>
      </c>
      <c r="C37" s="104" t="s">
        <v>185</v>
      </c>
      <c r="D37" s="104" t="s">
        <v>186</v>
      </c>
      <c r="E37" s="112">
        <v>45788</v>
      </c>
      <c r="F37" s="102" t="s">
        <v>149</v>
      </c>
      <c r="G37" s="104" t="s">
        <v>150</v>
      </c>
      <c r="H37" s="105">
        <v>190.53</v>
      </c>
      <c r="I37" s="104" t="s">
        <v>187</v>
      </c>
      <c r="J37" s="104" t="s">
        <v>188</v>
      </c>
      <c r="K37" s="104" t="s">
        <v>189</v>
      </c>
      <c r="L37" s="104" t="s">
        <v>151</v>
      </c>
      <c r="M37" s="117" t="s">
        <v>190</v>
      </c>
      <c r="N37" s="104"/>
      <c r="O37" s="109">
        <v>45808</v>
      </c>
      <c r="P37" t="s">
        <v>39</v>
      </c>
      <c r="Q37" s="105">
        <v>190.53</v>
      </c>
    </row>
    <row r="38" spans="2:17" ht="15" customHeight="1" outlineLevel="2" x14ac:dyDescent="0.25">
      <c r="B38" s="110" t="s">
        <v>184</v>
      </c>
      <c r="C38" s="104" t="s">
        <v>185</v>
      </c>
      <c r="D38" s="104" t="s">
        <v>186</v>
      </c>
      <c r="E38" s="112">
        <v>45795</v>
      </c>
      <c r="F38" s="102" t="s">
        <v>149</v>
      </c>
      <c r="G38" s="104" t="s">
        <v>150</v>
      </c>
      <c r="H38" s="105">
        <v>190.53</v>
      </c>
      <c r="I38" s="104" t="s">
        <v>187</v>
      </c>
      <c r="J38" s="104" t="s">
        <v>188</v>
      </c>
      <c r="K38" s="104" t="s">
        <v>189</v>
      </c>
      <c r="L38" s="104" t="s">
        <v>151</v>
      </c>
      <c r="M38" s="117" t="s">
        <v>190</v>
      </c>
      <c r="N38" s="104"/>
      <c r="O38" s="109">
        <v>45808</v>
      </c>
      <c r="P38" t="s">
        <v>39</v>
      </c>
      <c r="Q38" s="105">
        <v>190.53</v>
      </c>
    </row>
    <row r="39" spans="2:17" ht="15" customHeight="1" outlineLevel="2" x14ac:dyDescent="0.25">
      <c r="B39" s="120" t="s">
        <v>191</v>
      </c>
      <c r="C39" s="104">
        <v>30506</v>
      </c>
      <c r="D39" s="104" t="s">
        <v>192</v>
      </c>
      <c r="E39" s="112">
        <v>45770</v>
      </c>
      <c r="F39" s="104" t="s">
        <v>193</v>
      </c>
      <c r="G39" s="104" t="s">
        <v>194</v>
      </c>
      <c r="H39" s="105">
        <v>280</v>
      </c>
      <c r="I39" s="104" t="s">
        <v>151</v>
      </c>
      <c r="J39" s="104" t="s">
        <v>151</v>
      </c>
      <c r="K39" s="104" t="s">
        <v>151</v>
      </c>
      <c r="L39" s="104" t="s">
        <v>195</v>
      </c>
      <c r="M39" s="117" t="s">
        <v>195</v>
      </c>
      <c r="N39" s="104"/>
      <c r="O39" s="109">
        <v>45777</v>
      </c>
      <c r="P39" t="s">
        <v>29</v>
      </c>
      <c r="Q39" s="105">
        <v>280</v>
      </c>
    </row>
    <row r="40" spans="2:17" ht="15" customHeight="1" outlineLevel="2" x14ac:dyDescent="0.25">
      <c r="B40" s="120" t="s">
        <v>191</v>
      </c>
      <c r="C40" s="104">
        <v>30506</v>
      </c>
      <c r="D40" s="104" t="s">
        <v>192</v>
      </c>
      <c r="E40" s="112">
        <v>45772</v>
      </c>
      <c r="F40" s="104" t="s">
        <v>193</v>
      </c>
      <c r="G40" s="104" t="s">
        <v>194</v>
      </c>
      <c r="H40" s="105">
        <v>280</v>
      </c>
      <c r="I40" s="104" t="s">
        <v>151</v>
      </c>
      <c r="J40" s="104" t="s">
        <v>151</v>
      </c>
      <c r="K40" s="104" t="s">
        <v>151</v>
      </c>
      <c r="L40" s="104" t="s">
        <v>195</v>
      </c>
      <c r="M40" s="117" t="s">
        <v>195</v>
      </c>
      <c r="N40" s="104"/>
      <c r="O40" s="109">
        <v>45777</v>
      </c>
      <c r="P40" t="s">
        <v>29</v>
      </c>
      <c r="Q40" s="105">
        <v>280</v>
      </c>
    </row>
    <row r="41" spans="2:17" ht="15" customHeight="1" outlineLevel="2" x14ac:dyDescent="0.25">
      <c r="B41" s="120" t="s">
        <v>191</v>
      </c>
      <c r="C41" s="104">
        <v>30506</v>
      </c>
      <c r="D41" s="121" t="s">
        <v>196</v>
      </c>
      <c r="E41" s="112">
        <v>45773</v>
      </c>
      <c r="F41" s="102" t="s">
        <v>149</v>
      </c>
      <c r="G41" s="104" t="s">
        <v>179</v>
      </c>
      <c r="H41" s="105">
        <v>280</v>
      </c>
      <c r="I41" s="104" t="s">
        <v>151</v>
      </c>
      <c r="J41" s="104" t="s">
        <v>151</v>
      </c>
      <c r="K41" s="104" t="s">
        <v>151</v>
      </c>
      <c r="L41" s="104" t="s">
        <v>195</v>
      </c>
      <c r="M41" s="117" t="s">
        <v>195</v>
      </c>
      <c r="N41" s="104"/>
      <c r="O41" s="109">
        <v>45777</v>
      </c>
      <c r="P41" t="s">
        <v>56</v>
      </c>
      <c r="Q41" s="105">
        <v>280</v>
      </c>
    </row>
    <row r="42" spans="2:17" ht="15" customHeight="1" outlineLevel="2" x14ac:dyDescent="0.25">
      <c r="B42" s="120" t="s">
        <v>191</v>
      </c>
      <c r="C42" s="104">
        <v>30506</v>
      </c>
      <c r="D42" s="104" t="s">
        <v>192</v>
      </c>
      <c r="E42" s="112">
        <v>45776</v>
      </c>
      <c r="F42" s="104" t="s">
        <v>193</v>
      </c>
      <c r="G42" s="104" t="s">
        <v>194</v>
      </c>
      <c r="H42" s="105">
        <v>280</v>
      </c>
      <c r="I42" s="104" t="s">
        <v>151</v>
      </c>
      <c r="J42" s="104" t="s">
        <v>151</v>
      </c>
      <c r="K42" s="104" t="s">
        <v>151</v>
      </c>
      <c r="L42" s="104" t="s">
        <v>195</v>
      </c>
      <c r="M42" s="117" t="s">
        <v>195</v>
      </c>
      <c r="N42" s="104"/>
      <c r="O42" s="109">
        <v>45777</v>
      </c>
      <c r="P42" t="s">
        <v>29</v>
      </c>
      <c r="Q42" s="105">
        <v>280</v>
      </c>
    </row>
    <row r="43" spans="2:17" ht="15" customHeight="1" outlineLevel="2" x14ac:dyDescent="0.25">
      <c r="B43" s="120" t="s">
        <v>191</v>
      </c>
      <c r="C43" s="104">
        <v>30506</v>
      </c>
      <c r="D43" s="104" t="s">
        <v>192</v>
      </c>
      <c r="E43" s="112">
        <v>45778</v>
      </c>
      <c r="F43" s="104" t="s">
        <v>193</v>
      </c>
      <c r="G43" s="104" t="s">
        <v>194</v>
      </c>
      <c r="H43" s="105">
        <v>280</v>
      </c>
      <c r="I43" s="104" t="s">
        <v>151</v>
      </c>
      <c r="J43" s="104" t="s">
        <v>151</v>
      </c>
      <c r="K43" s="104" t="s">
        <v>151</v>
      </c>
      <c r="L43" s="104" t="s">
        <v>195</v>
      </c>
      <c r="M43" s="117" t="s">
        <v>195</v>
      </c>
      <c r="N43" s="104"/>
      <c r="O43" s="109">
        <v>45808</v>
      </c>
      <c r="P43" t="s">
        <v>29</v>
      </c>
      <c r="Q43" s="105">
        <v>280</v>
      </c>
    </row>
    <row r="44" spans="2:17" ht="15" customHeight="1" outlineLevel="2" x14ac:dyDescent="0.25">
      <c r="B44" s="120" t="s">
        <v>191</v>
      </c>
      <c r="C44" s="104">
        <v>30506</v>
      </c>
      <c r="D44" s="104" t="s">
        <v>196</v>
      </c>
      <c r="E44" s="118">
        <v>45781</v>
      </c>
      <c r="F44" s="102" t="s">
        <v>149</v>
      </c>
      <c r="G44" s="104" t="s">
        <v>179</v>
      </c>
      <c r="H44" s="105">
        <v>280</v>
      </c>
      <c r="I44" s="104" t="s">
        <v>151</v>
      </c>
      <c r="J44" s="104" t="s">
        <v>151</v>
      </c>
      <c r="K44" s="104" t="s">
        <v>151</v>
      </c>
      <c r="L44" s="104" t="s">
        <v>195</v>
      </c>
      <c r="M44" s="117" t="s">
        <v>195</v>
      </c>
      <c r="N44" s="111"/>
      <c r="O44" s="109">
        <v>45808</v>
      </c>
      <c r="P44" t="s">
        <v>56</v>
      </c>
      <c r="Q44" s="105">
        <v>280</v>
      </c>
    </row>
    <row r="45" spans="2:17" ht="15" customHeight="1" outlineLevel="2" x14ac:dyDescent="0.25">
      <c r="B45" s="120" t="s">
        <v>191</v>
      </c>
      <c r="C45" s="104">
        <v>30506</v>
      </c>
      <c r="D45" s="104" t="s">
        <v>67</v>
      </c>
      <c r="E45" s="118">
        <v>45784</v>
      </c>
      <c r="F45" s="104" t="s">
        <v>197</v>
      </c>
      <c r="G45" s="104" t="s">
        <v>150</v>
      </c>
      <c r="H45" s="105">
        <v>235</v>
      </c>
      <c r="I45" s="104" t="s">
        <v>151</v>
      </c>
      <c r="J45" s="104" t="s">
        <v>151</v>
      </c>
      <c r="K45" s="104" t="s">
        <v>151</v>
      </c>
      <c r="L45" s="104" t="s">
        <v>195</v>
      </c>
      <c r="M45" s="117" t="s">
        <v>195</v>
      </c>
      <c r="N45" s="111"/>
      <c r="O45" s="109">
        <v>45808</v>
      </c>
      <c r="P45" t="s">
        <v>67</v>
      </c>
      <c r="Q45" s="105">
        <v>235</v>
      </c>
    </row>
    <row r="46" spans="2:17" ht="15" customHeight="1" outlineLevel="2" x14ac:dyDescent="0.25">
      <c r="B46" s="120" t="s">
        <v>191</v>
      </c>
      <c r="C46" s="104">
        <v>30506</v>
      </c>
      <c r="D46" s="104" t="s">
        <v>196</v>
      </c>
      <c r="E46" s="118">
        <v>45787</v>
      </c>
      <c r="F46" s="102" t="s">
        <v>149</v>
      </c>
      <c r="G46" s="104" t="s">
        <v>179</v>
      </c>
      <c r="H46" s="105">
        <v>280</v>
      </c>
      <c r="I46" s="104" t="s">
        <v>151</v>
      </c>
      <c r="J46" s="104" t="s">
        <v>151</v>
      </c>
      <c r="K46" s="104" t="s">
        <v>151</v>
      </c>
      <c r="L46" s="104" t="s">
        <v>195</v>
      </c>
      <c r="M46" s="117" t="s">
        <v>195</v>
      </c>
      <c r="N46" s="111"/>
      <c r="O46" s="109">
        <v>45808</v>
      </c>
      <c r="P46" t="s">
        <v>56</v>
      </c>
      <c r="Q46" s="105">
        <v>280</v>
      </c>
    </row>
    <row r="47" spans="2:17" ht="15" customHeight="1" outlineLevel="2" x14ac:dyDescent="0.25">
      <c r="B47" s="120" t="s">
        <v>191</v>
      </c>
      <c r="C47" s="104">
        <v>30506</v>
      </c>
      <c r="D47" s="104" t="s">
        <v>196</v>
      </c>
      <c r="E47" s="118">
        <v>45795</v>
      </c>
      <c r="F47" s="102" t="s">
        <v>149</v>
      </c>
      <c r="G47" s="104" t="s">
        <v>179</v>
      </c>
      <c r="H47" s="105">
        <v>280</v>
      </c>
      <c r="I47" s="104" t="s">
        <v>151</v>
      </c>
      <c r="J47" s="104" t="s">
        <v>151</v>
      </c>
      <c r="K47" s="104" t="s">
        <v>151</v>
      </c>
      <c r="L47" s="104" t="s">
        <v>195</v>
      </c>
      <c r="M47" s="117" t="s">
        <v>195</v>
      </c>
      <c r="N47" s="111"/>
      <c r="O47" s="109">
        <v>45808</v>
      </c>
      <c r="P47" t="s">
        <v>56</v>
      </c>
      <c r="Q47" s="105">
        <v>280</v>
      </c>
    </row>
    <row r="48" spans="2:17" ht="15" customHeight="1" outlineLevel="2" x14ac:dyDescent="0.25">
      <c r="B48" s="120" t="s">
        <v>191</v>
      </c>
      <c r="C48" s="104">
        <v>30506</v>
      </c>
      <c r="D48" s="104" t="s">
        <v>198</v>
      </c>
      <c r="E48" s="118">
        <v>45796</v>
      </c>
      <c r="F48" s="104" t="s">
        <v>199</v>
      </c>
      <c r="G48" s="104" t="s">
        <v>200</v>
      </c>
      <c r="H48" s="105">
        <v>235</v>
      </c>
      <c r="I48" s="104" t="s">
        <v>151</v>
      </c>
      <c r="J48" s="104" t="s">
        <v>151</v>
      </c>
      <c r="K48" s="104" t="s">
        <v>151</v>
      </c>
      <c r="L48" s="104" t="s">
        <v>195</v>
      </c>
      <c r="M48" s="117" t="s">
        <v>195</v>
      </c>
      <c r="N48" s="111"/>
      <c r="O48" s="109">
        <v>45808</v>
      </c>
      <c r="P48" t="s">
        <v>11</v>
      </c>
      <c r="Q48" s="105">
        <v>235</v>
      </c>
    </row>
    <row r="49" spans="2:17" ht="15" customHeight="1" outlineLevel="2" x14ac:dyDescent="0.25">
      <c r="B49" s="110" t="s">
        <v>201</v>
      </c>
      <c r="C49" s="104">
        <v>29709</v>
      </c>
      <c r="D49" s="104" t="s">
        <v>202</v>
      </c>
      <c r="E49" s="112">
        <v>45769</v>
      </c>
      <c r="F49" s="104" t="s">
        <v>203</v>
      </c>
      <c r="G49" s="104" t="s">
        <v>150</v>
      </c>
      <c r="H49" s="105">
        <v>235</v>
      </c>
      <c r="I49" s="104" t="s">
        <v>151</v>
      </c>
      <c r="J49" s="104" t="s">
        <v>151</v>
      </c>
      <c r="K49" s="104" t="s">
        <v>151</v>
      </c>
      <c r="L49" s="107">
        <v>19991299589</v>
      </c>
      <c r="M49" s="117" t="s">
        <v>204</v>
      </c>
      <c r="N49" s="111"/>
      <c r="O49" s="109">
        <v>45777</v>
      </c>
      <c r="P49" t="s">
        <v>34</v>
      </c>
      <c r="Q49" s="105">
        <v>235</v>
      </c>
    </row>
    <row r="50" spans="2:17" ht="15" customHeight="1" outlineLevel="2" x14ac:dyDescent="0.25">
      <c r="B50" s="110" t="s">
        <v>201</v>
      </c>
      <c r="C50" s="104">
        <v>29709</v>
      </c>
      <c r="D50" s="104" t="s">
        <v>202</v>
      </c>
      <c r="E50" s="112">
        <v>45771</v>
      </c>
      <c r="F50" s="104" t="s">
        <v>203</v>
      </c>
      <c r="G50" s="104" t="s">
        <v>150</v>
      </c>
      <c r="H50" s="105">
        <v>235</v>
      </c>
      <c r="I50" s="104" t="s">
        <v>151</v>
      </c>
      <c r="J50" s="104" t="s">
        <v>151</v>
      </c>
      <c r="K50" s="104" t="s">
        <v>151</v>
      </c>
      <c r="L50" s="107">
        <v>19991299589</v>
      </c>
      <c r="M50" s="117" t="s">
        <v>204</v>
      </c>
      <c r="N50" s="111"/>
      <c r="O50" s="109">
        <v>45777</v>
      </c>
      <c r="P50" t="s">
        <v>34</v>
      </c>
      <c r="Q50" s="105">
        <v>235</v>
      </c>
    </row>
    <row r="51" spans="2:17" ht="15" customHeight="1" outlineLevel="2" x14ac:dyDescent="0.25">
      <c r="B51" s="110" t="s">
        <v>201</v>
      </c>
      <c r="C51" s="104">
        <v>29709</v>
      </c>
      <c r="D51" s="104" t="s">
        <v>155</v>
      </c>
      <c r="E51" s="112">
        <v>45773</v>
      </c>
      <c r="F51" s="104" t="s">
        <v>156</v>
      </c>
      <c r="G51" s="104" t="s">
        <v>150</v>
      </c>
      <c r="H51" s="105">
        <v>235</v>
      </c>
      <c r="I51" s="104" t="s">
        <v>151</v>
      </c>
      <c r="J51" s="104" t="s">
        <v>151</v>
      </c>
      <c r="K51" s="104" t="s">
        <v>151</v>
      </c>
      <c r="L51" s="107">
        <v>19991299589</v>
      </c>
      <c r="M51" s="117" t="s">
        <v>204</v>
      </c>
      <c r="N51" s="122" t="s">
        <v>160</v>
      </c>
      <c r="O51" s="109">
        <v>45777</v>
      </c>
      <c r="P51" t="s">
        <v>26</v>
      </c>
      <c r="Q51" s="105">
        <v>235</v>
      </c>
    </row>
    <row r="52" spans="2:17" ht="15" customHeight="1" outlineLevel="2" x14ac:dyDescent="0.25">
      <c r="B52" s="110" t="s">
        <v>205</v>
      </c>
      <c r="C52" s="104">
        <v>30455</v>
      </c>
      <c r="D52" s="104" t="s">
        <v>206</v>
      </c>
      <c r="E52" s="112">
        <v>45773</v>
      </c>
      <c r="F52" s="102" t="s">
        <v>149</v>
      </c>
      <c r="G52" s="104" t="s">
        <v>194</v>
      </c>
      <c r="H52" s="105">
        <v>179.2</v>
      </c>
      <c r="I52" s="104" t="s">
        <v>151</v>
      </c>
      <c r="J52" s="104" t="s">
        <v>151</v>
      </c>
      <c r="K52" s="104" t="s">
        <v>151</v>
      </c>
      <c r="L52" s="104" t="s">
        <v>207</v>
      </c>
      <c r="M52" s="123" t="s">
        <v>207</v>
      </c>
      <c r="N52" s="111"/>
      <c r="O52" s="109">
        <v>45777</v>
      </c>
      <c r="P52" t="s">
        <v>89</v>
      </c>
      <c r="Q52" s="105">
        <v>179.2</v>
      </c>
    </row>
    <row r="53" spans="2:17" ht="15" customHeight="1" outlineLevel="2" x14ac:dyDescent="0.25">
      <c r="B53" s="110" t="s">
        <v>205</v>
      </c>
      <c r="C53" s="104">
        <v>30455</v>
      </c>
      <c r="D53" s="104" t="s">
        <v>206</v>
      </c>
      <c r="E53" s="112">
        <v>45781</v>
      </c>
      <c r="F53" s="102" t="s">
        <v>149</v>
      </c>
      <c r="G53" s="104" t="s">
        <v>150</v>
      </c>
      <c r="H53" s="105">
        <v>179.2</v>
      </c>
      <c r="I53" s="104" t="s">
        <v>151</v>
      </c>
      <c r="J53" s="104" t="s">
        <v>151</v>
      </c>
      <c r="K53" s="104" t="s">
        <v>151</v>
      </c>
      <c r="L53" s="104" t="s">
        <v>207</v>
      </c>
      <c r="M53" s="123" t="s">
        <v>207</v>
      </c>
      <c r="N53" s="111"/>
      <c r="O53" s="109">
        <v>45808</v>
      </c>
      <c r="P53" t="s">
        <v>89</v>
      </c>
      <c r="Q53" s="105">
        <v>179.2</v>
      </c>
    </row>
    <row r="54" spans="2:17" ht="15" customHeight="1" outlineLevel="2" x14ac:dyDescent="0.25">
      <c r="B54" s="110" t="s">
        <v>205</v>
      </c>
      <c r="C54" s="104">
        <v>30455</v>
      </c>
      <c r="D54" s="104" t="s">
        <v>206</v>
      </c>
      <c r="E54" s="112">
        <v>45787</v>
      </c>
      <c r="F54" s="102" t="s">
        <v>149</v>
      </c>
      <c r="G54" s="104" t="s">
        <v>194</v>
      </c>
      <c r="H54" s="105">
        <v>179.2</v>
      </c>
      <c r="I54" s="104" t="s">
        <v>151</v>
      </c>
      <c r="J54" s="104" t="s">
        <v>151</v>
      </c>
      <c r="K54" s="104" t="s">
        <v>151</v>
      </c>
      <c r="L54" s="104" t="s">
        <v>207</v>
      </c>
      <c r="M54" s="123" t="s">
        <v>207</v>
      </c>
      <c r="N54" s="111"/>
      <c r="O54" s="109">
        <v>45808</v>
      </c>
      <c r="P54" t="s">
        <v>89</v>
      </c>
      <c r="Q54" s="105">
        <v>179.2</v>
      </c>
    </row>
    <row r="55" spans="2:17" ht="15" customHeight="1" outlineLevel="2" x14ac:dyDescent="0.25">
      <c r="B55" s="110" t="s">
        <v>205</v>
      </c>
      <c r="C55" s="104">
        <v>30455</v>
      </c>
      <c r="D55" s="104" t="s">
        <v>206</v>
      </c>
      <c r="E55" s="112">
        <v>45795</v>
      </c>
      <c r="F55" s="102" t="s">
        <v>149</v>
      </c>
      <c r="G55" s="104" t="s">
        <v>150</v>
      </c>
      <c r="H55" s="105">
        <v>179.2</v>
      </c>
      <c r="I55" s="104" t="s">
        <v>151</v>
      </c>
      <c r="J55" s="104" t="s">
        <v>151</v>
      </c>
      <c r="K55" s="104" t="s">
        <v>151</v>
      </c>
      <c r="L55" s="104" t="s">
        <v>207</v>
      </c>
      <c r="M55" s="123" t="s">
        <v>207</v>
      </c>
      <c r="N55" s="111"/>
      <c r="O55" s="109">
        <v>45808</v>
      </c>
      <c r="P55" t="s">
        <v>89</v>
      </c>
      <c r="Q55" s="105">
        <v>179.2</v>
      </c>
    </row>
    <row r="56" spans="2:17" ht="15" customHeight="1" outlineLevel="2" x14ac:dyDescent="0.25">
      <c r="B56" s="110" t="s">
        <v>208</v>
      </c>
      <c r="C56" s="104">
        <v>30042</v>
      </c>
      <c r="D56" s="102" t="s">
        <v>60</v>
      </c>
      <c r="E56" s="112">
        <v>45783</v>
      </c>
      <c r="F56" s="104" t="s">
        <v>209</v>
      </c>
      <c r="G56" s="104" t="s">
        <v>194</v>
      </c>
      <c r="H56" s="105">
        <v>280</v>
      </c>
      <c r="I56" s="104" t="s">
        <v>151</v>
      </c>
      <c r="J56" s="104" t="s">
        <v>151</v>
      </c>
      <c r="K56" s="104" t="s">
        <v>151</v>
      </c>
      <c r="L56" s="123" t="s">
        <v>210</v>
      </c>
      <c r="M56" s="123" t="s">
        <v>211</v>
      </c>
      <c r="N56" s="111"/>
      <c r="O56" s="109">
        <v>45808</v>
      </c>
      <c r="P56" t="s">
        <v>60</v>
      </c>
      <c r="Q56" s="105">
        <v>280</v>
      </c>
    </row>
    <row r="57" spans="2:17" ht="15" customHeight="1" outlineLevel="2" x14ac:dyDescent="0.25">
      <c r="B57" s="110" t="s">
        <v>212</v>
      </c>
      <c r="C57" s="104">
        <v>25919</v>
      </c>
      <c r="D57" s="104" t="s">
        <v>206</v>
      </c>
      <c r="E57" s="112">
        <v>45768</v>
      </c>
      <c r="F57" s="102" t="s">
        <v>149</v>
      </c>
      <c r="G57" s="104" t="s">
        <v>150</v>
      </c>
      <c r="H57" s="105">
        <v>179.2</v>
      </c>
      <c r="I57" s="104" t="s">
        <v>151</v>
      </c>
      <c r="J57" s="104" t="s">
        <v>151</v>
      </c>
      <c r="K57" s="104" t="s">
        <v>151</v>
      </c>
      <c r="L57" s="104" t="s">
        <v>213</v>
      </c>
      <c r="M57" s="124" t="s">
        <v>213</v>
      </c>
      <c r="N57" s="111"/>
      <c r="O57" s="109">
        <v>45777</v>
      </c>
      <c r="P57" t="s">
        <v>89</v>
      </c>
      <c r="Q57" s="105">
        <v>179.2</v>
      </c>
    </row>
    <row r="58" spans="2:17" ht="15" customHeight="1" outlineLevel="2" x14ac:dyDescent="0.25">
      <c r="B58" s="110" t="s">
        <v>212</v>
      </c>
      <c r="C58" s="104">
        <v>25919</v>
      </c>
      <c r="D58" s="104" t="s">
        <v>206</v>
      </c>
      <c r="E58" s="112">
        <v>45774</v>
      </c>
      <c r="F58" s="102" t="s">
        <v>149</v>
      </c>
      <c r="G58" s="104" t="s">
        <v>150</v>
      </c>
      <c r="H58" s="105">
        <v>179.2</v>
      </c>
      <c r="I58" s="104" t="s">
        <v>151</v>
      </c>
      <c r="J58" s="104" t="s">
        <v>151</v>
      </c>
      <c r="K58" s="104" t="s">
        <v>151</v>
      </c>
      <c r="L58" s="104" t="s">
        <v>213</v>
      </c>
      <c r="M58" s="124" t="s">
        <v>213</v>
      </c>
      <c r="N58" s="111"/>
      <c r="O58" s="109">
        <v>45777</v>
      </c>
      <c r="P58" t="s">
        <v>89</v>
      </c>
      <c r="Q58" s="105">
        <v>179.2</v>
      </c>
    </row>
    <row r="59" spans="2:17" ht="15" customHeight="1" outlineLevel="2" x14ac:dyDescent="0.25">
      <c r="B59" s="110" t="s">
        <v>212</v>
      </c>
      <c r="C59" s="104">
        <v>25919</v>
      </c>
      <c r="D59" s="104" t="s">
        <v>206</v>
      </c>
      <c r="E59" s="112">
        <v>45778</v>
      </c>
      <c r="F59" s="102" t="s">
        <v>149</v>
      </c>
      <c r="G59" s="104" t="s">
        <v>194</v>
      </c>
      <c r="H59" s="105">
        <v>179.2</v>
      </c>
      <c r="I59" s="104" t="s">
        <v>151</v>
      </c>
      <c r="J59" s="104" t="s">
        <v>151</v>
      </c>
      <c r="K59" s="104" t="s">
        <v>151</v>
      </c>
      <c r="L59" s="104" t="s">
        <v>213</v>
      </c>
      <c r="M59" s="124" t="s">
        <v>213</v>
      </c>
      <c r="N59" s="111"/>
      <c r="O59" s="109">
        <v>45808</v>
      </c>
      <c r="P59" t="s">
        <v>89</v>
      </c>
      <c r="Q59" s="105">
        <v>179.2</v>
      </c>
    </row>
    <row r="60" spans="2:17" ht="15" customHeight="1" outlineLevel="2" x14ac:dyDescent="0.25">
      <c r="B60" s="110" t="s">
        <v>212</v>
      </c>
      <c r="C60" s="104">
        <v>25919</v>
      </c>
      <c r="D60" s="104" t="s">
        <v>206</v>
      </c>
      <c r="E60" s="112">
        <v>45780</v>
      </c>
      <c r="F60" s="102" t="s">
        <v>149</v>
      </c>
      <c r="G60" s="104" t="s">
        <v>194</v>
      </c>
      <c r="H60" s="105">
        <v>179.2</v>
      </c>
      <c r="I60" s="104" t="s">
        <v>151</v>
      </c>
      <c r="J60" s="104" t="s">
        <v>151</v>
      </c>
      <c r="K60" s="104" t="s">
        <v>151</v>
      </c>
      <c r="L60" s="104" t="s">
        <v>213</v>
      </c>
      <c r="M60" s="124" t="s">
        <v>213</v>
      </c>
      <c r="N60" s="111"/>
      <c r="O60" s="109">
        <v>45808</v>
      </c>
      <c r="P60" t="s">
        <v>89</v>
      </c>
      <c r="Q60" s="105">
        <v>179.2</v>
      </c>
    </row>
    <row r="61" spans="2:17" outlineLevel="2" x14ac:dyDescent="0.25">
      <c r="B61" s="110" t="s">
        <v>212</v>
      </c>
      <c r="C61" s="104">
        <v>25919</v>
      </c>
      <c r="D61" s="104" t="s">
        <v>206</v>
      </c>
      <c r="E61" s="112">
        <v>45788</v>
      </c>
      <c r="F61" s="102" t="s">
        <v>149</v>
      </c>
      <c r="G61" s="104" t="s">
        <v>150</v>
      </c>
      <c r="H61" s="105">
        <v>179.2</v>
      </c>
      <c r="I61" s="104" t="s">
        <v>151</v>
      </c>
      <c r="J61" s="104" t="s">
        <v>151</v>
      </c>
      <c r="K61" s="104" t="s">
        <v>151</v>
      </c>
      <c r="L61" s="104" t="s">
        <v>213</v>
      </c>
      <c r="M61" s="124" t="s">
        <v>213</v>
      </c>
      <c r="N61" s="111"/>
      <c r="O61" s="109">
        <v>45808</v>
      </c>
      <c r="P61" t="s">
        <v>89</v>
      </c>
      <c r="Q61" s="105">
        <v>179.2</v>
      </c>
    </row>
    <row r="62" spans="2:17" outlineLevel="2" x14ac:dyDescent="0.25">
      <c r="B62" s="110" t="s">
        <v>212</v>
      </c>
      <c r="C62" s="104">
        <v>25919</v>
      </c>
      <c r="D62" s="104" t="s">
        <v>206</v>
      </c>
      <c r="E62" s="112">
        <v>45794</v>
      </c>
      <c r="F62" s="102" t="s">
        <v>149</v>
      </c>
      <c r="G62" s="104" t="s">
        <v>194</v>
      </c>
      <c r="H62" s="105">
        <v>179.2</v>
      </c>
      <c r="I62" s="104" t="s">
        <v>151</v>
      </c>
      <c r="J62" s="104" t="s">
        <v>151</v>
      </c>
      <c r="K62" s="104" t="s">
        <v>151</v>
      </c>
      <c r="L62" s="104" t="s">
        <v>213</v>
      </c>
      <c r="M62" s="124" t="s">
        <v>213</v>
      </c>
      <c r="N62" s="111"/>
      <c r="O62" s="109">
        <v>45808</v>
      </c>
      <c r="P62" t="s">
        <v>89</v>
      </c>
      <c r="Q62" s="105">
        <v>179.2</v>
      </c>
    </row>
    <row r="63" spans="2:17" outlineLevel="2" x14ac:dyDescent="0.25">
      <c r="B63" s="110" t="s">
        <v>214</v>
      </c>
      <c r="C63" s="104">
        <v>31465</v>
      </c>
      <c r="D63" s="104" t="s">
        <v>148</v>
      </c>
      <c r="E63" s="112">
        <v>45765</v>
      </c>
      <c r="F63" s="102" t="s">
        <v>149</v>
      </c>
      <c r="G63" s="104" t="s">
        <v>150</v>
      </c>
      <c r="H63" s="105">
        <v>235</v>
      </c>
      <c r="I63" s="104" t="s">
        <v>151</v>
      </c>
      <c r="J63" s="104" t="s">
        <v>151</v>
      </c>
      <c r="K63" s="104" t="s">
        <v>151</v>
      </c>
      <c r="L63" s="115">
        <v>11974631772</v>
      </c>
      <c r="M63" s="115" t="s">
        <v>215</v>
      </c>
      <c r="N63" s="111"/>
      <c r="O63" s="109">
        <v>45777</v>
      </c>
      <c r="P63" t="s">
        <v>68</v>
      </c>
      <c r="Q63" s="105">
        <v>235</v>
      </c>
    </row>
    <row r="64" spans="2:17" outlineLevel="2" x14ac:dyDescent="0.25">
      <c r="B64" s="110" t="s">
        <v>214</v>
      </c>
      <c r="C64" s="104">
        <v>31465</v>
      </c>
      <c r="D64" s="104" t="s">
        <v>148</v>
      </c>
      <c r="E64" s="112">
        <v>45768</v>
      </c>
      <c r="F64" s="102" t="s">
        <v>149</v>
      </c>
      <c r="G64" s="104" t="s">
        <v>150</v>
      </c>
      <c r="H64" s="105">
        <v>235</v>
      </c>
      <c r="I64" s="104" t="s">
        <v>151</v>
      </c>
      <c r="J64" s="104" t="s">
        <v>151</v>
      </c>
      <c r="K64" s="104" t="s">
        <v>151</v>
      </c>
      <c r="L64" s="115">
        <v>11974631772</v>
      </c>
      <c r="M64" s="115" t="s">
        <v>215</v>
      </c>
      <c r="N64" s="111"/>
      <c r="O64" s="109">
        <v>45777</v>
      </c>
      <c r="P64" t="s">
        <v>68</v>
      </c>
      <c r="Q64" s="105">
        <v>235</v>
      </c>
    </row>
    <row r="65" spans="2:17" outlineLevel="2" x14ac:dyDescent="0.25">
      <c r="B65" s="110" t="s">
        <v>214</v>
      </c>
      <c r="C65" s="104">
        <v>31465</v>
      </c>
      <c r="D65" s="104" t="s">
        <v>148</v>
      </c>
      <c r="E65" s="112">
        <v>45779</v>
      </c>
      <c r="F65" s="102" t="s">
        <v>149</v>
      </c>
      <c r="G65" s="104" t="s">
        <v>150</v>
      </c>
      <c r="H65" s="105">
        <v>235</v>
      </c>
      <c r="I65" s="104" t="s">
        <v>151</v>
      </c>
      <c r="J65" s="104" t="s">
        <v>151</v>
      </c>
      <c r="K65" s="104" t="s">
        <v>151</v>
      </c>
      <c r="L65" s="115">
        <v>11974631772</v>
      </c>
      <c r="M65" s="115" t="s">
        <v>215</v>
      </c>
      <c r="N65" s="111"/>
      <c r="O65" s="109">
        <v>45808</v>
      </c>
      <c r="P65" t="s">
        <v>68</v>
      </c>
      <c r="Q65" s="105">
        <v>235</v>
      </c>
    </row>
    <row r="66" spans="2:17" outlineLevel="2" x14ac:dyDescent="0.25">
      <c r="B66" s="110" t="s">
        <v>214</v>
      </c>
      <c r="C66" s="104">
        <v>31465</v>
      </c>
      <c r="D66" s="104" t="s">
        <v>148</v>
      </c>
      <c r="E66" s="112">
        <v>45780</v>
      </c>
      <c r="F66" s="102" t="s">
        <v>149</v>
      </c>
      <c r="G66" s="104" t="s">
        <v>150</v>
      </c>
      <c r="H66" s="105">
        <v>235</v>
      </c>
      <c r="I66" s="104" t="s">
        <v>151</v>
      </c>
      <c r="J66" s="104" t="s">
        <v>151</v>
      </c>
      <c r="K66" s="104" t="s">
        <v>151</v>
      </c>
      <c r="L66" s="115">
        <v>11974631772</v>
      </c>
      <c r="M66" s="115" t="s">
        <v>215</v>
      </c>
      <c r="N66" s="111"/>
      <c r="O66" s="109">
        <v>45808</v>
      </c>
      <c r="P66" t="s">
        <v>68</v>
      </c>
      <c r="Q66" s="105">
        <v>235</v>
      </c>
    </row>
    <row r="67" spans="2:17" outlineLevel="2" x14ac:dyDescent="0.25">
      <c r="B67" s="110" t="s">
        <v>214</v>
      </c>
      <c r="C67" s="104">
        <v>31465</v>
      </c>
      <c r="D67" s="104" t="s">
        <v>148</v>
      </c>
      <c r="E67" s="112">
        <v>45787</v>
      </c>
      <c r="F67" s="102" t="s">
        <v>149</v>
      </c>
      <c r="G67" s="104" t="s">
        <v>150</v>
      </c>
      <c r="H67" s="105">
        <v>235</v>
      </c>
      <c r="I67" s="104" t="s">
        <v>151</v>
      </c>
      <c r="J67" s="104" t="s">
        <v>151</v>
      </c>
      <c r="K67" s="104" t="s">
        <v>151</v>
      </c>
      <c r="L67" s="115">
        <v>11974631772</v>
      </c>
      <c r="M67" s="115" t="s">
        <v>215</v>
      </c>
      <c r="N67" s="111"/>
      <c r="O67" s="109">
        <v>45808</v>
      </c>
      <c r="P67" t="s">
        <v>68</v>
      </c>
      <c r="Q67" s="105">
        <v>235</v>
      </c>
    </row>
    <row r="68" spans="2:17" outlineLevel="2" x14ac:dyDescent="0.25">
      <c r="B68" s="110" t="s">
        <v>216</v>
      </c>
      <c r="C68" s="104">
        <v>31532</v>
      </c>
      <c r="D68" s="102" t="s">
        <v>60</v>
      </c>
      <c r="E68" s="112">
        <v>45777</v>
      </c>
      <c r="F68" s="116" t="s">
        <v>166</v>
      </c>
      <c r="G68" s="104" t="s">
        <v>150</v>
      </c>
      <c r="H68" s="105">
        <v>235</v>
      </c>
      <c r="I68" s="104" t="s">
        <v>151</v>
      </c>
      <c r="J68" s="104" t="s">
        <v>151</v>
      </c>
      <c r="K68" s="104" t="s">
        <v>151</v>
      </c>
      <c r="L68" s="125" t="s">
        <v>217</v>
      </c>
      <c r="M68" s="117" t="s">
        <v>218</v>
      </c>
      <c r="N68" s="111"/>
      <c r="O68" s="109">
        <v>45777</v>
      </c>
      <c r="P68" t="s">
        <v>60</v>
      </c>
      <c r="Q68" s="105">
        <v>235</v>
      </c>
    </row>
    <row r="69" spans="2:17" outlineLevel="2" x14ac:dyDescent="0.25">
      <c r="B69" s="110" t="s">
        <v>216</v>
      </c>
      <c r="C69" s="104">
        <v>31532</v>
      </c>
      <c r="D69" s="102" t="s">
        <v>60</v>
      </c>
      <c r="E69" s="112">
        <v>45779</v>
      </c>
      <c r="F69" s="116" t="s">
        <v>166</v>
      </c>
      <c r="G69" s="104" t="s">
        <v>150</v>
      </c>
      <c r="H69" s="105">
        <v>235</v>
      </c>
      <c r="I69" s="104" t="s">
        <v>151</v>
      </c>
      <c r="J69" s="104" t="s">
        <v>151</v>
      </c>
      <c r="K69" s="104" t="s">
        <v>151</v>
      </c>
      <c r="L69" s="125" t="s">
        <v>217</v>
      </c>
      <c r="M69" s="117" t="s">
        <v>218</v>
      </c>
      <c r="N69" s="111"/>
      <c r="O69" s="109">
        <v>45808</v>
      </c>
      <c r="P69" t="s">
        <v>60</v>
      </c>
      <c r="Q69" s="105">
        <v>235</v>
      </c>
    </row>
    <row r="70" spans="2:17" outlineLevel="2" x14ac:dyDescent="0.25">
      <c r="B70" s="110" t="s">
        <v>216</v>
      </c>
      <c r="C70" s="104">
        <v>31532</v>
      </c>
      <c r="D70" s="102" t="s">
        <v>60</v>
      </c>
      <c r="E70" s="112">
        <v>45783</v>
      </c>
      <c r="F70" s="116" t="s">
        <v>166</v>
      </c>
      <c r="G70" s="104" t="s">
        <v>150</v>
      </c>
      <c r="H70" s="105">
        <v>235</v>
      </c>
      <c r="I70" s="104" t="s">
        <v>151</v>
      </c>
      <c r="J70" s="104" t="s">
        <v>151</v>
      </c>
      <c r="K70" s="104" t="s">
        <v>151</v>
      </c>
      <c r="L70" s="125" t="s">
        <v>217</v>
      </c>
      <c r="M70" s="117" t="s">
        <v>218</v>
      </c>
      <c r="N70" s="111"/>
      <c r="O70" s="109">
        <v>45808</v>
      </c>
      <c r="P70" t="s">
        <v>60</v>
      </c>
      <c r="Q70" s="105">
        <v>235</v>
      </c>
    </row>
    <row r="71" spans="2:17" outlineLevel="2" x14ac:dyDescent="0.25">
      <c r="B71" s="110" t="s">
        <v>216</v>
      </c>
      <c r="C71" s="104">
        <v>31532</v>
      </c>
      <c r="D71" s="102" t="s">
        <v>60</v>
      </c>
      <c r="E71" s="112">
        <v>45785</v>
      </c>
      <c r="F71" s="116" t="s">
        <v>166</v>
      </c>
      <c r="G71" s="104" t="s">
        <v>150</v>
      </c>
      <c r="H71" s="105">
        <v>235</v>
      </c>
      <c r="I71" s="104" t="s">
        <v>151</v>
      </c>
      <c r="J71" s="104" t="s">
        <v>151</v>
      </c>
      <c r="K71" s="104" t="s">
        <v>151</v>
      </c>
      <c r="L71" s="125" t="s">
        <v>217</v>
      </c>
      <c r="M71" s="117" t="s">
        <v>218</v>
      </c>
      <c r="N71" s="111"/>
      <c r="O71" s="109">
        <v>45808</v>
      </c>
      <c r="P71" t="s">
        <v>60</v>
      </c>
      <c r="Q71" s="105">
        <v>235</v>
      </c>
    </row>
    <row r="72" spans="2:17" outlineLevel="2" x14ac:dyDescent="0.25">
      <c r="B72" s="110" t="s">
        <v>216</v>
      </c>
      <c r="C72" s="104">
        <v>31532</v>
      </c>
      <c r="D72" s="102" t="s">
        <v>60</v>
      </c>
      <c r="E72" s="112">
        <v>45789</v>
      </c>
      <c r="F72" s="116" t="s">
        <v>166</v>
      </c>
      <c r="G72" s="104" t="s">
        <v>150</v>
      </c>
      <c r="H72" s="105">
        <v>235</v>
      </c>
      <c r="I72" s="104" t="s">
        <v>151</v>
      </c>
      <c r="J72" s="104" t="s">
        <v>151</v>
      </c>
      <c r="K72" s="104" t="s">
        <v>151</v>
      </c>
      <c r="L72" s="125" t="s">
        <v>217</v>
      </c>
      <c r="M72" s="117" t="s">
        <v>218</v>
      </c>
      <c r="N72" s="111"/>
      <c r="O72" s="109">
        <v>45808</v>
      </c>
      <c r="P72" t="s">
        <v>60</v>
      </c>
      <c r="Q72" s="105">
        <v>235</v>
      </c>
    </row>
    <row r="73" spans="2:17" outlineLevel="2" x14ac:dyDescent="0.25">
      <c r="B73" s="110" t="s">
        <v>216</v>
      </c>
      <c r="C73" s="104">
        <v>31532</v>
      </c>
      <c r="D73" s="102" t="s">
        <v>60</v>
      </c>
      <c r="E73" s="112">
        <v>45793</v>
      </c>
      <c r="F73" s="116" t="s">
        <v>166</v>
      </c>
      <c r="G73" s="104" t="s">
        <v>150</v>
      </c>
      <c r="H73" s="105">
        <v>235</v>
      </c>
      <c r="I73" s="104" t="s">
        <v>151</v>
      </c>
      <c r="J73" s="104" t="s">
        <v>151</v>
      </c>
      <c r="K73" s="104" t="s">
        <v>151</v>
      </c>
      <c r="L73" s="125" t="s">
        <v>217</v>
      </c>
      <c r="M73" s="117" t="s">
        <v>218</v>
      </c>
      <c r="N73" s="111"/>
      <c r="O73" s="109">
        <v>45808</v>
      </c>
      <c r="P73" t="s">
        <v>60</v>
      </c>
      <c r="Q73" s="105">
        <v>235</v>
      </c>
    </row>
    <row r="74" spans="2:17" outlineLevel="2" x14ac:dyDescent="0.25">
      <c r="B74" s="110" t="s">
        <v>216</v>
      </c>
      <c r="C74" s="104">
        <v>31532</v>
      </c>
      <c r="D74" s="102" t="s">
        <v>60</v>
      </c>
      <c r="E74" s="112">
        <v>45797</v>
      </c>
      <c r="F74" s="116" t="s">
        <v>166</v>
      </c>
      <c r="G74" s="104" t="s">
        <v>150</v>
      </c>
      <c r="H74" s="105">
        <v>235</v>
      </c>
      <c r="I74" s="104" t="s">
        <v>151</v>
      </c>
      <c r="J74" s="104" t="s">
        <v>151</v>
      </c>
      <c r="K74" s="104" t="s">
        <v>151</v>
      </c>
      <c r="L74" s="125" t="s">
        <v>217</v>
      </c>
      <c r="M74" s="117" t="s">
        <v>218</v>
      </c>
      <c r="N74" s="111"/>
      <c r="O74" s="109">
        <v>45808</v>
      </c>
      <c r="P74" t="s">
        <v>60</v>
      </c>
      <c r="Q74" s="105">
        <v>235</v>
      </c>
    </row>
    <row r="75" spans="2:17" outlineLevel="2" x14ac:dyDescent="0.25">
      <c r="B75" s="110" t="s">
        <v>219</v>
      </c>
      <c r="C75" s="104">
        <v>30264</v>
      </c>
      <c r="D75" s="104" t="s">
        <v>196</v>
      </c>
      <c r="E75" s="118">
        <v>45768</v>
      </c>
      <c r="F75" s="102" t="s">
        <v>149</v>
      </c>
      <c r="G75" s="104" t="s">
        <v>179</v>
      </c>
      <c r="H75" s="105">
        <v>280</v>
      </c>
      <c r="I75" s="104" t="s">
        <v>151</v>
      </c>
      <c r="J75" s="104" t="s">
        <v>151</v>
      </c>
      <c r="K75" s="104" t="s">
        <v>151</v>
      </c>
      <c r="L75" s="104" t="s">
        <v>220</v>
      </c>
      <c r="M75" s="126" t="s">
        <v>220</v>
      </c>
      <c r="N75" s="111"/>
      <c r="O75" s="109">
        <v>45777</v>
      </c>
      <c r="P75" t="s">
        <v>56</v>
      </c>
      <c r="Q75" s="105">
        <v>280</v>
      </c>
    </row>
    <row r="76" spans="2:17" outlineLevel="2" x14ac:dyDescent="0.25">
      <c r="B76" s="110" t="s">
        <v>219</v>
      </c>
      <c r="C76" s="104">
        <v>30264</v>
      </c>
      <c r="D76" s="102" t="s">
        <v>60</v>
      </c>
      <c r="E76" s="118">
        <v>45771</v>
      </c>
      <c r="F76" s="104" t="s">
        <v>221</v>
      </c>
      <c r="G76" s="104" t="s">
        <v>194</v>
      </c>
      <c r="H76" s="105">
        <v>280</v>
      </c>
      <c r="I76" s="104" t="s">
        <v>151</v>
      </c>
      <c r="J76" s="104" t="s">
        <v>151</v>
      </c>
      <c r="K76" s="104" t="s">
        <v>151</v>
      </c>
      <c r="L76" s="104" t="s">
        <v>220</v>
      </c>
      <c r="M76" s="126" t="s">
        <v>220</v>
      </c>
      <c r="N76" s="111"/>
      <c r="O76" s="109">
        <v>45777</v>
      </c>
      <c r="P76" t="s">
        <v>60</v>
      </c>
      <c r="Q76" s="105">
        <v>280</v>
      </c>
    </row>
    <row r="77" spans="2:17" outlineLevel="2" x14ac:dyDescent="0.25">
      <c r="B77" s="110" t="s">
        <v>219</v>
      </c>
      <c r="C77" s="104">
        <v>30264</v>
      </c>
      <c r="D77" s="104" t="s">
        <v>198</v>
      </c>
      <c r="E77" s="118">
        <v>45772</v>
      </c>
      <c r="F77" s="104" t="s">
        <v>199</v>
      </c>
      <c r="G77" s="104" t="s">
        <v>200</v>
      </c>
      <c r="H77" s="105">
        <v>280</v>
      </c>
      <c r="I77" s="104" t="s">
        <v>151</v>
      </c>
      <c r="J77" s="104" t="s">
        <v>151</v>
      </c>
      <c r="K77" s="104" t="s">
        <v>151</v>
      </c>
      <c r="L77" s="104" t="s">
        <v>220</v>
      </c>
      <c r="M77" s="126" t="s">
        <v>220</v>
      </c>
      <c r="N77" s="111"/>
      <c r="O77" s="109">
        <v>45777</v>
      </c>
      <c r="P77" t="s">
        <v>11</v>
      </c>
      <c r="Q77" s="105">
        <v>280</v>
      </c>
    </row>
    <row r="78" spans="2:17" outlineLevel="2" x14ac:dyDescent="0.25">
      <c r="B78" s="110" t="s">
        <v>219</v>
      </c>
      <c r="C78" s="104">
        <v>30264</v>
      </c>
      <c r="D78" s="104" t="s">
        <v>196</v>
      </c>
      <c r="E78" s="118">
        <v>45774</v>
      </c>
      <c r="F78" s="102" t="s">
        <v>149</v>
      </c>
      <c r="G78" s="104" t="s">
        <v>179</v>
      </c>
      <c r="H78" s="105">
        <v>280</v>
      </c>
      <c r="I78" s="104" t="s">
        <v>151</v>
      </c>
      <c r="J78" s="104" t="s">
        <v>151</v>
      </c>
      <c r="K78" s="104" t="s">
        <v>151</v>
      </c>
      <c r="L78" s="104" t="s">
        <v>220</v>
      </c>
      <c r="M78" s="126" t="s">
        <v>220</v>
      </c>
      <c r="N78" s="111"/>
      <c r="O78" s="109">
        <v>45777</v>
      </c>
      <c r="P78" t="s">
        <v>56</v>
      </c>
      <c r="Q78" s="105">
        <v>280</v>
      </c>
    </row>
    <row r="79" spans="2:17" outlineLevel="2" x14ac:dyDescent="0.25">
      <c r="B79" s="110" t="s">
        <v>219</v>
      </c>
      <c r="C79" s="104">
        <v>30264</v>
      </c>
      <c r="D79" s="104" t="s">
        <v>196</v>
      </c>
      <c r="E79" s="118">
        <v>45778</v>
      </c>
      <c r="F79" s="102" t="s">
        <v>149</v>
      </c>
      <c r="G79" s="104" t="s">
        <v>179</v>
      </c>
      <c r="H79" s="105">
        <v>280</v>
      </c>
      <c r="I79" s="104" t="s">
        <v>151</v>
      </c>
      <c r="J79" s="104" t="s">
        <v>151</v>
      </c>
      <c r="K79" s="104" t="s">
        <v>151</v>
      </c>
      <c r="L79" s="127" t="s">
        <v>220</v>
      </c>
      <c r="M79" s="126" t="s">
        <v>220</v>
      </c>
      <c r="N79" s="111"/>
      <c r="O79" s="109">
        <v>45808</v>
      </c>
      <c r="P79" t="s">
        <v>56</v>
      </c>
      <c r="Q79" s="105">
        <v>280</v>
      </c>
    </row>
    <row r="80" spans="2:17" outlineLevel="2" x14ac:dyDescent="0.25">
      <c r="B80" s="110" t="s">
        <v>219</v>
      </c>
      <c r="C80" s="104">
        <v>30264</v>
      </c>
      <c r="D80" s="104" t="s">
        <v>196</v>
      </c>
      <c r="E80" s="118">
        <v>45780</v>
      </c>
      <c r="F80" s="102" t="s">
        <v>149</v>
      </c>
      <c r="G80" s="104" t="s">
        <v>179</v>
      </c>
      <c r="H80" s="105">
        <v>280</v>
      </c>
      <c r="I80" s="104" t="s">
        <v>151</v>
      </c>
      <c r="J80" s="104" t="s">
        <v>151</v>
      </c>
      <c r="K80" s="104" t="s">
        <v>151</v>
      </c>
      <c r="L80" s="127" t="s">
        <v>220</v>
      </c>
      <c r="M80" s="126" t="s">
        <v>220</v>
      </c>
      <c r="N80" s="111"/>
      <c r="O80" s="109">
        <v>45808</v>
      </c>
      <c r="P80" t="s">
        <v>56</v>
      </c>
      <c r="Q80" s="105">
        <v>280</v>
      </c>
    </row>
    <row r="81" spans="2:17" outlineLevel="2" x14ac:dyDescent="0.25">
      <c r="B81" s="110" t="s">
        <v>219</v>
      </c>
      <c r="C81" s="104">
        <v>30264</v>
      </c>
      <c r="D81" s="102" t="s">
        <v>60</v>
      </c>
      <c r="E81" s="118">
        <v>45784</v>
      </c>
      <c r="F81" s="104" t="s">
        <v>166</v>
      </c>
      <c r="G81" s="104" t="s">
        <v>200</v>
      </c>
      <c r="H81" s="105">
        <v>280</v>
      </c>
      <c r="I81" s="104" t="s">
        <v>151</v>
      </c>
      <c r="J81" s="104" t="s">
        <v>151</v>
      </c>
      <c r="K81" s="104" t="s">
        <v>151</v>
      </c>
      <c r="L81" s="104" t="s">
        <v>220</v>
      </c>
      <c r="M81" s="126" t="s">
        <v>220</v>
      </c>
      <c r="N81" s="111"/>
      <c r="O81" s="109">
        <v>45808</v>
      </c>
      <c r="P81" t="s">
        <v>60</v>
      </c>
      <c r="Q81" s="105">
        <v>280</v>
      </c>
    </row>
    <row r="82" spans="2:17" outlineLevel="2" x14ac:dyDescent="0.25">
      <c r="B82" s="110" t="s">
        <v>219</v>
      </c>
      <c r="C82" s="104">
        <v>30264</v>
      </c>
      <c r="D82" s="104" t="s">
        <v>196</v>
      </c>
      <c r="E82" s="118">
        <v>45788</v>
      </c>
      <c r="F82" s="102" t="s">
        <v>149</v>
      </c>
      <c r="G82" s="104" t="s">
        <v>179</v>
      </c>
      <c r="H82" s="105">
        <v>280</v>
      </c>
      <c r="I82" s="104" t="s">
        <v>151</v>
      </c>
      <c r="J82" s="104" t="s">
        <v>151</v>
      </c>
      <c r="K82" s="104" t="s">
        <v>151</v>
      </c>
      <c r="L82" s="104" t="s">
        <v>220</v>
      </c>
      <c r="M82" s="126" t="s">
        <v>220</v>
      </c>
      <c r="N82" s="111"/>
      <c r="O82" s="109">
        <v>45808</v>
      </c>
      <c r="P82" t="s">
        <v>56</v>
      </c>
      <c r="Q82" s="105">
        <v>280</v>
      </c>
    </row>
    <row r="83" spans="2:17" outlineLevel="2" x14ac:dyDescent="0.25">
      <c r="B83" s="110" t="s">
        <v>219</v>
      </c>
      <c r="C83" s="104">
        <v>30264</v>
      </c>
      <c r="D83" s="104" t="s">
        <v>161</v>
      </c>
      <c r="E83" s="118">
        <v>45792</v>
      </c>
      <c r="F83" s="104" t="s">
        <v>222</v>
      </c>
      <c r="G83" s="104" t="s">
        <v>150</v>
      </c>
      <c r="H83" s="105">
        <v>235</v>
      </c>
      <c r="I83" s="104" t="s">
        <v>151</v>
      </c>
      <c r="J83" s="104" t="s">
        <v>151</v>
      </c>
      <c r="K83" s="104" t="s">
        <v>151</v>
      </c>
      <c r="L83" s="104" t="s">
        <v>220</v>
      </c>
      <c r="M83" s="126" t="s">
        <v>220</v>
      </c>
      <c r="N83" s="111"/>
      <c r="O83" s="109">
        <v>45808</v>
      </c>
      <c r="P83" t="s">
        <v>18</v>
      </c>
      <c r="Q83" s="105">
        <v>235</v>
      </c>
    </row>
    <row r="84" spans="2:17" outlineLevel="2" x14ac:dyDescent="0.25">
      <c r="B84" s="110" t="s">
        <v>219</v>
      </c>
      <c r="C84" s="104">
        <v>30264</v>
      </c>
      <c r="D84" s="104" t="s">
        <v>196</v>
      </c>
      <c r="E84" s="118">
        <v>45794</v>
      </c>
      <c r="F84" s="102" t="s">
        <v>149</v>
      </c>
      <c r="G84" s="104" t="s">
        <v>179</v>
      </c>
      <c r="H84" s="105">
        <v>280</v>
      </c>
      <c r="I84" s="104" t="s">
        <v>151</v>
      </c>
      <c r="J84" s="104" t="s">
        <v>151</v>
      </c>
      <c r="K84" s="104" t="s">
        <v>151</v>
      </c>
      <c r="L84" s="104" t="s">
        <v>220</v>
      </c>
      <c r="M84" s="126" t="s">
        <v>220</v>
      </c>
      <c r="N84" s="111"/>
      <c r="O84" s="109">
        <v>45808</v>
      </c>
      <c r="P84" t="s">
        <v>56</v>
      </c>
      <c r="Q84" s="105">
        <v>280</v>
      </c>
    </row>
    <row r="85" spans="2:17" ht="15" customHeight="1" outlineLevel="2" x14ac:dyDescent="0.25">
      <c r="B85" s="110" t="s">
        <v>219</v>
      </c>
      <c r="C85" s="104">
        <v>30264</v>
      </c>
      <c r="D85" s="104" t="s">
        <v>223</v>
      </c>
      <c r="E85" s="118">
        <v>45796</v>
      </c>
      <c r="F85" s="104" t="s">
        <v>156</v>
      </c>
      <c r="G85" s="104" t="s">
        <v>224</v>
      </c>
      <c r="H85" s="105">
        <v>300</v>
      </c>
      <c r="I85" s="104" t="s">
        <v>151</v>
      </c>
      <c r="J85" s="104" t="s">
        <v>151</v>
      </c>
      <c r="K85" s="104" t="s">
        <v>151</v>
      </c>
      <c r="L85" s="104" t="s">
        <v>220</v>
      </c>
      <c r="M85" s="126" t="s">
        <v>220</v>
      </c>
      <c r="N85" s="122" t="s">
        <v>160</v>
      </c>
      <c r="O85" s="109">
        <v>45808</v>
      </c>
      <c r="P85" t="s">
        <v>35</v>
      </c>
      <c r="Q85" s="105">
        <v>300</v>
      </c>
    </row>
    <row r="86" spans="2:17" ht="15" customHeight="1" outlineLevel="2" x14ac:dyDescent="0.25">
      <c r="B86" s="110" t="s">
        <v>219</v>
      </c>
      <c r="C86" s="104">
        <v>30264</v>
      </c>
      <c r="D86" s="104" t="s">
        <v>223</v>
      </c>
      <c r="E86" s="118">
        <v>45797</v>
      </c>
      <c r="F86" s="104" t="s">
        <v>156</v>
      </c>
      <c r="G86" s="104" t="s">
        <v>224</v>
      </c>
      <c r="H86" s="105">
        <v>300</v>
      </c>
      <c r="I86" s="104" t="s">
        <v>151</v>
      </c>
      <c r="J86" s="104" t="s">
        <v>151</v>
      </c>
      <c r="K86" s="104" t="s">
        <v>151</v>
      </c>
      <c r="L86" s="104" t="s">
        <v>220</v>
      </c>
      <c r="M86" s="126" t="s">
        <v>220</v>
      </c>
      <c r="N86" s="122" t="s">
        <v>160</v>
      </c>
      <c r="O86" s="109">
        <v>45808</v>
      </c>
      <c r="P86" t="s">
        <v>35</v>
      </c>
      <c r="Q86" s="105">
        <v>300</v>
      </c>
    </row>
    <row r="87" spans="2:17" outlineLevel="2" x14ac:dyDescent="0.25">
      <c r="B87" s="110" t="s">
        <v>225</v>
      </c>
      <c r="C87" s="104">
        <v>31591</v>
      </c>
      <c r="D87" s="102" t="s">
        <v>60</v>
      </c>
      <c r="E87" s="118">
        <v>45792</v>
      </c>
      <c r="F87" s="104" t="s">
        <v>226</v>
      </c>
      <c r="G87" s="104" t="s">
        <v>150</v>
      </c>
      <c r="H87" s="105">
        <v>235</v>
      </c>
      <c r="I87" s="104" t="s">
        <v>151</v>
      </c>
      <c r="J87" s="104" t="s">
        <v>151</v>
      </c>
      <c r="K87" s="104" t="s">
        <v>151</v>
      </c>
      <c r="L87" s="104" t="s">
        <v>227</v>
      </c>
      <c r="M87" s="123" t="s">
        <v>227</v>
      </c>
      <c r="N87" s="111"/>
      <c r="O87" s="109">
        <v>45808</v>
      </c>
      <c r="P87" t="s">
        <v>60</v>
      </c>
      <c r="Q87" s="105">
        <v>235</v>
      </c>
    </row>
    <row r="88" spans="2:17" outlineLevel="2" x14ac:dyDescent="0.25">
      <c r="B88" s="110" t="s">
        <v>225</v>
      </c>
      <c r="C88" s="104">
        <v>31591</v>
      </c>
      <c r="D88" s="104" t="s">
        <v>45</v>
      </c>
      <c r="E88" s="118">
        <v>45794</v>
      </c>
      <c r="F88" s="104" t="s">
        <v>228</v>
      </c>
      <c r="G88" s="104" t="s">
        <v>229</v>
      </c>
      <c r="H88" s="105">
        <v>235</v>
      </c>
      <c r="I88" s="104" t="s">
        <v>151</v>
      </c>
      <c r="J88" s="104" t="s">
        <v>151</v>
      </c>
      <c r="K88" s="104" t="s">
        <v>151</v>
      </c>
      <c r="L88" s="104" t="s">
        <v>227</v>
      </c>
      <c r="M88" s="123" t="s">
        <v>227</v>
      </c>
      <c r="N88" s="111"/>
      <c r="O88" s="109">
        <v>45808</v>
      </c>
      <c r="P88" t="s">
        <v>45</v>
      </c>
      <c r="Q88" s="105">
        <v>235</v>
      </c>
    </row>
    <row r="89" spans="2:17" outlineLevel="2" x14ac:dyDescent="0.25">
      <c r="B89" s="110" t="s">
        <v>225</v>
      </c>
      <c r="C89" s="104">
        <v>31591</v>
      </c>
      <c r="D89" s="104" t="s">
        <v>45</v>
      </c>
      <c r="E89" s="118">
        <v>45796</v>
      </c>
      <c r="F89" s="104" t="s">
        <v>228</v>
      </c>
      <c r="G89" s="104" t="s">
        <v>229</v>
      </c>
      <c r="H89" s="105">
        <v>235</v>
      </c>
      <c r="I89" s="104" t="s">
        <v>151</v>
      </c>
      <c r="J89" s="104" t="s">
        <v>151</v>
      </c>
      <c r="K89" s="104" t="s">
        <v>151</v>
      </c>
      <c r="L89" s="104" t="s">
        <v>227</v>
      </c>
      <c r="M89" s="123" t="s">
        <v>227</v>
      </c>
      <c r="N89" s="111"/>
      <c r="O89" s="109">
        <v>45808</v>
      </c>
      <c r="P89" t="s">
        <v>45</v>
      </c>
      <c r="Q89" s="105">
        <v>235</v>
      </c>
    </row>
    <row r="90" spans="2:17" outlineLevel="2" x14ac:dyDescent="0.25">
      <c r="B90" s="101" t="s">
        <v>230</v>
      </c>
      <c r="C90" s="102">
        <v>31296</v>
      </c>
      <c r="D90" s="102" t="s">
        <v>45</v>
      </c>
      <c r="E90" s="103">
        <v>45769</v>
      </c>
      <c r="F90" s="102" t="s">
        <v>231</v>
      </c>
      <c r="G90" s="104" t="s">
        <v>229</v>
      </c>
      <c r="H90" s="105">
        <v>235</v>
      </c>
      <c r="I90" s="104" t="s">
        <v>151</v>
      </c>
      <c r="J90" s="104" t="s">
        <v>151</v>
      </c>
      <c r="K90" s="104" t="s">
        <v>151</v>
      </c>
      <c r="L90" s="104" t="s">
        <v>232</v>
      </c>
      <c r="M90" s="115" t="s">
        <v>233</v>
      </c>
      <c r="N90" s="108"/>
      <c r="O90" s="109">
        <v>45777</v>
      </c>
      <c r="P90" t="s">
        <v>45</v>
      </c>
      <c r="Q90" s="105">
        <v>235</v>
      </c>
    </row>
    <row r="91" spans="2:17" outlineLevel="2" x14ac:dyDescent="0.25">
      <c r="B91" s="101" t="s">
        <v>230</v>
      </c>
      <c r="C91" s="102">
        <v>31296</v>
      </c>
      <c r="D91" s="102" t="s">
        <v>45</v>
      </c>
      <c r="E91" s="103">
        <v>45771</v>
      </c>
      <c r="F91" s="102" t="s">
        <v>231</v>
      </c>
      <c r="G91" s="104" t="s">
        <v>229</v>
      </c>
      <c r="H91" s="105">
        <v>235</v>
      </c>
      <c r="I91" s="104" t="s">
        <v>151</v>
      </c>
      <c r="J91" s="104" t="s">
        <v>151</v>
      </c>
      <c r="K91" s="104" t="s">
        <v>151</v>
      </c>
      <c r="L91" s="104" t="s">
        <v>232</v>
      </c>
      <c r="M91" s="115" t="s">
        <v>233</v>
      </c>
      <c r="N91" s="108"/>
      <c r="O91" s="109">
        <v>45777</v>
      </c>
      <c r="P91" t="s">
        <v>45</v>
      </c>
      <c r="Q91" s="105">
        <v>235</v>
      </c>
    </row>
    <row r="92" spans="2:17" x14ac:dyDescent="0.25">
      <c r="B92" s="101" t="s">
        <v>234</v>
      </c>
      <c r="C92" s="104">
        <v>29392</v>
      </c>
      <c r="D92" s="104" t="s">
        <v>223</v>
      </c>
      <c r="E92" s="118">
        <v>45823</v>
      </c>
      <c r="F92" s="104" t="s">
        <v>235</v>
      </c>
      <c r="G92" s="104" t="s">
        <v>150</v>
      </c>
      <c r="H92" s="105">
        <v>235</v>
      </c>
      <c r="I92" s="104" t="s">
        <v>151</v>
      </c>
      <c r="J92" s="104" t="s">
        <v>151</v>
      </c>
      <c r="K92" s="104" t="s">
        <v>151</v>
      </c>
      <c r="L92" s="104" t="s">
        <v>236</v>
      </c>
      <c r="M92" s="119" t="s">
        <v>237</v>
      </c>
      <c r="N92" s="122"/>
      <c r="O92" s="109">
        <v>45838</v>
      </c>
      <c r="P92" t="s">
        <v>35</v>
      </c>
      <c r="Q92" s="105">
        <v>235</v>
      </c>
    </row>
    <row r="93" spans="2:17" x14ac:dyDescent="0.25">
      <c r="B93" s="110" t="s">
        <v>184</v>
      </c>
      <c r="C93" s="104" t="s">
        <v>185</v>
      </c>
      <c r="D93" s="104" t="s">
        <v>186</v>
      </c>
      <c r="E93" s="118">
        <v>45802</v>
      </c>
      <c r="F93" s="102" t="s">
        <v>149</v>
      </c>
      <c r="G93" s="104" t="s">
        <v>150</v>
      </c>
      <c r="H93" s="105">
        <v>190.53</v>
      </c>
      <c r="I93" s="104" t="s">
        <v>187</v>
      </c>
      <c r="J93" s="104" t="s">
        <v>188</v>
      </c>
      <c r="K93" s="104" t="s">
        <v>189</v>
      </c>
      <c r="L93" s="119" t="s">
        <v>151</v>
      </c>
      <c r="M93" s="119" t="s">
        <v>151</v>
      </c>
      <c r="N93" s="111"/>
      <c r="O93" s="109">
        <v>45808</v>
      </c>
      <c r="P93" t="s">
        <v>39</v>
      </c>
      <c r="Q93" s="105">
        <v>190.53</v>
      </c>
    </row>
    <row r="94" spans="2:17" x14ac:dyDescent="0.25">
      <c r="B94" s="110" t="s">
        <v>184</v>
      </c>
      <c r="C94" s="104" t="s">
        <v>185</v>
      </c>
      <c r="D94" s="104" t="s">
        <v>186</v>
      </c>
      <c r="E94" s="118">
        <v>45809</v>
      </c>
      <c r="F94" s="102" t="s">
        <v>149</v>
      </c>
      <c r="G94" s="104" t="s">
        <v>150</v>
      </c>
      <c r="H94" s="105">
        <v>190.53</v>
      </c>
      <c r="I94" s="104" t="s">
        <v>187</v>
      </c>
      <c r="J94" s="104" t="s">
        <v>188</v>
      </c>
      <c r="K94" s="104" t="s">
        <v>189</v>
      </c>
      <c r="L94" s="104" t="s">
        <v>151</v>
      </c>
      <c r="M94" s="119" t="s">
        <v>151</v>
      </c>
      <c r="N94" s="104"/>
      <c r="O94" s="109">
        <v>45838</v>
      </c>
      <c r="P94" t="s">
        <v>39</v>
      </c>
      <c r="Q94" s="105">
        <v>190.53</v>
      </c>
    </row>
    <row r="95" spans="2:17" x14ac:dyDescent="0.25">
      <c r="B95" s="110" t="s">
        <v>184</v>
      </c>
      <c r="C95" s="104" t="s">
        <v>185</v>
      </c>
      <c r="D95" s="104" t="s">
        <v>186</v>
      </c>
      <c r="E95" s="118">
        <v>45816</v>
      </c>
      <c r="F95" s="102" t="s">
        <v>149</v>
      </c>
      <c r="G95" s="104" t="s">
        <v>150</v>
      </c>
      <c r="H95" s="105">
        <v>190.53</v>
      </c>
      <c r="I95" s="104" t="s">
        <v>187</v>
      </c>
      <c r="J95" s="104" t="s">
        <v>188</v>
      </c>
      <c r="K95" s="104" t="s">
        <v>189</v>
      </c>
      <c r="L95" s="104" t="s">
        <v>151</v>
      </c>
      <c r="M95" s="119" t="s">
        <v>151</v>
      </c>
      <c r="N95" s="111"/>
      <c r="O95" s="109">
        <v>45838</v>
      </c>
      <c r="P95" t="s">
        <v>39</v>
      </c>
      <c r="Q95" s="105">
        <v>190.53</v>
      </c>
    </row>
    <row r="96" spans="2:17" x14ac:dyDescent="0.25">
      <c r="B96" s="110" t="s">
        <v>184</v>
      </c>
      <c r="C96" s="104" t="s">
        <v>185</v>
      </c>
      <c r="D96" s="104" t="s">
        <v>186</v>
      </c>
      <c r="E96" s="112">
        <v>45823</v>
      </c>
      <c r="F96" s="102" t="s">
        <v>149</v>
      </c>
      <c r="G96" s="104" t="s">
        <v>150</v>
      </c>
      <c r="H96" s="105">
        <v>190.53</v>
      </c>
      <c r="I96" s="104" t="s">
        <v>187</v>
      </c>
      <c r="J96" s="104" t="s">
        <v>188</v>
      </c>
      <c r="K96" s="104" t="s">
        <v>189</v>
      </c>
      <c r="L96" s="104" t="s">
        <v>151</v>
      </c>
      <c r="M96" s="119" t="s">
        <v>151</v>
      </c>
      <c r="N96" s="104"/>
      <c r="O96" s="109">
        <v>45838</v>
      </c>
      <c r="P96" t="s">
        <v>39</v>
      </c>
      <c r="Q96" s="105">
        <v>190.53</v>
      </c>
    </row>
    <row r="97" spans="2:17" x14ac:dyDescent="0.25">
      <c r="B97" s="110" t="s">
        <v>184</v>
      </c>
      <c r="C97" s="104" t="s">
        <v>185</v>
      </c>
      <c r="D97" s="104" t="s">
        <v>186</v>
      </c>
      <c r="E97" s="112">
        <v>45827</v>
      </c>
      <c r="F97" s="102" t="s">
        <v>149</v>
      </c>
      <c r="G97" s="104" t="s">
        <v>150</v>
      </c>
      <c r="H97" s="105">
        <v>190.53</v>
      </c>
      <c r="I97" s="104" t="s">
        <v>187</v>
      </c>
      <c r="J97" s="104" t="s">
        <v>188</v>
      </c>
      <c r="K97" s="104" t="s">
        <v>189</v>
      </c>
      <c r="L97" s="104" t="s">
        <v>151</v>
      </c>
      <c r="M97" s="119" t="s">
        <v>151</v>
      </c>
      <c r="N97" s="104"/>
      <c r="O97" s="109">
        <v>45838</v>
      </c>
      <c r="P97" t="s">
        <v>39</v>
      </c>
      <c r="Q97" s="105">
        <v>190.53</v>
      </c>
    </row>
    <row r="98" spans="2:17" x14ac:dyDescent="0.25">
      <c r="B98" s="120" t="s">
        <v>191</v>
      </c>
      <c r="C98" s="104">
        <v>30506</v>
      </c>
      <c r="D98" s="104" t="s">
        <v>223</v>
      </c>
      <c r="E98" s="112">
        <v>45798</v>
      </c>
      <c r="F98" s="104" t="s">
        <v>156</v>
      </c>
      <c r="G98" s="104" t="s">
        <v>224</v>
      </c>
      <c r="H98" s="105">
        <v>300</v>
      </c>
      <c r="I98" s="104" t="s">
        <v>151</v>
      </c>
      <c r="J98" s="104" t="s">
        <v>151</v>
      </c>
      <c r="K98" s="104" t="s">
        <v>151</v>
      </c>
      <c r="L98" s="104" t="s">
        <v>195</v>
      </c>
      <c r="M98" s="104" t="s">
        <v>195</v>
      </c>
      <c r="N98" s="128" t="s">
        <v>160</v>
      </c>
      <c r="O98" s="109">
        <v>45808</v>
      </c>
      <c r="P98" t="s">
        <v>35</v>
      </c>
      <c r="Q98" s="105">
        <v>300</v>
      </c>
    </row>
    <row r="99" spans="2:17" x14ac:dyDescent="0.25">
      <c r="B99" s="120" t="s">
        <v>191</v>
      </c>
      <c r="C99" s="104">
        <v>30506</v>
      </c>
      <c r="D99" s="104" t="s">
        <v>196</v>
      </c>
      <c r="E99" s="112">
        <v>45801</v>
      </c>
      <c r="F99" s="102" t="s">
        <v>149</v>
      </c>
      <c r="G99" s="104" t="s">
        <v>179</v>
      </c>
      <c r="H99" s="105">
        <v>280</v>
      </c>
      <c r="I99" s="104" t="s">
        <v>151</v>
      </c>
      <c r="J99" s="104" t="s">
        <v>151</v>
      </c>
      <c r="K99" s="104" t="s">
        <v>151</v>
      </c>
      <c r="L99" s="104" t="s">
        <v>195</v>
      </c>
      <c r="M99" s="104" t="s">
        <v>195</v>
      </c>
      <c r="N99" s="104"/>
      <c r="O99" s="109">
        <v>45808</v>
      </c>
      <c r="P99" t="s">
        <v>56</v>
      </c>
      <c r="Q99" s="105">
        <v>280</v>
      </c>
    </row>
    <row r="100" spans="2:17" x14ac:dyDescent="0.25">
      <c r="B100" s="120" t="s">
        <v>191</v>
      </c>
      <c r="C100" s="104">
        <v>30506</v>
      </c>
      <c r="D100" s="121" t="s">
        <v>67</v>
      </c>
      <c r="E100" s="112">
        <v>45805</v>
      </c>
      <c r="F100" s="104" t="s">
        <v>238</v>
      </c>
      <c r="G100" s="104" t="s">
        <v>239</v>
      </c>
      <c r="H100" s="105">
        <v>235</v>
      </c>
      <c r="I100" s="104" t="s">
        <v>151</v>
      </c>
      <c r="J100" s="104" t="s">
        <v>151</v>
      </c>
      <c r="K100" s="104" t="s">
        <v>151</v>
      </c>
      <c r="L100" s="104" t="s">
        <v>195</v>
      </c>
      <c r="M100" s="104" t="s">
        <v>195</v>
      </c>
      <c r="N100" s="104"/>
      <c r="O100" s="109">
        <v>45808</v>
      </c>
      <c r="P100" t="s">
        <v>67</v>
      </c>
      <c r="Q100" s="105">
        <v>235</v>
      </c>
    </row>
    <row r="101" spans="2:17" x14ac:dyDescent="0.25">
      <c r="B101" s="120" t="s">
        <v>191</v>
      </c>
      <c r="C101" s="104">
        <v>30506</v>
      </c>
      <c r="D101" s="104" t="s">
        <v>67</v>
      </c>
      <c r="E101" s="112">
        <v>45807</v>
      </c>
      <c r="F101" s="104" t="s">
        <v>238</v>
      </c>
      <c r="G101" s="104" t="s">
        <v>239</v>
      </c>
      <c r="H101" s="105">
        <v>235</v>
      </c>
      <c r="I101" s="104" t="s">
        <v>151</v>
      </c>
      <c r="J101" s="104" t="s">
        <v>151</v>
      </c>
      <c r="K101" s="104" t="s">
        <v>151</v>
      </c>
      <c r="L101" s="104" t="s">
        <v>195</v>
      </c>
      <c r="M101" s="104" t="s">
        <v>195</v>
      </c>
      <c r="N101" s="104"/>
      <c r="O101" s="109">
        <v>45808</v>
      </c>
      <c r="P101" t="s">
        <v>67</v>
      </c>
      <c r="Q101" s="105">
        <v>235</v>
      </c>
    </row>
    <row r="102" spans="2:17" x14ac:dyDescent="0.25">
      <c r="B102" s="120" t="s">
        <v>191</v>
      </c>
      <c r="C102" s="104">
        <v>30506</v>
      </c>
      <c r="D102" s="104" t="s">
        <v>198</v>
      </c>
      <c r="E102" s="112">
        <v>45808</v>
      </c>
      <c r="F102" s="104" t="s">
        <v>199</v>
      </c>
      <c r="G102" s="104" t="s">
        <v>200</v>
      </c>
      <c r="H102" s="105">
        <v>280</v>
      </c>
      <c r="I102" s="104" t="s">
        <v>151</v>
      </c>
      <c r="J102" s="104" t="s">
        <v>151</v>
      </c>
      <c r="K102" s="104" t="s">
        <v>151</v>
      </c>
      <c r="L102" s="104" t="s">
        <v>195</v>
      </c>
      <c r="M102" s="104" t="s">
        <v>195</v>
      </c>
      <c r="N102" s="104"/>
      <c r="O102" s="109">
        <v>45808</v>
      </c>
      <c r="P102" t="s">
        <v>11</v>
      </c>
      <c r="Q102" s="105">
        <v>280</v>
      </c>
    </row>
    <row r="103" spans="2:17" x14ac:dyDescent="0.25">
      <c r="B103" s="120" t="s">
        <v>191</v>
      </c>
      <c r="C103" s="104">
        <v>30506</v>
      </c>
      <c r="D103" s="104" t="s">
        <v>196</v>
      </c>
      <c r="E103" s="118">
        <v>45809</v>
      </c>
      <c r="F103" s="102" t="s">
        <v>149</v>
      </c>
      <c r="G103" s="104" t="s">
        <v>179</v>
      </c>
      <c r="H103" s="105">
        <v>280</v>
      </c>
      <c r="I103" s="104" t="s">
        <v>151</v>
      </c>
      <c r="J103" s="104" t="s">
        <v>151</v>
      </c>
      <c r="K103" s="104" t="s">
        <v>151</v>
      </c>
      <c r="L103" s="104" t="s">
        <v>195</v>
      </c>
      <c r="M103" s="104" t="s">
        <v>195</v>
      </c>
      <c r="N103" s="111"/>
      <c r="O103" s="109">
        <v>45838</v>
      </c>
      <c r="P103" t="s">
        <v>56</v>
      </c>
      <c r="Q103" s="105">
        <v>280</v>
      </c>
    </row>
    <row r="104" spans="2:17" x14ac:dyDescent="0.25">
      <c r="B104" s="120" t="s">
        <v>191</v>
      </c>
      <c r="C104" s="104">
        <v>30506</v>
      </c>
      <c r="D104" s="104" t="s">
        <v>67</v>
      </c>
      <c r="E104" s="118">
        <v>45811</v>
      </c>
      <c r="F104" s="104" t="s">
        <v>238</v>
      </c>
      <c r="G104" s="104" t="s">
        <v>239</v>
      </c>
      <c r="H104" s="105">
        <v>235</v>
      </c>
      <c r="I104" s="104" t="s">
        <v>151</v>
      </c>
      <c r="J104" s="104" t="s">
        <v>151</v>
      </c>
      <c r="K104" s="104" t="s">
        <v>151</v>
      </c>
      <c r="L104" s="104" t="s">
        <v>195</v>
      </c>
      <c r="M104" s="104" t="s">
        <v>195</v>
      </c>
      <c r="N104" s="111"/>
      <c r="O104" s="109">
        <v>45838</v>
      </c>
      <c r="P104" t="s">
        <v>67</v>
      </c>
      <c r="Q104" s="105">
        <v>235</v>
      </c>
    </row>
    <row r="105" spans="2:17" x14ac:dyDescent="0.25">
      <c r="B105" s="120" t="s">
        <v>191</v>
      </c>
      <c r="C105" s="104">
        <v>30506</v>
      </c>
      <c r="D105" s="104" t="s">
        <v>223</v>
      </c>
      <c r="E105" s="118">
        <v>45813</v>
      </c>
      <c r="F105" s="102" t="s">
        <v>235</v>
      </c>
      <c r="G105" s="104" t="s">
        <v>150</v>
      </c>
      <c r="H105" s="105">
        <v>235</v>
      </c>
      <c r="I105" s="104" t="s">
        <v>151</v>
      </c>
      <c r="J105" s="104" t="s">
        <v>151</v>
      </c>
      <c r="K105" s="104" t="s">
        <v>151</v>
      </c>
      <c r="L105" s="104" t="s">
        <v>195</v>
      </c>
      <c r="M105" s="104" t="s">
        <v>195</v>
      </c>
      <c r="N105" s="111"/>
      <c r="O105" s="109">
        <v>45838</v>
      </c>
      <c r="P105" t="s">
        <v>35</v>
      </c>
      <c r="Q105" s="105">
        <v>235</v>
      </c>
    </row>
    <row r="106" spans="2:17" x14ac:dyDescent="0.25">
      <c r="B106" s="120" t="s">
        <v>191</v>
      </c>
      <c r="C106" s="104">
        <v>30506</v>
      </c>
      <c r="D106" s="104" t="s">
        <v>196</v>
      </c>
      <c r="E106" s="118">
        <v>45815</v>
      </c>
      <c r="F106" s="102" t="s">
        <v>149</v>
      </c>
      <c r="G106" s="104" t="s">
        <v>179</v>
      </c>
      <c r="H106" s="105">
        <v>280</v>
      </c>
      <c r="I106" s="104" t="s">
        <v>151</v>
      </c>
      <c r="J106" s="104" t="s">
        <v>151</v>
      </c>
      <c r="K106" s="104" t="s">
        <v>151</v>
      </c>
      <c r="L106" s="104" t="s">
        <v>195</v>
      </c>
      <c r="M106" s="104" t="s">
        <v>195</v>
      </c>
      <c r="N106" s="111"/>
      <c r="O106" s="109">
        <v>45838</v>
      </c>
      <c r="P106" t="s">
        <v>56</v>
      </c>
      <c r="Q106" s="105">
        <v>280</v>
      </c>
    </row>
    <row r="107" spans="2:17" x14ac:dyDescent="0.25">
      <c r="B107" s="120" t="s">
        <v>191</v>
      </c>
      <c r="C107" s="104">
        <v>30506</v>
      </c>
      <c r="D107" s="104" t="s">
        <v>192</v>
      </c>
      <c r="E107" s="129">
        <v>45820</v>
      </c>
      <c r="F107" s="104" t="s">
        <v>240</v>
      </c>
      <c r="G107" s="104" t="s">
        <v>194</v>
      </c>
      <c r="H107" s="105">
        <v>280</v>
      </c>
      <c r="I107" s="104" t="s">
        <v>151</v>
      </c>
      <c r="J107" s="104" t="s">
        <v>151</v>
      </c>
      <c r="K107" s="104" t="s">
        <v>151</v>
      </c>
      <c r="L107" s="104" t="s">
        <v>195</v>
      </c>
      <c r="M107" s="104" t="s">
        <v>195</v>
      </c>
      <c r="N107" s="111"/>
      <c r="O107" s="109">
        <v>45838</v>
      </c>
      <c r="P107" t="s">
        <v>29</v>
      </c>
      <c r="Q107" s="105">
        <v>280</v>
      </c>
    </row>
    <row r="108" spans="2:17" x14ac:dyDescent="0.25">
      <c r="B108" s="120" t="s">
        <v>191</v>
      </c>
      <c r="C108" s="104">
        <v>30506</v>
      </c>
      <c r="D108" s="104" t="s">
        <v>148</v>
      </c>
      <c r="E108" s="118">
        <v>45822</v>
      </c>
      <c r="F108" s="104" t="s">
        <v>149</v>
      </c>
      <c r="G108" s="104" t="s">
        <v>150</v>
      </c>
      <c r="H108" s="105">
        <v>235</v>
      </c>
      <c r="I108" s="104" t="s">
        <v>151</v>
      </c>
      <c r="J108" s="104" t="s">
        <v>151</v>
      </c>
      <c r="K108" s="104" t="s">
        <v>151</v>
      </c>
      <c r="L108" s="104" t="s">
        <v>195</v>
      </c>
      <c r="M108" s="104" t="s">
        <v>195</v>
      </c>
      <c r="N108" s="111"/>
      <c r="O108" s="109">
        <v>45838</v>
      </c>
      <c r="P108" t="s">
        <v>68</v>
      </c>
      <c r="Q108" s="105">
        <v>235</v>
      </c>
    </row>
    <row r="109" spans="2:17" x14ac:dyDescent="0.25">
      <c r="B109" s="120" t="s">
        <v>191</v>
      </c>
      <c r="C109" s="104">
        <v>30506</v>
      </c>
      <c r="D109" s="104" t="s">
        <v>67</v>
      </c>
      <c r="E109" s="118">
        <v>45825</v>
      </c>
      <c r="F109" s="104" t="s">
        <v>238</v>
      </c>
      <c r="G109" s="104" t="s">
        <v>239</v>
      </c>
      <c r="H109" s="105">
        <v>235</v>
      </c>
      <c r="I109" s="104" t="s">
        <v>151</v>
      </c>
      <c r="J109" s="104" t="s">
        <v>151</v>
      </c>
      <c r="K109" s="104" t="s">
        <v>151</v>
      </c>
      <c r="L109" s="104" t="s">
        <v>195</v>
      </c>
      <c r="M109" s="104" t="s">
        <v>195</v>
      </c>
      <c r="N109" s="111"/>
      <c r="O109" s="109">
        <v>45838</v>
      </c>
      <c r="P109" t="s">
        <v>67</v>
      </c>
      <c r="Q109" s="105">
        <v>235</v>
      </c>
    </row>
    <row r="110" spans="2:17" x14ac:dyDescent="0.25">
      <c r="B110" s="120" t="s">
        <v>191</v>
      </c>
      <c r="C110" s="104">
        <v>30506</v>
      </c>
      <c r="D110" s="104" t="s">
        <v>196</v>
      </c>
      <c r="E110" s="118">
        <v>45827</v>
      </c>
      <c r="F110" s="102" t="s">
        <v>149</v>
      </c>
      <c r="G110" s="104" t="s">
        <v>179</v>
      </c>
      <c r="H110" s="105">
        <v>280</v>
      </c>
      <c r="I110" s="104" t="s">
        <v>151</v>
      </c>
      <c r="J110" s="104" t="s">
        <v>151</v>
      </c>
      <c r="K110" s="104" t="s">
        <v>151</v>
      </c>
      <c r="L110" s="104" t="s">
        <v>195</v>
      </c>
      <c r="M110" s="104" t="s">
        <v>195</v>
      </c>
      <c r="N110" s="111"/>
      <c r="O110" s="109">
        <v>45838</v>
      </c>
      <c r="P110" t="s">
        <v>56</v>
      </c>
      <c r="Q110" s="105">
        <v>280</v>
      </c>
    </row>
    <row r="111" spans="2:17" x14ac:dyDescent="0.25">
      <c r="B111" s="101" t="s">
        <v>163</v>
      </c>
      <c r="C111" s="102">
        <v>31558</v>
      </c>
      <c r="D111" s="102" t="s">
        <v>148</v>
      </c>
      <c r="E111" s="130">
        <v>45809</v>
      </c>
      <c r="F111" s="102" t="s">
        <v>149</v>
      </c>
      <c r="G111" s="104" t="s">
        <v>150</v>
      </c>
      <c r="H111" s="105">
        <v>235</v>
      </c>
      <c r="I111" s="104" t="s">
        <v>151</v>
      </c>
      <c r="J111" s="104" t="s">
        <v>151</v>
      </c>
      <c r="K111" s="104" t="s">
        <v>151</v>
      </c>
      <c r="L111" s="102" t="s">
        <v>164</v>
      </c>
      <c r="M111" s="102" t="s">
        <v>165</v>
      </c>
      <c r="N111" s="108"/>
      <c r="O111" s="109">
        <v>45838</v>
      </c>
      <c r="P111" t="s">
        <v>68</v>
      </c>
      <c r="Q111" s="105">
        <v>235</v>
      </c>
    </row>
    <row r="112" spans="2:17" x14ac:dyDescent="0.25">
      <c r="B112" s="101" t="s">
        <v>163</v>
      </c>
      <c r="C112" s="102">
        <v>31558</v>
      </c>
      <c r="D112" s="102" t="s">
        <v>148</v>
      </c>
      <c r="E112" s="130">
        <v>45816</v>
      </c>
      <c r="F112" s="102" t="s">
        <v>149</v>
      </c>
      <c r="G112" s="104" t="s">
        <v>150</v>
      </c>
      <c r="H112" s="105">
        <v>235</v>
      </c>
      <c r="I112" s="104" t="s">
        <v>151</v>
      </c>
      <c r="J112" s="104" t="s">
        <v>151</v>
      </c>
      <c r="K112" s="104" t="s">
        <v>151</v>
      </c>
      <c r="L112" s="102" t="s">
        <v>164</v>
      </c>
      <c r="M112" s="102" t="s">
        <v>165</v>
      </c>
      <c r="N112" s="108"/>
      <c r="O112" s="109">
        <v>45838</v>
      </c>
      <c r="P112" t="s">
        <v>68</v>
      </c>
      <c r="Q112" s="105">
        <v>235</v>
      </c>
    </row>
    <row r="113" spans="2:17" x14ac:dyDescent="0.25">
      <c r="B113" s="101" t="s">
        <v>163</v>
      </c>
      <c r="C113" s="102">
        <v>31558</v>
      </c>
      <c r="D113" s="102" t="s">
        <v>148</v>
      </c>
      <c r="E113" s="130">
        <v>45822</v>
      </c>
      <c r="F113" s="102" t="s">
        <v>149</v>
      </c>
      <c r="G113" s="104" t="s">
        <v>150</v>
      </c>
      <c r="H113" s="105">
        <v>235</v>
      </c>
      <c r="I113" s="104" t="s">
        <v>151</v>
      </c>
      <c r="J113" s="104" t="s">
        <v>151</v>
      </c>
      <c r="K113" s="104" t="s">
        <v>151</v>
      </c>
      <c r="L113" s="102" t="s">
        <v>164</v>
      </c>
      <c r="M113" s="102" t="s">
        <v>165</v>
      </c>
      <c r="N113" s="108"/>
      <c r="O113" s="109">
        <v>45838</v>
      </c>
      <c r="P113" t="s">
        <v>68</v>
      </c>
      <c r="Q113" s="105">
        <v>235</v>
      </c>
    </row>
    <row r="114" spans="2:17" x14ac:dyDescent="0.25">
      <c r="B114" s="101" t="s">
        <v>163</v>
      </c>
      <c r="C114" s="102">
        <v>31558</v>
      </c>
      <c r="D114" s="102" t="s">
        <v>148</v>
      </c>
      <c r="E114" s="130">
        <v>45823</v>
      </c>
      <c r="F114" s="102" t="s">
        <v>149</v>
      </c>
      <c r="G114" s="104" t="s">
        <v>150</v>
      </c>
      <c r="H114" s="105">
        <v>235</v>
      </c>
      <c r="I114" s="104" t="s">
        <v>151</v>
      </c>
      <c r="J114" s="104" t="s">
        <v>151</v>
      </c>
      <c r="K114" s="104" t="s">
        <v>151</v>
      </c>
      <c r="L114" s="102" t="s">
        <v>164</v>
      </c>
      <c r="M114" s="102" t="s">
        <v>165</v>
      </c>
      <c r="N114" s="108"/>
      <c r="O114" s="109">
        <v>45838</v>
      </c>
      <c r="P114" t="s">
        <v>68</v>
      </c>
      <c r="Q114" s="105">
        <v>235</v>
      </c>
    </row>
    <row r="115" spans="2:17" x14ac:dyDescent="0.25">
      <c r="B115" s="101" t="s">
        <v>163</v>
      </c>
      <c r="C115" s="102">
        <v>31558</v>
      </c>
      <c r="D115" s="102" t="s">
        <v>148</v>
      </c>
      <c r="E115" s="131">
        <v>45828</v>
      </c>
      <c r="F115" s="102" t="s">
        <v>149</v>
      </c>
      <c r="G115" s="104" t="s">
        <v>150</v>
      </c>
      <c r="H115" s="105">
        <v>235</v>
      </c>
      <c r="I115" s="104" t="s">
        <v>151</v>
      </c>
      <c r="J115" s="104" t="s">
        <v>151</v>
      </c>
      <c r="K115" s="104" t="s">
        <v>151</v>
      </c>
      <c r="L115" s="102" t="s">
        <v>164</v>
      </c>
      <c r="M115" s="102" t="s">
        <v>165</v>
      </c>
      <c r="N115" s="108"/>
      <c r="O115" s="109">
        <v>45838</v>
      </c>
      <c r="P115" t="s">
        <v>68</v>
      </c>
      <c r="Q115" s="105">
        <v>235</v>
      </c>
    </row>
    <row r="116" spans="2:17" x14ac:dyDescent="0.25">
      <c r="B116" s="110" t="s">
        <v>205</v>
      </c>
      <c r="C116" s="104">
        <v>30455</v>
      </c>
      <c r="D116" s="104" t="s">
        <v>206</v>
      </c>
      <c r="E116" s="112">
        <v>45801</v>
      </c>
      <c r="F116" s="102" t="s">
        <v>149</v>
      </c>
      <c r="G116" s="104" t="s">
        <v>194</v>
      </c>
      <c r="H116" s="105">
        <v>179.2</v>
      </c>
      <c r="I116" s="104" t="s">
        <v>151</v>
      </c>
      <c r="J116" s="104" t="s">
        <v>151</v>
      </c>
      <c r="K116" s="104" t="s">
        <v>151</v>
      </c>
      <c r="L116" s="104" t="s">
        <v>207</v>
      </c>
      <c r="M116" s="104" t="s">
        <v>207</v>
      </c>
      <c r="N116" s="111"/>
      <c r="O116" s="109">
        <v>45808</v>
      </c>
      <c r="P116" t="s">
        <v>89</v>
      </c>
      <c r="Q116" s="105">
        <v>179.2</v>
      </c>
    </row>
    <row r="117" spans="2:17" x14ac:dyDescent="0.25">
      <c r="B117" s="110" t="s">
        <v>205</v>
      </c>
      <c r="C117" s="104">
        <v>30455</v>
      </c>
      <c r="D117" s="104" t="s">
        <v>206</v>
      </c>
      <c r="E117" s="112">
        <v>45809</v>
      </c>
      <c r="F117" s="102" t="s">
        <v>149</v>
      </c>
      <c r="G117" s="104" t="s">
        <v>150</v>
      </c>
      <c r="H117" s="105">
        <v>179.2</v>
      </c>
      <c r="I117" s="104" t="s">
        <v>151</v>
      </c>
      <c r="J117" s="104" t="s">
        <v>151</v>
      </c>
      <c r="K117" s="104" t="s">
        <v>151</v>
      </c>
      <c r="L117" s="104" t="s">
        <v>207</v>
      </c>
      <c r="M117" s="104" t="s">
        <v>207</v>
      </c>
      <c r="N117" s="111"/>
      <c r="O117" s="109">
        <v>45838</v>
      </c>
      <c r="P117" t="s">
        <v>89</v>
      </c>
      <c r="Q117" s="105">
        <v>179.2</v>
      </c>
    </row>
    <row r="118" spans="2:17" x14ac:dyDescent="0.25">
      <c r="B118" s="110" t="s">
        <v>205</v>
      </c>
      <c r="C118" s="104">
        <v>30455</v>
      </c>
      <c r="D118" s="104" t="s">
        <v>206</v>
      </c>
      <c r="E118" s="112">
        <v>45815</v>
      </c>
      <c r="F118" s="102" t="s">
        <v>149</v>
      </c>
      <c r="G118" s="104" t="s">
        <v>194</v>
      </c>
      <c r="H118" s="105">
        <v>179.2</v>
      </c>
      <c r="I118" s="104" t="s">
        <v>151</v>
      </c>
      <c r="J118" s="104" t="s">
        <v>151</v>
      </c>
      <c r="K118" s="104" t="s">
        <v>151</v>
      </c>
      <c r="L118" s="104" t="s">
        <v>207</v>
      </c>
      <c r="M118" s="104" t="s">
        <v>207</v>
      </c>
      <c r="N118" s="111"/>
      <c r="O118" s="109">
        <v>45838</v>
      </c>
      <c r="P118" t="s">
        <v>89</v>
      </c>
      <c r="Q118" s="105">
        <v>179.2</v>
      </c>
    </row>
    <row r="119" spans="2:17" x14ac:dyDescent="0.25">
      <c r="B119" s="110" t="s">
        <v>205</v>
      </c>
      <c r="C119" s="104">
        <v>30455</v>
      </c>
      <c r="D119" s="104" t="s">
        <v>206</v>
      </c>
      <c r="E119" s="112">
        <v>45823</v>
      </c>
      <c r="F119" s="102" t="s">
        <v>149</v>
      </c>
      <c r="G119" s="104" t="s">
        <v>150</v>
      </c>
      <c r="H119" s="105">
        <v>179.2</v>
      </c>
      <c r="I119" s="104" t="s">
        <v>151</v>
      </c>
      <c r="J119" s="104" t="s">
        <v>151</v>
      </c>
      <c r="K119" s="104" t="s">
        <v>151</v>
      </c>
      <c r="L119" s="104" t="s">
        <v>207</v>
      </c>
      <c r="M119" s="104" t="s">
        <v>207</v>
      </c>
      <c r="N119" s="111"/>
      <c r="O119" s="109">
        <v>45838</v>
      </c>
      <c r="P119" t="s">
        <v>89</v>
      </c>
      <c r="Q119" s="105">
        <v>179.2</v>
      </c>
    </row>
    <row r="120" spans="2:17" x14ac:dyDescent="0.25">
      <c r="B120" s="110" t="s">
        <v>205</v>
      </c>
      <c r="C120" s="104">
        <v>30455</v>
      </c>
      <c r="D120" s="104" t="s">
        <v>206</v>
      </c>
      <c r="E120" s="112">
        <v>45827</v>
      </c>
      <c r="F120" s="102" t="s">
        <v>149</v>
      </c>
      <c r="G120" s="104" t="s">
        <v>194</v>
      </c>
      <c r="H120" s="105">
        <v>179.2</v>
      </c>
      <c r="I120" s="104" t="s">
        <v>151</v>
      </c>
      <c r="J120" s="104" t="s">
        <v>151</v>
      </c>
      <c r="K120" s="104" t="s">
        <v>151</v>
      </c>
      <c r="L120" s="104" t="s">
        <v>207</v>
      </c>
      <c r="M120" s="104" t="s">
        <v>207</v>
      </c>
      <c r="N120" s="111"/>
      <c r="O120" s="109">
        <v>45838</v>
      </c>
      <c r="P120" t="s">
        <v>89</v>
      </c>
      <c r="Q120" s="105">
        <v>179.2</v>
      </c>
    </row>
    <row r="121" spans="2:17" x14ac:dyDescent="0.25">
      <c r="B121" s="101" t="s">
        <v>171</v>
      </c>
      <c r="C121" s="102">
        <v>31543</v>
      </c>
      <c r="D121" s="102" t="s">
        <v>155</v>
      </c>
      <c r="E121" s="131">
        <v>45801</v>
      </c>
      <c r="F121" s="102" t="s">
        <v>156</v>
      </c>
      <c r="G121" s="104" t="s">
        <v>157</v>
      </c>
      <c r="H121" s="105">
        <v>235</v>
      </c>
      <c r="I121" s="104" t="s">
        <v>151</v>
      </c>
      <c r="J121" s="104" t="s">
        <v>151</v>
      </c>
      <c r="K121" s="104" t="s">
        <v>151</v>
      </c>
      <c r="L121" s="102" t="s">
        <v>172</v>
      </c>
      <c r="M121" s="102" t="s">
        <v>173</v>
      </c>
      <c r="N121" s="128" t="s">
        <v>160</v>
      </c>
      <c r="O121" s="109">
        <v>45808</v>
      </c>
      <c r="P121" t="s">
        <v>26</v>
      </c>
      <c r="Q121" s="105">
        <v>235</v>
      </c>
    </row>
    <row r="122" spans="2:17" x14ac:dyDescent="0.25">
      <c r="B122" s="101" t="s">
        <v>171</v>
      </c>
      <c r="C122" s="102">
        <v>31543</v>
      </c>
      <c r="D122" s="102" t="s">
        <v>155</v>
      </c>
      <c r="E122" s="131">
        <v>45808</v>
      </c>
      <c r="F122" s="102" t="s">
        <v>156</v>
      </c>
      <c r="G122" s="104" t="s">
        <v>157</v>
      </c>
      <c r="H122" s="105">
        <v>235</v>
      </c>
      <c r="I122" s="104" t="s">
        <v>151</v>
      </c>
      <c r="J122" s="104" t="s">
        <v>151</v>
      </c>
      <c r="K122" s="104" t="s">
        <v>151</v>
      </c>
      <c r="L122" s="102" t="s">
        <v>172</v>
      </c>
      <c r="M122" s="102" t="s">
        <v>173</v>
      </c>
      <c r="N122" s="128" t="s">
        <v>160</v>
      </c>
      <c r="O122" s="109">
        <v>45808</v>
      </c>
      <c r="P122" t="s">
        <v>26</v>
      </c>
      <c r="Q122" s="105">
        <v>235</v>
      </c>
    </row>
    <row r="123" spans="2:17" x14ac:dyDescent="0.25">
      <c r="B123" s="101" t="s">
        <v>171</v>
      </c>
      <c r="C123" s="102">
        <v>31543</v>
      </c>
      <c r="D123" s="102" t="s">
        <v>155</v>
      </c>
      <c r="E123" s="131">
        <v>45815</v>
      </c>
      <c r="F123" s="102" t="s">
        <v>156</v>
      </c>
      <c r="G123" s="104" t="s">
        <v>157</v>
      </c>
      <c r="H123" s="105">
        <v>235</v>
      </c>
      <c r="I123" s="104" t="s">
        <v>151</v>
      </c>
      <c r="J123" s="104" t="s">
        <v>151</v>
      </c>
      <c r="K123" s="104" t="s">
        <v>151</v>
      </c>
      <c r="L123" s="102" t="s">
        <v>172</v>
      </c>
      <c r="M123" s="102" t="s">
        <v>173</v>
      </c>
      <c r="N123" s="128" t="s">
        <v>160</v>
      </c>
      <c r="O123" s="109">
        <v>45838</v>
      </c>
      <c r="P123" t="s">
        <v>26</v>
      </c>
      <c r="Q123" s="105">
        <v>235</v>
      </c>
    </row>
    <row r="124" spans="2:17" x14ac:dyDescent="0.25">
      <c r="B124" s="101" t="s">
        <v>171</v>
      </c>
      <c r="C124" s="102">
        <v>31543</v>
      </c>
      <c r="D124" s="102" t="s">
        <v>155</v>
      </c>
      <c r="E124" s="131">
        <v>45822</v>
      </c>
      <c r="F124" s="102" t="s">
        <v>156</v>
      </c>
      <c r="G124" s="104" t="s">
        <v>157</v>
      </c>
      <c r="H124" s="105">
        <v>235</v>
      </c>
      <c r="I124" s="104" t="s">
        <v>151</v>
      </c>
      <c r="J124" s="104" t="s">
        <v>151</v>
      </c>
      <c r="K124" s="104" t="s">
        <v>151</v>
      </c>
      <c r="L124" s="102" t="s">
        <v>172</v>
      </c>
      <c r="M124" s="102" t="s">
        <v>173</v>
      </c>
      <c r="N124" s="128" t="s">
        <v>160</v>
      </c>
      <c r="O124" s="109">
        <v>45838</v>
      </c>
      <c r="P124" t="s">
        <v>26</v>
      </c>
      <c r="Q124" s="105">
        <v>235</v>
      </c>
    </row>
    <row r="125" spans="2:17" x14ac:dyDescent="0.25">
      <c r="B125" s="101" t="s">
        <v>180</v>
      </c>
      <c r="C125" s="102">
        <v>31538</v>
      </c>
      <c r="D125" s="102" t="s">
        <v>176</v>
      </c>
      <c r="E125" s="130">
        <v>45827</v>
      </c>
      <c r="F125" s="102" t="s">
        <v>149</v>
      </c>
      <c r="G125" s="104" t="s">
        <v>179</v>
      </c>
      <c r="H125" s="105">
        <v>235</v>
      </c>
      <c r="I125" s="104" t="s">
        <v>151</v>
      </c>
      <c r="J125" s="104" t="s">
        <v>151</v>
      </c>
      <c r="K125" s="104" t="s">
        <v>151</v>
      </c>
      <c r="L125" s="102" t="s">
        <v>241</v>
      </c>
      <c r="M125" s="102" t="s">
        <v>241</v>
      </c>
      <c r="N125" s="108"/>
      <c r="O125" s="109">
        <v>45838</v>
      </c>
      <c r="P125" t="s">
        <v>30</v>
      </c>
      <c r="Q125" s="105">
        <v>235</v>
      </c>
    </row>
    <row r="126" spans="2:17" x14ac:dyDescent="0.25">
      <c r="B126" s="101" t="s">
        <v>182</v>
      </c>
      <c r="C126" s="102">
        <v>31324</v>
      </c>
      <c r="D126" s="102" t="s">
        <v>148</v>
      </c>
      <c r="E126" s="130">
        <v>45795</v>
      </c>
      <c r="F126" s="102" t="s">
        <v>149</v>
      </c>
      <c r="G126" s="104" t="s">
        <v>150</v>
      </c>
      <c r="H126" s="105">
        <v>235</v>
      </c>
      <c r="I126" s="104" t="s">
        <v>151</v>
      </c>
      <c r="J126" s="104" t="s">
        <v>151</v>
      </c>
      <c r="K126" s="104" t="s">
        <v>151</v>
      </c>
      <c r="L126" s="102" t="s">
        <v>242</v>
      </c>
      <c r="M126" s="102" t="s">
        <v>183</v>
      </c>
      <c r="N126" s="108"/>
      <c r="O126" s="109">
        <v>45808</v>
      </c>
      <c r="P126" t="s">
        <v>68</v>
      </c>
      <c r="Q126" s="105">
        <v>235</v>
      </c>
    </row>
    <row r="127" spans="2:17" x14ac:dyDescent="0.25">
      <c r="B127" s="110" t="s">
        <v>201</v>
      </c>
      <c r="C127" s="104">
        <v>29709</v>
      </c>
      <c r="D127" s="104" t="s">
        <v>155</v>
      </c>
      <c r="E127" s="112">
        <v>45813</v>
      </c>
      <c r="F127" s="104" t="s">
        <v>243</v>
      </c>
      <c r="G127" s="104" t="s">
        <v>150</v>
      </c>
      <c r="H127" s="105">
        <v>235</v>
      </c>
      <c r="I127" s="104" t="s">
        <v>151</v>
      </c>
      <c r="J127" s="104" t="s">
        <v>151</v>
      </c>
      <c r="K127" s="104" t="s">
        <v>151</v>
      </c>
      <c r="L127" s="104" t="s">
        <v>244</v>
      </c>
      <c r="M127" s="119" t="s">
        <v>204</v>
      </c>
      <c r="N127" s="111"/>
      <c r="O127" s="109">
        <v>45838</v>
      </c>
      <c r="P127" t="s">
        <v>26</v>
      </c>
      <c r="Q127" s="105">
        <v>235</v>
      </c>
    </row>
    <row r="128" spans="2:17" x14ac:dyDescent="0.25">
      <c r="B128" s="110" t="s">
        <v>201</v>
      </c>
      <c r="C128" s="104">
        <v>29709</v>
      </c>
      <c r="D128" s="104" t="s">
        <v>202</v>
      </c>
      <c r="E128" s="112">
        <v>45815</v>
      </c>
      <c r="F128" s="104" t="s">
        <v>235</v>
      </c>
      <c r="G128" s="104" t="s">
        <v>150</v>
      </c>
      <c r="H128" s="105">
        <v>235</v>
      </c>
      <c r="I128" s="104" t="s">
        <v>151</v>
      </c>
      <c r="J128" s="104" t="s">
        <v>151</v>
      </c>
      <c r="K128" s="104" t="s">
        <v>151</v>
      </c>
      <c r="L128" s="104" t="s">
        <v>244</v>
      </c>
      <c r="M128" s="119" t="s">
        <v>204</v>
      </c>
      <c r="N128" s="111"/>
      <c r="O128" s="109">
        <v>45838</v>
      </c>
      <c r="P128" t="s">
        <v>34</v>
      </c>
      <c r="Q128" s="105">
        <v>235</v>
      </c>
    </row>
    <row r="129" spans="2:17" x14ac:dyDescent="0.25">
      <c r="B129" s="110" t="s">
        <v>201</v>
      </c>
      <c r="C129" s="104">
        <v>29709</v>
      </c>
      <c r="D129" s="104" t="s">
        <v>202</v>
      </c>
      <c r="E129" s="112">
        <v>45817</v>
      </c>
      <c r="F129" s="104" t="s">
        <v>235</v>
      </c>
      <c r="G129" s="104" t="s">
        <v>150</v>
      </c>
      <c r="H129" s="105">
        <v>235</v>
      </c>
      <c r="I129" s="104" t="s">
        <v>151</v>
      </c>
      <c r="J129" s="104" t="s">
        <v>151</v>
      </c>
      <c r="K129" s="104" t="s">
        <v>151</v>
      </c>
      <c r="L129" s="104" t="s">
        <v>244</v>
      </c>
      <c r="M129" s="119" t="s">
        <v>204</v>
      </c>
      <c r="N129" s="111"/>
      <c r="O129" s="109">
        <v>45838</v>
      </c>
      <c r="P129" t="s">
        <v>34</v>
      </c>
      <c r="Q129" s="105">
        <v>235</v>
      </c>
    </row>
    <row r="130" spans="2:17" x14ac:dyDescent="0.25">
      <c r="B130" s="110" t="s">
        <v>201</v>
      </c>
      <c r="C130" s="104">
        <v>29709</v>
      </c>
      <c r="D130" s="104" t="s">
        <v>202</v>
      </c>
      <c r="E130" s="112">
        <v>45819</v>
      </c>
      <c r="F130" s="104" t="s">
        <v>235</v>
      </c>
      <c r="G130" s="104" t="s">
        <v>150</v>
      </c>
      <c r="H130" s="105">
        <v>235</v>
      </c>
      <c r="I130" s="104" t="s">
        <v>151</v>
      </c>
      <c r="J130" s="104" t="s">
        <v>151</v>
      </c>
      <c r="K130" s="104" t="s">
        <v>151</v>
      </c>
      <c r="L130" s="104" t="s">
        <v>244</v>
      </c>
      <c r="M130" s="119" t="s">
        <v>204</v>
      </c>
      <c r="N130" s="111"/>
      <c r="O130" s="109">
        <v>45838</v>
      </c>
      <c r="P130" t="s">
        <v>34</v>
      </c>
      <c r="Q130" s="105">
        <v>235</v>
      </c>
    </row>
    <row r="131" spans="2:17" x14ac:dyDescent="0.25">
      <c r="B131" s="110" t="s">
        <v>201</v>
      </c>
      <c r="C131" s="104">
        <v>29709</v>
      </c>
      <c r="D131" s="104" t="s">
        <v>202</v>
      </c>
      <c r="E131" s="112">
        <v>45821</v>
      </c>
      <c r="F131" s="104" t="s">
        <v>235</v>
      </c>
      <c r="G131" s="104" t="s">
        <v>150</v>
      </c>
      <c r="H131" s="105">
        <v>235</v>
      </c>
      <c r="I131" s="104" t="s">
        <v>151</v>
      </c>
      <c r="J131" s="104" t="s">
        <v>151</v>
      </c>
      <c r="K131" s="104" t="s">
        <v>151</v>
      </c>
      <c r="L131" s="104" t="s">
        <v>244</v>
      </c>
      <c r="M131" s="119" t="s">
        <v>204</v>
      </c>
      <c r="N131" s="111"/>
      <c r="O131" s="109">
        <v>45838</v>
      </c>
      <c r="P131" t="s">
        <v>34</v>
      </c>
      <c r="Q131" s="105">
        <v>235</v>
      </c>
    </row>
    <row r="132" spans="2:17" x14ac:dyDescent="0.25">
      <c r="B132" s="110" t="s">
        <v>201</v>
      </c>
      <c r="C132" s="104">
        <v>29709</v>
      </c>
      <c r="D132" s="104" t="s">
        <v>192</v>
      </c>
      <c r="E132" s="112">
        <v>45823</v>
      </c>
      <c r="F132" s="104" t="s">
        <v>245</v>
      </c>
      <c r="G132" s="104" t="s">
        <v>150</v>
      </c>
      <c r="H132" s="105">
        <v>235</v>
      </c>
      <c r="I132" s="104" t="s">
        <v>151</v>
      </c>
      <c r="J132" s="104" t="s">
        <v>151</v>
      </c>
      <c r="K132" s="104" t="s">
        <v>151</v>
      </c>
      <c r="L132" s="104" t="s">
        <v>244</v>
      </c>
      <c r="M132" s="119" t="s">
        <v>204</v>
      </c>
      <c r="N132" s="111"/>
      <c r="O132" s="109">
        <v>45838</v>
      </c>
      <c r="P132" t="s">
        <v>29</v>
      </c>
      <c r="Q132" s="105">
        <v>235</v>
      </c>
    </row>
    <row r="133" spans="2:17" x14ac:dyDescent="0.25">
      <c r="B133" s="110" t="s">
        <v>201</v>
      </c>
      <c r="C133" s="104">
        <v>29709</v>
      </c>
      <c r="D133" s="104" t="s">
        <v>202</v>
      </c>
      <c r="E133" s="112">
        <v>45825</v>
      </c>
      <c r="F133" s="104" t="s">
        <v>235</v>
      </c>
      <c r="G133" s="104" t="s">
        <v>150</v>
      </c>
      <c r="H133" s="105">
        <v>235</v>
      </c>
      <c r="I133" s="104" t="s">
        <v>151</v>
      </c>
      <c r="J133" s="104" t="s">
        <v>151</v>
      </c>
      <c r="K133" s="104" t="s">
        <v>151</v>
      </c>
      <c r="L133" s="104" t="s">
        <v>244</v>
      </c>
      <c r="M133" s="119" t="s">
        <v>204</v>
      </c>
      <c r="N133" s="122"/>
      <c r="O133" s="109">
        <v>45838</v>
      </c>
      <c r="P133" t="s">
        <v>34</v>
      </c>
      <c r="Q133" s="105">
        <v>235</v>
      </c>
    </row>
    <row r="134" spans="2:17" x14ac:dyDescent="0.25">
      <c r="B134" s="110" t="s">
        <v>201</v>
      </c>
      <c r="C134" s="104">
        <v>29709</v>
      </c>
      <c r="D134" s="104" t="s">
        <v>202</v>
      </c>
      <c r="E134" s="112">
        <v>45827</v>
      </c>
      <c r="F134" s="104" t="s">
        <v>235</v>
      </c>
      <c r="G134" s="104" t="s">
        <v>150</v>
      </c>
      <c r="H134" s="105">
        <v>235</v>
      </c>
      <c r="I134" s="104" t="s">
        <v>151</v>
      </c>
      <c r="J134" s="104" t="s">
        <v>151</v>
      </c>
      <c r="K134" s="104" t="s">
        <v>151</v>
      </c>
      <c r="L134" s="104" t="s">
        <v>244</v>
      </c>
      <c r="M134" s="119" t="s">
        <v>204</v>
      </c>
      <c r="N134" s="122"/>
      <c r="O134" s="109">
        <v>45838</v>
      </c>
      <c r="P134" t="s">
        <v>34</v>
      </c>
      <c r="Q134" s="105">
        <v>235</v>
      </c>
    </row>
    <row r="135" spans="2:17" x14ac:dyDescent="0.25">
      <c r="B135" s="110" t="s">
        <v>212</v>
      </c>
      <c r="C135" s="104">
        <v>25919</v>
      </c>
      <c r="D135" s="104" t="s">
        <v>206</v>
      </c>
      <c r="E135" s="112">
        <v>45802</v>
      </c>
      <c r="F135" s="102" t="s">
        <v>149</v>
      </c>
      <c r="G135" s="104" t="s">
        <v>150</v>
      </c>
      <c r="H135" s="105">
        <v>179.2</v>
      </c>
      <c r="I135" s="104" t="s">
        <v>151</v>
      </c>
      <c r="J135" s="104" t="s">
        <v>151</v>
      </c>
      <c r="K135" s="104" t="s">
        <v>151</v>
      </c>
      <c r="L135" s="104" t="s">
        <v>213</v>
      </c>
      <c r="M135" s="104" t="s">
        <v>213</v>
      </c>
      <c r="N135" s="111"/>
      <c r="O135" s="109">
        <v>45808</v>
      </c>
      <c r="P135" t="s">
        <v>89</v>
      </c>
      <c r="Q135" s="105">
        <v>179.2</v>
      </c>
    </row>
    <row r="136" spans="2:17" x14ac:dyDescent="0.25">
      <c r="B136" s="110" t="s">
        <v>212</v>
      </c>
      <c r="C136" s="104">
        <v>25919</v>
      </c>
      <c r="D136" s="104" t="s">
        <v>206</v>
      </c>
      <c r="E136" s="112">
        <v>45808</v>
      </c>
      <c r="F136" s="102" t="s">
        <v>149</v>
      </c>
      <c r="G136" s="104" t="s">
        <v>194</v>
      </c>
      <c r="H136" s="105">
        <v>179.2</v>
      </c>
      <c r="I136" s="104" t="s">
        <v>151</v>
      </c>
      <c r="J136" s="104" t="s">
        <v>151</v>
      </c>
      <c r="K136" s="104" t="s">
        <v>151</v>
      </c>
      <c r="L136" s="104" t="s">
        <v>213</v>
      </c>
      <c r="M136" s="104" t="s">
        <v>213</v>
      </c>
      <c r="N136" s="111"/>
      <c r="O136" s="109">
        <v>45808</v>
      </c>
      <c r="P136" t="s">
        <v>89</v>
      </c>
      <c r="Q136" s="105">
        <v>179.2</v>
      </c>
    </row>
    <row r="137" spans="2:17" x14ac:dyDescent="0.25">
      <c r="B137" s="110" t="s">
        <v>212</v>
      </c>
      <c r="C137" s="104">
        <v>25919</v>
      </c>
      <c r="D137" s="104" t="s">
        <v>206</v>
      </c>
      <c r="E137" s="112">
        <v>45816</v>
      </c>
      <c r="F137" s="102" t="s">
        <v>149</v>
      </c>
      <c r="G137" s="104" t="s">
        <v>150</v>
      </c>
      <c r="H137" s="105">
        <v>179.2</v>
      </c>
      <c r="I137" s="104" t="s">
        <v>151</v>
      </c>
      <c r="J137" s="104" t="s">
        <v>151</v>
      </c>
      <c r="K137" s="104" t="s">
        <v>151</v>
      </c>
      <c r="L137" s="104" t="s">
        <v>213</v>
      </c>
      <c r="M137" s="104" t="s">
        <v>213</v>
      </c>
      <c r="N137" s="111"/>
      <c r="O137" s="109">
        <v>45838</v>
      </c>
      <c r="P137" t="s">
        <v>89</v>
      </c>
      <c r="Q137" s="105">
        <v>179.2</v>
      </c>
    </row>
    <row r="138" spans="2:17" x14ac:dyDescent="0.25">
      <c r="B138" s="110" t="s">
        <v>212</v>
      </c>
      <c r="C138" s="104">
        <v>25919</v>
      </c>
      <c r="D138" s="104" t="s">
        <v>206</v>
      </c>
      <c r="E138" s="112">
        <v>45822</v>
      </c>
      <c r="F138" s="102" t="s">
        <v>149</v>
      </c>
      <c r="G138" s="104" t="s">
        <v>194</v>
      </c>
      <c r="H138" s="105">
        <v>179.2</v>
      </c>
      <c r="I138" s="104" t="s">
        <v>151</v>
      </c>
      <c r="J138" s="104" t="s">
        <v>151</v>
      </c>
      <c r="K138" s="104" t="s">
        <v>151</v>
      </c>
      <c r="L138" s="104" t="s">
        <v>213</v>
      </c>
      <c r="M138" s="104" t="s">
        <v>213</v>
      </c>
      <c r="N138" s="111"/>
      <c r="O138" s="109">
        <v>45838</v>
      </c>
      <c r="P138" t="s">
        <v>89</v>
      </c>
      <c r="Q138" s="105">
        <v>179.2</v>
      </c>
    </row>
    <row r="139" spans="2:17" x14ac:dyDescent="0.25">
      <c r="B139" s="110" t="s">
        <v>246</v>
      </c>
      <c r="C139" s="104">
        <v>31102</v>
      </c>
      <c r="D139" s="104" t="s">
        <v>67</v>
      </c>
      <c r="E139" s="112">
        <v>45803</v>
      </c>
      <c r="F139" s="104" t="s">
        <v>238</v>
      </c>
      <c r="G139" s="104" t="s">
        <v>247</v>
      </c>
      <c r="H139" s="105">
        <v>235</v>
      </c>
      <c r="I139" s="104" t="s">
        <v>151</v>
      </c>
      <c r="J139" s="104" t="s">
        <v>151</v>
      </c>
      <c r="K139" s="104" t="s">
        <v>151</v>
      </c>
      <c r="L139" s="104" t="s">
        <v>248</v>
      </c>
      <c r="M139" s="119" t="s">
        <v>249</v>
      </c>
      <c r="N139" s="111"/>
      <c r="O139" s="109">
        <v>45808</v>
      </c>
      <c r="P139" t="s">
        <v>67</v>
      </c>
      <c r="Q139" s="105">
        <v>235</v>
      </c>
    </row>
    <row r="140" spans="2:17" x14ac:dyDescent="0.25">
      <c r="B140" s="110" t="s">
        <v>246</v>
      </c>
      <c r="C140" s="104">
        <v>31102</v>
      </c>
      <c r="D140" s="104" t="s">
        <v>67</v>
      </c>
      <c r="E140" s="112">
        <v>45806</v>
      </c>
      <c r="F140" s="104" t="s">
        <v>238</v>
      </c>
      <c r="G140" s="104" t="s">
        <v>247</v>
      </c>
      <c r="H140" s="105">
        <v>235</v>
      </c>
      <c r="I140" s="104" t="s">
        <v>151</v>
      </c>
      <c r="J140" s="104" t="s">
        <v>151</v>
      </c>
      <c r="K140" s="104" t="s">
        <v>151</v>
      </c>
      <c r="L140" s="104" t="s">
        <v>248</v>
      </c>
      <c r="M140" s="119" t="s">
        <v>249</v>
      </c>
      <c r="N140" s="111"/>
      <c r="O140" s="109">
        <v>45808</v>
      </c>
      <c r="P140" t="s">
        <v>67</v>
      </c>
      <c r="Q140" s="105">
        <v>235</v>
      </c>
    </row>
    <row r="141" spans="2:17" x14ac:dyDescent="0.25">
      <c r="B141" s="110" t="s">
        <v>246</v>
      </c>
      <c r="C141" s="104">
        <v>31102</v>
      </c>
      <c r="D141" s="104" t="s">
        <v>67</v>
      </c>
      <c r="E141" s="112">
        <v>45810</v>
      </c>
      <c r="F141" s="104" t="s">
        <v>238</v>
      </c>
      <c r="G141" s="104" t="s">
        <v>247</v>
      </c>
      <c r="H141" s="105">
        <v>235</v>
      </c>
      <c r="I141" s="104" t="s">
        <v>151</v>
      </c>
      <c r="J141" s="104" t="s">
        <v>151</v>
      </c>
      <c r="K141" s="104" t="s">
        <v>151</v>
      </c>
      <c r="L141" s="104" t="s">
        <v>248</v>
      </c>
      <c r="M141" s="119" t="s">
        <v>249</v>
      </c>
      <c r="N141" s="111"/>
      <c r="O141" s="109">
        <v>45838</v>
      </c>
      <c r="P141" t="s">
        <v>67</v>
      </c>
      <c r="Q141" s="105">
        <v>235</v>
      </c>
    </row>
    <row r="142" spans="2:17" x14ac:dyDescent="0.25">
      <c r="B142" s="110" t="s">
        <v>246</v>
      </c>
      <c r="C142" s="104">
        <v>31102</v>
      </c>
      <c r="D142" s="104" t="s">
        <v>67</v>
      </c>
      <c r="E142" s="112">
        <v>45813</v>
      </c>
      <c r="F142" s="104" t="s">
        <v>238</v>
      </c>
      <c r="G142" s="104" t="s">
        <v>247</v>
      </c>
      <c r="H142" s="105">
        <v>235</v>
      </c>
      <c r="I142" s="104" t="s">
        <v>151</v>
      </c>
      <c r="J142" s="104" t="s">
        <v>151</v>
      </c>
      <c r="K142" s="104" t="s">
        <v>151</v>
      </c>
      <c r="L142" s="104" t="s">
        <v>248</v>
      </c>
      <c r="M142" s="119" t="s">
        <v>249</v>
      </c>
      <c r="N142" s="111"/>
      <c r="O142" s="109">
        <v>45838</v>
      </c>
      <c r="P142" t="s">
        <v>67</v>
      </c>
      <c r="Q142" s="105">
        <v>235</v>
      </c>
    </row>
    <row r="143" spans="2:17" x14ac:dyDescent="0.25">
      <c r="B143" s="110" t="s">
        <v>246</v>
      </c>
      <c r="C143" s="104">
        <v>31102</v>
      </c>
      <c r="D143" s="104" t="s">
        <v>67</v>
      </c>
      <c r="E143" s="112">
        <v>45817</v>
      </c>
      <c r="F143" s="104" t="s">
        <v>238</v>
      </c>
      <c r="G143" s="104" t="s">
        <v>247</v>
      </c>
      <c r="H143" s="105">
        <v>235</v>
      </c>
      <c r="I143" s="104" t="s">
        <v>151</v>
      </c>
      <c r="J143" s="104" t="s">
        <v>151</v>
      </c>
      <c r="K143" s="104" t="s">
        <v>151</v>
      </c>
      <c r="L143" s="104" t="s">
        <v>248</v>
      </c>
      <c r="M143" s="119" t="s">
        <v>249</v>
      </c>
      <c r="N143" s="111"/>
      <c r="O143" s="109">
        <v>45838</v>
      </c>
      <c r="P143" t="s">
        <v>67</v>
      </c>
      <c r="Q143" s="105">
        <v>235</v>
      </c>
    </row>
    <row r="144" spans="2:17" x14ac:dyDescent="0.25">
      <c r="B144" s="110" t="s">
        <v>246</v>
      </c>
      <c r="C144" s="104">
        <v>31102</v>
      </c>
      <c r="D144" s="104" t="s">
        <v>67</v>
      </c>
      <c r="E144" s="112">
        <v>45819</v>
      </c>
      <c r="F144" s="104" t="s">
        <v>238</v>
      </c>
      <c r="G144" s="104" t="s">
        <v>247</v>
      </c>
      <c r="H144" s="105">
        <v>235</v>
      </c>
      <c r="I144" s="104" t="s">
        <v>151</v>
      </c>
      <c r="J144" s="104" t="s">
        <v>151</v>
      </c>
      <c r="K144" s="104" t="s">
        <v>151</v>
      </c>
      <c r="L144" s="104" t="s">
        <v>248</v>
      </c>
      <c r="M144" s="119" t="s">
        <v>249</v>
      </c>
      <c r="N144" s="111"/>
      <c r="O144" s="109">
        <v>45838</v>
      </c>
      <c r="P144" t="s">
        <v>67</v>
      </c>
      <c r="Q144" s="105">
        <v>235</v>
      </c>
    </row>
    <row r="145" spans="2:17" x14ac:dyDescent="0.25">
      <c r="B145" s="110" t="s">
        <v>246</v>
      </c>
      <c r="C145" s="104">
        <v>31102</v>
      </c>
      <c r="D145" s="104" t="s">
        <v>67</v>
      </c>
      <c r="E145" s="112">
        <v>45821</v>
      </c>
      <c r="F145" s="104" t="s">
        <v>238</v>
      </c>
      <c r="G145" s="104" t="s">
        <v>247</v>
      </c>
      <c r="H145" s="105">
        <v>235</v>
      </c>
      <c r="I145" s="104" t="s">
        <v>151</v>
      </c>
      <c r="J145" s="104" t="s">
        <v>151</v>
      </c>
      <c r="K145" s="104" t="s">
        <v>151</v>
      </c>
      <c r="L145" s="104" t="s">
        <v>248</v>
      </c>
      <c r="M145" s="119" t="s">
        <v>249</v>
      </c>
      <c r="N145" s="111"/>
      <c r="O145" s="109">
        <v>45838</v>
      </c>
      <c r="P145" t="s">
        <v>67</v>
      </c>
      <c r="Q145" s="105">
        <v>235</v>
      </c>
    </row>
    <row r="146" spans="2:17" x14ac:dyDescent="0.25">
      <c r="B146" s="110" t="s">
        <v>246</v>
      </c>
      <c r="C146" s="104">
        <v>31102</v>
      </c>
      <c r="D146" s="104" t="s">
        <v>67</v>
      </c>
      <c r="E146" s="112">
        <v>45824</v>
      </c>
      <c r="F146" s="104" t="s">
        <v>238</v>
      </c>
      <c r="G146" s="104" t="s">
        <v>247</v>
      </c>
      <c r="H146" s="105">
        <v>235</v>
      </c>
      <c r="I146" s="104" t="s">
        <v>151</v>
      </c>
      <c r="J146" s="104" t="s">
        <v>151</v>
      </c>
      <c r="K146" s="104" t="s">
        <v>151</v>
      </c>
      <c r="L146" s="104" t="s">
        <v>248</v>
      </c>
      <c r="M146" s="119" t="s">
        <v>249</v>
      </c>
      <c r="N146" s="111"/>
      <c r="O146" s="109">
        <v>45838</v>
      </c>
      <c r="P146" t="s">
        <v>67</v>
      </c>
      <c r="Q146" s="105">
        <v>235</v>
      </c>
    </row>
    <row r="147" spans="2:17" x14ac:dyDescent="0.25">
      <c r="B147" s="110" t="s">
        <v>246</v>
      </c>
      <c r="C147" s="104">
        <v>31102</v>
      </c>
      <c r="D147" s="104" t="s">
        <v>67</v>
      </c>
      <c r="E147" s="112">
        <v>45826</v>
      </c>
      <c r="F147" s="104" t="s">
        <v>238</v>
      </c>
      <c r="G147" s="104" t="s">
        <v>247</v>
      </c>
      <c r="H147" s="105">
        <v>235</v>
      </c>
      <c r="I147" s="104" t="s">
        <v>151</v>
      </c>
      <c r="J147" s="104" t="s">
        <v>151</v>
      </c>
      <c r="K147" s="104" t="s">
        <v>151</v>
      </c>
      <c r="L147" s="104" t="s">
        <v>248</v>
      </c>
      <c r="M147" s="119" t="s">
        <v>249</v>
      </c>
      <c r="N147" s="111"/>
      <c r="O147" s="109">
        <v>45838</v>
      </c>
      <c r="P147" t="s">
        <v>67</v>
      </c>
      <c r="Q147" s="105">
        <v>235</v>
      </c>
    </row>
    <row r="148" spans="2:17" x14ac:dyDescent="0.25">
      <c r="B148" s="110" t="s">
        <v>246</v>
      </c>
      <c r="C148" s="104">
        <v>31102</v>
      </c>
      <c r="D148" s="104" t="s">
        <v>67</v>
      </c>
      <c r="E148" s="112">
        <v>45828</v>
      </c>
      <c r="F148" s="104" t="s">
        <v>238</v>
      </c>
      <c r="G148" s="104" t="s">
        <v>247</v>
      </c>
      <c r="H148" s="105">
        <v>235</v>
      </c>
      <c r="I148" s="104" t="s">
        <v>151</v>
      </c>
      <c r="J148" s="104" t="s">
        <v>151</v>
      </c>
      <c r="K148" s="104" t="s">
        <v>151</v>
      </c>
      <c r="L148" s="104" t="s">
        <v>248</v>
      </c>
      <c r="M148" s="119" t="s">
        <v>249</v>
      </c>
      <c r="N148" s="111"/>
      <c r="O148" s="109">
        <v>45838</v>
      </c>
      <c r="P148" t="s">
        <v>67</v>
      </c>
      <c r="Q148" s="105">
        <v>235</v>
      </c>
    </row>
    <row r="149" spans="2:17" x14ac:dyDescent="0.25">
      <c r="B149" s="110" t="s">
        <v>214</v>
      </c>
      <c r="C149" s="104">
        <v>31465</v>
      </c>
      <c r="D149" s="104" t="s">
        <v>148</v>
      </c>
      <c r="E149" s="112">
        <v>45801</v>
      </c>
      <c r="F149" s="102" t="s">
        <v>149</v>
      </c>
      <c r="G149" s="104" t="s">
        <v>150</v>
      </c>
      <c r="H149" s="105">
        <v>235</v>
      </c>
      <c r="I149" s="104" t="s">
        <v>151</v>
      </c>
      <c r="J149" s="104" t="s">
        <v>151</v>
      </c>
      <c r="K149" s="104" t="s">
        <v>151</v>
      </c>
      <c r="L149" s="125" t="s">
        <v>250</v>
      </c>
      <c r="M149" s="119" t="s">
        <v>215</v>
      </c>
      <c r="N149" s="111"/>
      <c r="O149" s="109">
        <v>45808</v>
      </c>
      <c r="P149" t="s">
        <v>68</v>
      </c>
      <c r="Q149" s="105">
        <v>235</v>
      </c>
    </row>
    <row r="150" spans="2:17" x14ac:dyDescent="0.25">
      <c r="B150" s="110" t="s">
        <v>214</v>
      </c>
      <c r="C150" s="104">
        <v>31465</v>
      </c>
      <c r="D150" s="104" t="s">
        <v>148</v>
      </c>
      <c r="E150" s="112">
        <v>45808</v>
      </c>
      <c r="F150" s="102" t="s">
        <v>149</v>
      </c>
      <c r="G150" s="104" t="s">
        <v>150</v>
      </c>
      <c r="H150" s="105">
        <v>235</v>
      </c>
      <c r="I150" s="104" t="s">
        <v>151</v>
      </c>
      <c r="J150" s="104" t="s">
        <v>151</v>
      </c>
      <c r="K150" s="104" t="s">
        <v>151</v>
      </c>
      <c r="L150" s="125" t="s">
        <v>250</v>
      </c>
      <c r="M150" s="119" t="s">
        <v>215</v>
      </c>
      <c r="N150" s="111"/>
      <c r="O150" s="109">
        <v>45808</v>
      </c>
      <c r="P150" t="s">
        <v>68</v>
      </c>
      <c r="Q150" s="105">
        <v>235</v>
      </c>
    </row>
    <row r="151" spans="2:17" x14ac:dyDescent="0.25">
      <c r="B151" s="110" t="s">
        <v>214</v>
      </c>
      <c r="C151" s="104">
        <v>31465</v>
      </c>
      <c r="D151" s="104" t="s">
        <v>148</v>
      </c>
      <c r="E151" s="112">
        <v>45815</v>
      </c>
      <c r="F151" s="102" t="s">
        <v>149</v>
      </c>
      <c r="G151" s="104" t="s">
        <v>150</v>
      </c>
      <c r="H151" s="105">
        <v>235</v>
      </c>
      <c r="I151" s="104" t="s">
        <v>151</v>
      </c>
      <c r="J151" s="104" t="s">
        <v>151</v>
      </c>
      <c r="K151" s="104" t="s">
        <v>151</v>
      </c>
      <c r="L151" s="125" t="s">
        <v>250</v>
      </c>
      <c r="M151" s="119" t="s">
        <v>215</v>
      </c>
      <c r="N151" s="111"/>
      <c r="O151" s="109">
        <v>45838</v>
      </c>
      <c r="P151" t="s">
        <v>68</v>
      </c>
      <c r="Q151" s="105">
        <v>235</v>
      </c>
    </row>
    <row r="152" spans="2:17" x14ac:dyDescent="0.25">
      <c r="B152" s="110" t="s">
        <v>219</v>
      </c>
      <c r="C152" s="104">
        <v>30264</v>
      </c>
      <c r="D152" s="104" t="s">
        <v>196</v>
      </c>
      <c r="E152" s="118">
        <v>45802</v>
      </c>
      <c r="F152" s="102" t="s">
        <v>149</v>
      </c>
      <c r="G152" s="104" t="s">
        <v>179</v>
      </c>
      <c r="H152" s="105">
        <v>280</v>
      </c>
      <c r="I152" s="104" t="s">
        <v>151</v>
      </c>
      <c r="J152" s="104" t="s">
        <v>151</v>
      </c>
      <c r="K152" s="104" t="s">
        <v>151</v>
      </c>
      <c r="L152" s="104" t="s">
        <v>220</v>
      </c>
      <c r="M152" s="104" t="s">
        <v>220</v>
      </c>
      <c r="N152" s="111"/>
      <c r="O152" s="109">
        <v>45808</v>
      </c>
      <c r="P152" t="s">
        <v>56</v>
      </c>
      <c r="Q152" s="105">
        <v>280</v>
      </c>
    </row>
    <row r="153" spans="2:17" x14ac:dyDescent="0.25">
      <c r="B153" s="110" t="s">
        <v>219</v>
      </c>
      <c r="C153" s="104">
        <v>30264</v>
      </c>
      <c r="D153" s="104" t="s">
        <v>198</v>
      </c>
      <c r="E153" s="118">
        <v>45802</v>
      </c>
      <c r="F153" s="104" t="s">
        <v>199</v>
      </c>
      <c r="G153" s="104" t="s">
        <v>200</v>
      </c>
      <c r="H153" s="105">
        <v>280</v>
      </c>
      <c r="I153" s="104" t="s">
        <v>151</v>
      </c>
      <c r="J153" s="104" t="s">
        <v>151</v>
      </c>
      <c r="K153" s="104" t="s">
        <v>151</v>
      </c>
      <c r="L153" s="104" t="s">
        <v>220</v>
      </c>
      <c r="M153" s="104" t="s">
        <v>220</v>
      </c>
      <c r="N153" s="111"/>
      <c r="O153" s="109">
        <v>45808</v>
      </c>
      <c r="P153" t="s">
        <v>11</v>
      </c>
      <c r="Q153" s="105">
        <v>280</v>
      </c>
    </row>
    <row r="154" spans="2:17" x14ac:dyDescent="0.25">
      <c r="B154" s="110" t="s">
        <v>219</v>
      </c>
      <c r="C154" s="104">
        <v>30264</v>
      </c>
      <c r="D154" s="104" t="s">
        <v>67</v>
      </c>
      <c r="E154" s="118">
        <v>45804</v>
      </c>
      <c r="F154" s="104" t="s">
        <v>238</v>
      </c>
      <c r="G154" s="104" t="s">
        <v>239</v>
      </c>
      <c r="H154" s="105">
        <v>235</v>
      </c>
      <c r="I154" s="104" t="s">
        <v>151</v>
      </c>
      <c r="J154" s="104" t="s">
        <v>151</v>
      </c>
      <c r="K154" s="104" t="s">
        <v>151</v>
      </c>
      <c r="L154" s="104" t="s">
        <v>220</v>
      </c>
      <c r="M154" s="104" t="s">
        <v>220</v>
      </c>
      <c r="N154" s="111"/>
      <c r="O154" s="109">
        <v>45808</v>
      </c>
      <c r="P154" t="s">
        <v>67</v>
      </c>
      <c r="Q154" s="105">
        <v>235</v>
      </c>
    </row>
    <row r="155" spans="2:17" x14ac:dyDescent="0.25">
      <c r="B155" s="110" t="s">
        <v>219</v>
      </c>
      <c r="C155" s="104">
        <v>30264</v>
      </c>
      <c r="D155" s="104" t="s">
        <v>251</v>
      </c>
      <c r="E155" s="118">
        <v>45807</v>
      </c>
      <c r="F155" s="102" t="s">
        <v>252</v>
      </c>
      <c r="G155" s="104" t="s">
        <v>194</v>
      </c>
      <c r="H155" s="105">
        <v>280</v>
      </c>
      <c r="I155" s="104" t="s">
        <v>151</v>
      </c>
      <c r="J155" s="104" t="s">
        <v>151</v>
      </c>
      <c r="K155" s="104" t="s">
        <v>151</v>
      </c>
      <c r="L155" s="127" t="s">
        <v>220</v>
      </c>
      <c r="M155" s="104" t="s">
        <v>220</v>
      </c>
      <c r="N155" s="111"/>
      <c r="O155" s="109">
        <v>45808</v>
      </c>
      <c r="P155" t="s">
        <v>43</v>
      </c>
      <c r="Q155" s="105">
        <v>280</v>
      </c>
    </row>
    <row r="156" spans="2:17" x14ac:dyDescent="0.25">
      <c r="B156" s="110" t="s">
        <v>219</v>
      </c>
      <c r="C156" s="104">
        <v>30264</v>
      </c>
      <c r="D156" s="104" t="s">
        <v>196</v>
      </c>
      <c r="E156" s="118">
        <v>45808</v>
      </c>
      <c r="F156" s="102" t="s">
        <v>149</v>
      </c>
      <c r="G156" s="104" t="s">
        <v>179</v>
      </c>
      <c r="H156" s="105">
        <v>280</v>
      </c>
      <c r="I156" s="104" t="s">
        <v>151</v>
      </c>
      <c r="J156" s="104" t="s">
        <v>151</v>
      </c>
      <c r="K156" s="104" t="s">
        <v>151</v>
      </c>
      <c r="L156" s="127" t="s">
        <v>220</v>
      </c>
      <c r="M156" s="104" t="s">
        <v>220</v>
      </c>
      <c r="N156" s="111"/>
      <c r="O156" s="109">
        <v>45808</v>
      </c>
      <c r="P156" t="s">
        <v>56</v>
      </c>
      <c r="Q156" s="105">
        <v>280</v>
      </c>
    </row>
    <row r="157" spans="2:17" x14ac:dyDescent="0.25">
      <c r="B157" s="110" t="s">
        <v>219</v>
      </c>
      <c r="C157" s="104">
        <v>30264</v>
      </c>
      <c r="D157" s="104" t="s">
        <v>67</v>
      </c>
      <c r="E157" s="118">
        <v>45812</v>
      </c>
      <c r="F157" s="104" t="s">
        <v>238</v>
      </c>
      <c r="G157" s="104" t="s">
        <v>239</v>
      </c>
      <c r="H157" s="105">
        <v>235</v>
      </c>
      <c r="I157" s="104" t="s">
        <v>151</v>
      </c>
      <c r="J157" s="104" t="s">
        <v>151</v>
      </c>
      <c r="K157" s="104" t="s">
        <v>151</v>
      </c>
      <c r="L157" s="104" t="s">
        <v>220</v>
      </c>
      <c r="M157" s="104" t="s">
        <v>220</v>
      </c>
      <c r="N157" s="111"/>
      <c r="O157" s="109">
        <v>45838</v>
      </c>
      <c r="P157" t="s">
        <v>67</v>
      </c>
      <c r="Q157" s="105">
        <v>235</v>
      </c>
    </row>
    <row r="158" spans="2:17" x14ac:dyDescent="0.25">
      <c r="B158" s="110" t="s">
        <v>219</v>
      </c>
      <c r="C158" s="104">
        <v>30264</v>
      </c>
      <c r="D158" s="104" t="s">
        <v>67</v>
      </c>
      <c r="E158" s="118">
        <v>45814</v>
      </c>
      <c r="F158" s="104" t="s">
        <v>238</v>
      </c>
      <c r="G158" s="104" t="s">
        <v>239</v>
      </c>
      <c r="H158" s="105">
        <v>235</v>
      </c>
      <c r="I158" s="104" t="s">
        <v>151</v>
      </c>
      <c r="J158" s="104" t="s">
        <v>151</v>
      </c>
      <c r="K158" s="104" t="s">
        <v>151</v>
      </c>
      <c r="L158" s="104" t="s">
        <v>220</v>
      </c>
      <c r="M158" s="104" t="s">
        <v>220</v>
      </c>
      <c r="N158" s="111"/>
      <c r="O158" s="109">
        <v>45838</v>
      </c>
      <c r="P158" t="s">
        <v>67</v>
      </c>
      <c r="Q158" s="105">
        <v>235</v>
      </c>
    </row>
    <row r="159" spans="2:17" x14ac:dyDescent="0.25">
      <c r="B159" s="110" t="s">
        <v>219</v>
      </c>
      <c r="C159" s="104">
        <v>30264</v>
      </c>
      <c r="D159" s="104" t="s">
        <v>198</v>
      </c>
      <c r="E159" s="118">
        <v>45814</v>
      </c>
      <c r="F159" s="102" t="s">
        <v>199</v>
      </c>
      <c r="G159" s="104" t="s">
        <v>200</v>
      </c>
      <c r="H159" s="105">
        <v>280</v>
      </c>
      <c r="I159" s="104" t="s">
        <v>151</v>
      </c>
      <c r="J159" s="104" t="s">
        <v>151</v>
      </c>
      <c r="K159" s="104" t="s">
        <v>151</v>
      </c>
      <c r="L159" s="104" t="s">
        <v>220</v>
      </c>
      <c r="M159" s="104" t="s">
        <v>220</v>
      </c>
      <c r="N159" s="111"/>
      <c r="O159" s="109">
        <v>45838</v>
      </c>
      <c r="P159" t="s">
        <v>11</v>
      </c>
      <c r="Q159" s="105">
        <v>280</v>
      </c>
    </row>
    <row r="160" spans="2:17" x14ac:dyDescent="0.25">
      <c r="B160" s="110" t="s">
        <v>219</v>
      </c>
      <c r="C160" s="104">
        <v>30264</v>
      </c>
      <c r="D160" s="104" t="s">
        <v>196</v>
      </c>
      <c r="E160" s="118">
        <v>45816</v>
      </c>
      <c r="F160" s="102" t="s">
        <v>149</v>
      </c>
      <c r="G160" s="104" t="s">
        <v>179</v>
      </c>
      <c r="H160" s="105">
        <v>280</v>
      </c>
      <c r="I160" s="104" t="s">
        <v>151</v>
      </c>
      <c r="J160" s="104" t="s">
        <v>151</v>
      </c>
      <c r="K160" s="104" t="s">
        <v>151</v>
      </c>
      <c r="L160" s="104" t="s">
        <v>220</v>
      </c>
      <c r="M160" s="104" t="s">
        <v>220</v>
      </c>
      <c r="N160" s="111"/>
      <c r="O160" s="109">
        <v>45838</v>
      </c>
      <c r="P160" t="s">
        <v>56</v>
      </c>
      <c r="Q160" s="105">
        <v>280</v>
      </c>
    </row>
    <row r="161" spans="2:17" x14ac:dyDescent="0.25">
      <c r="B161" s="110" t="s">
        <v>219</v>
      </c>
      <c r="C161" s="104">
        <v>30264</v>
      </c>
      <c r="D161" s="104" t="s">
        <v>67</v>
      </c>
      <c r="E161" s="118">
        <v>45818</v>
      </c>
      <c r="F161" s="104" t="s">
        <v>238</v>
      </c>
      <c r="G161" s="104" t="s">
        <v>239</v>
      </c>
      <c r="H161" s="105">
        <v>235</v>
      </c>
      <c r="I161" s="104" t="s">
        <v>151</v>
      </c>
      <c r="J161" s="104" t="s">
        <v>151</v>
      </c>
      <c r="K161" s="104" t="s">
        <v>151</v>
      </c>
      <c r="L161" s="104" t="s">
        <v>220</v>
      </c>
      <c r="M161" s="104" t="s">
        <v>220</v>
      </c>
      <c r="N161" s="111"/>
      <c r="O161" s="109">
        <v>45838</v>
      </c>
      <c r="P161" t="s">
        <v>67</v>
      </c>
      <c r="Q161" s="105">
        <v>235</v>
      </c>
    </row>
    <row r="162" spans="2:17" x14ac:dyDescent="0.25">
      <c r="B162" s="110" t="s">
        <v>219</v>
      </c>
      <c r="C162" s="104">
        <v>30264</v>
      </c>
      <c r="D162" s="104" t="s">
        <v>67</v>
      </c>
      <c r="E162" s="129">
        <v>45820</v>
      </c>
      <c r="F162" s="104" t="s">
        <v>238</v>
      </c>
      <c r="G162" s="104" t="s">
        <v>239</v>
      </c>
      <c r="H162" s="105">
        <v>235</v>
      </c>
      <c r="I162" s="104" t="s">
        <v>151</v>
      </c>
      <c r="J162" s="104" t="s">
        <v>151</v>
      </c>
      <c r="K162" s="104" t="s">
        <v>151</v>
      </c>
      <c r="L162" s="104" t="s">
        <v>220</v>
      </c>
      <c r="M162" s="104" t="s">
        <v>220</v>
      </c>
      <c r="N162" s="122"/>
      <c r="O162" s="109">
        <v>45838</v>
      </c>
      <c r="P162" t="s">
        <v>67</v>
      </c>
      <c r="Q162" s="105">
        <v>235</v>
      </c>
    </row>
    <row r="163" spans="2:17" x14ac:dyDescent="0.25">
      <c r="B163" s="110" t="s">
        <v>219</v>
      </c>
      <c r="C163" s="104">
        <v>30264</v>
      </c>
      <c r="D163" s="104" t="s">
        <v>198</v>
      </c>
      <c r="E163" s="118">
        <v>45820</v>
      </c>
      <c r="F163" s="104" t="s">
        <v>199</v>
      </c>
      <c r="G163" s="104" t="s">
        <v>200</v>
      </c>
      <c r="H163" s="105">
        <v>280</v>
      </c>
      <c r="I163" s="104" t="s">
        <v>151</v>
      </c>
      <c r="J163" s="104" t="s">
        <v>151</v>
      </c>
      <c r="K163" s="104" t="s">
        <v>151</v>
      </c>
      <c r="L163" s="104" t="s">
        <v>220</v>
      </c>
      <c r="M163" s="104" t="s">
        <v>220</v>
      </c>
      <c r="N163" s="122"/>
      <c r="O163" s="109">
        <v>45838</v>
      </c>
      <c r="P163" t="s">
        <v>11</v>
      </c>
      <c r="Q163" s="105">
        <v>280</v>
      </c>
    </row>
    <row r="164" spans="2:17" x14ac:dyDescent="0.25">
      <c r="B164" s="110" t="s">
        <v>219</v>
      </c>
      <c r="C164" s="104">
        <v>30264</v>
      </c>
      <c r="D164" s="104" t="s">
        <v>196</v>
      </c>
      <c r="E164" s="118">
        <v>45822</v>
      </c>
      <c r="F164" s="102" t="s">
        <v>149</v>
      </c>
      <c r="G164" s="104" t="s">
        <v>179</v>
      </c>
      <c r="H164" s="105">
        <v>280</v>
      </c>
      <c r="I164" s="104" t="s">
        <v>151</v>
      </c>
      <c r="J164" s="104" t="s">
        <v>151</v>
      </c>
      <c r="K164" s="104" t="s">
        <v>151</v>
      </c>
      <c r="L164" s="104" t="s">
        <v>220</v>
      </c>
      <c r="M164" s="104" t="s">
        <v>220</v>
      </c>
      <c r="N164" s="122"/>
      <c r="O164" s="109">
        <v>45838</v>
      </c>
      <c r="P164" t="s">
        <v>56</v>
      </c>
      <c r="Q164" s="105">
        <v>280</v>
      </c>
    </row>
    <row r="165" spans="2:17" x14ac:dyDescent="0.25">
      <c r="B165" s="110" t="s">
        <v>219</v>
      </c>
      <c r="C165" s="104">
        <v>30264</v>
      </c>
      <c r="D165" s="104" t="s">
        <v>192</v>
      </c>
      <c r="E165" s="118">
        <v>45822</v>
      </c>
      <c r="F165" s="104" t="s">
        <v>240</v>
      </c>
      <c r="G165" s="104" t="s">
        <v>224</v>
      </c>
      <c r="H165" s="105">
        <v>280</v>
      </c>
      <c r="I165" s="104" t="s">
        <v>151</v>
      </c>
      <c r="J165" s="104" t="s">
        <v>151</v>
      </c>
      <c r="K165" s="104" t="s">
        <v>151</v>
      </c>
      <c r="L165" s="104" t="s">
        <v>220</v>
      </c>
      <c r="M165" s="104" t="s">
        <v>220</v>
      </c>
      <c r="N165" s="122"/>
      <c r="O165" s="109">
        <v>45838</v>
      </c>
      <c r="P165" t="s">
        <v>29</v>
      </c>
      <c r="Q165" s="105">
        <v>280</v>
      </c>
    </row>
    <row r="166" spans="2:17" x14ac:dyDescent="0.25">
      <c r="B166" s="101" t="s">
        <v>253</v>
      </c>
      <c r="C166" s="104">
        <v>31741</v>
      </c>
      <c r="D166" s="104" t="s">
        <v>148</v>
      </c>
      <c r="E166" s="118">
        <v>45824</v>
      </c>
      <c r="F166" s="104" t="s">
        <v>254</v>
      </c>
      <c r="G166" s="104" t="s">
        <v>150</v>
      </c>
      <c r="H166" s="105">
        <v>235</v>
      </c>
      <c r="I166" s="104" t="s">
        <v>151</v>
      </c>
      <c r="J166" s="104" t="s">
        <v>151</v>
      </c>
      <c r="K166" s="104" t="s">
        <v>151</v>
      </c>
      <c r="L166" s="104" t="s">
        <v>255</v>
      </c>
      <c r="M166" s="119" t="s">
        <v>256</v>
      </c>
      <c r="N166" s="122"/>
      <c r="O166" s="109">
        <v>45838</v>
      </c>
      <c r="P166" t="s">
        <v>68</v>
      </c>
      <c r="Q166" s="105">
        <v>235</v>
      </c>
    </row>
    <row r="167" spans="2:17" x14ac:dyDescent="0.25">
      <c r="B167" s="101" t="s">
        <v>230</v>
      </c>
      <c r="C167" s="102">
        <v>31296</v>
      </c>
      <c r="D167" s="102" t="s">
        <v>45</v>
      </c>
      <c r="E167" s="130">
        <v>45817</v>
      </c>
      <c r="F167" s="102" t="s">
        <v>257</v>
      </c>
      <c r="G167" s="104" t="s">
        <v>229</v>
      </c>
      <c r="H167" s="105">
        <v>235</v>
      </c>
      <c r="I167" s="104" t="s">
        <v>151</v>
      </c>
      <c r="J167" s="104" t="s">
        <v>151</v>
      </c>
      <c r="K167" s="104" t="s">
        <v>151</v>
      </c>
      <c r="L167" s="104" t="s">
        <v>232</v>
      </c>
      <c r="M167" s="119" t="s">
        <v>233</v>
      </c>
      <c r="N167" s="108"/>
      <c r="O167" s="109">
        <v>45838</v>
      </c>
      <c r="P167" t="s">
        <v>45</v>
      </c>
      <c r="Q167" s="105">
        <v>235</v>
      </c>
    </row>
    <row r="168" spans="2:17" ht="28.5" x14ac:dyDescent="0.25">
      <c r="B168" s="99" t="s">
        <v>134</v>
      </c>
      <c r="C168" s="99" t="s">
        <v>135</v>
      </c>
      <c r="D168" s="99" t="s">
        <v>136</v>
      </c>
      <c r="E168" s="99" t="s">
        <v>137</v>
      </c>
      <c r="F168" s="99" t="s">
        <v>138</v>
      </c>
      <c r="G168" s="99" t="s">
        <v>139</v>
      </c>
      <c r="H168" s="99" t="s">
        <v>140</v>
      </c>
      <c r="I168" s="99" t="s">
        <v>141</v>
      </c>
      <c r="J168" s="99" t="s">
        <v>142</v>
      </c>
      <c r="K168" s="99" t="s">
        <v>143</v>
      </c>
      <c r="L168" s="99" t="s">
        <v>144</v>
      </c>
      <c r="M168" s="99" t="s">
        <v>145</v>
      </c>
      <c r="N168" s="100" t="s">
        <v>146</v>
      </c>
      <c r="O168" s="109" t="e">
        <v>#VALUE!</v>
      </c>
      <c r="P168" t="e">
        <v>#N/A</v>
      </c>
      <c r="Q168" s="99" t="s">
        <v>140</v>
      </c>
    </row>
    <row r="169" spans="2:17" x14ac:dyDescent="0.25">
      <c r="B169" s="101" t="s">
        <v>163</v>
      </c>
      <c r="C169" s="102">
        <v>31558</v>
      </c>
      <c r="D169" s="102" t="s">
        <v>148</v>
      </c>
      <c r="E169" s="103">
        <v>45830</v>
      </c>
      <c r="F169" s="102" t="s">
        <v>149</v>
      </c>
      <c r="G169" s="104" t="s">
        <v>150</v>
      </c>
      <c r="H169" s="105">
        <v>235</v>
      </c>
      <c r="I169" s="104" t="s">
        <v>151</v>
      </c>
      <c r="J169" s="104" t="s">
        <v>151</v>
      </c>
      <c r="K169" s="104" t="s">
        <v>151</v>
      </c>
      <c r="L169" s="102" t="s">
        <v>164</v>
      </c>
      <c r="M169" s="102" t="s">
        <v>165</v>
      </c>
      <c r="N169" s="132"/>
      <c r="O169" s="109">
        <v>45838</v>
      </c>
      <c r="P169" t="s">
        <v>68</v>
      </c>
      <c r="Q169" s="105">
        <v>235</v>
      </c>
    </row>
    <row r="170" spans="2:17" x14ac:dyDescent="0.25">
      <c r="B170" s="101" t="s">
        <v>163</v>
      </c>
      <c r="C170" s="102">
        <v>31558</v>
      </c>
      <c r="D170" s="102" t="s">
        <v>60</v>
      </c>
      <c r="E170" s="103">
        <v>45837</v>
      </c>
      <c r="F170" s="102" t="s">
        <v>209</v>
      </c>
      <c r="G170" s="104" t="s">
        <v>194</v>
      </c>
      <c r="H170" s="105">
        <v>280</v>
      </c>
      <c r="I170" s="104" t="s">
        <v>151</v>
      </c>
      <c r="J170" s="104" t="s">
        <v>151</v>
      </c>
      <c r="K170" s="104" t="s">
        <v>151</v>
      </c>
      <c r="L170" s="102" t="s">
        <v>164</v>
      </c>
      <c r="M170" s="102" t="s">
        <v>165</v>
      </c>
      <c r="N170" s="132"/>
      <c r="O170" s="109">
        <v>45838</v>
      </c>
      <c r="P170" t="s">
        <v>60</v>
      </c>
      <c r="Q170" s="105">
        <v>280</v>
      </c>
    </row>
    <row r="171" spans="2:17" x14ac:dyDescent="0.25">
      <c r="B171" s="101" t="s">
        <v>163</v>
      </c>
      <c r="C171" s="102">
        <v>31558</v>
      </c>
      <c r="D171" s="102" t="s">
        <v>148</v>
      </c>
      <c r="E171" s="103">
        <v>45843</v>
      </c>
      <c r="F171" s="102" t="s">
        <v>149</v>
      </c>
      <c r="G171" s="104" t="s">
        <v>150</v>
      </c>
      <c r="H171" s="105">
        <v>235</v>
      </c>
      <c r="I171" s="104" t="s">
        <v>151</v>
      </c>
      <c r="J171" s="104" t="s">
        <v>151</v>
      </c>
      <c r="K171" s="104" t="s">
        <v>151</v>
      </c>
      <c r="L171" s="102" t="s">
        <v>164</v>
      </c>
      <c r="M171" s="102" t="s">
        <v>165</v>
      </c>
      <c r="N171" s="132"/>
      <c r="O171" s="109">
        <v>45869</v>
      </c>
      <c r="P171" t="s">
        <v>68</v>
      </c>
      <c r="Q171" s="105">
        <v>235</v>
      </c>
    </row>
    <row r="172" spans="2:17" x14ac:dyDescent="0.25">
      <c r="B172" s="101" t="s">
        <v>163</v>
      </c>
      <c r="C172" s="102">
        <v>31558</v>
      </c>
      <c r="D172" s="102" t="s">
        <v>148</v>
      </c>
      <c r="E172" s="103">
        <v>45844</v>
      </c>
      <c r="F172" s="102" t="s">
        <v>149</v>
      </c>
      <c r="G172" s="104" t="s">
        <v>150</v>
      </c>
      <c r="H172" s="105">
        <v>235</v>
      </c>
      <c r="I172" s="104" t="s">
        <v>151</v>
      </c>
      <c r="J172" s="104" t="s">
        <v>151</v>
      </c>
      <c r="K172" s="104" t="s">
        <v>151</v>
      </c>
      <c r="L172" s="102" t="s">
        <v>164</v>
      </c>
      <c r="M172" s="102" t="s">
        <v>165</v>
      </c>
      <c r="N172" s="132"/>
      <c r="O172" s="109">
        <v>45869</v>
      </c>
      <c r="P172" t="s">
        <v>68</v>
      </c>
      <c r="Q172" s="105">
        <v>235</v>
      </c>
    </row>
    <row r="173" spans="2:17" x14ac:dyDescent="0.25">
      <c r="B173" s="101" t="s">
        <v>163</v>
      </c>
      <c r="C173" s="102">
        <v>31558</v>
      </c>
      <c r="D173" s="102" t="s">
        <v>251</v>
      </c>
      <c r="E173" s="103">
        <v>45846</v>
      </c>
      <c r="F173" s="102" t="s">
        <v>226</v>
      </c>
      <c r="G173" s="104" t="s">
        <v>150</v>
      </c>
      <c r="H173" s="105">
        <v>235</v>
      </c>
      <c r="I173" s="104" t="s">
        <v>151</v>
      </c>
      <c r="J173" s="104" t="s">
        <v>151</v>
      </c>
      <c r="K173" s="104" t="s">
        <v>151</v>
      </c>
      <c r="L173" s="102" t="s">
        <v>164</v>
      </c>
      <c r="M173" s="102" t="s">
        <v>165</v>
      </c>
      <c r="N173" s="132"/>
      <c r="O173" s="109">
        <v>45869</v>
      </c>
      <c r="P173" t="s">
        <v>43</v>
      </c>
      <c r="Q173" s="105">
        <v>235</v>
      </c>
    </row>
    <row r="174" spans="2:17" x14ac:dyDescent="0.25">
      <c r="B174" s="101" t="s">
        <v>163</v>
      </c>
      <c r="C174" s="102">
        <v>31558</v>
      </c>
      <c r="D174" s="102" t="s">
        <v>192</v>
      </c>
      <c r="E174" s="103">
        <v>45847</v>
      </c>
      <c r="F174" s="102" t="s">
        <v>258</v>
      </c>
      <c r="G174" s="104" t="s">
        <v>194</v>
      </c>
      <c r="H174" s="105">
        <v>280</v>
      </c>
      <c r="I174" s="104" t="s">
        <v>151</v>
      </c>
      <c r="J174" s="104" t="s">
        <v>151</v>
      </c>
      <c r="K174" s="104" t="s">
        <v>151</v>
      </c>
      <c r="L174" s="102" t="s">
        <v>164</v>
      </c>
      <c r="M174" s="102" t="s">
        <v>165</v>
      </c>
      <c r="N174" s="132"/>
      <c r="O174" s="109">
        <v>45869</v>
      </c>
      <c r="P174" t="s">
        <v>29</v>
      </c>
      <c r="Q174" s="105">
        <v>280</v>
      </c>
    </row>
    <row r="175" spans="2:17" x14ac:dyDescent="0.25">
      <c r="B175" s="101" t="s">
        <v>163</v>
      </c>
      <c r="C175" s="102">
        <v>31558</v>
      </c>
      <c r="D175" s="102" t="s">
        <v>198</v>
      </c>
      <c r="E175" s="103">
        <v>45850</v>
      </c>
      <c r="F175" s="102" t="s">
        <v>199</v>
      </c>
      <c r="G175" s="104" t="s">
        <v>200</v>
      </c>
      <c r="H175" s="105">
        <v>235</v>
      </c>
      <c r="I175" s="104" t="s">
        <v>151</v>
      </c>
      <c r="J175" s="104" t="s">
        <v>151</v>
      </c>
      <c r="K175" s="104" t="s">
        <v>151</v>
      </c>
      <c r="L175" s="102" t="s">
        <v>164</v>
      </c>
      <c r="M175" s="102" t="s">
        <v>165</v>
      </c>
      <c r="N175" s="132"/>
      <c r="O175" s="109">
        <v>45869</v>
      </c>
      <c r="P175" t="s">
        <v>11</v>
      </c>
      <c r="Q175" s="105">
        <v>235</v>
      </c>
    </row>
    <row r="176" spans="2:17" x14ac:dyDescent="0.25">
      <c r="B176" s="101" t="s">
        <v>163</v>
      </c>
      <c r="C176" s="102">
        <v>31558</v>
      </c>
      <c r="D176" s="102" t="s">
        <v>148</v>
      </c>
      <c r="E176" s="103">
        <v>45851</v>
      </c>
      <c r="F176" s="102" t="s">
        <v>149</v>
      </c>
      <c r="G176" s="104" t="s">
        <v>150</v>
      </c>
      <c r="H176" s="105">
        <v>235</v>
      </c>
      <c r="I176" s="104" t="s">
        <v>151</v>
      </c>
      <c r="J176" s="104" t="s">
        <v>151</v>
      </c>
      <c r="K176" s="104" t="s">
        <v>151</v>
      </c>
      <c r="L176" s="102" t="s">
        <v>164</v>
      </c>
      <c r="M176" s="102" t="s">
        <v>165</v>
      </c>
      <c r="N176" s="132"/>
      <c r="O176" s="109">
        <v>45869</v>
      </c>
      <c r="P176" t="s">
        <v>68</v>
      </c>
      <c r="Q176" s="105">
        <v>235</v>
      </c>
    </row>
    <row r="177" spans="2:17" x14ac:dyDescent="0.25">
      <c r="B177" s="101" t="s">
        <v>175</v>
      </c>
      <c r="C177" s="102">
        <v>31539</v>
      </c>
      <c r="D177" s="102" t="s">
        <v>148</v>
      </c>
      <c r="E177" s="103">
        <v>45830</v>
      </c>
      <c r="F177" s="102" t="s">
        <v>259</v>
      </c>
      <c r="G177" s="104" t="s">
        <v>150</v>
      </c>
      <c r="H177" s="105">
        <v>235</v>
      </c>
      <c r="I177" s="104" t="s">
        <v>151</v>
      </c>
      <c r="J177" s="104" t="s">
        <v>151</v>
      </c>
      <c r="K177" s="104" t="s">
        <v>151</v>
      </c>
      <c r="L177" s="102" t="s">
        <v>260</v>
      </c>
      <c r="M177" s="102" t="s">
        <v>260</v>
      </c>
      <c r="N177" s="132"/>
      <c r="O177" s="109">
        <v>45838</v>
      </c>
      <c r="P177" t="s">
        <v>68</v>
      </c>
      <c r="Q177" s="105">
        <v>235</v>
      </c>
    </row>
    <row r="178" spans="2:17" x14ac:dyDescent="0.25">
      <c r="B178" s="101" t="s">
        <v>175</v>
      </c>
      <c r="C178" s="102">
        <v>31539</v>
      </c>
      <c r="D178" s="102" t="s">
        <v>60</v>
      </c>
      <c r="E178" s="103">
        <v>45835</v>
      </c>
      <c r="F178" s="102" t="s">
        <v>258</v>
      </c>
      <c r="G178" s="104" t="s">
        <v>150</v>
      </c>
      <c r="H178" s="105">
        <v>235</v>
      </c>
      <c r="I178" s="104" t="s">
        <v>151</v>
      </c>
      <c r="J178" s="104" t="s">
        <v>151</v>
      </c>
      <c r="K178" s="104" t="s">
        <v>151</v>
      </c>
      <c r="L178" s="102" t="s">
        <v>260</v>
      </c>
      <c r="M178" s="102" t="s">
        <v>260</v>
      </c>
      <c r="N178" s="132"/>
      <c r="O178" s="109">
        <v>45838</v>
      </c>
      <c r="P178" t="s">
        <v>60</v>
      </c>
      <c r="Q178" s="105">
        <v>235</v>
      </c>
    </row>
    <row r="179" spans="2:17" x14ac:dyDescent="0.25">
      <c r="B179" s="101" t="s">
        <v>175</v>
      </c>
      <c r="C179" s="102">
        <v>31539</v>
      </c>
      <c r="D179" s="102" t="s">
        <v>148</v>
      </c>
      <c r="E179" s="103">
        <v>45837</v>
      </c>
      <c r="F179" s="102" t="s">
        <v>259</v>
      </c>
      <c r="G179" s="104" t="s">
        <v>150</v>
      </c>
      <c r="H179" s="105">
        <v>235</v>
      </c>
      <c r="I179" s="104" t="s">
        <v>151</v>
      </c>
      <c r="J179" s="104" t="s">
        <v>151</v>
      </c>
      <c r="K179" s="104" t="s">
        <v>151</v>
      </c>
      <c r="L179" s="102" t="s">
        <v>260</v>
      </c>
      <c r="M179" s="102" t="s">
        <v>260</v>
      </c>
      <c r="N179" s="132"/>
      <c r="O179" s="109">
        <v>45838</v>
      </c>
      <c r="P179" t="s">
        <v>68</v>
      </c>
      <c r="Q179" s="105">
        <v>235</v>
      </c>
    </row>
    <row r="180" spans="2:17" x14ac:dyDescent="0.25">
      <c r="B180" s="101" t="s">
        <v>175</v>
      </c>
      <c r="C180" s="102">
        <v>31539</v>
      </c>
      <c r="D180" s="102" t="s">
        <v>60</v>
      </c>
      <c r="E180" s="103">
        <v>45839</v>
      </c>
      <c r="F180" s="102" t="s">
        <v>258</v>
      </c>
      <c r="G180" s="104" t="s">
        <v>150</v>
      </c>
      <c r="H180" s="105">
        <v>235</v>
      </c>
      <c r="I180" s="104" t="s">
        <v>151</v>
      </c>
      <c r="J180" s="104" t="s">
        <v>151</v>
      </c>
      <c r="K180" s="104" t="s">
        <v>151</v>
      </c>
      <c r="L180" s="102" t="s">
        <v>260</v>
      </c>
      <c r="M180" s="102" t="s">
        <v>260</v>
      </c>
      <c r="N180" s="132"/>
      <c r="O180" s="109">
        <v>45869</v>
      </c>
      <c r="P180" t="s">
        <v>60</v>
      </c>
      <c r="Q180" s="105">
        <v>235</v>
      </c>
    </row>
    <row r="181" spans="2:17" x14ac:dyDescent="0.25">
      <c r="B181" s="101" t="s">
        <v>175</v>
      </c>
      <c r="C181" s="102">
        <v>31539</v>
      </c>
      <c r="D181" s="102" t="s">
        <v>60</v>
      </c>
      <c r="E181" s="103">
        <v>45849</v>
      </c>
      <c r="F181" s="102" t="s">
        <v>258</v>
      </c>
      <c r="G181" s="104" t="s">
        <v>150</v>
      </c>
      <c r="H181" s="105">
        <v>235</v>
      </c>
      <c r="I181" s="104" t="s">
        <v>151</v>
      </c>
      <c r="J181" s="104" t="s">
        <v>151</v>
      </c>
      <c r="K181" s="104" t="s">
        <v>151</v>
      </c>
      <c r="L181" s="102" t="s">
        <v>260</v>
      </c>
      <c r="M181" s="102" t="s">
        <v>260</v>
      </c>
      <c r="N181" s="132"/>
      <c r="O181" s="109">
        <v>45869</v>
      </c>
      <c r="P181" t="s">
        <v>60</v>
      </c>
      <c r="Q181" s="105">
        <v>235</v>
      </c>
    </row>
    <row r="182" spans="2:17" x14ac:dyDescent="0.25">
      <c r="B182" s="101" t="s">
        <v>171</v>
      </c>
      <c r="C182" s="102">
        <v>31543</v>
      </c>
      <c r="D182" s="102" t="s">
        <v>155</v>
      </c>
      <c r="E182" s="103">
        <v>45841</v>
      </c>
      <c r="F182" s="102" t="s">
        <v>261</v>
      </c>
      <c r="G182" s="104" t="s">
        <v>262</v>
      </c>
      <c r="H182" s="105">
        <v>235</v>
      </c>
      <c r="I182" s="104" t="s">
        <v>151</v>
      </c>
      <c r="J182" s="104" t="s">
        <v>151</v>
      </c>
      <c r="K182" s="104" t="s">
        <v>151</v>
      </c>
      <c r="L182" s="102" t="s">
        <v>172</v>
      </c>
      <c r="M182" s="102" t="s">
        <v>173</v>
      </c>
      <c r="N182" s="133"/>
      <c r="O182" s="109">
        <v>45869</v>
      </c>
      <c r="P182" t="s">
        <v>26</v>
      </c>
      <c r="Q182" s="105">
        <v>235</v>
      </c>
    </row>
    <row r="183" spans="2:17" x14ac:dyDescent="0.25">
      <c r="B183" s="101" t="s">
        <v>171</v>
      </c>
      <c r="C183" s="102">
        <v>31543</v>
      </c>
      <c r="D183" s="102" t="s">
        <v>155</v>
      </c>
      <c r="E183" s="103">
        <v>45842</v>
      </c>
      <c r="F183" s="102" t="s">
        <v>261</v>
      </c>
      <c r="G183" s="104" t="s">
        <v>262</v>
      </c>
      <c r="H183" s="105">
        <v>235</v>
      </c>
      <c r="I183" s="104" t="s">
        <v>151</v>
      </c>
      <c r="J183" s="104" t="s">
        <v>151</v>
      </c>
      <c r="K183" s="104" t="s">
        <v>151</v>
      </c>
      <c r="L183" s="102" t="s">
        <v>172</v>
      </c>
      <c r="M183" s="102" t="s">
        <v>173</v>
      </c>
      <c r="N183" s="133"/>
      <c r="O183" s="109">
        <v>45869</v>
      </c>
      <c r="P183" t="s">
        <v>26</v>
      </c>
      <c r="Q183" s="105">
        <v>235</v>
      </c>
    </row>
    <row r="184" spans="2:17" x14ac:dyDescent="0.25">
      <c r="B184" s="101" t="s">
        <v>171</v>
      </c>
      <c r="C184" s="102">
        <v>31543</v>
      </c>
      <c r="D184" s="102" t="s">
        <v>155</v>
      </c>
      <c r="E184" s="103">
        <v>45843</v>
      </c>
      <c r="F184" s="102" t="s">
        <v>261</v>
      </c>
      <c r="G184" s="104" t="s">
        <v>262</v>
      </c>
      <c r="H184" s="105">
        <v>235</v>
      </c>
      <c r="I184" s="104" t="s">
        <v>151</v>
      </c>
      <c r="J184" s="104" t="s">
        <v>151</v>
      </c>
      <c r="K184" s="104" t="s">
        <v>151</v>
      </c>
      <c r="L184" s="102" t="s">
        <v>172</v>
      </c>
      <c r="M184" s="102" t="s">
        <v>173</v>
      </c>
      <c r="N184" s="133"/>
      <c r="O184" s="109">
        <v>45869</v>
      </c>
      <c r="P184" t="s">
        <v>26</v>
      </c>
      <c r="Q184" s="105">
        <v>235</v>
      </c>
    </row>
    <row r="185" spans="2:17" x14ac:dyDescent="0.25">
      <c r="B185" s="101" t="s">
        <v>171</v>
      </c>
      <c r="C185" s="102">
        <v>31543</v>
      </c>
      <c r="D185" s="102" t="s">
        <v>155</v>
      </c>
      <c r="E185" s="103">
        <v>45845</v>
      </c>
      <c r="F185" s="102" t="s">
        <v>261</v>
      </c>
      <c r="G185" s="104" t="s">
        <v>262</v>
      </c>
      <c r="H185" s="105">
        <v>235</v>
      </c>
      <c r="I185" s="104" t="s">
        <v>151</v>
      </c>
      <c r="J185" s="104" t="s">
        <v>151</v>
      </c>
      <c r="K185" s="104" t="s">
        <v>151</v>
      </c>
      <c r="L185" s="102" t="s">
        <v>172</v>
      </c>
      <c r="M185" s="102" t="s">
        <v>173</v>
      </c>
      <c r="N185" s="133"/>
      <c r="O185" s="109">
        <v>45869</v>
      </c>
      <c r="P185" t="s">
        <v>26</v>
      </c>
      <c r="Q185" s="105">
        <v>235</v>
      </c>
    </row>
    <row r="186" spans="2:17" x14ac:dyDescent="0.25">
      <c r="B186" s="101" t="s">
        <v>171</v>
      </c>
      <c r="C186" s="102">
        <v>31543</v>
      </c>
      <c r="D186" s="102" t="s">
        <v>155</v>
      </c>
      <c r="E186" s="103">
        <v>45847</v>
      </c>
      <c r="F186" s="102" t="s">
        <v>156</v>
      </c>
      <c r="G186" s="104" t="s">
        <v>157</v>
      </c>
      <c r="H186" s="105">
        <v>235</v>
      </c>
      <c r="I186" s="104" t="s">
        <v>151</v>
      </c>
      <c r="J186" s="104" t="s">
        <v>151</v>
      </c>
      <c r="K186" s="104" t="s">
        <v>151</v>
      </c>
      <c r="L186" s="102" t="s">
        <v>172</v>
      </c>
      <c r="M186" s="102" t="s">
        <v>173</v>
      </c>
      <c r="N186" s="134" t="s">
        <v>160</v>
      </c>
      <c r="O186" s="109">
        <v>45869</v>
      </c>
      <c r="P186" t="s">
        <v>26</v>
      </c>
      <c r="Q186" s="105">
        <v>235</v>
      </c>
    </row>
    <row r="187" spans="2:17" x14ac:dyDescent="0.25">
      <c r="B187" s="101" t="s">
        <v>171</v>
      </c>
      <c r="C187" s="102">
        <v>31543</v>
      </c>
      <c r="D187" s="102" t="s">
        <v>155</v>
      </c>
      <c r="E187" s="103">
        <v>45850</v>
      </c>
      <c r="F187" s="102" t="s">
        <v>156</v>
      </c>
      <c r="G187" s="104" t="s">
        <v>157</v>
      </c>
      <c r="H187" s="105">
        <v>235</v>
      </c>
      <c r="I187" s="104" t="s">
        <v>151</v>
      </c>
      <c r="J187" s="104" t="s">
        <v>151</v>
      </c>
      <c r="K187" s="104" t="s">
        <v>151</v>
      </c>
      <c r="L187" s="102" t="s">
        <v>172</v>
      </c>
      <c r="M187" s="102" t="s">
        <v>173</v>
      </c>
      <c r="N187" s="134" t="s">
        <v>160</v>
      </c>
      <c r="O187" s="109">
        <v>45869</v>
      </c>
      <c r="P187" t="s">
        <v>26</v>
      </c>
      <c r="Q187" s="105">
        <v>235</v>
      </c>
    </row>
    <row r="188" spans="2:17" x14ac:dyDescent="0.25">
      <c r="B188" s="101" t="s">
        <v>171</v>
      </c>
      <c r="C188" s="102">
        <v>31543</v>
      </c>
      <c r="D188" s="102" t="s">
        <v>155</v>
      </c>
      <c r="E188" s="103">
        <v>45857</v>
      </c>
      <c r="F188" s="102" t="s">
        <v>156</v>
      </c>
      <c r="G188" s="104" t="s">
        <v>157</v>
      </c>
      <c r="H188" s="105">
        <v>235</v>
      </c>
      <c r="I188" s="104" t="s">
        <v>151</v>
      </c>
      <c r="J188" s="104" t="s">
        <v>151</v>
      </c>
      <c r="K188" s="104" t="s">
        <v>151</v>
      </c>
      <c r="L188" s="102" t="s">
        <v>172</v>
      </c>
      <c r="M188" s="102" t="s">
        <v>173</v>
      </c>
      <c r="N188" s="134" t="s">
        <v>160</v>
      </c>
      <c r="O188" s="109">
        <v>45869</v>
      </c>
      <c r="P188" t="s">
        <v>26</v>
      </c>
      <c r="Q188" s="105">
        <v>235</v>
      </c>
    </row>
    <row r="189" spans="2:17" x14ac:dyDescent="0.25">
      <c r="B189" s="101" t="s">
        <v>182</v>
      </c>
      <c r="C189" s="102">
        <v>31324</v>
      </c>
      <c r="D189" s="102" t="s">
        <v>148</v>
      </c>
      <c r="E189" s="103">
        <v>45787</v>
      </c>
      <c r="F189" s="102" t="s">
        <v>263</v>
      </c>
      <c r="G189" s="104" t="s">
        <v>150</v>
      </c>
      <c r="H189" s="105">
        <v>235</v>
      </c>
      <c r="I189" s="104" t="s">
        <v>151</v>
      </c>
      <c r="J189" s="104" t="s">
        <v>151</v>
      </c>
      <c r="K189" s="104" t="s">
        <v>151</v>
      </c>
      <c r="L189" s="102" t="s">
        <v>242</v>
      </c>
      <c r="M189" s="102" t="s">
        <v>183</v>
      </c>
      <c r="N189" s="132"/>
      <c r="O189" s="109">
        <v>45808</v>
      </c>
      <c r="P189" t="s">
        <v>68</v>
      </c>
      <c r="Q189" s="105">
        <v>235</v>
      </c>
    </row>
    <row r="190" spans="2:17" x14ac:dyDescent="0.25">
      <c r="B190" s="101" t="s">
        <v>182</v>
      </c>
      <c r="C190" s="102">
        <v>31324</v>
      </c>
      <c r="D190" s="102" t="s">
        <v>148</v>
      </c>
      <c r="E190" s="103">
        <v>45836</v>
      </c>
      <c r="F190" s="102" t="s">
        <v>149</v>
      </c>
      <c r="G190" s="104" t="s">
        <v>150</v>
      </c>
      <c r="H190" s="105">
        <v>235</v>
      </c>
      <c r="I190" s="104" t="s">
        <v>151</v>
      </c>
      <c r="J190" s="104" t="s">
        <v>151</v>
      </c>
      <c r="K190" s="104" t="s">
        <v>151</v>
      </c>
      <c r="L190" s="102" t="s">
        <v>242</v>
      </c>
      <c r="M190" s="102" t="s">
        <v>183</v>
      </c>
      <c r="N190" s="132"/>
      <c r="O190" s="109">
        <v>45838</v>
      </c>
      <c r="P190" t="s">
        <v>68</v>
      </c>
      <c r="Q190" s="105">
        <v>235</v>
      </c>
    </row>
    <row r="191" spans="2:17" x14ac:dyDescent="0.25">
      <c r="B191" s="101" t="s">
        <v>182</v>
      </c>
      <c r="C191" s="102">
        <v>31324</v>
      </c>
      <c r="D191" s="102" t="s">
        <v>251</v>
      </c>
      <c r="E191" s="103">
        <v>45837</v>
      </c>
      <c r="F191" s="102" t="s">
        <v>258</v>
      </c>
      <c r="G191" s="104" t="s">
        <v>150</v>
      </c>
      <c r="H191" s="105">
        <v>235</v>
      </c>
      <c r="I191" s="104" t="s">
        <v>151</v>
      </c>
      <c r="J191" s="104" t="s">
        <v>151</v>
      </c>
      <c r="K191" s="104" t="s">
        <v>151</v>
      </c>
      <c r="L191" s="102" t="s">
        <v>242</v>
      </c>
      <c r="M191" s="102" t="s">
        <v>183</v>
      </c>
      <c r="N191" s="132"/>
      <c r="O191" s="109">
        <v>45838</v>
      </c>
      <c r="P191" t="s">
        <v>43</v>
      </c>
      <c r="Q191" s="105">
        <v>235</v>
      </c>
    </row>
    <row r="192" spans="2:17" x14ac:dyDescent="0.25">
      <c r="B192" s="101" t="s">
        <v>182</v>
      </c>
      <c r="C192" s="102">
        <v>31324</v>
      </c>
      <c r="D192" s="102" t="s">
        <v>251</v>
      </c>
      <c r="E192" s="103">
        <v>45843</v>
      </c>
      <c r="F192" s="102" t="s">
        <v>258</v>
      </c>
      <c r="G192" s="104" t="s">
        <v>150</v>
      </c>
      <c r="H192" s="105">
        <v>235</v>
      </c>
      <c r="I192" s="104" t="s">
        <v>151</v>
      </c>
      <c r="J192" s="104" t="s">
        <v>151</v>
      </c>
      <c r="K192" s="104" t="s">
        <v>151</v>
      </c>
      <c r="L192" s="102" t="s">
        <v>242</v>
      </c>
      <c r="M192" s="102" t="s">
        <v>183</v>
      </c>
      <c r="N192" s="132"/>
      <c r="O192" s="109">
        <v>45869</v>
      </c>
      <c r="P192" t="s">
        <v>43</v>
      </c>
      <c r="Q192" s="105">
        <v>235</v>
      </c>
    </row>
    <row r="193" spans="2:17" x14ac:dyDescent="0.25">
      <c r="B193" s="101" t="s">
        <v>182</v>
      </c>
      <c r="C193" s="102">
        <v>31324</v>
      </c>
      <c r="D193" s="102" t="s">
        <v>251</v>
      </c>
      <c r="E193" s="103">
        <v>45847</v>
      </c>
      <c r="F193" s="102" t="s">
        <v>258</v>
      </c>
      <c r="G193" s="104" t="s">
        <v>150</v>
      </c>
      <c r="H193" s="105">
        <v>235</v>
      </c>
      <c r="I193" s="104" t="s">
        <v>151</v>
      </c>
      <c r="J193" s="104" t="s">
        <v>151</v>
      </c>
      <c r="K193" s="104" t="s">
        <v>151</v>
      </c>
      <c r="L193" s="102" t="s">
        <v>242</v>
      </c>
      <c r="M193" s="102" t="s">
        <v>183</v>
      </c>
      <c r="N193" s="132"/>
      <c r="O193" s="109">
        <v>45869</v>
      </c>
      <c r="P193" t="s">
        <v>43</v>
      </c>
      <c r="Q193" s="105">
        <v>235</v>
      </c>
    </row>
    <row r="194" spans="2:17" x14ac:dyDescent="0.25">
      <c r="B194" s="110" t="s">
        <v>184</v>
      </c>
      <c r="C194" s="104" t="s">
        <v>185</v>
      </c>
      <c r="D194" s="104" t="s">
        <v>186</v>
      </c>
      <c r="E194" s="103">
        <v>45830</v>
      </c>
      <c r="F194" s="102" t="s">
        <v>149</v>
      </c>
      <c r="G194" s="104" t="s">
        <v>150</v>
      </c>
      <c r="H194" s="105">
        <v>190.53</v>
      </c>
      <c r="I194" s="104" t="s">
        <v>187</v>
      </c>
      <c r="J194" s="104" t="s">
        <v>188</v>
      </c>
      <c r="K194" s="104" t="s">
        <v>189</v>
      </c>
      <c r="L194" s="119" t="s">
        <v>151</v>
      </c>
      <c r="M194" s="119" t="s">
        <v>151</v>
      </c>
      <c r="N194" s="135"/>
      <c r="O194" s="109">
        <v>45838</v>
      </c>
      <c r="P194" t="s">
        <v>39</v>
      </c>
      <c r="Q194" s="105">
        <v>190.53</v>
      </c>
    </row>
    <row r="195" spans="2:17" x14ac:dyDescent="0.25">
      <c r="B195" s="110" t="s">
        <v>184</v>
      </c>
      <c r="C195" s="104" t="s">
        <v>185</v>
      </c>
      <c r="D195" s="104" t="s">
        <v>186</v>
      </c>
      <c r="E195" s="103">
        <v>45837</v>
      </c>
      <c r="F195" s="102" t="s">
        <v>149</v>
      </c>
      <c r="G195" s="104" t="s">
        <v>150</v>
      </c>
      <c r="H195" s="105">
        <v>190.53</v>
      </c>
      <c r="I195" s="104" t="s">
        <v>187</v>
      </c>
      <c r="J195" s="104" t="s">
        <v>188</v>
      </c>
      <c r="K195" s="104" t="s">
        <v>189</v>
      </c>
      <c r="L195" s="104" t="s">
        <v>151</v>
      </c>
      <c r="M195" s="119" t="s">
        <v>151</v>
      </c>
      <c r="N195" s="104"/>
      <c r="O195" s="109">
        <v>45838</v>
      </c>
      <c r="P195" t="s">
        <v>39</v>
      </c>
      <c r="Q195" s="105">
        <v>190.53</v>
      </c>
    </row>
    <row r="196" spans="2:17" x14ac:dyDescent="0.25">
      <c r="B196" s="110" t="s">
        <v>184</v>
      </c>
      <c r="C196" s="104" t="s">
        <v>185</v>
      </c>
      <c r="D196" s="104" t="s">
        <v>186</v>
      </c>
      <c r="E196" s="103">
        <v>45844</v>
      </c>
      <c r="F196" s="102" t="s">
        <v>149</v>
      </c>
      <c r="G196" s="104" t="s">
        <v>150</v>
      </c>
      <c r="H196" s="105">
        <v>190.53</v>
      </c>
      <c r="I196" s="104" t="s">
        <v>187</v>
      </c>
      <c r="J196" s="104" t="s">
        <v>188</v>
      </c>
      <c r="K196" s="104" t="s">
        <v>189</v>
      </c>
      <c r="L196" s="104" t="s">
        <v>151</v>
      </c>
      <c r="M196" s="119" t="s">
        <v>151</v>
      </c>
      <c r="N196" s="135"/>
      <c r="O196" s="109">
        <v>45869</v>
      </c>
      <c r="P196" t="s">
        <v>39</v>
      </c>
      <c r="Q196" s="105">
        <v>190.53</v>
      </c>
    </row>
    <row r="197" spans="2:17" x14ac:dyDescent="0.25">
      <c r="B197" s="110" t="s">
        <v>184</v>
      </c>
      <c r="C197" s="104" t="s">
        <v>185</v>
      </c>
      <c r="D197" s="104" t="s">
        <v>186</v>
      </c>
      <c r="E197" s="103">
        <v>45847</v>
      </c>
      <c r="F197" s="102" t="s">
        <v>149</v>
      </c>
      <c r="G197" s="104" t="s">
        <v>150</v>
      </c>
      <c r="H197" s="105">
        <v>190.53</v>
      </c>
      <c r="I197" s="104" t="s">
        <v>187</v>
      </c>
      <c r="J197" s="104" t="s">
        <v>188</v>
      </c>
      <c r="K197" s="104" t="s">
        <v>189</v>
      </c>
      <c r="L197" s="104" t="s">
        <v>151</v>
      </c>
      <c r="M197" s="119" t="s">
        <v>151</v>
      </c>
      <c r="N197" s="104"/>
      <c r="O197" s="109">
        <v>45869</v>
      </c>
      <c r="P197" t="s">
        <v>39</v>
      </c>
      <c r="Q197" s="105">
        <v>190.53</v>
      </c>
    </row>
    <row r="198" spans="2:17" x14ac:dyDescent="0.25">
      <c r="B198" s="110" t="s">
        <v>184</v>
      </c>
      <c r="C198" s="104" t="s">
        <v>185</v>
      </c>
      <c r="D198" s="104" t="s">
        <v>186</v>
      </c>
      <c r="E198" s="103">
        <v>45851</v>
      </c>
      <c r="F198" s="102" t="s">
        <v>149</v>
      </c>
      <c r="G198" s="104" t="s">
        <v>150</v>
      </c>
      <c r="H198" s="105">
        <v>190.53</v>
      </c>
      <c r="I198" s="104" t="s">
        <v>187</v>
      </c>
      <c r="J198" s="104" t="s">
        <v>188</v>
      </c>
      <c r="K198" s="104" t="s">
        <v>189</v>
      </c>
      <c r="L198" s="104" t="s">
        <v>151</v>
      </c>
      <c r="M198" s="119" t="s">
        <v>151</v>
      </c>
      <c r="N198" s="104"/>
      <c r="O198" s="109">
        <v>45869</v>
      </c>
      <c r="P198" t="s">
        <v>39</v>
      </c>
      <c r="Q198" s="105">
        <v>190.53</v>
      </c>
    </row>
    <row r="199" spans="2:17" x14ac:dyDescent="0.25">
      <c r="B199" s="110" t="s">
        <v>184</v>
      </c>
      <c r="C199" s="104" t="s">
        <v>185</v>
      </c>
      <c r="D199" s="104" t="s">
        <v>186</v>
      </c>
      <c r="E199" s="103">
        <v>45858</v>
      </c>
      <c r="F199" s="102" t="s">
        <v>149</v>
      </c>
      <c r="G199" s="104" t="s">
        <v>150</v>
      </c>
      <c r="H199" s="105">
        <v>190.53</v>
      </c>
      <c r="I199" s="104" t="s">
        <v>187</v>
      </c>
      <c r="J199" s="104" t="s">
        <v>188</v>
      </c>
      <c r="K199" s="104" t="s">
        <v>189</v>
      </c>
      <c r="L199" s="104" t="s">
        <v>151</v>
      </c>
      <c r="M199" s="119" t="s">
        <v>151</v>
      </c>
      <c r="N199" s="104"/>
      <c r="O199" s="109">
        <v>45869</v>
      </c>
      <c r="P199" t="s">
        <v>39</v>
      </c>
      <c r="Q199" s="105">
        <v>190.53</v>
      </c>
    </row>
    <row r="200" spans="2:17" x14ac:dyDescent="0.25">
      <c r="B200" s="120" t="s">
        <v>191</v>
      </c>
      <c r="C200" s="104">
        <v>30506</v>
      </c>
      <c r="D200" s="104" t="s">
        <v>196</v>
      </c>
      <c r="E200" s="112">
        <v>45829</v>
      </c>
      <c r="F200" s="104" t="s">
        <v>156</v>
      </c>
      <c r="G200" s="104" t="s">
        <v>179</v>
      </c>
      <c r="H200" s="105">
        <v>280</v>
      </c>
      <c r="I200" s="104" t="s">
        <v>151</v>
      </c>
      <c r="J200" s="104" t="s">
        <v>151</v>
      </c>
      <c r="K200" s="104" t="s">
        <v>151</v>
      </c>
      <c r="L200" s="104" t="s">
        <v>195</v>
      </c>
      <c r="M200" s="104" t="s">
        <v>195</v>
      </c>
      <c r="N200" s="134" t="s">
        <v>160</v>
      </c>
      <c r="O200" s="109">
        <v>45838</v>
      </c>
      <c r="P200" t="s">
        <v>56</v>
      </c>
      <c r="Q200" s="105">
        <v>280</v>
      </c>
    </row>
    <row r="201" spans="2:17" ht="26.25" x14ac:dyDescent="0.25">
      <c r="B201" s="120" t="s">
        <v>191</v>
      </c>
      <c r="C201" s="104">
        <v>30506</v>
      </c>
      <c r="D201" s="104" t="s">
        <v>192</v>
      </c>
      <c r="E201" s="112">
        <v>45841</v>
      </c>
      <c r="F201" s="104" t="s">
        <v>264</v>
      </c>
      <c r="G201" s="104" t="s">
        <v>150</v>
      </c>
      <c r="H201" s="105">
        <v>235</v>
      </c>
      <c r="I201" s="104" t="s">
        <v>151</v>
      </c>
      <c r="J201" s="104" t="s">
        <v>151</v>
      </c>
      <c r="K201" s="104" t="s">
        <v>151</v>
      </c>
      <c r="L201" s="104" t="s">
        <v>195</v>
      </c>
      <c r="M201" s="104" t="s">
        <v>195</v>
      </c>
      <c r="N201" s="104"/>
      <c r="O201" s="109">
        <v>45869</v>
      </c>
      <c r="P201" t="s">
        <v>29</v>
      </c>
      <c r="Q201" s="105">
        <v>235</v>
      </c>
    </row>
    <row r="202" spans="2:17" x14ac:dyDescent="0.25">
      <c r="B202" s="120" t="s">
        <v>191</v>
      </c>
      <c r="C202" s="104">
        <v>30506</v>
      </c>
      <c r="D202" s="121" t="s">
        <v>192</v>
      </c>
      <c r="E202" s="112">
        <v>45855</v>
      </c>
      <c r="F202" s="102" t="s">
        <v>265</v>
      </c>
      <c r="G202" s="104" t="s">
        <v>150</v>
      </c>
      <c r="H202" s="105">
        <v>235</v>
      </c>
      <c r="I202" s="104" t="s">
        <v>151</v>
      </c>
      <c r="J202" s="104" t="s">
        <v>151</v>
      </c>
      <c r="K202" s="104" t="s">
        <v>151</v>
      </c>
      <c r="L202" s="104" t="s">
        <v>195</v>
      </c>
      <c r="M202" s="104" t="s">
        <v>195</v>
      </c>
      <c r="N202" s="104"/>
      <c r="O202" s="109">
        <v>45869</v>
      </c>
      <c r="P202" t="s">
        <v>29</v>
      </c>
      <c r="Q202" s="105">
        <v>235</v>
      </c>
    </row>
    <row r="203" spans="2:17" x14ac:dyDescent="0.25">
      <c r="B203" s="110" t="s">
        <v>266</v>
      </c>
      <c r="C203" s="104">
        <v>31799</v>
      </c>
      <c r="D203" s="102" t="s">
        <v>267</v>
      </c>
      <c r="E203" s="112">
        <v>45854</v>
      </c>
      <c r="F203" s="104" t="s">
        <v>258</v>
      </c>
      <c r="G203" s="104" t="s">
        <v>268</v>
      </c>
      <c r="H203" s="105">
        <v>235</v>
      </c>
      <c r="I203" s="104" t="s">
        <v>151</v>
      </c>
      <c r="J203" s="104" t="s">
        <v>151</v>
      </c>
      <c r="K203" s="104" t="s">
        <v>151</v>
      </c>
      <c r="L203" s="119" t="s">
        <v>269</v>
      </c>
      <c r="M203" s="119" t="s">
        <v>269</v>
      </c>
      <c r="N203" s="135"/>
      <c r="O203" s="109">
        <v>45869</v>
      </c>
      <c r="P203" t="s">
        <v>105</v>
      </c>
      <c r="Q203" s="105">
        <v>235</v>
      </c>
    </row>
    <row r="204" spans="2:17" x14ac:dyDescent="0.25">
      <c r="B204" s="110" t="s">
        <v>266</v>
      </c>
      <c r="C204" s="104">
        <v>31799</v>
      </c>
      <c r="D204" s="102" t="s">
        <v>267</v>
      </c>
      <c r="E204" s="112">
        <v>45887</v>
      </c>
      <c r="F204" s="104" t="s">
        <v>258</v>
      </c>
      <c r="G204" s="104" t="s">
        <v>268</v>
      </c>
      <c r="H204" s="105">
        <v>235</v>
      </c>
      <c r="I204" s="104" t="s">
        <v>151</v>
      </c>
      <c r="J204" s="104" t="s">
        <v>151</v>
      </c>
      <c r="K204" s="104" t="s">
        <v>151</v>
      </c>
      <c r="L204" s="119" t="s">
        <v>269</v>
      </c>
      <c r="M204" s="119" t="s">
        <v>269</v>
      </c>
      <c r="N204" s="135"/>
      <c r="O204" s="109">
        <v>45900</v>
      </c>
      <c r="P204" t="s">
        <v>105</v>
      </c>
      <c r="Q204" s="105">
        <v>235</v>
      </c>
    </row>
    <row r="205" spans="2:17" x14ac:dyDescent="0.25">
      <c r="B205" s="110" t="s">
        <v>270</v>
      </c>
      <c r="C205" s="104">
        <v>31532</v>
      </c>
      <c r="D205" s="102" t="s">
        <v>60</v>
      </c>
      <c r="E205" s="112">
        <v>45841</v>
      </c>
      <c r="F205" s="104" t="s">
        <v>258</v>
      </c>
      <c r="G205" s="104" t="s">
        <v>150</v>
      </c>
      <c r="H205" s="105">
        <v>235</v>
      </c>
      <c r="I205" s="104" t="s">
        <v>151</v>
      </c>
      <c r="J205" s="104" t="s">
        <v>151</v>
      </c>
      <c r="K205" s="104" t="s">
        <v>151</v>
      </c>
      <c r="L205" s="125" t="s">
        <v>271</v>
      </c>
      <c r="M205" s="119" t="s">
        <v>218</v>
      </c>
      <c r="N205" s="135"/>
      <c r="O205" s="109">
        <v>45869</v>
      </c>
      <c r="P205" t="s">
        <v>60</v>
      </c>
      <c r="Q205" s="105">
        <v>235</v>
      </c>
    </row>
    <row r="206" spans="2:17" x14ac:dyDescent="0.25">
      <c r="B206" s="110" t="s">
        <v>270</v>
      </c>
      <c r="C206" s="104">
        <v>31532</v>
      </c>
      <c r="D206" s="102" t="s">
        <v>60</v>
      </c>
      <c r="E206" s="112">
        <v>45843</v>
      </c>
      <c r="F206" s="104" t="s">
        <v>258</v>
      </c>
      <c r="G206" s="104" t="s">
        <v>150</v>
      </c>
      <c r="H206" s="105">
        <v>235</v>
      </c>
      <c r="I206" s="104" t="s">
        <v>151</v>
      </c>
      <c r="J206" s="104" t="s">
        <v>151</v>
      </c>
      <c r="K206" s="104" t="s">
        <v>151</v>
      </c>
      <c r="L206" s="125" t="s">
        <v>271</v>
      </c>
      <c r="M206" s="119" t="s">
        <v>218</v>
      </c>
      <c r="N206" s="135"/>
      <c r="O206" s="109">
        <v>45869</v>
      </c>
      <c r="P206" t="s">
        <v>60</v>
      </c>
      <c r="Q206" s="105">
        <v>235</v>
      </c>
    </row>
    <row r="207" spans="2:17" x14ac:dyDescent="0.25">
      <c r="B207" s="110" t="s">
        <v>270</v>
      </c>
      <c r="C207" s="104">
        <v>31532</v>
      </c>
      <c r="D207" s="102" t="s">
        <v>60</v>
      </c>
      <c r="E207" s="112">
        <v>45845</v>
      </c>
      <c r="F207" s="104" t="s">
        <v>258</v>
      </c>
      <c r="G207" s="104" t="s">
        <v>150</v>
      </c>
      <c r="H207" s="105">
        <v>235</v>
      </c>
      <c r="I207" s="104" t="s">
        <v>151</v>
      </c>
      <c r="J207" s="104" t="s">
        <v>151</v>
      </c>
      <c r="K207" s="104" t="s">
        <v>151</v>
      </c>
      <c r="L207" s="125" t="s">
        <v>271</v>
      </c>
      <c r="M207" s="119" t="s">
        <v>218</v>
      </c>
      <c r="N207" s="135"/>
      <c r="O207" s="109">
        <v>45869</v>
      </c>
      <c r="P207" t="s">
        <v>60</v>
      </c>
      <c r="Q207" s="105">
        <v>235</v>
      </c>
    </row>
    <row r="208" spans="2:17" x14ac:dyDescent="0.25">
      <c r="B208" s="110" t="s">
        <v>270</v>
      </c>
      <c r="C208" s="104">
        <v>31532</v>
      </c>
      <c r="D208" s="102" t="s">
        <v>60</v>
      </c>
      <c r="E208" s="112">
        <v>45847</v>
      </c>
      <c r="F208" s="104" t="s">
        <v>258</v>
      </c>
      <c r="G208" s="104" t="s">
        <v>150</v>
      </c>
      <c r="H208" s="105">
        <v>235</v>
      </c>
      <c r="I208" s="104" t="s">
        <v>151</v>
      </c>
      <c r="J208" s="104" t="s">
        <v>151</v>
      </c>
      <c r="K208" s="104" t="s">
        <v>151</v>
      </c>
      <c r="L208" s="125" t="s">
        <v>271</v>
      </c>
      <c r="M208" s="119" t="s">
        <v>218</v>
      </c>
      <c r="N208" s="135"/>
      <c r="O208" s="109">
        <v>45869</v>
      </c>
      <c r="P208" t="s">
        <v>60</v>
      </c>
      <c r="Q208" s="105">
        <v>235</v>
      </c>
    </row>
    <row r="209" spans="2:17" x14ac:dyDescent="0.25">
      <c r="B209" s="110" t="s">
        <v>270</v>
      </c>
      <c r="C209" s="104">
        <v>31532</v>
      </c>
      <c r="D209" s="102" t="s">
        <v>60</v>
      </c>
      <c r="E209" s="112">
        <v>45851</v>
      </c>
      <c r="F209" s="104" t="s">
        <v>258</v>
      </c>
      <c r="G209" s="104" t="s">
        <v>150</v>
      </c>
      <c r="H209" s="105">
        <v>235</v>
      </c>
      <c r="I209" s="104" t="s">
        <v>151</v>
      </c>
      <c r="J209" s="104" t="s">
        <v>151</v>
      </c>
      <c r="K209" s="104" t="s">
        <v>151</v>
      </c>
      <c r="L209" s="125" t="s">
        <v>271</v>
      </c>
      <c r="M209" s="119" t="s">
        <v>218</v>
      </c>
      <c r="N209" s="135"/>
      <c r="O209" s="109">
        <v>45869</v>
      </c>
      <c r="P209" t="s">
        <v>60</v>
      </c>
      <c r="Q209" s="105">
        <v>235</v>
      </c>
    </row>
    <row r="210" spans="2:17" ht="26.25" x14ac:dyDescent="0.25">
      <c r="B210" s="110" t="s">
        <v>272</v>
      </c>
      <c r="C210" s="104">
        <v>31775</v>
      </c>
      <c r="D210" s="102" t="s">
        <v>60</v>
      </c>
      <c r="E210" s="112"/>
      <c r="F210" s="104" t="s">
        <v>273</v>
      </c>
      <c r="G210" s="104" t="s">
        <v>150</v>
      </c>
      <c r="H210" s="105">
        <v>235</v>
      </c>
      <c r="I210" s="104" t="s">
        <v>151</v>
      </c>
      <c r="J210" s="104" t="s">
        <v>151</v>
      </c>
      <c r="K210" s="104" t="s">
        <v>151</v>
      </c>
      <c r="L210" s="125" t="s">
        <v>274</v>
      </c>
      <c r="M210" s="119" t="s">
        <v>275</v>
      </c>
      <c r="N210" s="136"/>
      <c r="O210" s="109">
        <v>31</v>
      </c>
      <c r="P210" t="s">
        <v>60</v>
      </c>
      <c r="Q210" s="105">
        <v>235</v>
      </c>
    </row>
    <row r="211" spans="2:17" x14ac:dyDescent="0.25">
      <c r="B211" s="110" t="s">
        <v>276</v>
      </c>
      <c r="C211" s="104">
        <v>31776</v>
      </c>
      <c r="D211" s="102" t="s">
        <v>60</v>
      </c>
      <c r="E211" s="112"/>
      <c r="F211" s="104" t="s">
        <v>273</v>
      </c>
      <c r="G211" s="104" t="s">
        <v>150</v>
      </c>
      <c r="H211" s="105">
        <v>235</v>
      </c>
      <c r="I211" s="104" t="s">
        <v>151</v>
      </c>
      <c r="J211" s="104" t="s">
        <v>151</v>
      </c>
      <c r="K211" s="104" t="s">
        <v>151</v>
      </c>
      <c r="L211" s="104" t="s">
        <v>277</v>
      </c>
      <c r="M211" s="104" t="s">
        <v>277</v>
      </c>
      <c r="N211" s="136"/>
      <c r="O211" s="109">
        <v>31</v>
      </c>
      <c r="P211" t="s">
        <v>60</v>
      </c>
      <c r="Q211" s="105">
        <v>235</v>
      </c>
    </row>
    <row r="212" spans="2:17" x14ac:dyDescent="0.25">
      <c r="B212" s="110" t="s">
        <v>278</v>
      </c>
      <c r="C212" s="104">
        <v>31509</v>
      </c>
      <c r="D212" s="104" t="s">
        <v>148</v>
      </c>
      <c r="E212" s="112">
        <v>45855</v>
      </c>
      <c r="F212" s="104" t="s">
        <v>279</v>
      </c>
      <c r="G212" s="104" t="s">
        <v>150</v>
      </c>
      <c r="H212" s="105">
        <v>235</v>
      </c>
      <c r="I212" s="104" t="s">
        <v>151</v>
      </c>
      <c r="J212" s="104" t="s">
        <v>151</v>
      </c>
      <c r="K212" s="104" t="s">
        <v>151</v>
      </c>
      <c r="L212" s="104" t="s">
        <v>280</v>
      </c>
      <c r="M212" s="119" t="s">
        <v>281</v>
      </c>
      <c r="N212" s="136"/>
      <c r="O212" s="109">
        <v>45869</v>
      </c>
      <c r="P212" t="s">
        <v>68</v>
      </c>
      <c r="Q212" s="105">
        <v>235</v>
      </c>
    </row>
    <row r="213" spans="2:17" x14ac:dyDescent="0.25">
      <c r="B213" s="110" t="s">
        <v>282</v>
      </c>
      <c r="C213" s="104">
        <v>31580</v>
      </c>
      <c r="D213" s="104" t="s">
        <v>251</v>
      </c>
      <c r="E213" s="112">
        <v>45835</v>
      </c>
      <c r="F213" s="104" t="s">
        <v>283</v>
      </c>
      <c r="G213" s="104" t="s">
        <v>150</v>
      </c>
      <c r="H213" s="105">
        <v>235</v>
      </c>
      <c r="I213" s="104" t="s">
        <v>151</v>
      </c>
      <c r="J213" s="104" t="s">
        <v>151</v>
      </c>
      <c r="K213" s="104" t="s">
        <v>151</v>
      </c>
      <c r="L213" s="104" t="s">
        <v>284</v>
      </c>
      <c r="M213" s="104" t="s">
        <v>284</v>
      </c>
      <c r="N213" s="136"/>
      <c r="O213" s="109">
        <v>45838</v>
      </c>
      <c r="P213" t="s">
        <v>43</v>
      </c>
      <c r="Q213" s="105">
        <v>235</v>
      </c>
    </row>
    <row r="214" spans="2:17" x14ac:dyDescent="0.25">
      <c r="B214" s="110" t="s">
        <v>282</v>
      </c>
      <c r="C214" s="104">
        <v>31580</v>
      </c>
      <c r="D214" s="104" t="s">
        <v>251</v>
      </c>
      <c r="E214" s="112">
        <v>45839</v>
      </c>
      <c r="F214" s="104" t="s">
        <v>283</v>
      </c>
      <c r="G214" s="104" t="s">
        <v>150</v>
      </c>
      <c r="H214" s="105">
        <v>235</v>
      </c>
      <c r="I214" s="104" t="s">
        <v>151</v>
      </c>
      <c r="J214" s="104" t="s">
        <v>151</v>
      </c>
      <c r="K214" s="104" t="s">
        <v>151</v>
      </c>
      <c r="L214" s="104" t="s">
        <v>284</v>
      </c>
      <c r="M214" s="104" t="s">
        <v>284</v>
      </c>
      <c r="N214" s="136"/>
      <c r="O214" s="109">
        <v>45869</v>
      </c>
      <c r="P214" t="s">
        <v>43</v>
      </c>
      <c r="Q214" s="105">
        <v>235</v>
      </c>
    </row>
    <row r="215" spans="2:17" x14ac:dyDescent="0.25">
      <c r="B215" s="110" t="s">
        <v>282</v>
      </c>
      <c r="C215" s="104">
        <v>31580</v>
      </c>
      <c r="D215" s="104" t="s">
        <v>251</v>
      </c>
      <c r="E215" s="112">
        <v>45841</v>
      </c>
      <c r="F215" s="104" t="s">
        <v>283</v>
      </c>
      <c r="G215" s="104" t="s">
        <v>150</v>
      </c>
      <c r="H215" s="105">
        <v>235</v>
      </c>
      <c r="I215" s="104" t="s">
        <v>151</v>
      </c>
      <c r="J215" s="104" t="s">
        <v>151</v>
      </c>
      <c r="K215" s="104" t="s">
        <v>151</v>
      </c>
      <c r="L215" s="104" t="s">
        <v>284</v>
      </c>
      <c r="M215" s="104" t="s">
        <v>284</v>
      </c>
      <c r="N215" s="136"/>
      <c r="O215" s="109">
        <v>45869</v>
      </c>
      <c r="P215" t="s">
        <v>43</v>
      </c>
      <c r="Q215" s="105">
        <v>235</v>
      </c>
    </row>
    <row r="216" spans="2:17" x14ac:dyDescent="0.25">
      <c r="B216" s="110" t="s">
        <v>282</v>
      </c>
      <c r="C216" s="104">
        <v>31580</v>
      </c>
      <c r="D216" s="104" t="s">
        <v>251</v>
      </c>
      <c r="E216" s="112">
        <v>45845</v>
      </c>
      <c r="F216" s="104" t="s">
        <v>283</v>
      </c>
      <c r="G216" s="104" t="s">
        <v>150</v>
      </c>
      <c r="H216" s="105">
        <v>235</v>
      </c>
      <c r="I216" s="104" t="s">
        <v>151</v>
      </c>
      <c r="J216" s="104" t="s">
        <v>151</v>
      </c>
      <c r="K216" s="104" t="s">
        <v>151</v>
      </c>
      <c r="L216" s="104" t="s">
        <v>284</v>
      </c>
      <c r="M216" s="104" t="s">
        <v>284</v>
      </c>
      <c r="N216" s="136"/>
      <c r="O216" s="109">
        <v>45869</v>
      </c>
      <c r="P216" t="s">
        <v>43</v>
      </c>
      <c r="Q216" s="105">
        <v>235</v>
      </c>
    </row>
    <row r="217" spans="2:17" x14ac:dyDescent="0.25">
      <c r="B217" s="110" t="s">
        <v>282</v>
      </c>
      <c r="C217" s="104">
        <v>31580</v>
      </c>
      <c r="D217" s="104" t="s">
        <v>251</v>
      </c>
      <c r="E217" s="112">
        <v>45849</v>
      </c>
      <c r="F217" s="104" t="s">
        <v>283</v>
      </c>
      <c r="G217" s="104" t="s">
        <v>150</v>
      </c>
      <c r="H217" s="105">
        <v>235</v>
      </c>
      <c r="I217" s="104" t="s">
        <v>151</v>
      </c>
      <c r="J217" s="104" t="s">
        <v>151</v>
      </c>
      <c r="K217" s="104" t="s">
        <v>151</v>
      </c>
      <c r="L217" s="104" t="s">
        <v>284</v>
      </c>
      <c r="M217" s="104" t="s">
        <v>284</v>
      </c>
      <c r="N217" s="136"/>
      <c r="O217" s="109">
        <v>45869</v>
      </c>
      <c r="P217" t="s">
        <v>43</v>
      </c>
      <c r="Q217" s="105">
        <v>235</v>
      </c>
    </row>
    <row r="218" spans="2:17" x14ac:dyDescent="0.25">
      <c r="B218" s="110" t="s">
        <v>282</v>
      </c>
      <c r="C218" s="104">
        <v>31580</v>
      </c>
      <c r="D218" s="104" t="s">
        <v>251</v>
      </c>
      <c r="E218" s="112">
        <v>45851</v>
      </c>
      <c r="F218" s="104" t="s">
        <v>283</v>
      </c>
      <c r="G218" s="104" t="s">
        <v>150</v>
      </c>
      <c r="H218" s="105">
        <v>235</v>
      </c>
      <c r="I218" s="104" t="s">
        <v>151</v>
      </c>
      <c r="J218" s="104" t="s">
        <v>151</v>
      </c>
      <c r="K218" s="104" t="s">
        <v>151</v>
      </c>
      <c r="L218" s="104" t="s">
        <v>284</v>
      </c>
      <c r="M218" s="104" t="s">
        <v>284</v>
      </c>
      <c r="N218" s="136"/>
      <c r="O218" s="109">
        <v>45869</v>
      </c>
      <c r="P218" t="s">
        <v>43</v>
      </c>
      <c r="Q218" s="105">
        <v>235</v>
      </c>
    </row>
    <row r="219" spans="2:17" x14ac:dyDescent="0.25">
      <c r="B219" s="110" t="s">
        <v>282</v>
      </c>
      <c r="C219" s="104">
        <v>31580</v>
      </c>
      <c r="D219" s="104" t="s">
        <v>251</v>
      </c>
      <c r="E219" s="112">
        <v>45853</v>
      </c>
      <c r="F219" s="104" t="s">
        <v>283</v>
      </c>
      <c r="G219" s="104" t="s">
        <v>150</v>
      </c>
      <c r="H219" s="105">
        <v>235</v>
      </c>
      <c r="I219" s="104" t="s">
        <v>151</v>
      </c>
      <c r="J219" s="104" t="s">
        <v>151</v>
      </c>
      <c r="K219" s="104" t="s">
        <v>151</v>
      </c>
      <c r="L219" s="104" t="s">
        <v>284</v>
      </c>
      <c r="M219" s="104" t="s">
        <v>284</v>
      </c>
      <c r="N219" s="136"/>
      <c r="O219" s="109">
        <v>45869</v>
      </c>
      <c r="P219" t="s">
        <v>43</v>
      </c>
      <c r="Q219" s="105">
        <v>235</v>
      </c>
    </row>
    <row r="220" spans="2:17" x14ac:dyDescent="0.25">
      <c r="B220" s="110" t="s">
        <v>282</v>
      </c>
      <c r="C220" s="104">
        <v>31580</v>
      </c>
      <c r="D220" s="104" t="s">
        <v>251</v>
      </c>
      <c r="E220" s="112">
        <v>45855</v>
      </c>
      <c r="F220" s="104" t="s">
        <v>283</v>
      </c>
      <c r="G220" s="104" t="s">
        <v>150</v>
      </c>
      <c r="H220" s="105">
        <v>235</v>
      </c>
      <c r="I220" s="104" t="s">
        <v>151</v>
      </c>
      <c r="J220" s="104" t="s">
        <v>151</v>
      </c>
      <c r="K220" s="104" t="s">
        <v>151</v>
      </c>
      <c r="L220" s="104" t="s">
        <v>284</v>
      </c>
      <c r="M220" s="104" t="s">
        <v>284</v>
      </c>
      <c r="N220" s="136"/>
      <c r="O220" s="109">
        <v>45869</v>
      </c>
      <c r="P220" t="s">
        <v>43</v>
      </c>
      <c r="Q220" s="105">
        <v>235</v>
      </c>
    </row>
    <row r="221" spans="2:17" x14ac:dyDescent="0.25">
      <c r="B221" s="110" t="s">
        <v>282</v>
      </c>
      <c r="C221" s="104">
        <v>31580</v>
      </c>
      <c r="D221" s="104" t="s">
        <v>251</v>
      </c>
      <c r="E221" s="112">
        <v>45857</v>
      </c>
      <c r="F221" s="104" t="s">
        <v>283</v>
      </c>
      <c r="G221" s="104" t="s">
        <v>150</v>
      </c>
      <c r="H221" s="105">
        <v>235</v>
      </c>
      <c r="I221" s="104" t="s">
        <v>151</v>
      </c>
      <c r="J221" s="104" t="s">
        <v>151</v>
      </c>
      <c r="K221" s="104" t="s">
        <v>151</v>
      </c>
      <c r="L221" s="104" t="s">
        <v>284</v>
      </c>
      <c r="M221" s="104" t="s">
        <v>284</v>
      </c>
      <c r="N221" s="136"/>
      <c r="O221" s="109">
        <v>45869</v>
      </c>
      <c r="P221" t="s">
        <v>43</v>
      </c>
      <c r="Q221" s="105">
        <v>235</v>
      </c>
    </row>
    <row r="222" spans="2:17" x14ac:dyDescent="0.25">
      <c r="B222" s="110" t="s">
        <v>154</v>
      </c>
      <c r="C222" s="104">
        <v>30575</v>
      </c>
      <c r="D222" s="104" t="s">
        <v>161</v>
      </c>
      <c r="E222" s="112">
        <v>45850</v>
      </c>
      <c r="F222" s="104" t="s">
        <v>285</v>
      </c>
      <c r="G222" s="104" t="s">
        <v>286</v>
      </c>
      <c r="H222" s="105">
        <v>235</v>
      </c>
      <c r="I222" s="104" t="s">
        <v>151</v>
      </c>
      <c r="J222" s="104" t="s">
        <v>151</v>
      </c>
      <c r="K222" s="104" t="s">
        <v>151</v>
      </c>
      <c r="L222" s="104" t="s">
        <v>287</v>
      </c>
      <c r="M222" s="119" t="s">
        <v>159</v>
      </c>
      <c r="N222" s="136"/>
      <c r="O222" s="109">
        <v>45869</v>
      </c>
      <c r="P222" t="s">
        <v>18</v>
      </c>
      <c r="Q222" s="105">
        <v>235</v>
      </c>
    </row>
    <row r="223" spans="2:17" x14ac:dyDescent="0.25">
      <c r="B223" s="110" t="s">
        <v>154</v>
      </c>
      <c r="C223" s="104">
        <v>30575</v>
      </c>
      <c r="D223" s="104" t="s">
        <v>161</v>
      </c>
      <c r="E223" s="112">
        <v>45851</v>
      </c>
      <c r="F223" s="104" t="s">
        <v>285</v>
      </c>
      <c r="G223" s="104" t="s">
        <v>286</v>
      </c>
      <c r="H223" s="105">
        <v>235</v>
      </c>
      <c r="I223" s="104" t="s">
        <v>151</v>
      </c>
      <c r="J223" s="104" t="s">
        <v>151</v>
      </c>
      <c r="K223" s="104" t="s">
        <v>151</v>
      </c>
      <c r="L223" s="104" t="s">
        <v>287</v>
      </c>
      <c r="M223" s="119" t="s">
        <v>159</v>
      </c>
      <c r="N223" s="136"/>
      <c r="O223" s="109">
        <v>45869</v>
      </c>
      <c r="P223" t="s">
        <v>18</v>
      </c>
      <c r="Q223" s="105">
        <v>235</v>
      </c>
    </row>
    <row r="224" spans="2:17" x14ac:dyDescent="0.25">
      <c r="B224" s="110" t="s">
        <v>225</v>
      </c>
      <c r="C224" s="104">
        <v>31591</v>
      </c>
      <c r="D224" s="104" t="s">
        <v>192</v>
      </c>
      <c r="E224" s="112"/>
      <c r="F224" s="104" t="s">
        <v>288</v>
      </c>
      <c r="G224" s="104" t="s">
        <v>194</v>
      </c>
      <c r="H224" s="105">
        <v>280</v>
      </c>
      <c r="I224" s="104" t="s">
        <v>151</v>
      </c>
      <c r="J224" s="104" t="s">
        <v>151</v>
      </c>
      <c r="K224" s="104" t="s">
        <v>151</v>
      </c>
      <c r="L224" s="104" t="s">
        <v>227</v>
      </c>
      <c r="M224" s="104" t="s">
        <v>227</v>
      </c>
      <c r="N224" s="136"/>
      <c r="O224" s="109">
        <v>31</v>
      </c>
      <c r="P224" t="s">
        <v>29</v>
      </c>
      <c r="Q224" s="105">
        <v>280</v>
      </c>
    </row>
    <row r="225" spans="2:17" x14ac:dyDescent="0.25">
      <c r="B225" s="110" t="s">
        <v>225</v>
      </c>
      <c r="C225" s="104">
        <v>31591</v>
      </c>
      <c r="D225" s="104" t="s">
        <v>192</v>
      </c>
      <c r="E225" s="112"/>
      <c r="F225" s="104" t="s">
        <v>258</v>
      </c>
      <c r="G225" s="104" t="s">
        <v>229</v>
      </c>
      <c r="H225" s="105">
        <v>235</v>
      </c>
      <c r="I225" s="104" t="s">
        <v>151</v>
      </c>
      <c r="J225" s="104" t="s">
        <v>151</v>
      </c>
      <c r="K225" s="104" t="s">
        <v>151</v>
      </c>
      <c r="L225" s="104" t="s">
        <v>227</v>
      </c>
      <c r="M225" s="104" t="s">
        <v>227</v>
      </c>
      <c r="N225" s="136"/>
      <c r="O225" s="109">
        <v>31</v>
      </c>
      <c r="P225" t="s">
        <v>29</v>
      </c>
      <c r="Q225" s="105">
        <v>235</v>
      </c>
    </row>
    <row r="226" spans="2:17" x14ac:dyDescent="0.25">
      <c r="B226" s="110" t="s">
        <v>225</v>
      </c>
      <c r="C226" s="104">
        <v>31591</v>
      </c>
      <c r="D226" s="104" t="s">
        <v>192</v>
      </c>
      <c r="E226" s="112"/>
      <c r="F226" s="104" t="s">
        <v>258</v>
      </c>
      <c r="G226" s="104" t="s">
        <v>229</v>
      </c>
      <c r="H226" s="105">
        <v>235</v>
      </c>
      <c r="I226" s="104" t="s">
        <v>151</v>
      </c>
      <c r="J226" s="104" t="s">
        <v>151</v>
      </c>
      <c r="K226" s="104" t="s">
        <v>151</v>
      </c>
      <c r="L226" s="104" t="s">
        <v>227</v>
      </c>
      <c r="M226" s="104" t="s">
        <v>227</v>
      </c>
      <c r="N226" s="136"/>
      <c r="O226" s="109">
        <v>31</v>
      </c>
      <c r="P226" t="s">
        <v>29</v>
      </c>
      <c r="Q226" s="105">
        <v>235</v>
      </c>
    </row>
    <row r="227" spans="2:17" x14ac:dyDescent="0.25">
      <c r="B227" s="110" t="s">
        <v>289</v>
      </c>
      <c r="C227" s="104">
        <v>30655</v>
      </c>
      <c r="D227" s="104" t="s">
        <v>161</v>
      </c>
      <c r="E227" s="112">
        <v>45849</v>
      </c>
      <c r="F227" s="104" t="s">
        <v>285</v>
      </c>
      <c r="G227" s="104" t="s">
        <v>229</v>
      </c>
      <c r="H227" s="105">
        <v>235</v>
      </c>
      <c r="I227" s="104" t="s">
        <v>151</v>
      </c>
      <c r="J227" s="104" t="s">
        <v>151</v>
      </c>
      <c r="K227" s="104" t="s">
        <v>151</v>
      </c>
      <c r="L227" s="104" t="s">
        <v>290</v>
      </c>
      <c r="M227" s="104" t="s">
        <v>290</v>
      </c>
      <c r="N227" s="136"/>
      <c r="O227" s="109">
        <v>45869</v>
      </c>
      <c r="P227" t="s">
        <v>18</v>
      </c>
      <c r="Q227" s="105">
        <v>235</v>
      </c>
    </row>
    <row r="228" spans="2:17" x14ac:dyDescent="0.25">
      <c r="B228" s="110" t="s">
        <v>205</v>
      </c>
      <c r="C228" s="104">
        <v>30455</v>
      </c>
      <c r="D228" s="104" t="s">
        <v>206</v>
      </c>
      <c r="E228" s="112">
        <v>45829</v>
      </c>
      <c r="F228" s="102" t="s">
        <v>149</v>
      </c>
      <c r="G228" s="104" t="s">
        <v>194</v>
      </c>
      <c r="H228" s="105">
        <v>179.2</v>
      </c>
      <c r="I228" s="104" t="s">
        <v>151</v>
      </c>
      <c r="J228" s="104" t="s">
        <v>151</v>
      </c>
      <c r="K228" s="104" t="s">
        <v>151</v>
      </c>
      <c r="L228" s="104" t="s">
        <v>207</v>
      </c>
      <c r="M228" s="104" t="s">
        <v>207</v>
      </c>
      <c r="N228" s="135"/>
      <c r="O228" s="109">
        <v>45838</v>
      </c>
      <c r="P228" t="s">
        <v>89</v>
      </c>
      <c r="Q228" s="105">
        <v>179.2</v>
      </c>
    </row>
    <row r="229" spans="2:17" x14ac:dyDescent="0.25">
      <c r="B229" s="110" t="s">
        <v>205</v>
      </c>
      <c r="C229" s="104">
        <v>30455</v>
      </c>
      <c r="D229" s="104" t="s">
        <v>206</v>
      </c>
      <c r="E229" s="112">
        <v>45837</v>
      </c>
      <c r="F229" s="102" t="s">
        <v>149</v>
      </c>
      <c r="G229" s="104" t="s">
        <v>150</v>
      </c>
      <c r="H229" s="105">
        <v>179.2</v>
      </c>
      <c r="I229" s="104" t="s">
        <v>151</v>
      </c>
      <c r="J229" s="104" t="s">
        <v>151</v>
      </c>
      <c r="K229" s="104" t="s">
        <v>151</v>
      </c>
      <c r="L229" s="104" t="s">
        <v>207</v>
      </c>
      <c r="M229" s="104" t="s">
        <v>207</v>
      </c>
      <c r="N229" s="135"/>
      <c r="O229" s="109">
        <v>45838</v>
      </c>
      <c r="P229" t="s">
        <v>89</v>
      </c>
      <c r="Q229" s="105">
        <v>179.2</v>
      </c>
    </row>
    <row r="230" spans="2:17" x14ac:dyDescent="0.25">
      <c r="B230" s="110" t="s">
        <v>205</v>
      </c>
      <c r="C230" s="104">
        <v>30455</v>
      </c>
      <c r="D230" s="104" t="s">
        <v>206</v>
      </c>
      <c r="E230" s="112">
        <v>45843</v>
      </c>
      <c r="F230" s="102" t="s">
        <v>149</v>
      </c>
      <c r="G230" s="104" t="s">
        <v>150</v>
      </c>
      <c r="H230" s="105">
        <v>179.2</v>
      </c>
      <c r="I230" s="104" t="s">
        <v>151</v>
      </c>
      <c r="J230" s="104" t="s">
        <v>151</v>
      </c>
      <c r="K230" s="104" t="s">
        <v>151</v>
      </c>
      <c r="L230" s="104" t="s">
        <v>207</v>
      </c>
      <c r="M230" s="104" t="s">
        <v>207</v>
      </c>
      <c r="N230" s="135"/>
      <c r="O230" s="109">
        <v>45869</v>
      </c>
      <c r="P230" t="s">
        <v>89</v>
      </c>
      <c r="Q230" s="105">
        <v>179.2</v>
      </c>
    </row>
    <row r="231" spans="2:17" x14ac:dyDescent="0.25">
      <c r="B231" s="110" t="s">
        <v>205</v>
      </c>
      <c r="C231" s="104">
        <v>30455</v>
      </c>
      <c r="D231" s="104" t="s">
        <v>206</v>
      </c>
      <c r="E231" s="112">
        <v>45847</v>
      </c>
      <c r="F231" s="102" t="s">
        <v>149</v>
      </c>
      <c r="G231" s="104" t="s">
        <v>194</v>
      </c>
      <c r="H231" s="105">
        <v>179.2</v>
      </c>
      <c r="I231" s="104" t="s">
        <v>151</v>
      </c>
      <c r="J231" s="104" t="s">
        <v>151</v>
      </c>
      <c r="K231" s="104" t="s">
        <v>151</v>
      </c>
      <c r="L231" s="104" t="s">
        <v>207</v>
      </c>
      <c r="M231" s="104" t="s">
        <v>207</v>
      </c>
      <c r="N231" s="135"/>
      <c r="O231" s="109">
        <v>45869</v>
      </c>
      <c r="P231" t="s">
        <v>89</v>
      </c>
      <c r="Q231" s="105">
        <v>179.2</v>
      </c>
    </row>
    <row r="232" spans="2:17" x14ac:dyDescent="0.25">
      <c r="B232" s="110" t="s">
        <v>205</v>
      </c>
      <c r="C232" s="104">
        <v>30455</v>
      </c>
      <c r="D232" s="104" t="s">
        <v>206</v>
      </c>
      <c r="E232" s="112">
        <v>45851</v>
      </c>
      <c r="F232" s="102" t="s">
        <v>149</v>
      </c>
      <c r="G232" s="104" t="s">
        <v>150</v>
      </c>
      <c r="H232" s="105">
        <v>179.2</v>
      </c>
      <c r="I232" s="104" t="s">
        <v>151</v>
      </c>
      <c r="J232" s="104" t="s">
        <v>151</v>
      </c>
      <c r="K232" s="104" t="s">
        <v>151</v>
      </c>
      <c r="L232" s="104" t="s">
        <v>207</v>
      </c>
      <c r="M232" s="104" t="s">
        <v>207</v>
      </c>
      <c r="N232" s="135"/>
      <c r="O232" s="109">
        <v>45869</v>
      </c>
      <c r="P232" t="s">
        <v>89</v>
      </c>
      <c r="Q232" s="105">
        <v>179.2</v>
      </c>
    </row>
    <row r="233" spans="2:17" x14ac:dyDescent="0.25">
      <c r="B233" s="110" t="s">
        <v>205</v>
      </c>
      <c r="C233" s="104">
        <v>30455</v>
      </c>
      <c r="D233" s="104" t="s">
        <v>206</v>
      </c>
      <c r="E233" s="112">
        <v>45857</v>
      </c>
      <c r="F233" s="102" t="s">
        <v>149</v>
      </c>
      <c r="G233" s="104" t="s">
        <v>194</v>
      </c>
      <c r="H233" s="105">
        <v>179.2</v>
      </c>
      <c r="I233" s="104" t="s">
        <v>151</v>
      </c>
      <c r="J233" s="104" t="s">
        <v>151</v>
      </c>
      <c r="K233" s="104" t="s">
        <v>151</v>
      </c>
      <c r="L233" s="104" t="s">
        <v>207</v>
      </c>
      <c r="M233" s="104" t="s">
        <v>207</v>
      </c>
      <c r="N233" s="135"/>
      <c r="O233" s="109">
        <v>45869</v>
      </c>
      <c r="P233" t="s">
        <v>89</v>
      </c>
      <c r="Q233" s="105">
        <v>179.2</v>
      </c>
    </row>
    <row r="234" spans="2:17" x14ac:dyDescent="0.25">
      <c r="B234" s="110" t="s">
        <v>212</v>
      </c>
      <c r="C234" s="104">
        <v>25919</v>
      </c>
      <c r="D234" s="104" t="s">
        <v>206</v>
      </c>
      <c r="E234" s="112">
        <v>45830</v>
      </c>
      <c r="F234" s="102" t="s">
        <v>149</v>
      </c>
      <c r="G234" s="104" t="s">
        <v>150</v>
      </c>
      <c r="H234" s="105">
        <v>179.2</v>
      </c>
      <c r="I234" s="104" t="s">
        <v>151</v>
      </c>
      <c r="J234" s="104" t="s">
        <v>151</v>
      </c>
      <c r="K234" s="104" t="s">
        <v>151</v>
      </c>
      <c r="L234" s="104" t="s">
        <v>213</v>
      </c>
      <c r="M234" s="104" t="s">
        <v>213</v>
      </c>
      <c r="N234" s="135"/>
      <c r="O234" s="109">
        <v>45838</v>
      </c>
      <c r="P234" t="s">
        <v>89</v>
      </c>
      <c r="Q234" s="105">
        <v>179.2</v>
      </c>
    </row>
    <row r="235" spans="2:17" x14ac:dyDescent="0.25">
      <c r="B235" s="110" t="s">
        <v>212</v>
      </c>
      <c r="C235" s="104">
        <v>25919</v>
      </c>
      <c r="D235" s="104" t="s">
        <v>206</v>
      </c>
      <c r="E235" s="112">
        <v>45836</v>
      </c>
      <c r="F235" s="102" t="s">
        <v>149</v>
      </c>
      <c r="G235" s="104" t="s">
        <v>194</v>
      </c>
      <c r="H235" s="105">
        <v>179.2</v>
      </c>
      <c r="I235" s="104" t="s">
        <v>151</v>
      </c>
      <c r="J235" s="104" t="s">
        <v>151</v>
      </c>
      <c r="K235" s="104" t="s">
        <v>151</v>
      </c>
      <c r="L235" s="104" t="s">
        <v>213</v>
      </c>
      <c r="M235" s="104" t="s">
        <v>213</v>
      </c>
      <c r="N235" s="135"/>
      <c r="O235" s="109">
        <v>45838</v>
      </c>
      <c r="P235" t="s">
        <v>89</v>
      </c>
      <c r="Q235" s="105">
        <v>179.2</v>
      </c>
    </row>
    <row r="236" spans="2:17" x14ac:dyDescent="0.25">
      <c r="B236" s="110" t="s">
        <v>212</v>
      </c>
      <c r="C236" s="104">
        <v>25919</v>
      </c>
      <c r="D236" s="104" t="s">
        <v>206</v>
      </c>
      <c r="E236" s="112">
        <v>45844</v>
      </c>
      <c r="F236" s="102" t="s">
        <v>149</v>
      </c>
      <c r="G236" s="104" t="s">
        <v>150</v>
      </c>
      <c r="H236" s="105">
        <v>179.2</v>
      </c>
      <c r="I236" s="104" t="s">
        <v>151</v>
      </c>
      <c r="J236" s="104" t="s">
        <v>151</v>
      </c>
      <c r="K236" s="104" t="s">
        <v>151</v>
      </c>
      <c r="L236" s="104" t="s">
        <v>213</v>
      </c>
      <c r="M236" s="104" t="s">
        <v>213</v>
      </c>
      <c r="N236" s="135"/>
      <c r="O236" s="109">
        <v>45869</v>
      </c>
      <c r="P236" t="s">
        <v>89</v>
      </c>
      <c r="Q236" s="105">
        <v>179.2</v>
      </c>
    </row>
    <row r="237" spans="2:17" x14ac:dyDescent="0.25">
      <c r="B237" s="110" t="s">
        <v>212</v>
      </c>
      <c r="C237" s="104">
        <v>25919</v>
      </c>
      <c r="D237" s="104" t="s">
        <v>206</v>
      </c>
      <c r="E237" s="112">
        <v>45850</v>
      </c>
      <c r="F237" s="102" t="s">
        <v>149</v>
      </c>
      <c r="G237" s="104" t="s">
        <v>194</v>
      </c>
      <c r="H237" s="105">
        <v>179.2</v>
      </c>
      <c r="I237" s="104" t="s">
        <v>151</v>
      </c>
      <c r="J237" s="104" t="s">
        <v>151</v>
      </c>
      <c r="K237" s="104" t="s">
        <v>151</v>
      </c>
      <c r="L237" s="104" t="s">
        <v>213</v>
      </c>
      <c r="M237" s="104" t="s">
        <v>213</v>
      </c>
      <c r="N237" s="135"/>
      <c r="O237" s="109">
        <v>45869</v>
      </c>
      <c r="P237" t="s">
        <v>89</v>
      </c>
      <c r="Q237" s="105">
        <v>179.2</v>
      </c>
    </row>
    <row r="238" spans="2:17" x14ac:dyDescent="0.25">
      <c r="B238" s="110" t="s">
        <v>212</v>
      </c>
      <c r="C238" s="104">
        <v>25919</v>
      </c>
      <c r="D238" s="104" t="s">
        <v>206</v>
      </c>
      <c r="E238" s="112">
        <v>45858</v>
      </c>
      <c r="F238" s="102" t="s">
        <v>149</v>
      </c>
      <c r="G238" s="104" t="s">
        <v>150</v>
      </c>
      <c r="H238" s="105">
        <v>179.2</v>
      </c>
      <c r="I238" s="104" t="s">
        <v>151</v>
      </c>
      <c r="J238" s="104" t="s">
        <v>151</v>
      </c>
      <c r="K238" s="104" t="s">
        <v>151</v>
      </c>
      <c r="L238" s="104" t="s">
        <v>213</v>
      </c>
      <c r="M238" s="104" t="s">
        <v>213</v>
      </c>
      <c r="N238" s="135"/>
      <c r="O238" s="109">
        <v>45869</v>
      </c>
      <c r="P238" t="s">
        <v>89</v>
      </c>
      <c r="Q238" s="105">
        <v>179.2</v>
      </c>
    </row>
    <row r="239" spans="2:17" x14ac:dyDescent="0.25">
      <c r="B239" s="110" t="s">
        <v>214</v>
      </c>
      <c r="C239" s="104">
        <v>31465</v>
      </c>
      <c r="D239" s="104" t="s">
        <v>148</v>
      </c>
      <c r="E239" s="112">
        <v>45857</v>
      </c>
      <c r="F239" s="102" t="s">
        <v>149</v>
      </c>
      <c r="G239" s="104" t="s">
        <v>150</v>
      </c>
      <c r="H239" s="105">
        <v>235</v>
      </c>
      <c r="I239" s="104" t="s">
        <v>151</v>
      </c>
      <c r="J239" s="104" t="s">
        <v>151</v>
      </c>
      <c r="K239" s="104" t="s">
        <v>151</v>
      </c>
      <c r="L239" s="125" t="s">
        <v>250</v>
      </c>
      <c r="M239" s="119" t="s">
        <v>215</v>
      </c>
      <c r="N239" s="135"/>
      <c r="O239" s="109">
        <v>45869</v>
      </c>
      <c r="P239" t="s">
        <v>68</v>
      </c>
      <c r="Q239" s="105">
        <v>235</v>
      </c>
    </row>
    <row r="240" spans="2:17" x14ac:dyDescent="0.25">
      <c r="B240" s="110" t="s">
        <v>219</v>
      </c>
      <c r="C240" s="104">
        <v>30264</v>
      </c>
      <c r="D240" s="104" t="s">
        <v>196</v>
      </c>
      <c r="E240" s="118">
        <v>45830</v>
      </c>
      <c r="F240" s="102" t="s">
        <v>149</v>
      </c>
      <c r="G240" s="104" t="s">
        <v>179</v>
      </c>
      <c r="H240" s="105">
        <v>280</v>
      </c>
      <c r="I240" s="104" t="s">
        <v>151</v>
      </c>
      <c r="J240" s="104" t="s">
        <v>151</v>
      </c>
      <c r="K240" s="104" t="s">
        <v>151</v>
      </c>
      <c r="L240" s="104" t="s">
        <v>220</v>
      </c>
      <c r="M240" s="104" t="s">
        <v>220</v>
      </c>
      <c r="N240" s="135"/>
      <c r="O240" s="109">
        <v>45838</v>
      </c>
      <c r="P240" t="s">
        <v>56</v>
      </c>
      <c r="Q240" s="105">
        <v>280</v>
      </c>
    </row>
    <row r="241" spans="2:17" x14ac:dyDescent="0.25">
      <c r="B241" s="110" t="s">
        <v>219</v>
      </c>
      <c r="C241" s="104">
        <v>30264</v>
      </c>
      <c r="D241" s="104" t="s">
        <v>155</v>
      </c>
      <c r="E241" s="118">
        <v>45836</v>
      </c>
      <c r="F241" s="104" t="s">
        <v>156</v>
      </c>
      <c r="G241" s="104" t="s">
        <v>200</v>
      </c>
      <c r="H241" s="105">
        <v>235</v>
      </c>
      <c r="I241" s="104" t="s">
        <v>151</v>
      </c>
      <c r="J241" s="104" t="s">
        <v>151</v>
      </c>
      <c r="K241" s="104" t="s">
        <v>151</v>
      </c>
      <c r="L241" s="104" t="s">
        <v>220</v>
      </c>
      <c r="M241" s="104" t="s">
        <v>220</v>
      </c>
      <c r="N241" s="135"/>
      <c r="O241" s="109">
        <v>45838</v>
      </c>
      <c r="P241" t="s">
        <v>26</v>
      </c>
      <c r="Q241" s="105">
        <v>235</v>
      </c>
    </row>
    <row r="242" spans="2:17" x14ac:dyDescent="0.25">
      <c r="B242" s="110" t="s">
        <v>219</v>
      </c>
      <c r="C242" s="104">
        <v>30264</v>
      </c>
      <c r="D242" s="102" t="s">
        <v>60</v>
      </c>
      <c r="E242" s="118">
        <v>45838</v>
      </c>
      <c r="F242" s="104" t="s">
        <v>258</v>
      </c>
      <c r="G242" s="104" t="s">
        <v>150</v>
      </c>
      <c r="H242" s="105">
        <v>235</v>
      </c>
      <c r="I242" s="104" t="s">
        <v>151</v>
      </c>
      <c r="J242" s="104" t="s">
        <v>151</v>
      </c>
      <c r="K242" s="104" t="s">
        <v>151</v>
      </c>
      <c r="L242" s="104" t="s">
        <v>220</v>
      </c>
      <c r="M242" s="104" t="s">
        <v>220</v>
      </c>
      <c r="N242" s="135"/>
      <c r="O242" s="109">
        <v>45838</v>
      </c>
      <c r="P242" t="s">
        <v>60</v>
      </c>
      <c r="Q242" s="105">
        <v>235</v>
      </c>
    </row>
    <row r="243" spans="2:17" x14ac:dyDescent="0.25">
      <c r="B243" s="110" t="s">
        <v>219</v>
      </c>
      <c r="C243" s="104">
        <v>30264</v>
      </c>
      <c r="D243" s="102" t="s">
        <v>60</v>
      </c>
      <c r="E243" s="118">
        <v>45840</v>
      </c>
      <c r="F243" s="102" t="s">
        <v>258</v>
      </c>
      <c r="G243" s="104" t="s">
        <v>150</v>
      </c>
      <c r="H243" s="105">
        <v>235</v>
      </c>
      <c r="I243" s="104" t="s">
        <v>151</v>
      </c>
      <c r="J243" s="104" t="s">
        <v>151</v>
      </c>
      <c r="K243" s="104" t="s">
        <v>151</v>
      </c>
      <c r="L243" s="104" t="s">
        <v>220</v>
      </c>
      <c r="M243" s="104" t="s">
        <v>220</v>
      </c>
      <c r="N243" s="135"/>
      <c r="O243" s="109">
        <v>45869</v>
      </c>
      <c r="P243" t="s">
        <v>60</v>
      </c>
      <c r="Q243" s="105">
        <v>235</v>
      </c>
    </row>
    <row r="244" spans="2:17" x14ac:dyDescent="0.25">
      <c r="B244" s="110" t="s">
        <v>219</v>
      </c>
      <c r="C244" s="104">
        <v>30264</v>
      </c>
      <c r="D244" s="102" t="s">
        <v>60</v>
      </c>
      <c r="E244" s="118">
        <v>45842</v>
      </c>
      <c r="F244" s="102" t="s">
        <v>258</v>
      </c>
      <c r="G244" s="104" t="s">
        <v>150</v>
      </c>
      <c r="H244" s="105">
        <v>235</v>
      </c>
      <c r="I244" s="104" t="s">
        <v>151</v>
      </c>
      <c r="J244" s="104" t="s">
        <v>151</v>
      </c>
      <c r="K244" s="104" t="s">
        <v>151</v>
      </c>
      <c r="L244" s="127" t="s">
        <v>220</v>
      </c>
      <c r="M244" s="104" t="s">
        <v>220</v>
      </c>
      <c r="N244" s="135"/>
      <c r="O244" s="109">
        <v>45869</v>
      </c>
      <c r="P244" t="s">
        <v>60</v>
      </c>
      <c r="Q244" s="105">
        <v>235</v>
      </c>
    </row>
    <row r="245" spans="2:17" x14ac:dyDescent="0.25">
      <c r="B245" s="110" t="s">
        <v>219</v>
      </c>
      <c r="C245" s="104">
        <v>30264</v>
      </c>
      <c r="D245" s="104" t="s">
        <v>148</v>
      </c>
      <c r="E245" s="118">
        <v>45844</v>
      </c>
      <c r="F245" s="102" t="s">
        <v>291</v>
      </c>
      <c r="G245" s="104" t="s">
        <v>194</v>
      </c>
      <c r="H245" s="105">
        <v>280</v>
      </c>
      <c r="I245" s="104" t="s">
        <v>151</v>
      </c>
      <c r="J245" s="104" t="s">
        <v>151</v>
      </c>
      <c r="K245" s="104" t="s">
        <v>151</v>
      </c>
      <c r="L245" s="127" t="s">
        <v>220</v>
      </c>
      <c r="M245" s="104" t="s">
        <v>220</v>
      </c>
      <c r="N245" s="135"/>
      <c r="O245" s="109">
        <v>45869</v>
      </c>
      <c r="P245" t="s">
        <v>68</v>
      </c>
      <c r="Q245" s="105">
        <v>280</v>
      </c>
    </row>
    <row r="246" spans="2:17" x14ac:dyDescent="0.25">
      <c r="B246" s="110" t="s">
        <v>219</v>
      </c>
      <c r="C246" s="104">
        <v>30264</v>
      </c>
      <c r="D246" s="104" t="s">
        <v>148</v>
      </c>
      <c r="E246" s="118">
        <v>45850</v>
      </c>
      <c r="F246" s="104" t="s">
        <v>259</v>
      </c>
      <c r="G246" s="104" t="s">
        <v>150</v>
      </c>
      <c r="H246" s="105">
        <v>235</v>
      </c>
      <c r="I246" s="104" t="s">
        <v>151</v>
      </c>
      <c r="J246" s="104" t="s">
        <v>151</v>
      </c>
      <c r="K246" s="104" t="s">
        <v>151</v>
      </c>
      <c r="L246" s="104" t="s">
        <v>220</v>
      </c>
      <c r="M246" s="104" t="s">
        <v>220</v>
      </c>
      <c r="N246" s="135"/>
      <c r="O246" s="109">
        <v>45869</v>
      </c>
      <c r="P246" t="s">
        <v>68</v>
      </c>
      <c r="Q246" s="105">
        <v>235</v>
      </c>
    </row>
    <row r="247" spans="2:17" x14ac:dyDescent="0.25">
      <c r="B247" s="110" t="s">
        <v>219</v>
      </c>
      <c r="C247" s="104">
        <v>30264</v>
      </c>
      <c r="D247" s="104" t="s">
        <v>192</v>
      </c>
      <c r="E247" s="118">
        <v>45854</v>
      </c>
      <c r="F247" s="102" t="s">
        <v>292</v>
      </c>
      <c r="G247" s="104" t="s">
        <v>150</v>
      </c>
      <c r="H247" s="105">
        <v>235</v>
      </c>
      <c r="I247" s="104" t="s">
        <v>151</v>
      </c>
      <c r="J247" s="104" t="s">
        <v>151</v>
      </c>
      <c r="K247" s="104" t="s">
        <v>151</v>
      </c>
      <c r="L247" s="104" t="s">
        <v>220</v>
      </c>
      <c r="M247" s="104" t="s">
        <v>220</v>
      </c>
      <c r="N247" s="135"/>
      <c r="O247" s="109">
        <v>45869</v>
      </c>
      <c r="P247" t="s">
        <v>29</v>
      </c>
      <c r="Q247" s="105">
        <v>235</v>
      </c>
    </row>
    <row r="248" spans="2:17" x14ac:dyDescent="0.25">
      <c r="B248" s="110" t="s">
        <v>219</v>
      </c>
      <c r="C248" s="104">
        <v>30264</v>
      </c>
      <c r="D248" s="104" t="s">
        <v>192</v>
      </c>
      <c r="E248" s="118">
        <v>45856</v>
      </c>
      <c r="F248" s="104" t="s">
        <v>292</v>
      </c>
      <c r="G248" s="104" t="s">
        <v>150</v>
      </c>
      <c r="H248" s="105">
        <v>235</v>
      </c>
      <c r="I248" s="104" t="s">
        <v>151</v>
      </c>
      <c r="J248" s="104" t="s">
        <v>151</v>
      </c>
      <c r="K248" s="104" t="s">
        <v>151</v>
      </c>
      <c r="L248" s="104" t="s">
        <v>220</v>
      </c>
      <c r="M248" s="104" t="s">
        <v>220</v>
      </c>
      <c r="N248" s="135"/>
      <c r="O248" s="109">
        <v>45869</v>
      </c>
      <c r="P248" t="s">
        <v>29</v>
      </c>
      <c r="Q248" s="105">
        <v>235</v>
      </c>
    </row>
    <row r="249" spans="2:17" x14ac:dyDescent="0.25">
      <c r="B249" s="110" t="s">
        <v>219</v>
      </c>
      <c r="C249" s="104">
        <v>30264</v>
      </c>
      <c r="D249" s="104" t="s">
        <v>148</v>
      </c>
      <c r="E249" s="118">
        <v>45858</v>
      </c>
      <c r="F249" s="102" t="s">
        <v>259</v>
      </c>
      <c r="G249" s="104" t="s">
        <v>150</v>
      </c>
      <c r="H249" s="105">
        <v>235</v>
      </c>
      <c r="I249" s="104" t="s">
        <v>151</v>
      </c>
      <c r="J249" s="104" t="s">
        <v>151</v>
      </c>
      <c r="K249" s="104" t="s">
        <v>151</v>
      </c>
      <c r="L249" s="104" t="s">
        <v>220</v>
      </c>
      <c r="M249" s="104" t="s">
        <v>220</v>
      </c>
      <c r="N249" s="135"/>
      <c r="O249" s="109">
        <v>45869</v>
      </c>
      <c r="P249" t="s">
        <v>68</v>
      </c>
      <c r="Q249" s="105">
        <v>235</v>
      </c>
    </row>
    <row r="250" spans="2:17" x14ac:dyDescent="0.25">
      <c r="B250" s="110" t="s">
        <v>230</v>
      </c>
      <c r="C250" s="104">
        <v>31296</v>
      </c>
      <c r="D250" s="104" t="s">
        <v>45</v>
      </c>
      <c r="E250" s="118">
        <v>45841</v>
      </c>
      <c r="F250" s="104" t="s">
        <v>258</v>
      </c>
      <c r="G250" s="104" t="s">
        <v>229</v>
      </c>
      <c r="H250" s="105">
        <v>235</v>
      </c>
      <c r="I250" s="104" t="s">
        <v>151</v>
      </c>
      <c r="J250" s="104" t="s">
        <v>151</v>
      </c>
      <c r="K250" s="104" t="s">
        <v>151</v>
      </c>
      <c r="L250" s="104" t="s">
        <v>232</v>
      </c>
      <c r="M250" s="119" t="s">
        <v>233</v>
      </c>
      <c r="N250" s="136"/>
      <c r="O250" s="109">
        <v>45869</v>
      </c>
      <c r="P250" t="s">
        <v>45</v>
      </c>
      <c r="Q250" s="105">
        <v>235</v>
      </c>
    </row>
    <row r="251" spans="2:17" x14ac:dyDescent="0.25">
      <c r="B251" s="110" t="s">
        <v>230</v>
      </c>
      <c r="C251" s="104">
        <v>31296</v>
      </c>
      <c r="D251" s="104" t="s">
        <v>45</v>
      </c>
      <c r="E251" s="118">
        <v>45843</v>
      </c>
      <c r="F251" s="104" t="s">
        <v>258</v>
      </c>
      <c r="G251" s="104" t="s">
        <v>229</v>
      </c>
      <c r="H251" s="105">
        <v>235</v>
      </c>
      <c r="I251" s="104" t="s">
        <v>151</v>
      </c>
      <c r="J251" s="104" t="s">
        <v>151</v>
      </c>
      <c r="K251" s="104" t="s">
        <v>151</v>
      </c>
      <c r="L251" s="104" t="s">
        <v>232</v>
      </c>
      <c r="M251" s="119" t="s">
        <v>233</v>
      </c>
      <c r="N251" s="132"/>
      <c r="O251" s="109">
        <v>45869</v>
      </c>
      <c r="P251" t="s">
        <v>45</v>
      </c>
      <c r="Q251" s="105">
        <v>235</v>
      </c>
    </row>
    <row r="252" spans="2:17" x14ac:dyDescent="0.25">
      <c r="B252" s="110" t="s">
        <v>230</v>
      </c>
      <c r="C252" s="104">
        <v>31296</v>
      </c>
      <c r="D252" s="104" t="s">
        <v>45</v>
      </c>
      <c r="E252" s="118">
        <v>45845</v>
      </c>
      <c r="F252" s="104" t="s">
        <v>258</v>
      </c>
      <c r="G252" s="104" t="s">
        <v>229</v>
      </c>
      <c r="H252" s="105">
        <v>235</v>
      </c>
      <c r="I252" s="104" t="s">
        <v>151</v>
      </c>
      <c r="J252" s="104" t="s">
        <v>151</v>
      </c>
      <c r="K252" s="104" t="s">
        <v>151</v>
      </c>
      <c r="L252" s="104" t="s">
        <v>232</v>
      </c>
      <c r="M252" s="119" t="s">
        <v>233</v>
      </c>
      <c r="N252" s="132"/>
      <c r="O252" s="109">
        <v>45869</v>
      </c>
      <c r="P252" t="s">
        <v>45</v>
      </c>
      <c r="Q252" s="105">
        <v>235</v>
      </c>
    </row>
    <row r="253" spans="2:17" x14ac:dyDescent="0.25">
      <c r="B253" s="110" t="s">
        <v>230</v>
      </c>
      <c r="C253" s="104">
        <v>31296</v>
      </c>
      <c r="D253" s="104" t="s">
        <v>45</v>
      </c>
      <c r="E253" s="118">
        <v>45847</v>
      </c>
      <c r="F253" s="104" t="s">
        <v>258</v>
      </c>
      <c r="G253" s="104" t="s">
        <v>229</v>
      </c>
      <c r="H253" s="105">
        <v>235</v>
      </c>
      <c r="I253" s="104" t="s">
        <v>151</v>
      </c>
      <c r="J253" s="104" t="s">
        <v>151</v>
      </c>
      <c r="K253" s="104" t="s">
        <v>151</v>
      </c>
      <c r="L253" s="104" t="s">
        <v>232</v>
      </c>
      <c r="M253" s="119" t="s">
        <v>233</v>
      </c>
      <c r="N253" s="132"/>
      <c r="O253" s="109">
        <v>45869</v>
      </c>
      <c r="P253" t="s">
        <v>45</v>
      </c>
      <c r="Q253" s="105">
        <v>235</v>
      </c>
    </row>
    <row r="254" spans="2:17" x14ac:dyDescent="0.25">
      <c r="B254" s="110" t="s">
        <v>230</v>
      </c>
      <c r="C254" s="104">
        <v>31296</v>
      </c>
      <c r="D254" s="104" t="s">
        <v>45</v>
      </c>
      <c r="E254" s="118">
        <v>45851</v>
      </c>
      <c r="F254" s="104" t="s">
        <v>258</v>
      </c>
      <c r="G254" s="104" t="s">
        <v>229</v>
      </c>
      <c r="H254" s="105">
        <v>235</v>
      </c>
      <c r="I254" s="104" t="s">
        <v>151</v>
      </c>
      <c r="J254" s="104" t="s">
        <v>151</v>
      </c>
      <c r="K254" s="104" t="s">
        <v>151</v>
      </c>
      <c r="L254" s="104" t="s">
        <v>232</v>
      </c>
      <c r="M254" s="119" t="s">
        <v>233</v>
      </c>
      <c r="N254" s="132"/>
      <c r="O254" s="109">
        <v>45869</v>
      </c>
      <c r="P254" t="s">
        <v>45</v>
      </c>
      <c r="Q254" s="105">
        <v>235</v>
      </c>
    </row>
    <row r="255" spans="2:17" x14ac:dyDescent="0.25">
      <c r="B255" s="110" t="s">
        <v>230</v>
      </c>
      <c r="C255" s="104">
        <v>31296</v>
      </c>
      <c r="D255" s="104" t="s">
        <v>45</v>
      </c>
      <c r="E255" s="118">
        <v>45857</v>
      </c>
      <c r="F255" s="102" t="s">
        <v>293</v>
      </c>
      <c r="G255" s="104" t="s">
        <v>229</v>
      </c>
      <c r="H255" s="105">
        <v>280</v>
      </c>
      <c r="I255" s="104" t="s">
        <v>151</v>
      </c>
      <c r="J255" s="104" t="s">
        <v>151</v>
      </c>
      <c r="K255" s="104" t="s">
        <v>151</v>
      </c>
      <c r="L255" s="104" t="s">
        <v>232</v>
      </c>
      <c r="M255" s="119" t="s">
        <v>233</v>
      </c>
      <c r="N255" s="132"/>
      <c r="O255" s="109">
        <v>45869</v>
      </c>
      <c r="P255" t="s">
        <v>45</v>
      </c>
      <c r="Q255" s="105">
        <v>280</v>
      </c>
    </row>
    <row r="256" spans="2:17" x14ac:dyDescent="0.25">
      <c r="B256" s="110" t="s">
        <v>294</v>
      </c>
      <c r="C256" s="104">
        <v>29678</v>
      </c>
      <c r="D256" s="102" t="s">
        <v>60</v>
      </c>
      <c r="E256" s="118">
        <v>45833</v>
      </c>
      <c r="F256" s="104" t="s">
        <v>258</v>
      </c>
      <c r="G256" s="104" t="s">
        <v>150</v>
      </c>
      <c r="H256" s="105">
        <v>235</v>
      </c>
      <c r="I256" s="104" t="s">
        <v>151</v>
      </c>
      <c r="J256" s="104" t="s">
        <v>151</v>
      </c>
      <c r="K256" s="104" t="s">
        <v>151</v>
      </c>
      <c r="L256" s="102" t="s">
        <v>295</v>
      </c>
      <c r="M256" s="102" t="s">
        <v>295</v>
      </c>
      <c r="N256" s="132"/>
      <c r="O256" s="109">
        <v>45838</v>
      </c>
      <c r="P256" t="s">
        <v>60</v>
      </c>
      <c r="Q256" s="105">
        <v>235</v>
      </c>
    </row>
    <row r="257" spans="2:17" x14ac:dyDescent="0.25">
      <c r="B257" s="110" t="s">
        <v>294</v>
      </c>
      <c r="C257" s="104">
        <v>29678</v>
      </c>
      <c r="D257" s="102" t="s">
        <v>60</v>
      </c>
      <c r="E257" s="118">
        <v>45834</v>
      </c>
      <c r="F257" s="104" t="s">
        <v>258</v>
      </c>
      <c r="G257" s="104" t="s">
        <v>150</v>
      </c>
      <c r="H257" s="105">
        <v>235</v>
      </c>
      <c r="I257" s="104" t="s">
        <v>151</v>
      </c>
      <c r="J257" s="104" t="s">
        <v>151</v>
      </c>
      <c r="K257" s="104" t="s">
        <v>151</v>
      </c>
      <c r="L257" s="102" t="s">
        <v>295</v>
      </c>
      <c r="M257" s="102" t="s">
        <v>295</v>
      </c>
      <c r="N257" s="132"/>
      <c r="O257" s="109">
        <v>45838</v>
      </c>
      <c r="P257" t="s">
        <v>60</v>
      </c>
      <c r="Q257" s="105">
        <v>235</v>
      </c>
    </row>
    <row r="258" spans="2:17" x14ac:dyDescent="0.25">
      <c r="B258" s="101" t="s">
        <v>296</v>
      </c>
      <c r="C258" s="102">
        <v>31558</v>
      </c>
      <c r="D258" s="102" t="s">
        <v>267</v>
      </c>
      <c r="E258" s="103">
        <v>45877</v>
      </c>
      <c r="F258" s="102" t="s">
        <v>258</v>
      </c>
      <c r="G258" s="104" t="s">
        <v>194</v>
      </c>
      <c r="H258" s="105">
        <v>280</v>
      </c>
      <c r="I258" s="104" t="s">
        <v>151</v>
      </c>
      <c r="J258" s="104" t="s">
        <v>151</v>
      </c>
      <c r="K258" s="104" t="s">
        <v>151</v>
      </c>
      <c r="L258" s="102" t="s">
        <v>164</v>
      </c>
      <c r="M258" s="102" t="s">
        <v>165</v>
      </c>
      <c r="N258" s="132"/>
      <c r="O258" s="109">
        <v>45900</v>
      </c>
      <c r="P258" t="s">
        <v>105</v>
      </c>
      <c r="Q258" s="105">
        <v>280</v>
      </c>
    </row>
    <row r="259" spans="2:17" x14ac:dyDescent="0.25">
      <c r="B259" s="101" t="s">
        <v>163</v>
      </c>
      <c r="C259" s="102">
        <v>31558</v>
      </c>
      <c r="D259" s="102" t="s">
        <v>267</v>
      </c>
      <c r="E259" s="103">
        <v>45879</v>
      </c>
      <c r="F259" s="102" t="s">
        <v>258</v>
      </c>
      <c r="G259" s="104" t="s">
        <v>150</v>
      </c>
      <c r="H259" s="105">
        <v>235</v>
      </c>
      <c r="I259" s="104" t="s">
        <v>151</v>
      </c>
      <c r="J259" s="104" t="s">
        <v>151</v>
      </c>
      <c r="K259" s="104" t="s">
        <v>151</v>
      </c>
      <c r="L259" s="102" t="s">
        <v>164</v>
      </c>
      <c r="M259" s="102" t="s">
        <v>165</v>
      </c>
      <c r="N259" s="132"/>
      <c r="O259" s="109">
        <v>45900</v>
      </c>
      <c r="P259" t="s">
        <v>105</v>
      </c>
      <c r="Q259" s="105">
        <v>235</v>
      </c>
    </row>
    <row r="260" spans="2:17" x14ac:dyDescent="0.25">
      <c r="B260" s="101" t="s">
        <v>163</v>
      </c>
      <c r="C260" s="102">
        <v>31558</v>
      </c>
      <c r="D260" s="102" t="s">
        <v>267</v>
      </c>
      <c r="E260" s="103">
        <v>45881</v>
      </c>
      <c r="F260" s="102" t="s">
        <v>258</v>
      </c>
      <c r="G260" s="104" t="s">
        <v>194</v>
      </c>
      <c r="H260" s="105">
        <v>280</v>
      </c>
      <c r="I260" s="104" t="s">
        <v>151</v>
      </c>
      <c r="J260" s="104" t="s">
        <v>151</v>
      </c>
      <c r="K260" s="104" t="s">
        <v>151</v>
      </c>
      <c r="L260" s="102" t="s">
        <v>164</v>
      </c>
      <c r="M260" s="102" t="s">
        <v>165</v>
      </c>
      <c r="N260" s="132"/>
      <c r="O260" s="109">
        <v>45900</v>
      </c>
      <c r="P260" t="s">
        <v>105</v>
      </c>
      <c r="Q260" s="105">
        <v>280</v>
      </c>
    </row>
    <row r="261" spans="2:17" x14ac:dyDescent="0.25">
      <c r="B261" s="101" t="s">
        <v>163</v>
      </c>
      <c r="C261" s="102">
        <v>31558</v>
      </c>
      <c r="D261" s="102" t="s">
        <v>267</v>
      </c>
      <c r="E261" s="103">
        <v>45883</v>
      </c>
      <c r="F261" s="102" t="s">
        <v>258</v>
      </c>
      <c r="G261" s="104" t="s">
        <v>194</v>
      </c>
      <c r="H261" s="105">
        <v>280</v>
      </c>
      <c r="I261" s="104" t="s">
        <v>151</v>
      </c>
      <c r="J261" s="104" t="s">
        <v>151</v>
      </c>
      <c r="K261" s="104" t="s">
        <v>151</v>
      </c>
      <c r="L261" s="102" t="s">
        <v>164</v>
      </c>
      <c r="M261" s="102" t="s">
        <v>165</v>
      </c>
      <c r="N261" s="132"/>
      <c r="O261" s="109">
        <v>45900</v>
      </c>
      <c r="P261" t="s">
        <v>105</v>
      </c>
      <c r="Q261" s="105">
        <v>280</v>
      </c>
    </row>
    <row r="262" spans="2:17" x14ac:dyDescent="0.25">
      <c r="B262" s="101" t="s">
        <v>163</v>
      </c>
      <c r="C262" s="102">
        <v>31558</v>
      </c>
      <c r="D262" s="102" t="s">
        <v>267</v>
      </c>
      <c r="E262" s="103">
        <v>45885</v>
      </c>
      <c r="F262" s="102" t="s">
        <v>258</v>
      </c>
      <c r="G262" s="104" t="s">
        <v>194</v>
      </c>
      <c r="H262" s="105">
        <v>280</v>
      </c>
      <c r="I262" s="104" t="s">
        <v>151</v>
      </c>
      <c r="J262" s="104" t="s">
        <v>151</v>
      </c>
      <c r="K262" s="104" t="s">
        <v>151</v>
      </c>
      <c r="L262" s="102" t="s">
        <v>164</v>
      </c>
      <c r="M262" s="102" t="s">
        <v>165</v>
      </c>
      <c r="N262" s="132"/>
      <c r="O262" s="109">
        <v>45900</v>
      </c>
      <c r="P262" t="s">
        <v>105</v>
      </c>
      <c r="Q262" s="105">
        <v>280</v>
      </c>
    </row>
    <row r="263" spans="2:17" x14ac:dyDescent="0.25">
      <c r="B263" s="101" t="s">
        <v>163</v>
      </c>
      <c r="C263" s="102">
        <v>31558</v>
      </c>
      <c r="D263" s="102" t="s">
        <v>267</v>
      </c>
      <c r="E263" s="103">
        <v>45887</v>
      </c>
      <c r="F263" s="102" t="s">
        <v>258</v>
      </c>
      <c r="G263" s="104" t="s">
        <v>194</v>
      </c>
      <c r="H263" s="105">
        <v>280</v>
      </c>
      <c r="I263" s="104" t="s">
        <v>151</v>
      </c>
      <c r="J263" s="104" t="s">
        <v>151</v>
      </c>
      <c r="K263" s="104" t="s">
        <v>151</v>
      </c>
      <c r="L263" s="102" t="s">
        <v>164</v>
      </c>
      <c r="M263" s="102" t="s">
        <v>165</v>
      </c>
      <c r="N263" s="132"/>
      <c r="O263" s="109">
        <v>45900</v>
      </c>
      <c r="P263" t="s">
        <v>105</v>
      </c>
      <c r="Q263" s="105">
        <v>280</v>
      </c>
    </row>
    <row r="264" spans="2:17" x14ac:dyDescent="0.25">
      <c r="B264" s="101" t="s">
        <v>163</v>
      </c>
      <c r="C264" s="102">
        <v>31558</v>
      </c>
      <c r="D264" s="102" t="s">
        <v>267</v>
      </c>
      <c r="E264" s="103">
        <v>45889</v>
      </c>
      <c r="F264" s="102" t="s">
        <v>258</v>
      </c>
      <c r="G264" s="104" t="s">
        <v>194</v>
      </c>
      <c r="H264" s="105">
        <v>280</v>
      </c>
      <c r="I264" s="104" t="s">
        <v>151</v>
      </c>
      <c r="J264" s="104" t="s">
        <v>151</v>
      </c>
      <c r="K264" s="104" t="s">
        <v>151</v>
      </c>
      <c r="L264" s="102" t="s">
        <v>164</v>
      </c>
      <c r="M264" s="102" t="s">
        <v>165</v>
      </c>
      <c r="N264" s="132"/>
      <c r="O264" s="109">
        <v>45900</v>
      </c>
      <c r="P264" t="s">
        <v>105</v>
      </c>
      <c r="Q264" s="105">
        <v>280</v>
      </c>
    </row>
    <row r="265" spans="2:17" x14ac:dyDescent="0.25">
      <c r="B265" s="101" t="s">
        <v>297</v>
      </c>
      <c r="C265" s="102">
        <v>31830</v>
      </c>
      <c r="D265" s="102" t="s">
        <v>60</v>
      </c>
      <c r="E265" s="103">
        <v>45890</v>
      </c>
      <c r="F265" s="102" t="s">
        <v>226</v>
      </c>
      <c r="G265" s="104" t="s">
        <v>150</v>
      </c>
      <c r="H265" s="105">
        <v>235</v>
      </c>
      <c r="I265" s="104" t="s">
        <v>151</v>
      </c>
      <c r="J265" s="104" t="s">
        <v>151</v>
      </c>
      <c r="K265" s="104" t="s">
        <v>151</v>
      </c>
      <c r="L265" s="102" t="s">
        <v>298</v>
      </c>
      <c r="M265" s="102" t="s">
        <v>299</v>
      </c>
      <c r="N265" s="132"/>
      <c r="O265" s="109">
        <v>45900</v>
      </c>
      <c r="P265" t="s">
        <v>60</v>
      </c>
      <c r="Q265" s="105">
        <v>235</v>
      </c>
    </row>
    <row r="266" spans="2:17" x14ac:dyDescent="0.25">
      <c r="B266" s="101" t="s">
        <v>297</v>
      </c>
      <c r="C266" s="102">
        <v>31830</v>
      </c>
      <c r="D266" s="102" t="s">
        <v>60</v>
      </c>
      <c r="E266" s="103">
        <v>45892</v>
      </c>
      <c r="F266" s="102" t="s">
        <v>226</v>
      </c>
      <c r="G266" s="104" t="s">
        <v>150</v>
      </c>
      <c r="H266" s="105">
        <v>235</v>
      </c>
      <c r="I266" s="104" t="s">
        <v>151</v>
      </c>
      <c r="J266" s="104" t="s">
        <v>151</v>
      </c>
      <c r="K266" s="104" t="s">
        <v>151</v>
      </c>
      <c r="L266" s="102" t="s">
        <v>298</v>
      </c>
      <c r="M266" s="102" t="s">
        <v>299</v>
      </c>
      <c r="N266" s="132"/>
      <c r="O266" s="109">
        <v>45900</v>
      </c>
      <c r="P266" t="s">
        <v>60</v>
      </c>
      <c r="Q266" s="105">
        <v>235</v>
      </c>
    </row>
    <row r="267" spans="2:17" x14ac:dyDescent="0.25">
      <c r="B267" s="101" t="s">
        <v>201</v>
      </c>
      <c r="C267" s="102">
        <v>29709</v>
      </c>
      <c r="D267" s="102" t="s">
        <v>192</v>
      </c>
      <c r="E267" s="103">
        <v>45779</v>
      </c>
      <c r="F267" s="102" t="s">
        <v>300</v>
      </c>
      <c r="G267" s="104" t="s">
        <v>150</v>
      </c>
      <c r="H267" s="105">
        <v>280</v>
      </c>
      <c r="I267" s="104" t="s">
        <v>151</v>
      </c>
      <c r="J267" s="104" t="s">
        <v>151</v>
      </c>
      <c r="K267" s="104" t="s">
        <v>151</v>
      </c>
      <c r="L267" s="102" t="s">
        <v>301</v>
      </c>
      <c r="M267" s="102" t="s">
        <v>204</v>
      </c>
      <c r="N267" s="132"/>
      <c r="O267" s="109">
        <v>45808</v>
      </c>
      <c r="P267" t="s">
        <v>29</v>
      </c>
      <c r="Q267" s="105">
        <v>280</v>
      </c>
    </row>
    <row r="268" spans="2:17" x14ac:dyDescent="0.25">
      <c r="B268" s="101" t="s">
        <v>302</v>
      </c>
      <c r="C268" s="102">
        <v>31875</v>
      </c>
      <c r="D268" s="102" t="s">
        <v>267</v>
      </c>
      <c r="E268" s="103">
        <v>45874</v>
      </c>
      <c r="F268" s="102" t="s">
        <v>303</v>
      </c>
      <c r="G268" s="104" t="s">
        <v>150</v>
      </c>
      <c r="H268" s="105">
        <v>235</v>
      </c>
      <c r="I268" s="104" t="s">
        <v>151</v>
      </c>
      <c r="J268" s="104" t="s">
        <v>151</v>
      </c>
      <c r="K268" s="104" t="s">
        <v>151</v>
      </c>
      <c r="L268" s="102" t="s">
        <v>304</v>
      </c>
      <c r="M268" s="102" t="s">
        <v>305</v>
      </c>
      <c r="N268" s="132"/>
      <c r="O268" s="109">
        <v>45900</v>
      </c>
      <c r="P268" t="s">
        <v>105</v>
      </c>
      <c r="Q268" s="105">
        <v>235</v>
      </c>
    </row>
    <row r="269" spans="2:17" x14ac:dyDescent="0.25">
      <c r="B269" s="101" t="s">
        <v>171</v>
      </c>
      <c r="C269" s="102">
        <v>31543</v>
      </c>
      <c r="D269" s="102" t="s">
        <v>155</v>
      </c>
      <c r="E269" s="103">
        <v>45864</v>
      </c>
      <c r="F269" s="102" t="s">
        <v>306</v>
      </c>
      <c r="G269" s="104" t="s">
        <v>157</v>
      </c>
      <c r="H269" s="105">
        <v>235</v>
      </c>
      <c r="I269" s="104" t="s">
        <v>151</v>
      </c>
      <c r="J269" s="104" t="s">
        <v>151</v>
      </c>
      <c r="K269" s="104" t="s">
        <v>151</v>
      </c>
      <c r="L269" s="102" t="s">
        <v>172</v>
      </c>
      <c r="M269" s="102" t="s">
        <v>173</v>
      </c>
      <c r="N269" s="134" t="s">
        <v>160</v>
      </c>
      <c r="O269" s="109">
        <v>45869</v>
      </c>
      <c r="P269" t="s">
        <v>26</v>
      </c>
      <c r="Q269" s="105">
        <v>235</v>
      </c>
    </row>
    <row r="270" spans="2:17" x14ac:dyDescent="0.25">
      <c r="B270" s="101" t="s">
        <v>171</v>
      </c>
      <c r="C270" s="102">
        <v>31543</v>
      </c>
      <c r="D270" s="102" t="s">
        <v>155</v>
      </c>
      <c r="E270" s="103">
        <v>45878</v>
      </c>
      <c r="F270" s="102" t="s">
        <v>306</v>
      </c>
      <c r="G270" s="104" t="s">
        <v>157</v>
      </c>
      <c r="H270" s="105">
        <v>235</v>
      </c>
      <c r="I270" s="104" t="s">
        <v>151</v>
      </c>
      <c r="J270" s="104" t="s">
        <v>151</v>
      </c>
      <c r="K270" s="104" t="s">
        <v>151</v>
      </c>
      <c r="L270" s="102" t="s">
        <v>172</v>
      </c>
      <c r="M270" s="102" t="s">
        <v>173</v>
      </c>
      <c r="N270" s="134" t="s">
        <v>160</v>
      </c>
      <c r="O270" s="109">
        <v>45900</v>
      </c>
      <c r="P270" t="s">
        <v>26</v>
      </c>
      <c r="Q270" s="105">
        <v>235</v>
      </c>
    </row>
    <row r="271" spans="2:17" x14ac:dyDescent="0.25">
      <c r="B271" s="101" t="s">
        <v>307</v>
      </c>
      <c r="C271" s="102">
        <v>31318</v>
      </c>
      <c r="D271" s="102" t="s">
        <v>267</v>
      </c>
      <c r="E271" s="103">
        <v>45872</v>
      </c>
      <c r="F271" s="102" t="s">
        <v>303</v>
      </c>
      <c r="G271" s="104" t="s">
        <v>150</v>
      </c>
      <c r="H271" s="105">
        <v>235</v>
      </c>
      <c r="I271" s="104" t="s">
        <v>151</v>
      </c>
      <c r="J271" s="104" t="s">
        <v>151</v>
      </c>
      <c r="K271" s="104" t="s">
        <v>151</v>
      </c>
      <c r="L271" s="102" t="s">
        <v>308</v>
      </c>
      <c r="M271" s="102" t="s">
        <v>309</v>
      </c>
      <c r="N271" s="132"/>
      <c r="O271" s="109">
        <v>45900</v>
      </c>
      <c r="P271" t="s">
        <v>105</v>
      </c>
      <c r="Q271" s="105">
        <v>235</v>
      </c>
    </row>
    <row r="272" spans="2:17" x14ac:dyDescent="0.25">
      <c r="B272" s="110" t="s">
        <v>184</v>
      </c>
      <c r="C272" s="104" t="s">
        <v>185</v>
      </c>
      <c r="D272" s="104" t="s">
        <v>186</v>
      </c>
      <c r="E272" s="103">
        <v>45865</v>
      </c>
      <c r="F272" s="102" t="s">
        <v>149</v>
      </c>
      <c r="G272" s="104" t="s">
        <v>150</v>
      </c>
      <c r="H272" s="105">
        <v>190.53</v>
      </c>
      <c r="I272" s="104" t="s">
        <v>187</v>
      </c>
      <c r="J272" s="104" t="s">
        <v>188</v>
      </c>
      <c r="K272" s="104" t="s">
        <v>189</v>
      </c>
      <c r="L272" s="119" t="s">
        <v>151</v>
      </c>
      <c r="M272" s="119" t="s">
        <v>151</v>
      </c>
      <c r="N272" s="135"/>
      <c r="O272" s="109">
        <v>45869</v>
      </c>
      <c r="P272" t="s">
        <v>39</v>
      </c>
      <c r="Q272" s="105">
        <v>190.53</v>
      </c>
    </row>
    <row r="273" spans="2:17" x14ac:dyDescent="0.25">
      <c r="B273" s="110" t="s">
        <v>184</v>
      </c>
      <c r="C273" s="104" t="s">
        <v>185</v>
      </c>
      <c r="D273" s="104" t="s">
        <v>186</v>
      </c>
      <c r="E273" s="103">
        <v>45872</v>
      </c>
      <c r="F273" s="102" t="s">
        <v>149</v>
      </c>
      <c r="G273" s="104" t="s">
        <v>150</v>
      </c>
      <c r="H273" s="105">
        <v>190.53</v>
      </c>
      <c r="I273" s="104" t="s">
        <v>187</v>
      </c>
      <c r="J273" s="104" t="s">
        <v>188</v>
      </c>
      <c r="K273" s="104" t="s">
        <v>189</v>
      </c>
      <c r="L273" s="104" t="s">
        <v>151</v>
      </c>
      <c r="M273" s="119" t="s">
        <v>151</v>
      </c>
      <c r="N273" s="104"/>
      <c r="O273" s="109">
        <v>45900</v>
      </c>
      <c r="P273" t="s">
        <v>39</v>
      </c>
      <c r="Q273" s="105">
        <v>190.53</v>
      </c>
    </row>
    <row r="274" spans="2:17" x14ac:dyDescent="0.25">
      <c r="B274" s="110" t="s">
        <v>184</v>
      </c>
      <c r="C274" s="104" t="s">
        <v>185</v>
      </c>
      <c r="D274" s="104" t="s">
        <v>186</v>
      </c>
      <c r="E274" s="103">
        <v>45879</v>
      </c>
      <c r="F274" s="102" t="s">
        <v>149</v>
      </c>
      <c r="G274" s="104" t="s">
        <v>150</v>
      </c>
      <c r="H274" s="105">
        <v>190.53</v>
      </c>
      <c r="I274" s="104" t="s">
        <v>187</v>
      </c>
      <c r="J274" s="104" t="s">
        <v>188</v>
      </c>
      <c r="K274" s="104" t="s">
        <v>189</v>
      </c>
      <c r="L274" s="104" t="s">
        <v>151</v>
      </c>
      <c r="M274" s="119" t="s">
        <v>151</v>
      </c>
      <c r="N274" s="135"/>
      <c r="O274" s="109">
        <v>45900</v>
      </c>
      <c r="P274" t="s">
        <v>39</v>
      </c>
      <c r="Q274" s="105">
        <v>190.53</v>
      </c>
    </row>
    <row r="275" spans="2:17" x14ac:dyDescent="0.25">
      <c r="B275" s="110" t="s">
        <v>184</v>
      </c>
      <c r="C275" s="104" t="s">
        <v>185</v>
      </c>
      <c r="D275" s="104" t="s">
        <v>186</v>
      </c>
      <c r="E275" s="103">
        <v>45884</v>
      </c>
      <c r="F275" s="102" t="s">
        <v>310</v>
      </c>
      <c r="G275" s="104" t="s">
        <v>150</v>
      </c>
      <c r="H275" s="105">
        <v>190.53</v>
      </c>
      <c r="I275" s="104" t="s">
        <v>187</v>
      </c>
      <c r="J275" s="104" t="s">
        <v>188</v>
      </c>
      <c r="K275" s="104" t="s">
        <v>189</v>
      </c>
      <c r="L275" s="104" t="s">
        <v>151</v>
      </c>
      <c r="M275" s="119" t="s">
        <v>151</v>
      </c>
      <c r="N275" s="104"/>
      <c r="O275" s="109">
        <v>45900</v>
      </c>
      <c r="P275" t="s">
        <v>39</v>
      </c>
      <c r="Q275" s="105">
        <v>190.53</v>
      </c>
    </row>
    <row r="276" spans="2:17" x14ac:dyDescent="0.25">
      <c r="B276" s="110" t="s">
        <v>184</v>
      </c>
      <c r="C276" s="104" t="s">
        <v>185</v>
      </c>
      <c r="D276" s="104" t="s">
        <v>186</v>
      </c>
      <c r="E276" s="103">
        <v>45886</v>
      </c>
      <c r="F276" s="102" t="s">
        <v>149</v>
      </c>
      <c r="G276" s="104" t="s">
        <v>150</v>
      </c>
      <c r="H276" s="105">
        <v>190.53</v>
      </c>
      <c r="I276" s="104" t="s">
        <v>187</v>
      </c>
      <c r="J276" s="104" t="s">
        <v>188</v>
      </c>
      <c r="K276" s="104" t="s">
        <v>189</v>
      </c>
      <c r="L276" s="104" t="s">
        <v>151</v>
      </c>
      <c r="M276" s="119" t="s">
        <v>151</v>
      </c>
      <c r="N276" s="104"/>
      <c r="O276" s="109">
        <v>45900</v>
      </c>
      <c r="P276" t="s">
        <v>39</v>
      </c>
      <c r="Q276" s="105">
        <v>190.53</v>
      </c>
    </row>
    <row r="277" spans="2:17" x14ac:dyDescent="0.25">
      <c r="B277" s="120" t="s">
        <v>191</v>
      </c>
      <c r="C277" s="104">
        <v>30506</v>
      </c>
      <c r="D277" s="104" t="s">
        <v>192</v>
      </c>
      <c r="E277" s="112">
        <v>45859</v>
      </c>
      <c r="F277" s="104" t="s">
        <v>311</v>
      </c>
      <c r="G277" s="104" t="s">
        <v>150</v>
      </c>
      <c r="H277" s="105">
        <v>235</v>
      </c>
      <c r="I277" s="104" t="s">
        <v>151</v>
      </c>
      <c r="J277" s="104" t="s">
        <v>151</v>
      </c>
      <c r="K277" s="104" t="s">
        <v>151</v>
      </c>
      <c r="L277" s="104" t="s">
        <v>195</v>
      </c>
      <c r="M277" s="104" t="s">
        <v>195</v>
      </c>
      <c r="N277" s="134"/>
      <c r="O277" s="109">
        <v>45869</v>
      </c>
      <c r="P277" t="s">
        <v>29</v>
      </c>
      <c r="Q277" s="105">
        <v>235</v>
      </c>
    </row>
    <row r="278" spans="2:17" x14ac:dyDescent="0.25">
      <c r="B278" s="120" t="s">
        <v>191</v>
      </c>
      <c r="C278" s="104">
        <v>30506</v>
      </c>
      <c r="D278" s="104" t="s">
        <v>251</v>
      </c>
      <c r="E278" s="112">
        <v>45865</v>
      </c>
      <c r="F278" s="104" t="s">
        <v>311</v>
      </c>
      <c r="G278" s="104" t="s">
        <v>150</v>
      </c>
      <c r="H278" s="105">
        <v>235</v>
      </c>
      <c r="I278" s="104" t="s">
        <v>151</v>
      </c>
      <c r="J278" s="104" t="s">
        <v>151</v>
      </c>
      <c r="K278" s="104" t="s">
        <v>151</v>
      </c>
      <c r="L278" s="104" t="s">
        <v>195</v>
      </c>
      <c r="M278" s="104" t="s">
        <v>195</v>
      </c>
      <c r="N278" s="134"/>
      <c r="O278" s="109">
        <v>45869</v>
      </c>
      <c r="P278" t="s">
        <v>43</v>
      </c>
      <c r="Q278" s="105">
        <v>235</v>
      </c>
    </row>
    <row r="279" spans="2:17" x14ac:dyDescent="0.25">
      <c r="B279" s="120" t="s">
        <v>191</v>
      </c>
      <c r="C279" s="104">
        <v>30506</v>
      </c>
      <c r="D279" s="104" t="s">
        <v>148</v>
      </c>
      <c r="E279" s="112">
        <v>45879</v>
      </c>
      <c r="F279" s="102" t="s">
        <v>149</v>
      </c>
      <c r="G279" s="104" t="s">
        <v>150</v>
      </c>
      <c r="H279" s="105">
        <v>235</v>
      </c>
      <c r="I279" s="104" t="s">
        <v>151</v>
      </c>
      <c r="J279" s="104" t="s">
        <v>151</v>
      </c>
      <c r="K279" s="104" t="s">
        <v>151</v>
      </c>
      <c r="L279" s="104" t="s">
        <v>195</v>
      </c>
      <c r="M279" s="104" t="s">
        <v>195</v>
      </c>
      <c r="N279" s="134"/>
      <c r="O279" s="109">
        <v>45900</v>
      </c>
      <c r="P279" t="s">
        <v>68</v>
      </c>
      <c r="Q279" s="105">
        <v>235</v>
      </c>
    </row>
    <row r="280" spans="2:17" x14ac:dyDescent="0.25">
      <c r="B280" s="120" t="s">
        <v>191</v>
      </c>
      <c r="C280" s="104">
        <v>30506</v>
      </c>
      <c r="D280" s="104" t="s">
        <v>148</v>
      </c>
      <c r="E280" s="112">
        <v>45883</v>
      </c>
      <c r="F280" s="104" t="s">
        <v>311</v>
      </c>
      <c r="G280" s="104" t="s">
        <v>150</v>
      </c>
      <c r="H280" s="105">
        <v>235</v>
      </c>
      <c r="I280" s="104" t="s">
        <v>151</v>
      </c>
      <c r="J280" s="104" t="s">
        <v>151</v>
      </c>
      <c r="K280" s="104" t="s">
        <v>151</v>
      </c>
      <c r="L280" s="104" t="s">
        <v>195</v>
      </c>
      <c r="M280" s="104" t="s">
        <v>195</v>
      </c>
      <c r="N280" s="104"/>
      <c r="O280" s="109">
        <v>45900</v>
      </c>
      <c r="P280" t="s">
        <v>68</v>
      </c>
      <c r="Q280" s="105">
        <v>235</v>
      </c>
    </row>
    <row r="281" spans="2:17" x14ac:dyDescent="0.25">
      <c r="B281" s="120" t="s">
        <v>191</v>
      </c>
      <c r="C281" s="104">
        <v>30506</v>
      </c>
      <c r="D281" s="121" t="s">
        <v>148</v>
      </c>
      <c r="E281" s="112">
        <v>45885</v>
      </c>
      <c r="F281" s="102" t="s">
        <v>312</v>
      </c>
      <c r="G281" s="104" t="s">
        <v>150</v>
      </c>
      <c r="H281" s="105">
        <v>235</v>
      </c>
      <c r="I281" s="104" t="s">
        <v>151</v>
      </c>
      <c r="J281" s="104" t="s">
        <v>151</v>
      </c>
      <c r="K281" s="104" t="s">
        <v>151</v>
      </c>
      <c r="L281" s="104" t="s">
        <v>195</v>
      </c>
      <c r="M281" s="104" t="s">
        <v>195</v>
      </c>
      <c r="N281" s="104"/>
      <c r="O281" s="109">
        <v>45900</v>
      </c>
      <c r="P281" t="s">
        <v>68</v>
      </c>
      <c r="Q281" s="105">
        <v>235</v>
      </c>
    </row>
    <row r="282" spans="2:17" x14ac:dyDescent="0.25">
      <c r="B282" s="120" t="s">
        <v>191</v>
      </c>
      <c r="C282" s="104">
        <v>30506</v>
      </c>
      <c r="D282" s="121" t="s">
        <v>148</v>
      </c>
      <c r="E282" s="112">
        <v>45886</v>
      </c>
      <c r="F282" s="102" t="s">
        <v>313</v>
      </c>
      <c r="G282" s="104" t="s">
        <v>150</v>
      </c>
      <c r="H282" s="105">
        <v>235</v>
      </c>
      <c r="I282" s="104" t="s">
        <v>151</v>
      </c>
      <c r="J282" s="104" t="s">
        <v>151</v>
      </c>
      <c r="K282" s="104" t="s">
        <v>151</v>
      </c>
      <c r="L282" s="104" t="s">
        <v>195</v>
      </c>
      <c r="M282" s="104" t="s">
        <v>195</v>
      </c>
      <c r="N282" s="104"/>
      <c r="O282" s="109">
        <v>45900</v>
      </c>
      <c r="P282" t="s">
        <v>68</v>
      </c>
      <c r="Q282" s="105">
        <v>235</v>
      </c>
    </row>
    <row r="283" spans="2:17" x14ac:dyDescent="0.25">
      <c r="B283" s="110" t="s">
        <v>266</v>
      </c>
      <c r="C283" s="104">
        <v>31799</v>
      </c>
      <c r="D283" s="102" t="s">
        <v>267</v>
      </c>
      <c r="E283" s="112">
        <v>45860</v>
      </c>
      <c r="F283" s="104" t="s">
        <v>258</v>
      </c>
      <c r="G283" s="104" t="s">
        <v>268</v>
      </c>
      <c r="H283" s="105">
        <v>235</v>
      </c>
      <c r="I283" s="104" t="s">
        <v>151</v>
      </c>
      <c r="J283" s="104" t="s">
        <v>151</v>
      </c>
      <c r="K283" s="104" t="s">
        <v>151</v>
      </c>
      <c r="L283" s="119" t="s">
        <v>269</v>
      </c>
      <c r="M283" s="119" t="s">
        <v>269</v>
      </c>
      <c r="N283" s="135"/>
      <c r="O283" s="109">
        <v>45869</v>
      </c>
      <c r="P283" t="s">
        <v>105</v>
      </c>
      <c r="Q283" s="105">
        <v>235</v>
      </c>
    </row>
    <row r="284" spans="2:17" x14ac:dyDescent="0.25">
      <c r="B284" s="110" t="s">
        <v>266</v>
      </c>
      <c r="C284" s="104">
        <v>31799</v>
      </c>
      <c r="D284" s="102" t="s">
        <v>267</v>
      </c>
      <c r="E284" s="112">
        <v>45862</v>
      </c>
      <c r="F284" s="104" t="s">
        <v>258</v>
      </c>
      <c r="G284" s="104" t="s">
        <v>268</v>
      </c>
      <c r="H284" s="105">
        <v>235</v>
      </c>
      <c r="I284" s="104" t="s">
        <v>151</v>
      </c>
      <c r="J284" s="104" t="s">
        <v>151</v>
      </c>
      <c r="K284" s="104" t="s">
        <v>151</v>
      </c>
      <c r="L284" s="119" t="s">
        <v>269</v>
      </c>
      <c r="M284" s="119" t="s">
        <v>269</v>
      </c>
      <c r="N284" s="135"/>
      <c r="O284" s="109">
        <v>45869</v>
      </c>
      <c r="P284" t="s">
        <v>105</v>
      </c>
      <c r="Q284" s="105">
        <v>235</v>
      </c>
    </row>
    <row r="285" spans="2:17" x14ac:dyDescent="0.25">
      <c r="B285" s="110" t="s">
        <v>266</v>
      </c>
      <c r="C285" s="104">
        <v>31799</v>
      </c>
      <c r="D285" s="102" t="s">
        <v>267</v>
      </c>
      <c r="E285" s="112">
        <v>45864</v>
      </c>
      <c r="F285" s="104" t="s">
        <v>258</v>
      </c>
      <c r="G285" s="104" t="s">
        <v>268</v>
      </c>
      <c r="H285" s="105">
        <v>235</v>
      </c>
      <c r="I285" s="104" t="s">
        <v>151</v>
      </c>
      <c r="J285" s="104" t="s">
        <v>151</v>
      </c>
      <c r="K285" s="104" t="s">
        <v>151</v>
      </c>
      <c r="L285" s="119" t="s">
        <v>269</v>
      </c>
      <c r="M285" s="119" t="s">
        <v>269</v>
      </c>
      <c r="N285" s="135"/>
      <c r="O285" s="109">
        <v>45869</v>
      </c>
      <c r="P285" t="s">
        <v>105</v>
      </c>
      <c r="Q285" s="105">
        <v>235</v>
      </c>
    </row>
    <row r="286" spans="2:17" x14ac:dyDescent="0.25">
      <c r="B286" s="110" t="s">
        <v>266</v>
      </c>
      <c r="C286" s="104">
        <v>31799</v>
      </c>
      <c r="D286" s="102" t="s">
        <v>267</v>
      </c>
      <c r="E286" s="112">
        <v>45866</v>
      </c>
      <c r="F286" s="104" t="s">
        <v>258</v>
      </c>
      <c r="G286" s="104" t="s">
        <v>268</v>
      </c>
      <c r="H286" s="105">
        <v>235</v>
      </c>
      <c r="I286" s="104" t="s">
        <v>151</v>
      </c>
      <c r="J286" s="104" t="s">
        <v>151</v>
      </c>
      <c r="K286" s="104" t="s">
        <v>151</v>
      </c>
      <c r="L286" s="119" t="s">
        <v>269</v>
      </c>
      <c r="M286" s="119" t="s">
        <v>269</v>
      </c>
      <c r="N286" s="135"/>
      <c r="O286" s="109">
        <v>45869</v>
      </c>
      <c r="P286" t="s">
        <v>105</v>
      </c>
      <c r="Q286" s="105">
        <v>235</v>
      </c>
    </row>
    <row r="287" spans="2:17" x14ac:dyDescent="0.25">
      <c r="B287" s="110" t="s">
        <v>266</v>
      </c>
      <c r="C287" s="104">
        <v>31799</v>
      </c>
      <c r="D287" s="102" t="s">
        <v>267</v>
      </c>
      <c r="E287" s="112">
        <v>45868</v>
      </c>
      <c r="F287" s="104" t="s">
        <v>258</v>
      </c>
      <c r="G287" s="104" t="s">
        <v>268</v>
      </c>
      <c r="H287" s="105">
        <v>235</v>
      </c>
      <c r="I287" s="104" t="s">
        <v>151</v>
      </c>
      <c r="J287" s="104" t="s">
        <v>151</v>
      </c>
      <c r="K287" s="104" t="s">
        <v>151</v>
      </c>
      <c r="L287" s="119" t="s">
        <v>269</v>
      </c>
      <c r="M287" s="119" t="s">
        <v>269</v>
      </c>
      <c r="N287" s="135"/>
      <c r="O287" s="109">
        <v>45869</v>
      </c>
      <c r="P287" t="s">
        <v>105</v>
      </c>
      <c r="Q287" s="105">
        <v>235</v>
      </c>
    </row>
    <row r="288" spans="2:17" x14ac:dyDescent="0.25">
      <c r="B288" s="110" t="s">
        <v>266</v>
      </c>
      <c r="C288" s="104">
        <v>31799</v>
      </c>
      <c r="D288" s="102" t="s">
        <v>267</v>
      </c>
      <c r="E288" s="112">
        <v>45870</v>
      </c>
      <c r="F288" s="104" t="s">
        <v>258</v>
      </c>
      <c r="G288" s="104" t="s">
        <v>268</v>
      </c>
      <c r="H288" s="105">
        <v>235</v>
      </c>
      <c r="I288" s="104" t="s">
        <v>151</v>
      </c>
      <c r="J288" s="104" t="s">
        <v>151</v>
      </c>
      <c r="K288" s="104" t="s">
        <v>151</v>
      </c>
      <c r="L288" s="119" t="s">
        <v>269</v>
      </c>
      <c r="M288" s="119" t="s">
        <v>269</v>
      </c>
      <c r="N288" s="135"/>
      <c r="O288" s="109">
        <v>45900</v>
      </c>
      <c r="P288" t="s">
        <v>105</v>
      </c>
      <c r="Q288" s="105">
        <v>235</v>
      </c>
    </row>
    <row r="289" spans="2:17" x14ac:dyDescent="0.25">
      <c r="B289" s="110" t="s">
        <v>266</v>
      </c>
      <c r="C289" s="104">
        <v>31799</v>
      </c>
      <c r="D289" s="102" t="s">
        <v>267</v>
      </c>
      <c r="E289" s="112">
        <v>45874</v>
      </c>
      <c r="F289" s="104" t="s">
        <v>258</v>
      </c>
      <c r="G289" s="104" t="s">
        <v>268</v>
      </c>
      <c r="H289" s="105">
        <v>235</v>
      </c>
      <c r="I289" s="104" t="s">
        <v>151</v>
      </c>
      <c r="J289" s="104" t="s">
        <v>151</v>
      </c>
      <c r="K289" s="104" t="s">
        <v>151</v>
      </c>
      <c r="L289" s="119" t="s">
        <v>269</v>
      </c>
      <c r="M289" s="119" t="s">
        <v>269</v>
      </c>
      <c r="N289" s="135"/>
      <c r="O289" s="109">
        <v>45900</v>
      </c>
      <c r="P289" t="s">
        <v>105</v>
      </c>
      <c r="Q289" s="105">
        <v>235</v>
      </c>
    </row>
    <row r="290" spans="2:17" x14ac:dyDescent="0.25">
      <c r="B290" s="110" t="s">
        <v>266</v>
      </c>
      <c r="C290" s="104">
        <v>31799</v>
      </c>
      <c r="D290" s="102" t="s">
        <v>267</v>
      </c>
      <c r="E290" s="112">
        <v>45876</v>
      </c>
      <c r="F290" s="104" t="s">
        <v>258</v>
      </c>
      <c r="G290" s="104" t="s">
        <v>268</v>
      </c>
      <c r="H290" s="105">
        <v>235</v>
      </c>
      <c r="I290" s="104" t="s">
        <v>151</v>
      </c>
      <c r="J290" s="104" t="s">
        <v>151</v>
      </c>
      <c r="K290" s="104" t="s">
        <v>151</v>
      </c>
      <c r="L290" s="119" t="s">
        <v>269</v>
      </c>
      <c r="M290" s="119" t="s">
        <v>269</v>
      </c>
      <c r="N290" s="135"/>
      <c r="O290" s="109">
        <v>45900</v>
      </c>
      <c r="P290" t="s">
        <v>105</v>
      </c>
      <c r="Q290" s="105">
        <v>235</v>
      </c>
    </row>
    <row r="291" spans="2:17" x14ac:dyDescent="0.25">
      <c r="B291" s="110" t="s">
        <v>266</v>
      </c>
      <c r="C291" s="104">
        <v>31799</v>
      </c>
      <c r="D291" s="102" t="s">
        <v>267</v>
      </c>
      <c r="E291" s="112">
        <v>45884</v>
      </c>
      <c r="F291" s="104" t="s">
        <v>314</v>
      </c>
      <c r="G291" s="104" t="s">
        <v>268</v>
      </c>
      <c r="H291" s="105">
        <v>235</v>
      </c>
      <c r="I291" s="104" t="s">
        <v>151</v>
      </c>
      <c r="J291" s="104" t="s">
        <v>151</v>
      </c>
      <c r="K291" s="104" t="s">
        <v>151</v>
      </c>
      <c r="L291" s="119" t="s">
        <v>269</v>
      </c>
      <c r="M291" s="119" t="s">
        <v>269</v>
      </c>
      <c r="N291" s="134" t="s">
        <v>160</v>
      </c>
      <c r="O291" s="109">
        <v>45900</v>
      </c>
      <c r="P291" t="s">
        <v>105</v>
      </c>
      <c r="Q291" s="105">
        <v>235</v>
      </c>
    </row>
    <row r="292" spans="2:17" ht="30" x14ac:dyDescent="0.25">
      <c r="B292" s="110" t="s">
        <v>315</v>
      </c>
      <c r="C292" s="104"/>
      <c r="D292" s="104" t="s">
        <v>226</v>
      </c>
      <c r="E292" s="112">
        <v>45871</v>
      </c>
      <c r="F292" s="104" t="s">
        <v>316</v>
      </c>
      <c r="G292" s="104" t="s">
        <v>268</v>
      </c>
      <c r="H292" s="105">
        <v>235</v>
      </c>
      <c r="I292" s="104" t="s">
        <v>151</v>
      </c>
      <c r="J292" s="104" t="s">
        <v>151</v>
      </c>
      <c r="K292" s="104" t="s">
        <v>151</v>
      </c>
      <c r="L292" s="137" t="s">
        <v>317</v>
      </c>
      <c r="M292" s="119" t="s">
        <v>318</v>
      </c>
      <c r="N292" s="135"/>
      <c r="O292" s="109">
        <v>45900</v>
      </c>
      <c r="P292">
        <v>0</v>
      </c>
      <c r="Q292" s="105">
        <v>235</v>
      </c>
    </row>
    <row r="293" spans="2:17" ht="30" x14ac:dyDescent="0.25">
      <c r="B293" s="110" t="s">
        <v>315</v>
      </c>
      <c r="C293" s="104"/>
      <c r="D293" s="104" t="s">
        <v>226</v>
      </c>
      <c r="E293" s="112">
        <v>45873</v>
      </c>
      <c r="F293" s="104" t="s">
        <v>316</v>
      </c>
      <c r="G293" s="104" t="s">
        <v>268</v>
      </c>
      <c r="H293" s="105">
        <v>235</v>
      </c>
      <c r="I293" s="104" t="s">
        <v>151</v>
      </c>
      <c r="J293" s="104" t="s">
        <v>151</v>
      </c>
      <c r="K293" s="104" t="s">
        <v>151</v>
      </c>
      <c r="L293" s="137" t="s">
        <v>317</v>
      </c>
      <c r="M293" s="119" t="s">
        <v>318</v>
      </c>
      <c r="N293" s="135"/>
      <c r="O293" s="109">
        <v>45900</v>
      </c>
      <c r="P293">
        <v>0</v>
      </c>
      <c r="Q293" s="105">
        <v>235</v>
      </c>
    </row>
    <row r="294" spans="2:17" ht="30" x14ac:dyDescent="0.25">
      <c r="B294" s="110" t="s">
        <v>315</v>
      </c>
      <c r="C294" s="104"/>
      <c r="D294" s="104" t="s">
        <v>226</v>
      </c>
      <c r="E294" s="112">
        <v>45875</v>
      </c>
      <c r="F294" s="104" t="s">
        <v>316</v>
      </c>
      <c r="G294" s="104" t="s">
        <v>268</v>
      </c>
      <c r="H294" s="105">
        <v>235</v>
      </c>
      <c r="I294" s="104" t="s">
        <v>151</v>
      </c>
      <c r="J294" s="104" t="s">
        <v>151</v>
      </c>
      <c r="K294" s="104" t="s">
        <v>151</v>
      </c>
      <c r="L294" s="137" t="s">
        <v>317</v>
      </c>
      <c r="M294" s="119" t="s">
        <v>318</v>
      </c>
      <c r="N294" s="135"/>
      <c r="O294" s="109">
        <v>45900</v>
      </c>
      <c r="P294">
        <v>0</v>
      </c>
      <c r="Q294" s="105">
        <v>235</v>
      </c>
    </row>
    <row r="295" spans="2:17" ht="30" x14ac:dyDescent="0.25">
      <c r="B295" s="110" t="s">
        <v>315</v>
      </c>
      <c r="C295" s="104"/>
      <c r="D295" s="104" t="s">
        <v>226</v>
      </c>
      <c r="E295" s="112">
        <v>45877</v>
      </c>
      <c r="F295" s="104" t="s">
        <v>316</v>
      </c>
      <c r="G295" s="104" t="s">
        <v>268</v>
      </c>
      <c r="H295" s="105">
        <v>235</v>
      </c>
      <c r="I295" s="104" t="s">
        <v>151</v>
      </c>
      <c r="J295" s="104" t="s">
        <v>151</v>
      </c>
      <c r="K295" s="104" t="s">
        <v>151</v>
      </c>
      <c r="L295" s="137" t="s">
        <v>317</v>
      </c>
      <c r="M295" s="119" t="s">
        <v>318</v>
      </c>
      <c r="N295" s="135"/>
      <c r="O295" s="109">
        <v>45900</v>
      </c>
      <c r="P295">
        <v>0</v>
      </c>
      <c r="Q295" s="105">
        <v>235</v>
      </c>
    </row>
    <row r="296" spans="2:17" ht="26.25" x14ac:dyDescent="0.25">
      <c r="B296" s="110" t="s">
        <v>230</v>
      </c>
      <c r="C296" s="104">
        <v>31296</v>
      </c>
      <c r="D296" s="104" t="s">
        <v>45</v>
      </c>
      <c r="E296" s="118">
        <v>45839</v>
      </c>
      <c r="F296" s="104" t="s">
        <v>319</v>
      </c>
      <c r="G296" s="104" t="s">
        <v>229</v>
      </c>
      <c r="H296" s="105">
        <v>235</v>
      </c>
      <c r="I296" s="104" t="s">
        <v>151</v>
      </c>
      <c r="J296" s="104" t="s">
        <v>151</v>
      </c>
      <c r="K296" s="104" t="s">
        <v>151</v>
      </c>
      <c r="L296" s="104" t="s">
        <v>232</v>
      </c>
      <c r="M296" s="119" t="s">
        <v>233</v>
      </c>
      <c r="N296" s="136"/>
      <c r="O296" s="109">
        <v>45869</v>
      </c>
      <c r="P296" t="s">
        <v>45</v>
      </c>
      <c r="Q296" s="105">
        <v>235</v>
      </c>
    </row>
    <row r="297" spans="2:17" x14ac:dyDescent="0.25">
      <c r="B297" s="110" t="s">
        <v>230</v>
      </c>
      <c r="C297" s="104">
        <v>31296</v>
      </c>
      <c r="D297" s="104" t="s">
        <v>45</v>
      </c>
      <c r="E297" s="118">
        <v>45859</v>
      </c>
      <c r="F297" s="104" t="s">
        <v>258</v>
      </c>
      <c r="G297" s="104" t="s">
        <v>229</v>
      </c>
      <c r="H297" s="105">
        <v>235</v>
      </c>
      <c r="I297" s="104" t="s">
        <v>151</v>
      </c>
      <c r="J297" s="104" t="s">
        <v>151</v>
      </c>
      <c r="K297" s="104" t="s">
        <v>151</v>
      </c>
      <c r="L297" s="104" t="s">
        <v>232</v>
      </c>
      <c r="M297" s="119" t="s">
        <v>233</v>
      </c>
      <c r="N297" s="132"/>
      <c r="O297" s="109">
        <v>45869</v>
      </c>
      <c r="P297" t="s">
        <v>45</v>
      </c>
      <c r="Q297" s="105">
        <v>235</v>
      </c>
    </row>
    <row r="298" spans="2:17" x14ac:dyDescent="0.25">
      <c r="B298" s="110" t="s">
        <v>230</v>
      </c>
      <c r="C298" s="104">
        <v>31296</v>
      </c>
      <c r="D298" s="104" t="s">
        <v>45</v>
      </c>
      <c r="E298" s="118">
        <v>45863</v>
      </c>
      <c r="F298" s="104" t="s">
        <v>258</v>
      </c>
      <c r="G298" s="104" t="s">
        <v>229</v>
      </c>
      <c r="H298" s="105">
        <v>235</v>
      </c>
      <c r="I298" s="104" t="s">
        <v>151</v>
      </c>
      <c r="J298" s="104" t="s">
        <v>151</v>
      </c>
      <c r="K298" s="104" t="s">
        <v>151</v>
      </c>
      <c r="L298" s="104" t="s">
        <v>232</v>
      </c>
      <c r="M298" s="119" t="s">
        <v>233</v>
      </c>
      <c r="N298" s="132"/>
      <c r="O298" s="109">
        <v>45869</v>
      </c>
      <c r="P298" t="s">
        <v>45</v>
      </c>
      <c r="Q298" s="105">
        <v>235</v>
      </c>
    </row>
    <row r="299" spans="2:17" x14ac:dyDescent="0.25">
      <c r="B299" s="110" t="s">
        <v>230</v>
      </c>
      <c r="C299" s="104">
        <v>31296</v>
      </c>
      <c r="D299" s="104" t="s">
        <v>45</v>
      </c>
      <c r="E299" s="118">
        <v>45865</v>
      </c>
      <c r="F299" s="104" t="s">
        <v>258</v>
      </c>
      <c r="G299" s="104" t="s">
        <v>229</v>
      </c>
      <c r="H299" s="105">
        <v>235</v>
      </c>
      <c r="I299" s="104" t="s">
        <v>151</v>
      </c>
      <c r="J299" s="104" t="s">
        <v>151</v>
      </c>
      <c r="K299" s="104" t="s">
        <v>151</v>
      </c>
      <c r="L299" s="104" t="s">
        <v>232</v>
      </c>
      <c r="M299" s="119" t="s">
        <v>233</v>
      </c>
      <c r="N299" s="132"/>
      <c r="O299" s="109">
        <v>45869</v>
      </c>
      <c r="P299" t="s">
        <v>45</v>
      </c>
      <c r="Q299" s="105">
        <v>235</v>
      </c>
    </row>
    <row r="300" spans="2:17" x14ac:dyDescent="0.25">
      <c r="B300" s="110" t="s">
        <v>230</v>
      </c>
      <c r="C300" s="104">
        <v>31296</v>
      </c>
      <c r="D300" s="104" t="s">
        <v>45</v>
      </c>
      <c r="E300" s="118">
        <v>45867</v>
      </c>
      <c r="F300" s="104" t="s">
        <v>258</v>
      </c>
      <c r="G300" s="104" t="s">
        <v>229</v>
      </c>
      <c r="H300" s="105">
        <v>235</v>
      </c>
      <c r="I300" s="104" t="s">
        <v>151</v>
      </c>
      <c r="J300" s="104" t="s">
        <v>151</v>
      </c>
      <c r="K300" s="104" t="s">
        <v>151</v>
      </c>
      <c r="L300" s="104" t="s">
        <v>232</v>
      </c>
      <c r="M300" s="119" t="s">
        <v>233</v>
      </c>
      <c r="N300" s="132"/>
      <c r="O300" s="109">
        <v>45869</v>
      </c>
      <c r="P300" t="s">
        <v>45</v>
      </c>
      <c r="Q300" s="105">
        <v>235</v>
      </c>
    </row>
    <row r="301" spans="2:17" x14ac:dyDescent="0.25">
      <c r="B301" s="110" t="s">
        <v>230</v>
      </c>
      <c r="C301" s="104">
        <v>31296</v>
      </c>
      <c r="D301" s="104" t="s">
        <v>45</v>
      </c>
      <c r="E301" s="118">
        <v>45869</v>
      </c>
      <c r="F301" s="104" t="s">
        <v>258</v>
      </c>
      <c r="G301" s="104" t="s">
        <v>229</v>
      </c>
      <c r="H301" s="105">
        <v>235</v>
      </c>
      <c r="I301" s="104" t="s">
        <v>151</v>
      </c>
      <c r="J301" s="104" t="s">
        <v>151</v>
      </c>
      <c r="K301" s="104" t="s">
        <v>151</v>
      </c>
      <c r="L301" s="104" t="s">
        <v>232</v>
      </c>
      <c r="M301" s="119" t="s">
        <v>233</v>
      </c>
      <c r="N301" s="132"/>
      <c r="O301" s="109">
        <v>45869</v>
      </c>
      <c r="P301" t="s">
        <v>45</v>
      </c>
      <c r="Q301" s="105">
        <v>235</v>
      </c>
    </row>
    <row r="302" spans="2:17" x14ac:dyDescent="0.25">
      <c r="B302" s="110" t="s">
        <v>230</v>
      </c>
      <c r="C302" s="104">
        <v>31296</v>
      </c>
      <c r="D302" s="104" t="s">
        <v>45</v>
      </c>
      <c r="E302" s="118">
        <v>45871</v>
      </c>
      <c r="F302" s="104" t="s">
        <v>258</v>
      </c>
      <c r="G302" s="104" t="s">
        <v>229</v>
      </c>
      <c r="H302" s="105">
        <v>235</v>
      </c>
      <c r="I302" s="104" t="s">
        <v>151</v>
      </c>
      <c r="J302" s="104" t="s">
        <v>151</v>
      </c>
      <c r="K302" s="104" t="s">
        <v>151</v>
      </c>
      <c r="L302" s="104" t="s">
        <v>232</v>
      </c>
      <c r="M302" s="119" t="s">
        <v>233</v>
      </c>
      <c r="N302" s="132"/>
      <c r="O302" s="109">
        <v>45900</v>
      </c>
      <c r="P302" t="s">
        <v>45</v>
      </c>
      <c r="Q302" s="105">
        <v>235</v>
      </c>
    </row>
    <row r="303" spans="2:17" x14ac:dyDescent="0.25">
      <c r="B303" s="110" t="s">
        <v>230</v>
      </c>
      <c r="C303" s="104">
        <v>31296</v>
      </c>
      <c r="D303" s="104" t="s">
        <v>45</v>
      </c>
      <c r="E303" s="118">
        <v>45873</v>
      </c>
      <c r="F303" s="104" t="s">
        <v>258</v>
      </c>
      <c r="G303" s="104" t="s">
        <v>229</v>
      </c>
      <c r="H303" s="105">
        <v>235</v>
      </c>
      <c r="I303" s="104" t="s">
        <v>151</v>
      </c>
      <c r="J303" s="104" t="s">
        <v>151</v>
      </c>
      <c r="K303" s="104" t="s">
        <v>151</v>
      </c>
      <c r="L303" s="104" t="s">
        <v>232</v>
      </c>
      <c r="M303" s="119" t="s">
        <v>233</v>
      </c>
      <c r="N303" s="132"/>
      <c r="O303" s="109">
        <v>45900</v>
      </c>
      <c r="P303" t="s">
        <v>45</v>
      </c>
      <c r="Q303" s="105">
        <v>235</v>
      </c>
    </row>
    <row r="304" spans="2:17" x14ac:dyDescent="0.25">
      <c r="B304" s="110" t="s">
        <v>320</v>
      </c>
      <c r="C304" s="104">
        <v>31804</v>
      </c>
      <c r="D304" s="102" t="s">
        <v>267</v>
      </c>
      <c r="E304" s="112">
        <v>45874</v>
      </c>
      <c r="F304" s="104" t="s">
        <v>258</v>
      </c>
      <c r="G304" s="104" t="s">
        <v>268</v>
      </c>
      <c r="H304" s="105">
        <v>235</v>
      </c>
      <c r="I304" s="104" t="s">
        <v>151</v>
      </c>
      <c r="J304" s="104" t="s">
        <v>151</v>
      </c>
      <c r="K304" s="104" t="s">
        <v>151</v>
      </c>
      <c r="L304" s="104" t="s">
        <v>321</v>
      </c>
      <c r="M304" s="104" t="s">
        <v>321</v>
      </c>
      <c r="N304" s="136"/>
      <c r="O304" s="109">
        <v>45900</v>
      </c>
      <c r="P304" t="s">
        <v>105</v>
      </c>
      <c r="Q304" s="105">
        <v>235</v>
      </c>
    </row>
    <row r="305" spans="2:17" x14ac:dyDescent="0.25">
      <c r="B305" s="110" t="s">
        <v>320</v>
      </c>
      <c r="C305" s="104">
        <v>31804</v>
      </c>
      <c r="D305" s="102" t="s">
        <v>267</v>
      </c>
      <c r="E305" s="112">
        <v>45876</v>
      </c>
      <c r="F305" s="104" t="s">
        <v>258</v>
      </c>
      <c r="G305" s="104" t="s">
        <v>268</v>
      </c>
      <c r="H305" s="105">
        <v>235</v>
      </c>
      <c r="I305" s="104" t="s">
        <v>151</v>
      </c>
      <c r="J305" s="104" t="s">
        <v>151</v>
      </c>
      <c r="K305" s="104" t="s">
        <v>151</v>
      </c>
      <c r="L305" s="104" t="s">
        <v>321</v>
      </c>
      <c r="M305" s="104" t="s">
        <v>321</v>
      </c>
      <c r="N305" s="136"/>
      <c r="O305" s="109">
        <v>45900</v>
      </c>
      <c r="P305" t="s">
        <v>105</v>
      </c>
      <c r="Q305" s="105">
        <v>235</v>
      </c>
    </row>
    <row r="306" spans="2:17" x14ac:dyDescent="0.25">
      <c r="B306" s="110" t="s">
        <v>320</v>
      </c>
      <c r="C306" s="104">
        <v>31804</v>
      </c>
      <c r="D306" s="102" t="s">
        <v>267</v>
      </c>
      <c r="E306" s="112">
        <v>45878</v>
      </c>
      <c r="F306" s="104" t="s">
        <v>258</v>
      </c>
      <c r="G306" s="104" t="s">
        <v>268</v>
      </c>
      <c r="H306" s="105">
        <v>235</v>
      </c>
      <c r="I306" s="104" t="s">
        <v>151</v>
      </c>
      <c r="J306" s="104" t="s">
        <v>151</v>
      </c>
      <c r="K306" s="104" t="s">
        <v>151</v>
      </c>
      <c r="L306" s="104" t="s">
        <v>321</v>
      </c>
      <c r="M306" s="104" t="s">
        <v>321</v>
      </c>
      <c r="N306" s="136"/>
      <c r="O306" s="109">
        <v>45900</v>
      </c>
      <c r="P306" t="s">
        <v>105</v>
      </c>
      <c r="Q306" s="105">
        <v>235</v>
      </c>
    </row>
    <row r="307" spans="2:17" x14ac:dyDescent="0.25">
      <c r="B307" s="110" t="s">
        <v>320</v>
      </c>
      <c r="C307" s="104">
        <v>31804</v>
      </c>
      <c r="D307" s="102" t="s">
        <v>267</v>
      </c>
      <c r="E307" s="112">
        <v>45880</v>
      </c>
      <c r="F307" s="104" t="s">
        <v>258</v>
      </c>
      <c r="G307" s="104" t="s">
        <v>268</v>
      </c>
      <c r="H307" s="105">
        <v>235</v>
      </c>
      <c r="I307" s="104" t="s">
        <v>151</v>
      </c>
      <c r="J307" s="104" t="s">
        <v>151</v>
      </c>
      <c r="K307" s="104" t="s">
        <v>151</v>
      </c>
      <c r="L307" s="104" t="s">
        <v>321</v>
      </c>
      <c r="M307" s="104" t="s">
        <v>321</v>
      </c>
      <c r="N307" s="136"/>
      <c r="O307" s="109">
        <v>45900</v>
      </c>
      <c r="P307" t="s">
        <v>105</v>
      </c>
      <c r="Q307" s="105">
        <v>235</v>
      </c>
    </row>
    <row r="308" spans="2:17" x14ac:dyDescent="0.25">
      <c r="B308" s="110" t="s">
        <v>320</v>
      </c>
      <c r="C308" s="104">
        <v>31804</v>
      </c>
      <c r="D308" s="102" t="s">
        <v>267</v>
      </c>
      <c r="E308" s="112">
        <v>45882</v>
      </c>
      <c r="F308" s="104" t="s">
        <v>258</v>
      </c>
      <c r="G308" s="104" t="s">
        <v>268</v>
      </c>
      <c r="H308" s="105">
        <v>235</v>
      </c>
      <c r="I308" s="104" t="s">
        <v>151</v>
      </c>
      <c r="J308" s="104" t="s">
        <v>151</v>
      </c>
      <c r="K308" s="104" t="s">
        <v>151</v>
      </c>
      <c r="L308" s="104" t="s">
        <v>321</v>
      </c>
      <c r="M308" s="104" t="s">
        <v>321</v>
      </c>
      <c r="N308" s="136"/>
      <c r="O308" s="109">
        <v>45900</v>
      </c>
      <c r="P308" t="s">
        <v>105</v>
      </c>
      <c r="Q308" s="105">
        <v>235</v>
      </c>
    </row>
    <row r="309" spans="2:17" x14ac:dyDescent="0.25">
      <c r="B309" s="110" t="s">
        <v>282</v>
      </c>
      <c r="C309" s="104">
        <v>31580</v>
      </c>
      <c r="D309" s="104" t="s">
        <v>251</v>
      </c>
      <c r="E309" s="112">
        <v>45859</v>
      </c>
      <c r="F309" s="104" t="s">
        <v>283</v>
      </c>
      <c r="G309" s="104" t="s">
        <v>150</v>
      </c>
      <c r="H309" s="105">
        <v>235</v>
      </c>
      <c r="I309" s="104" t="s">
        <v>151</v>
      </c>
      <c r="J309" s="104" t="s">
        <v>151</v>
      </c>
      <c r="K309" s="104" t="s">
        <v>151</v>
      </c>
      <c r="L309" s="104" t="s">
        <v>284</v>
      </c>
      <c r="M309" s="104" t="s">
        <v>284</v>
      </c>
      <c r="N309" s="136"/>
      <c r="O309" s="109">
        <v>45869</v>
      </c>
      <c r="P309" t="s">
        <v>43</v>
      </c>
      <c r="Q309" s="105">
        <v>235</v>
      </c>
    </row>
    <row r="310" spans="2:17" x14ac:dyDescent="0.25">
      <c r="B310" s="110" t="s">
        <v>282</v>
      </c>
      <c r="C310" s="104">
        <v>31580</v>
      </c>
      <c r="D310" s="104" t="s">
        <v>251</v>
      </c>
      <c r="E310" s="112">
        <v>45863</v>
      </c>
      <c r="F310" s="104" t="s">
        <v>283</v>
      </c>
      <c r="G310" s="104" t="s">
        <v>150</v>
      </c>
      <c r="H310" s="105">
        <v>235</v>
      </c>
      <c r="I310" s="104" t="s">
        <v>151</v>
      </c>
      <c r="J310" s="104" t="s">
        <v>151</v>
      </c>
      <c r="K310" s="104" t="s">
        <v>151</v>
      </c>
      <c r="L310" s="104" t="s">
        <v>284</v>
      </c>
      <c r="M310" s="104" t="s">
        <v>284</v>
      </c>
      <c r="N310" s="136"/>
      <c r="O310" s="109">
        <v>45869</v>
      </c>
      <c r="P310" t="s">
        <v>43</v>
      </c>
      <c r="Q310" s="105">
        <v>235</v>
      </c>
    </row>
    <row r="311" spans="2:17" x14ac:dyDescent="0.25">
      <c r="B311" s="110" t="s">
        <v>282</v>
      </c>
      <c r="C311" s="104">
        <v>31580</v>
      </c>
      <c r="D311" s="104" t="s">
        <v>251</v>
      </c>
      <c r="E311" s="112">
        <v>45867</v>
      </c>
      <c r="F311" s="104" t="s">
        <v>283</v>
      </c>
      <c r="G311" s="104" t="s">
        <v>150</v>
      </c>
      <c r="H311" s="105">
        <v>235</v>
      </c>
      <c r="I311" s="104" t="s">
        <v>151</v>
      </c>
      <c r="J311" s="104" t="s">
        <v>151</v>
      </c>
      <c r="K311" s="104" t="s">
        <v>151</v>
      </c>
      <c r="L311" s="104" t="s">
        <v>284</v>
      </c>
      <c r="M311" s="104" t="s">
        <v>284</v>
      </c>
      <c r="N311" s="136"/>
      <c r="O311" s="109">
        <v>45869</v>
      </c>
      <c r="P311" t="s">
        <v>43</v>
      </c>
      <c r="Q311" s="105">
        <v>235</v>
      </c>
    </row>
    <row r="312" spans="2:17" x14ac:dyDescent="0.25">
      <c r="B312" s="110" t="s">
        <v>282</v>
      </c>
      <c r="C312" s="104">
        <v>31580</v>
      </c>
      <c r="D312" s="104" t="s">
        <v>251</v>
      </c>
      <c r="E312" s="112">
        <v>45869</v>
      </c>
      <c r="F312" s="104" t="s">
        <v>283</v>
      </c>
      <c r="G312" s="104" t="s">
        <v>150</v>
      </c>
      <c r="H312" s="105">
        <v>235</v>
      </c>
      <c r="I312" s="104" t="s">
        <v>151</v>
      </c>
      <c r="J312" s="104" t="s">
        <v>151</v>
      </c>
      <c r="K312" s="104" t="s">
        <v>151</v>
      </c>
      <c r="L312" s="104" t="s">
        <v>284</v>
      </c>
      <c r="M312" s="104" t="s">
        <v>284</v>
      </c>
      <c r="N312" s="136"/>
      <c r="O312" s="109">
        <v>45869</v>
      </c>
      <c r="P312" t="s">
        <v>43</v>
      </c>
      <c r="Q312" s="105">
        <v>235</v>
      </c>
    </row>
    <row r="313" spans="2:17" x14ac:dyDescent="0.25">
      <c r="B313" s="110" t="s">
        <v>282</v>
      </c>
      <c r="C313" s="104">
        <v>31580</v>
      </c>
      <c r="D313" s="104" t="s">
        <v>251</v>
      </c>
      <c r="E313" s="112">
        <v>45871</v>
      </c>
      <c r="F313" s="104" t="s">
        <v>283</v>
      </c>
      <c r="G313" s="104" t="s">
        <v>150</v>
      </c>
      <c r="H313" s="105">
        <v>235</v>
      </c>
      <c r="I313" s="104" t="s">
        <v>151</v>
      </c>
      <c r="J313" s="104" t="s">
        <v>151</v>
      </c>
      <c r="K313" s="104" t="s">
        <v>151</v>
      </c>
      <c r="L313" s="104" t="s">
        <v>284</v>
      </c>
      <c r="M313" s="104" t="s">
        <v>284</v>
      </c>
      <c r="N313" s="136"/>
      <c r="O313" s="109">
        <v>45900</v>
      </c>
      <c r="P313" t="s">
        <v>43</v>
      </c>
      <c r="Q313" s="105">
        <v>235</v>
      </c>
    </row>
    <row r="314" spans="2:17" x14ac:dyDescent="0.25">
      <c r="B314" s="110" t="s">
        <v>322</v>
      </c>
      <c r="C314" s="104">
        <v>31847</v>
      </c>
      <c r="D314" s="104" t="s">
        <v>45</v>
      </c>
      <c r="E314" s="112">
        <v>45868</v>
      </c>
      <c r="F314" s="104" t="s">
        <v>283</v>
      </c>
      <c r="G314" s="104" t="s">
        <v>229</v>
      </c>
      <c r="H314" s="105">
        <v>235</v>
      </c>
      <c r="I314" s="104" t="s">
        <v>151</v>
      </c>
      <c r="J314" s="104" t="s">
        <v>151</v>
      </c>
      <c r="K314" s="104" t="s">
        <v>151</v>
      </c>
      <c r="L314" s="104" t="s">
        <v>323</v>
      </c>
      <c r="M314" s="104" t="s">
        <v>324</v>
      </c>
      <c r="N314" s="136"/>
      <c r="O314" s="109">
        <v>45869</v>
      </c>
      <c r="P314" t="s">
        <v>45</v>
      </c>
      <c r="Q314" s="105">
        <v>235</v>
      </c>
    </row>
    <row r="315" spans="2:17" x14ac:dyDescent="0.25">
      <c r="B315" s="110" t="s">
        <v>322</v>
      </c>
      <c r="C315" s="104">
        <v>31847</v>
      </c>
      <c r="D315" s="104" t="s">
        <v>45</v>
      </c>
      <c r="E315" s="112">
        <v>45870</v>
      </c>
      <c r="F315" s="104" t="s">
        <v>283</v>
      </c>
      <c r="G315" s="104" t="s">
        <v>229</v>
      </c>
      <c r="H315" s="105">
        <v>235</v>
      </c>
      <c r="I315" s="104" t="s">
        <v>151</v>
      </c>
      <c r="J315" s="104" t="s">
        <v>151</v>
      </c>
      <c r="K315" s="104" t="s">
        <v>151</v>
      </c>
      <c r="L315" s="104" t="s">
        <v>323</v>
      </c>
      <c r="M315" s="104" t="s">
        <v>324</v>
      </c>
      <c r="N315" s="136"/>
      <c r="O315" s="109">
        <v>45900</v>
      </c>
      <c r="P315" t="s">
        <v>45</v>
      </c>
      <c r="Q315" s="105">
        <v>235</v>
      </c>
    </row>
    <row r="316" spans="2:17" x14ac:dyDescent="0.25">
      <c r="B316" s="110" t="s">
        <v>322</v>
      </c>
      <c r="C316" s="104">
        <v>31847</v>
      </c>
      <c r="D316" s="104" t="s">
        <v>45</v>
      </c>
      <c r="E316" s="112">
        <v>45874</v>
      </c>
      <c r="F316" s="104" t="s">
        <v>283</v>
      </c>
      <c r="G316" s="104" t="s">
        <v>229</v>
      </c>
      <c r="H316" s="105">
        <v>235</v>
      </c>
      <c r="I316" s="104" t="s">
        <v>151</v>
      </c>
      <c r="J316" s="104" t="s">
        <v>151</v>
      </c>
      <c r="K316" s="104" t="s">
        <v>151</v>
      </c>
      <c r="L316" s="104" t="s">
        <v>323</v>
      </c>
      <c r="M316" s="104" t="s">
        <v>324</v>
      </c>
      <c r="N316" s="136"/>
      <c r="O316" s="109">
        <v>45900</v>
      </c>
      <c r="P316" t="s">
        <v>45</v>
      </c>
      <c r="Q316" s="105">
        <v>235</v>
      </c>
    </row>
    <row r="317" spans="2:17" x14ac:dyDescent="0.25">
      <c r="B317" s="110" t="s">
        <v>322</v>
      </c>
      <c r="C317" s="104">
        <v>31847</v>
      </c>
      <c r="D317" s="104" t="s">
        <v>45</v>
      </c>
      <c r="E317" s="112">
        <v>45876</v>
      </c>
      <c r="F317" s="104" t="s">
        <v>283</v>
      </c>
      <c r="G317" s="104" t="s">
        <v>229</v>
      </c>
      <c r="H317" s="105">
        <v>235</v>
      </c>
      <c r="I317" s="104" t="s">
        <v>151</v>
      </c>
      <c r="J317" s="104" t="s">
        <v>151</v>
      </c>
      <c r="K317" s="104" t="s">
        <v>151</v>
      </c>
      <c r="L317" s="104" t="s">
        <v>323</v>
      </c>
      <c r="M317" s="104" t="s">
        <v>324</v>
      </c>
      <c r="N317" s="136"/>
      <c r="O317" s="109">
        <v>45900</v>
      </c>
      <c r="P317" t="s">
        <v>45</v>
      </c>
      <c r="Q317" s="105">
        <v>235</v>
      </c>
    </row>
    <row r="318" spans="2:17" x14ac:dyDescent="0.25">
      <c r="B318" s="110" t="s">
        <v>322</v>
      </c>
      <c r="C318" s="104">
        <v>31847</v>
      </c>
      <c r="D318" s="104" t="s">
        <v>45</v>
      </c>
      <c r="E318" s="112">
        <v>45878</v>
      </c>
      <c r="F318" s="104" t="s">
        <v>283</v>
      </c>
      <c r="G318" s="104" t="s">
        <v>229</v>
      </c>
      <c r="H318" s="105">
        <v>235</v>
      </c>
      <c r="I318" s="104" t="s">
        <v>151</v>
      </c>
      <c r="J318" s="104" t="s">
        <v>151</v>
      </c>
      <c r="K318" s="104" t="s">
        <v>151</v>
      </c>
      <c r="L318" s="104" t="s">
        <v>323</v>
      </c>
      <c r="M318" s="104" t="s">
        <v>324</v>
      </c>
      <c r="N318" s="136"/>
      <c r="O318" s="109">
        <v>45900</v>
      </c>
      <c r="P318" t="s">
        <v>45</v>
      </c>
      <c r="Q318" s="105">
        <v>235</v>
      </c>
    </row>
    <row r="319" spans="2:17" x14ac:dyDescent="0.25">
      <c r="B319" s="110" t="s">
        <v>322</v>
      </c>
      <c r="C319" s="104">
        <v>31847</v>
      </c>
      <c r="D319" s="104" t="s">
        <v>45</v>
      </c>
      <c r="E319" s="112">
        <v>45880</v>
      </c>
      <c r="F319" s="104" t="s">
        <v>283</v>
      </c>
      <c r="G319" s="104" t="s">
        <v>229</v>
      </c>
      <c r="H319" s="105">
        <v>235</v>
      </c>
      <c r="I319" s="104" t="s">
        <v>151</v>
      </c>
      <c r="J319" s="104" t="s">
        <v>151</v>
      </c>
      <c r="K319" s="104" t="s">
        <v>151</v>
      </c>
      <c r="L319" s="104" t="s">
        <v>323</v>
      </c>
      <c r="M319" s="104" t="s">
        <v>324</v>
      </c>
      <c r="N319" s="136"/>
      <c r="O319" s="109">
        <v>45900</v>
      </c>
      <c r="P319" t="s">
        <v>45</v>
      </c>
      <c r="Q319" s="105">
        <v>235</v>
      </c>
    </row>
    <row r="320" spans="2:17" x14ac:dyDescent="0.25">
      <c r="B320" s="110" t="s">
        <v>322</v>
      </c>
      <c r="C320" s="104">
        <v>31847</v>
      </c>
      <c r="D320" s="104" t="s">
        <v>45</v>
      </c>
      <c r="E320" s="112">
        <v>45882</v>
      </c>
      <c r="F320" s="104" t="s">
        <v>283</v>
      </c>
      <c r="G320" s="104" t="s">
        <v>229</v>
      </c>
      <c r="H320" s="105">
        <v>235</v>
      </c>
      <c r="I320" s="104" t="s">
        <v>151</v>
      </c>
      <c r="J320" s="104" t="s">
        <v>151</v>
      </c>
      <c r="K320" s="104" t="s">
        <v>151</v>
      </c>
      <c r="L320" s="104" t="s">
        <v>323</v>
      </c>
      <c r="M320" s="104" t="s">
        <v>324</v>
      </c>
      <c r="N320" s="136"/>
      <c r="O320" s="109">
        <v>45900</v>
      </c>
      <c r="P320" t="s">
        <v>45</v>
      </c>
      <c r="Q320" s="105">
        <v>235</v>
      </c>
    </row>
    <row r="321" spans="2:17" x14ac:dyDescent="0.25">
      <c r="B321" s="110" t="s">
        <v>322</v>
      </c>
      <c r="C321" s="104">
        <v>31847</v>
      </c>
      <c r="D321" s="104" t="s">
        <v>45</v>
      </c>
      <c r="E321" s="112">
        <v>45884</v>
      </c>
      <c r="F321" s="104" t="s">
        <v>283</v>
      </c>
      <c r="G321" s="104" t="s">
        <v>229</v>
      </c>
      <c r="H321" s="105">
        <v>235</v>
      </c>
      <c r="I321" s="104" t="s">
        <v>151</v>
      </c>
      <c r="J321" s="104" t="s">
        <v>151</v>
      </c>
      <c r="K321" s="104" t="s">
        <v>151</v>
      </c>
      <c r="L321" s="104" t="s">
        <v>323</v>
      </c>
      <c r="M321" s="104" t="s">
        <v>324</v>
      </c>
      <c r="N321" s="136"/>
      <c r="O321" s="109">
        <v>45900</v>
      </c>
      <c r="P321" t="s">
        <v>45</v>
      </c>
      <c r="Q321" s="105">
        <v>235</v>
      </c>
    </row>
    <row r="322" spans="2:17" x14ac:dyDescent="0.25">
      <c r="B322" s="110" t="s">
        <v>322</v>
      </c>
      <c r="C322" s="104">
        <v>31847</v>
      </c>
      <c r="D322" s="104" t="s">
        <v>45</v>
      </c>
      <c r="E322" s="112">
        <v>45886</v>
      </c>
      <c r="F322" s="104" t="s">
        <v>283</v>
      </c>
      <c r="G322" s="104" t="s">
        <v>229</v>
      </c>
      <c r="H322" s="105">
        <v>235</v>
      </c>
      <c r="I322" s="104" t="s">
        <v>151</v>
      </c>
      <c r="J322" s="104" t="s">
        <v>151</v>
      </c>
      <c r="K322" s="104" t="s">
        <v>151</v>
      </c>
      <c r="L322" s="104" t="s">
        <v>323</v>
      </c>
      <c r="M322" s="104" t="s">
        <v>324</v>
      </c>
      <c r="N322" s="136"/>
      <c r="O322" s="109">
        <v>45900</v>
      </c>
      <c r="P322" t="s">
        <v>45</v>
      </c>
      <c r="Q322" s="105">
        <v>235</v>
      </c>
    </row>
    <row r="323" spans="2:17" x14ac:dyDescent="0.25">
      <c r="B323" s="110" t="s">
        <v>322</v>
      </c>
      <c r="C323" s="104">
        <v>31847</v>
      </c>
      <c r="D323" s="104" t="s">
        <v>45</v>
      </c>
      <c r="E323" s="112">
        <v>45888</v>
      </c>
      <c r="F323" s="104" t="s">
        <v>283</v>
      </c>
      <c r="G323" s="104" t="s">
        <v>229</v>
      </c>
      <c r="H323" s="105">
        <v>235</v>
      </c>
      <c r="I323" s="104" t="s">
        <v>151</v>
      </c>
      <c r="J323" s="104" t="s">
        <v>151</v>
      </c>
      <c r="K323" s="104" t="s">
        <v>151</v>
      </c>
      <c r="L323" s="104" t="s">
        <v>323</v>
      </c>
      <c r="M323" s="104" t="s">
        <v>324</v>
      </c>
      <c r="N323" s="136"/>
      <c r="O323" s="109">
        <v>45900</v>
      </c>
      <c r="P323" t="s">
        <v>45</v>
      </c>
      <c r="Q323" s="105">
        <v>235</v>
      </c>
    </row>
    <row r="324" spans="2:17" x14ac:dyDescent="0.25">
      <c r="B324" s="110" t="s">
        <v>205</v>
      </c>
      <c r="C324" s="104">
        <v>30455</v>
      </c>
      <c r="D324" s="104" t="s">
        <v>206</v>
      </c>
      <c r="E324" s="112">
        <v>45865</v>
      </c>
      <c r="F324" s="102" t="s">
        <v>149</v>
      </c>
      <c r="G324" s="104" t="s">
        <v>194</v>
      </c>
      <c r="H324" s="105">
        <v>179.2</v>
      </c>
      <c r="I324" s="104" t="s">
        <v>151</v>
      </c>
      <c r="J324" s="104" t="s">
        <v>151</v>
      </c>
      <c r="K324" s="104" t="s">
        <v>151</v>
      </c>
      <c r="L324" s="104" t="s">
        <v>207</v>
      </c>
      <c r="M324" s="104" t="s">
        <v>207</v>
      </c>
      <c r="N324" s="135"/>
      <c r="O324" s="109">
        <v>45869</v>
      </c>
      <c r="P324" t="s">
        <v>89</v>
      </c>
      <c r="Q324" s="105">
        <v>179.2</v>
      </c>
    </row>
    <row r="325" spans="2:17" x14ac:dyDescent="0.25">
      <c r="B325" s="110" t="s">
        <v>205</v>
      </c>
      <c r="C325" s="104">
        <v>30455</v>
      </c>
      <c r="D325" s="104" t="s">
        <v>206</v>
      </c>
      <c r="E325" s="112">
        <v>45871</v>
      </c>
      <c r="F325" s="102" t="s">
        <v>149</v>
      </c>
      <c r="G325" s="104" t="s">
        <v>150</v>
      </c>
      <c r="H325" s="105">
        <v>179.2</v>
      </c>
      <c r="I325" s="104" t="s">
        <v>151</v>
      </c>
      <c r="J325" s="104" t="s">
        <v>151</v>
      </c>
      <c r="K325" s="104" t="s">
        <v>151</v>
      </c>
      <c r="L325" s="104" t="s">
        <v>207</v>
      </c>
      <c r="M325" s="104" t="s">
        <v>207</v>
      </c>
      <c r="N325" s="135"/>
      <c r="O325" s="109">
        <v>45900</v>
      </c>
      <c r="P325" t="s">
        <v>89</v>
      </c>
      <c r="Q325" s="105">
        <v>179.2</v>
      </c>
    </row>
    <row r="326" spans="2:17" x14ac:dyDescent="0.25">
      <c r="B326" s="110" t="s">
        <v>205</v>
      </c>
      <c r="C326" s="104">
        <v>30455</v>
      </c>
      <c r="D326" s="104" t="s">
        <v>206</v>
      </c>
      <c r="E326" s="112">
        <v>45879</v>
      </c>
      <c r="F326" s="102" t="s">
        <v>149</v>
      </c>
      <c r="G326" s="104" t="s">
        <v>150</v>
      </c>
      <c r="H326" s="105">
        <v>179.2</v>
      </c>
      <c r="I326" s="104" t="s">
        <v>151</v>
      </c>
      <c r="J326" s="104" t="s">
        <v>151</v>
      </c>
      <c r="K326" s="104" t="s">
        <v>151</v>
      </c>
      <c r="L326" s="104" t="s">
        <v>207</v>
      </c>
      <c r="M326" s="104" t="s">
        <v>207</v>
      </c>
      <c r="N326" s="135"/>
      <c r="O326" s="109">
        <v>45900</v>
      </c>
      <c r="P326" t="s">
        <v>89</v>
      </c>
      <c r="Q326" s="105">
        <v>179.2</v>
      </c>
    </row>
    <row r="327" spans="2:17" x14ac:dyDescent="0.25">
      <c r="B327" s="110" t="s">
        <v>205</v>
      </c>
      <c r="C327" s="104">
        <v>30455</v>
      </c>
      <c r="D327" s="104" t="s">
        <v>206</v>
      </c>
      <c r="E327" s="112">
        <v>45885</v>
      </c>
      <c r="F327" s="102" t="s">
        <v>149</v>
      </c>
      <c r="G327" s="104" t="s">
        <v>194</v>
      </c>
      <c r="H327" s="105">
        <v>179.2</v>
      </c>
      <c r="I327" s="104" t="s">
        <v>151</v>
      </c>
      <c r="J327" s="104" t="s">
        <v>151</v>
      </c>
      <c r="K327" s="104" t="s">
        <v>151</v>
      </c>
      <c r="L327" s="104" t="s">
        <v>207</v>
      </c>
      <c r="M327" s="104" t="s">
        <v>207</v>
      </c>
      <c r="N327" s="135"/>
      <c r="O327" s="109">
        <v>45900</v>
      </c>
      <c r="P327" t="s">
        <v>89</v>
      </c>
      <c r="Q327" s="105">
        <v>179.2</v>
      </c>
    </row>
    <row r="328" spans="2:17" x14ac:dyDescent="0.25">
      <c r="B328" s="110" t="s">
        <v>205</v>
      </c>
      <c r="C328" s="104">
        <v>30455</v>
      </c>
      <c r="D328" s="104" t="s">
        <v>148</v>
      </c>
      <c r="E328" s="112">
        <v>45865</v>
      </c>
      <c r="F328" s="102" t="s">
        <v>325</v>
      </c>
      <c r="G328" s="104" t="s">
        <v>150</v>
      </c>
      <c r="H328" s="105">
        <v>235</v>
      </c>
      <c r="I328" s="104" t="s">
        <v>151</v>
      </c>
      <c r="J328" s="104" t="s">
        <v>151</v>
      </c>
      <c r="K328" s="104" t="s">
        <v>151</v>
      </c>
      <c r="L328" s="104" t="s">
        <v>207</v>
      </c>
      <c r="M328" s="104" t="s">
        <v>207</v>
      </c>
      <c r="N328" s="135"/>
      <c r="O328" s="109">
        <v>45869</v>
      </c>
      <c r="P328" t="s">
        <v>68</v>
      </c>
      <c r="Q328" s="105">
        <v>235</v>
      </c>
    </row>
    <row r="329" spans="2:17" x14ac:dyDescent="0.25">
      <c r="B329" s="110" t="s">
        <v>205</v>
      </c>
      <c r="C329" s="104">
        <v>30455</v>
      </c>
      <c r="D329" s="104" t="s">
        <v>148</v>
      </c>
      <c r="E329" s="112">
        <v>45872</v>
      </c>
      <c r="F329" s="102" t="s">
        <v>325</v>
      </c>
      <c r="G329" s="104" t="s">
        <v>150</v>
      </c>
      <c r="H329" s="105">
        <v>235</v>
      </c>
      <c r="I329" s="104" t="s">
        <v>151</v>
      </c>
      <c r="J329" s="104" t="s">
        <v>151</v>
      </c>
      <c r="K329" s="104" t="s">
        <v>151</v>
      </c>
      <c r="L329" s="104" t="s">
        <v>207</v>
      </c>
      <c r="M329" s="104" t="s">
        <v>207</v>
      </c>
      <c r="N329" s="135"/>
      <c r="O329" s="109">
        <v>45900</v>
      </c>
      <c r="P329" t="s">
        <v>68</v>
      </c>
      <c r="Q329" s="105">
        <v>235</v>
      </c>
    </row>
    <row r="330" spans="2:17" x14ac:dyDescent="0.25">
      <c r="B330" s="110" t="s">
        <v>205</v>
      </c>
      <c r="C330" s="104">
        <v>30455</v>
      </c>
      <c r="D330" s="104" t="s">
        <v>198</v>
      </c>
      <c r="E330" s="112">
        <v>45880</v>
      </c>
      <c r="F330" s="102" t="s">
        <v>199</v>
      </c>
      <c r="G330" s="104" t="s">
        <v>200</v>
      </c>
      <c r="H330" s="105">
        <v>280</v>
      </c>
      <c r="I330" s="104" t="s">
        <v>151</v>
      </c>
      <c r="J330" s="104" t="s">
        <v>151</v>
      </c>
      <c r="K330" s="104" t="s">
        <v>151</v>
      </c>
      <c r="L330" s="104" t="s">
        <v>207</v>
      </c>
      <c r="M330" s="104" t="s">
        <v>207</v>
      </c>
      <c r="N330" s="135"/>
      <c r="O330" s="109">
        <v>45900</v>
      </c>
      <c r="P330" t="s">
        <v>11</v>
      </c>
      <c r="Q330" s="105">
        <v>280</v>
      </c>
    </row>
    <row r="331" spans="2:17" x14ac:dyDescent="0.25">
      <c r="B331" s="110" t="s">
        <v>205</v>
      </c>
      <c r="C331" s="104">
        <v>30455</v>
      </c>
      <c r="D331" s="104" t="s">
        <v>198</v>
      </c>
      <c r="E331" s="112">
        <v>45885</v>
      </c>
      <c r="F331" s="102" t="s">
        <v>199</v>
      </c>
      <c r="G331" s="104" t="s">
        <v>200</v>
      </c>
      <c r="H331" s="105">
        <v>280</v>
      </c>
      <c r="I331" s="104" t="s">
        <v>151</v>
      </c>
      <c r="J331" s="104" t="s">
        <v>151</v>
      </c>
      <c r="K331" s="104" t="s">
        <v>151</v>
      </c>
      <c r="L331" s="104" t="s">
        <v>207</v>
      </c>
      <c r="M331" s="104" t="s">
        <v>207</v>
      </c>
      <c r="N331" s="135"/>
      <c r="O331" s="109">
        <v>45900</v>
      </c>
      <c r="P331" t="s">
        <v>11</v>
      </c>
      <c r="Q331" s="105">
        <v>280</v>
      </c>
    </row>
    <row r="332" spans="2:17" x14ac:dyDescent="0.25">
      <c r="B332" s="110" t="s">
        <v>212</v>
      </c>
      <c r="C332" s="104">
        <v>25919</v>
      </c>
      <c r="D332" s="104" t="s">
        <v>206</v>
      </c>
      <c r="E332" s="112">
        <v>45864</v>
      </c>
      <c r="F332" s="102" t="s">
        <v>149</v>
      </c>
      <c r="G332" s="104" t="s">
        <v>194</v>
      </c>
      <c r="H332" s="105">
        <v>179.2</v>
      </c>
      <c r="I332" s="104" t="s">
        <v>151</v>
      </c>
      <c r="J332" s="104" t="s">
        <v>151</v>
      </c>
      <c r="K332" s="104" t="s">
        <v>151</v>
      </c>
      <c r="L332" s="104" t="s">
        <v>213</v>
      </c>
      <c r="M332" s="104" t="s">
        <v>213</v>
      </c>
      <c r="N332" s="135"/>
      <c r="O332" s="109">
        <v>45869</v>
      </c>
      <c r="P332" t="s">
        <v>89</v>
      </c>
      <c r="Q332" s="105">
        <v>179.2</v>
      </c>
    </row>
    <row r="333" spans="2:17" x14ac:dyDescent="0.25">
      <c r="B333" s="110" t="s">
        <v>212</v>
      </c>
      <c r="C333" s="104">
        <v>25919</v>
      </c>
      <c r="D333" s="104" t="s">
        <v>206</v>
      </c>
      <c r="E333" s="112">
        <v>45872</v>
      </c>
      <c r="F333" s="102" t="s">
        <v>149</v>
      </c>
      <c r="G333" s="104" t="s">
        <v>150</v>
      </c>
      <c r="H333" s="105">
        <v>179.2</v>
      </c>
      <c r="I333" s="104" t="s">
        <v>151</v>
      </c>
      <c r="J333" s="104" t="s">
        <v>151</v>
      </c>
      <c r="K333" s="104" t="s">
        <v>151</v>
      </c>
      <c r="L333" s="104" t="s">
        <v>213</v>
      </c>
      <c r="M333" s="104" t="s">
        <v>213</v>
      </c>
      <c r="N333" s="135"/>
      <c r="O333" s="109">
        <v>45900</v>
      </c>
      <c r="P333" t="s">
        <v>89</v>
      </c>
      <c r="Q333" s="105">
        <v>179.2</v>
      </c>
    </row>
    <row r="334" spans="2:17" x14ac:dyDescent="0.25">
      <c r="B334" s="110" t="s">
        <v>212</v>
      </c>
      <c r="C334" s="104">
        <v>25919</v>
      </c>
      <c r="D334" s="104" t="s">
        <v>206</v>
      </c>
      <c r="E334" s="112">
        <v>45878</v>
      </c>
      <c r="F334" s="102" t="s">
        <v>149</v>
      </c>
      <c r="G334" s="104" t="s">
        <v>194</v>
      </c>
      <c r="H334" s="105">
        <v>179.2</v>
      </c>
      <c r="I334" s="104" t="s">
        <v>151</v>
      </c>
      <c r="J334" s="104" t="s">
        <v>151</v>
      </c>
      <c r="K334" s="104" t="s">
        <v>151</v>
      </c>
      <c r="L334" s="104" t="s">
        <v>213</v>
      </c>
      <c r="M334" s="104" t="s">
        <v>213</v>
      </c>
      <c r="N334" s="135"/>
      <c r="O334" s="109">
        <v>45900</v>
      </c>
      <c r="P334" t="s">
        <v>89</v>
      </c>
      <c r="Q334" s="105">
        <v>179.2</v>
      </c>
    </row>
    <row r="335" spans="2:17" x14ac:dyDescent="0.25">
      <c r="B335" s="110" t="s">
        <v>212</v>
      </c>
      <c r="C335" s="104">
        <v>25919</v>
      </c>
      <c r="D335" s="104" t="s">
        <v>206</v>
      </c>
      <c r="E335" s="112">
        <v>45884</v>
      </c>
      <c r="F335" s="102" t="s">
        <v>149</v>
      </c>
      <c r="G335" s="104" t="s">
        <v>194</v>
      </c>
      <c r="H335" s="105">
        <v>179.2</v>
      </c>
      <c r="I335" s="104" t="s">
        <v>151</v>
      </c>
      <c r="J335" s="104" t="s">
        <v>151</v>
      </c>
      <c r="K335" s="104" t="s">
        <v>151</v>
      </c>
      <c r="L335" s="104" t="s">
        <v>213</v>
      </c>
      <c r="M335" s="104" t="s">
        <v>213</v>
      </c>
      <c r="N335" s="135"/>
      <c r="O335" s="109">
        <v>45900</v>
      </c>
      <c r="P335" t="s">
        <v>89</v>
      </c>
      <c r="Q335" s="105">
        <v>179.2</v>
      </c>
    </row>
    <row r="336" spans="2:17" x14ac:dyDescent="0.25">
      <c r="B336" s="110" t="s">
        <v>212</v>
      </c>
      <c r="C336" s="104">
        <v>25919</v>
      </c>
      <c r="D336" s="104" t="s">
        <v>206</v>
      </c>
      <c r="E336" s="112">
        <v>45886</v>
      </c>
      <c r="F336" s="102" t="s">
        <v>149</v>
      </c>
      <c r="G336" s="104" t="s">
        <v>194</v>
      </c>
      <c r="H336" s="105">
        <v>179.2</v>
      </c>
      <c r="I336" s="104" t="s">
        <v>151</v>
      </c>
      <c r="J336" s="104" t="s">
        <v>151</v>
      </c>
      <c r="K336" s="104" t="s">
        <v>151</v>
      </c>
      <c r="L336" s="104" t="s">
        <v>213</v>
      </c>
      <c r="M336" s="104" t="s">
        <v>213</v>
      </c>
      <c r="N336" s="135"/>
      <c r="O336" s="109">
        <v>45900</v>
      </c>
      <c r="P336" t="s">
        <v>89</v>
      </c>
      <c r="Q336" s="105">
        <v>179.2</v>
      </c>
    </row>
    <row r="337" spans="2:17" x14ac:dyDescent="0.25">
      <c r="B337" s="110" t="s">
        <v>214</v>
      </c>
      <c r="C337" s="104">
        <v>31465</v>
      </c>
      <c r="D337" s="104" t="s">
        <v>148</v>
      </c>
      <c r="E337" s="112">
        <v>45871</v>
      </c>
      <c r="F337" s="102" t="s">
        <v>149</v>
      </c>
      <c r="G337" s="104" t="s">
        <v>150</v>
      </c>
      <c r="H337" s="105">
        <v>235</v>
      </c>
      <c r="I337" s="104" t="s">
        <v>151</v>
      </c>
      <c r="J337" s="104" t="s">
        <v>151</v>
      </c>
      <c r="K337" s="104" t="s">
        <v>151</v>
      </c>
      <c r="L337" s="125" t="s">
        <v>250</v>
      </c>
      <c r="M337" s="119" t="s">
        <v>215</v>
      </c>
      <c r="N337" s="135"/>
      <c r="O337" s="109">
        <v>45900</v>
      </c>
      <c r="P337" t="s">
        <v>68</v>
      </c>
      <c r="Q337" s="105">
        <v>235</v>
      </c>
    </row>
    <row r="338" spans="2:17" x14ac:dyDescent="0.25">
      <c r="B338" s="110" t="s">
        <v>214</v>
      </c>
      <c r="C338" s="104">
        <v>31465</v>
      </c>
      <c r="D338" s="104" t="s">
        <v>148</v>
      </c>
      <c r="E338" s="112">
        <v>45884</v>
      </c>
      <c r="F338" s="102" t="s">
        <v>149</v>
      </c>
      <c r="G338" s="104" t="s">
        <v>150</v>
      </c>
      <c r="H338" s="105">
        <v>235</v>
      </c>
      <c r="I338" s="104" t="s">
        <v>151</v>
      </c>
      <c r="J338" s="104" t="s">
        <v>151</v>
      </c>
      <c r="K338" s="104" t="s">
        <v>151</v>
      </c>
      <c r="L338" s="125" t="s">
        <v>250</v>
      </c>
      <c r="M338" s="119" t="s">
        <v>215</v>
      </c>
      <c r="N338" s="135"/>
      <c r="O338" s="109">
        <v>45900</v>
      </c>
      <c r="P338" t="s">
        <v>68</v>
      </c>
      <c r="Q338" s="105">
        <v>235</v>
      </c>
    </row>
    <row r="339" spans="2:17" x14ac:dyDescent="0.25">
      <c r="B339" s="110" t="s">
        <v>219</v>
      </c>
      <c r="C339" s="104">
        <v>30264</v>
      </c>
      <c r="D339" s="104" t="s">
        <v>192</v>
      </c>
      <c r="E339" s="118">
        <v>45860</v>
      </c>
      <c r="F339" s="102" t="s">
        <v>326</v>
      </c>
      <c r="G339" s="104" t="s">
        <v>150</v>
      </c>
      <c r="H339" s="105">
        <v>235</v>
      </c>
      <c r="I339" s="104" t="s">
        <v>151</v>
      </c>
      <c r="J339" s="104" t="s">
        <v>151</v>
      </c>
      <c r="K339" s="104" t="s">
        <v>151</v>
      </c>
      <c r="L339" s="104" t="s">
        <v>220</v>
      </c>
      <c r="M339" s="104" t="s">
        <v>220</v>
      </c>
      <c r="N339" s="134" t="s">
        <v>160</v>
      </c>
      <c r="O339" s="109">
        <v>45869</v>
      </c>
      <c r="P339" t="s">
        <v>29</v>
      </c>
      <c r="Q339" s="105">
        <v>235</v>
      </c>
    </row>
    <row r="340" spans="2:17" x14ac:dyDescent="0.25">
      <c r="B340" s="110" t="s">
        <v>219</v>
      </c>
      <c r="C340" s="104">
        <v>30264</v>
      </c>
      <c r="D340" s="104" t="s">
        <v>198</v>
      </c>
      <c r="E340" s="118">
        <v>45862</v>
      </c>
      <c r="F340" s="104" t="s">
        <v>199</v>
      </c>
      <c r="G340" s="104" t="s">
        <v>200</v>
      </c>
      <c r="H340" s="105">
        <v>280</v>
      </c>
      <c r="I340" s="104" t="s">
        <v>151</v>
      </c>
      <c r="J340" s="104" t="s">
        <v>151</v>
      </c>
      <c r="K340" s="104" t="s">
        <v>151</v>
      </c>
      <c r="L340" s="104" t="s">
        <v>220</v>
      </c>
      <c r="M340" s="104" t="s">
        <v>220</v>
      </c>
      <c r="N340" s="135"/>
      <c r="O340" s="109">
        <v>45869</v>
      </c>
      <c r="P340" t="s">
        <v>11</v>
      </c>
      <c r="Q340" s="105">
        <v>280</v>
      </c>
    </row>
    <row r="341" spans="2:17" x14ac:dyDescent="0.25">
      <c r="B341" s="110" t="s">
        <v>219</v>
      </c>
      <c r="C341" s="104">
        <v>30264</v>
      </c>
      <c r="D341" s="104" t="s">
        <v>148</v>
      </c>
      <c r="E341" s="118">
        <v>45864</v>
      </c>
      <c r="F341" s="102" t="s">
        <v>259</v>
      </c>
      <c r="G341" s="104" t="s">
        <v>150</v>
      </c>
      <c r="H341" s="105">
        <v>235</v>
      </c>
      <c r="I341" s="104" t="s">
        <v>151</v>
      </c>
      <c r="J341" s="104" t="s">
        <v>151</v>
      </c>
      <c r="K341" s="104" t="s">
        <v>151</v>
      </c>
      <c r="L341" s="104" t="s">
        <v>220</v>
      </c>
      <c r="M341" s="104" t="s">
        <v>220</v>
      </c>
      <c r="N341" s="135"/>
      <c r="O341" s="109">
        <v>45869</v>
      </c>
      <c r="P341" t="s">
        <v>68</v>
      </c>
      <c r="Q341" s="105">
        <v>235</v>
      </c>
    </row>
    <row r="342" spans="2:17" x14ac:dyDescent="0.25">
      <c r="B342" s="110" t="s">
        <v>219</v>
      </c>
      <c r="C342" s="104">
        <v>30264</v>
      </c>
      <c r="D342" s="104" t="s">
        <v>251</v>
      </c>
      <c r="E342" s="118">
        <v>45868</v>
      </c>
      <c r="F342" s="104" t="s">
        <v>258</v>
      </c>
      <c r="G342" s="104" t="s">
        <v>150</v>
      </c>
      <c r="H342" s="105">
        <v>235</v>
      </c>
      <c r="I342" s="104" t="s">
        <v>151</v>
      </c>
      <c r="J342" s="104" t="s">
        <v>151</v>
      </c>
      <c r="K342" s="104" t="s">
        <v>151</v>
      </c>
      <c r="L342" s="104" t="s">
        <v>220</v>
      </c>
      <c r="M342" s="104" t="s">
        <v>220</v>
      </c>
      <c r="N342" s="135"/>
      <c r="O342" s="109">
        <v>45869</v>
      </c>
      <c r="P342" t="s">
        <v>43</v>
      </c>
      <c r="Q342" s="105">
        <v>235</v>
      </c>
    </row>
    <row r="343" spans="2:17" x14ac:dyDescent="0.25">
      <c r="B343" s="110" t="s">
        <v>219</v>
      </c>
      <c r="C343" s="104">
        <v>30264</v>
      </c>
      <c r="D343" s="104" t="s">
        <v>198</v>
      </c>
      <c r="E343" s="118">
        <v>45868</v>
      </c>
      <c r="F343" s="102" t="s">
        <v>199</v>
      </c>
      <c r="G343" s="104" t="s">
        <v>200</v>
      </c>
      <c r="H343" s="105">
        <v>280</v>
      </c>
      <c r="I343" s="104" t="s">
        <v>151</v>
      </c>
      <c r="J343" s="104" t="s">
        <v>151</v>
      </c>
      <c r="K343" s="104" t="s">
        <v>151</v>
      </c>
      <c r="L343" s="104" t="s">
        <v>220</v>
      </c>
      <c r="M343" s="104" t="s">
        <v>220</v>
      </c>
      <c r="N343" s="135"/>
      <c r="O343" s="109">
        <v>45869</v>
      </c>
      <c r="P343" t="s">
        <v>11</v>
      </c>
      <c r="Q343" s="105">
        <v>280</v>
      </c>
    </row>
    <row r="344" spans="2:17" x14ac:dyDescent="0.25">
      <c r="B344" s="110" t="s">
        <v>219</v>
      </c>
      <c r="C344" s="104">
        <v>30264</v>
      </c>
      <c r="D344" s="102" t="s">
        <v>60</v>
      </c>
      <c r="E344" s="118">
        <v>45870</v>
      </c>
      <c r="F344" s="102" t="s">
        <v>327</v>
      </c>
      <c r="G344" s="104" t="s">
        <v>150</v>
      </c>
      <c r="H344" s="105">
        <v>235</v>
      </c>
      <c r="I344" s="104" t="s">
        <v>151</v>
      </c>
      <c r="J344" s="104" t="s">
        <v>151</v>
      </c>
      <c r="K344" s="104" t="s">
        <v>151</v>
      </c>
      <c r="L344" s="127" t="s">
        <v>220</v>
      </c>
      <c r="M344" s="104" t="s">
        <v>220</v>
      </c>
      <c r="N344" s="135"/>
      <c r="O344" s="109">
        <v>45900</v>
      </c>
      <c r="P344" t="s">
        <v>60</v>
      </c>
      <c r="Q344" s="105">
        <v>235</v>
      </c>
    </row>
    <row r="345" spans="2:17" x14ac:dyDescent="0.25">
      <c r="B345" s="110" t="s">
        <v>219</v>
      </c>
      <c r="C345" s="104">
        <v>30264</v>
      </c>
      <c r="D345" s="104" t="s">
        <v>251</v>
      </c>
      <c r="E345" s="118">
        <v>45872</v>
      </c>
      <c r="F345" s="102" t="s">
        <v>258</v>
      </c>
      <c r="G345" s="104" t="s">
        <v>150</v>
      </c>
      <c r="H345" s="105">
        <v>235</v>
      </c>
      <c r="I345" s="104" t="s">
        <v>151</v>
      </c>
      <c r="J345" s="104" t="s">
        <v>151</v>
      </c>
      <c r="K345" s="104" t="s">
        <v>151</v>
      </c>
      <c r="L345" s="127" t="s">
        <v>220</v>
      </c>
      <c r="M345" s="104" t="s">
        <v>220</v>
      </c>
      <c r="N345" s="135"/>
      <c r="O345" s="109">
        <v>45900</v>
      </c>
      <c r="P345" t="s">
        <v>43</v>
      </c>
      <c r="Q345" s="105">
        <v>235</v>
      </c>
    </row>
    <row r="346" spans="2:17" x14ac:dyDescent="0.25">
      <c r="B346" s="110" t="s">
        <v>219</v>
      </c>
      <c r="C346" s="104">
        <v>30264</v>
      </c>
      <c r="D346" s="104" t="s">
        <v>198</v>
      </c>
      <c r="E346" s="118">
        <v>45874</v>
      </c>
      <c r="F346" s="104" t="s">
        <v>199</v>
      </c>
      <c r="G346" s="104" t="s">
        <v>200</v>
      </c>
      <c r="H346" s="105">
        <v>280</v>
      </c>
      <c r="I346" s="104" t="s">
        <v>151</v>
      </c>
      <c r="J346" s="104" t="s">
        <v>151</v>
      </c>
      <c r="K346" s="104" t="s">
        <v>151</v>
      </c>
      <c r="L346" s="104" t="s">
        <v>220</v>
      </c>
      <c r="M346" s="104" t="s">
        <v>220</v>
      </c>
      <c r="N346" s="135"/>
      <c r="O346" s="109">
        <v>45900</v>
      </c>
      <c r="P346" t="s">
        <v>11</v>
      </c>
      <c r="Q346" s="105">
        <v>280</v>
      </c>
    </row>
    <row r="347" spans="2:17" x14ac:dyDescent="0.25">
      <c r="B347" s="110" t="s">
        <v>219</v>
      </c>
      <c r="C347" s="104">
        <v>30264</v>
      </c>
      <c r="D347" s="104" t="s">
        <v>148</v>
      </c>
      <c r="E347" s="118">
        <v>45878</v>
      </c>
      <c r="F347" s="102" t="s">
        <v>259</v>
      </c>
      <c r="G347" s="104" t="s">
        <v>150</v>
      </c>
      <c r="H347" s="105">
        <v>235</v>
      </c>
      <c r="I347" s="104" t="s">
        <v>151</v>
      </c>
      <c r="J347" s="104" t="s">
        <v>151</v>
      </c>
      <c r="K347" s="104" t="s">
        <v>151</v>
      </c>
      <c r="L347" s="104" t="s">
        <v>220</v>
      </c>
      <c r="M347" s="104" t="s">
        <v>220</v>
      </c>
      <c r="N347" s="135"/>
      <c r="O347" s="109">
        <v>45900</v>
      </c>
      <c r="P347" t="s">
        <v>68</v>
      </c>
      <c r="Q347" s="105">
        <v>235</v>
      </c>
    </row>
    <row r="348" spans="2:17" x14ac:dyDescent="0.25">
      <c r="B348" s="110" t="s">
        <v>219</v>
      </c>
      <c r="C348" s="104">
        <v>30264</v>
      </c>
      <c r="D348" s="104" t="s">
        <v>328</v>
      </c>
      <c r="E348" s="118">
        <v>45884</v>
      </c>
      <c r="F348" s="104" t="s">
        <v>329</v>
      </c>
      <c r="G348" s="104" t="s">
        <v>330</v>
      </c>
      <c r="H348" s="105">
        <v>235</v>
      </c>
      <c r="I348" s="104" t="s">
        <v>151</v>
      </c>
      <c r="J348" s="104" t="s">
        <v>151</v>
      </c>
      <c r="K348" s="104" t="s">
        <v>151</v>
      </c>
      <c r="L348" s="104" t="s">
        <v>220</v>
      </c>
      <c r="M348" s="104" t="s">
        <v>220</v>
      </c>
      <c r="N348" s="135"/>
      <c r="O348" s="109">
        <v>45900</v>
      </c>
      <c r="P348" t="s">
        <v>42</v>
      </c>
      <c r="Q348" s="105">
        <v>235</v>
      </c>
    </row>
    <row r="349" spans="2:17" x14ac:dyDescent="0.25">
      <c r="B349" s="110" t="s">
        <v>219</v>
      </c>
      <c r="C349" s="104">
        <v>30264</v>
      </c>
      <c r="D349" s="104" t="s">
        <v>148</v>
      </c>
      <c r="E349" s="118">
        <v>45886</v>
      </c>
      <c r="F349" s="102" t="s">
        <v>259</v>
      </c>
      <c r="G349" s="104" t="s">
        <v>150</v>
      </c>
      <c r="H349" s="105">
        <v>235</v>
      </c>
      <c r="I349" s="104" t="s">
        <v>151</v>
      </c>
      <c r="J349" s="104" t="s">
        <v>151</v>
      </c>
      <c r="K349" s="104" t="s">
        <v>151</v>
      </c>
      <c r="L349" s="104" t="s">
        <v>220</v>
      </c>
      <c r="M349" s="104" t="s">
        <v>220</v>
      </c>
      <c r="N349" s="135"/>
      <c r="O349" s="109">
        <v>45900</v>
      </c>
      <c r="P349" t="s">
        <v>68</v>
      </c>
      <c r="Q349" s="105">
        <v>235</v>
      </c>
    </row>
    <row r="350" spans="2:17" x14ac:dyDescent="0.25">
      <c r="B350" s="110" t="s">
        <v>219</v>
      </c>
      <c r="C350" s="104">
        <v>30264</v>
      </c>
      <c r="D350" s="104" t="s">
        <v>45</v>
      </c>
      <c r="E350" s="118">
        <v>45888</v>
      </c>
      <c r="F350" s="102" t="s">
        <v>226</v>
      </c>
      <c r="G350" s="104" t="s">
        <v>229</v>
      </c>
      <c r="H350" s="105">
        <v>235</v>
      </c>
      <c r="I350" s="104" t="s">
        <v>151</v>
      </c>
      <c r="J350" s="104" t="s">
        <v>151</v>
      </c>
      <c r="K350" s="104" t="s">
        <v>151</v>
      </c>
      <c r="L350" s="104" t="s">
        <v>220</v>
      </c>
      <c r="M350" s="104" t="s">
        <v>220</v>
      </c>
      <c r="N350" s="135"/>
      <c r="O350" s="109">
        <v>45900</v>
      </c>
      <c r="P350" t="s">
        <v>45</v>
      </c>
      <c r="Q350" s="105">
        <v>235</v>
      </c>
    </row>
    <row r="351" spans="2:17" x14ac:dyDescent="0.25">
      <c r="B351" s="110" t="s">
        <v>147</v>
      </c>
      <c r="C351" s="104">
        <v>31343</v>
      </c>
      <c r="D351" s="104" t="s">
        <v>148</v>
      </c>
      <c r="E351" s="118">
        <v>45885</v>
      </c>
      <c r="F351" s="104" t="s">
        <v>325</v>
      </c>
      <c r="G351" s="104" t="s">
        <v>150</v>
      </c>
      <c r="H351" s="105">
        <v>235</v>
      </c>
      <c r="I351" s="104" t="s">
        <v>151</v>
      </c>
      <c r="J351" s="104" t="s">
        <v>151</v>
      </c>
      <c r="K351" s="104" t="s">
        <v>151</v>
      </c>
      <c r="L351" s="138" t="s">
        <v>331</v>
      </c>
      <c r="M351" s="119" t="s">
        <v>153</v>
      </c>
      <c r="N351" s="136"/>
      <c r="O351" s="109">
        <v>45900</v>
      </c>
      <c r="P351" t="s">
        <v>68</v>
      </c>
      <c r="Q351" s="105">
        <v>235</v>
      </c>
    </row>
    <row r="352" spans="2:17" ht="26.25" x14ac:dyDescent="0.25">
      <c r="B352" s="110" t="s">
        <v>332</v>
      </c>
      <c r="C352" s="104">
        <v>31787</v>
      </c>
      <c r="D352" s="102" t="s">
        <v>267</v>
      </c>
      <c r="E352" s="118">
        <v>45855</v>
      </c>
      <c r="F352" s="104" t="s">
        <v>333</v>
      </c>
      <c r="G352" s="104" t="s">
        <v>150</v>
      </c>
      <c r="H352" s="105">
        <v>235</v>
      </c>
      <c r="I352" s="104" t="s">
        <v>151</v>
      </c>
      <c r="J352" s="104" t="s">
        <v>151</v>
      </c>
      <c r="K352" s="104" t="s">
        <v>151</v>
      </c>
      <c r="L352" s="104" t="s">
        <v>334</v>
      </c>
      <c r="M352" s="104" t="s">
        <v>334</v>
      </c>
      <c r="N352" s="132"/>
      <c r="O352" s="109">
        <v>45869</v>
      </c>
      <c r="P352" t="s">
        <v>105</v>
      </c>
      <c r="Q352" s="105">
        <v>235</v>
      </c>
    </row>
    <row r="353" spans="2:17" x14ac:dyDescent="0.25">
      <c r="B353" s="110" t="s">
        <v>332</v>
      </c>
      <c r="C353" s="104">
        <v>31787</v>
      </c>
      <c r="D353" s="102" t="s">
        <v>267</v>
      </c>
      <c r="E353" s="118">
        <v>45885</v>
      </c>
      <c r="F353" s="104" t="s">
        <v>258</v>
      </c>
      <c r="G353" s="104" t="s">
        <v>150</v>
      </c>
      <c r="H353" s="105">
        <v>235</v>
      </c>
      <c r="I353" s="104" t="s">
        <v>151</v>
      </c>
      <c r="J353" s="104" t="s">
        <v>151</v>
      </c>
      <c r="K353" s="104" t="s">
        <v>151</v>
      </c>
      <c r="L353" s="104" t="s">
        <v>334</v>
      </c>
      <c r="M353" s="104" t="s">
        <v>334</v>
      </c>
      <c r="N353" s="132"/>
      <c r="O353" s="109">
        <v>45900</v>
      </c>
      <c r="P353" t="s">
        <v>105</v>
      </c>
      <c r="Q353" s="105">
        <v>235</v>
      </c>
    </row>
    <row r="354" spans="2:17" ht="26.25" x14ac:dyDescent="0.25">
      <c r="B354" s="110" t="s">
        <v>335</v>
      </c>
      <c r="C354" s="104">
        <v>31857</v>
      </c>
      <c r="D354" s="104" t="s">
        <v>251</v>
      </c>
      <c r="E354" s="118">
        <v>45874</v>
      </c>
      <c r="F354" s="102" t="s">
        <v>226</v>
      </c>
      <c r="G354" s="104" t="s">
        <v>150</v>
      </c>
      <c r="H354" s="105">
        <v>235</v>
      </c>
      <c r="I354" s="104" t="s">
        <v>151</v>
      </c>
      <c r="J354" s="104" t="s">
        <v>151</v>
      </c>
      <c r="K354" s="104" t="s">
        <v>151</v>
      </c>
      <c r="L354" s="104" t="s">
        <v>336</v>
      </c>
      <c r="M354" s="119" t="s">
        <v>337</v>
      </c>
      <c r="N354" s="132"/>
      <c r="O354" s="109">
        <v>45900</v>
      </c>
      <c r="P354" t="s">
        <v>43</v>
      </c>
      <c r="Q354" s="105">
        <v>235</v>
      </c>
    </row>
    <row r="355" spans="2:17" x14ac:dyDescent="0.25">
      <c r="B355" s="110" t="s">
        <v>294</v>
      </c>
      <c r="C355" s="104">
        <v>29678</v>
      </c>
      <c r="D355" s="104" t="s">
        <v>45</v>
      </c>
      <c r="E355" s="118" t="s">
        <v>338</v>
      </c>
      <c r="F355" s="104" t="s">
        <v>339</v>
      </c>
      <c r="G355" s="104" t="s">
        <v>150</v>
      </c>
      <c r="H355" s="105">
        <v>235</v>
      </c>
      <c r="I355" s="104" t="s">
        <v>151</v>
      </c>
      <c r="J355" s="104" t="s">
        <v>151</v>
      </c>
      <c r="K355" s="104" t="s">
        <v>151</v>
      </c>
      <c r="L355" s="102" t="s">
        <v>295</v>
      </c>
      <c r="M355" s="102" t="s">
        <v>295</v>
      </c>
      <c r="N355" s="132"/>
      <c r="O355" s="109">
        <v>45869</v>
      </c>
      <c r="P355" t="s">
        <v>45</v>
      </c>
      <c r="Q355" s="105">
        <v>235</v>
      </c>
    </row>
    <row r="356" spans="2:17" x14ac:dyDescent="0.25">
      <c r="B356" s="110" t="s">
        <v>294</v>
      </c>
      <c r="C356" s="104">
        <v>29678</v>
      </c>
      <c r="D356" s="102" t="s">
        <v>267</v>
      </c>
      <c r="E356" s="118">
        <v>45875</v>
      </c>
      <c r="F356" s="104" t="s">
        <v>226</v>
      </c>
      <c r="G356" s="104" t="s">
        <v>150</v>
      </c>
      <c r="H356" s="105">
        <v>235</v>
      </c>
      <c r="I356" s="104" t="s">
        <v>151</v>
      </c>
      <c r="J356" s="104" t="s">
        <v>151</v>
      </c>
      <c r="K356" s="104" t="s">
        <v>151</v>
      </c>
      <c r="L356" s="102" t="s">
        <v>295</v>
      </c>
      <c r="M356" s="102" t="s">
        <v>295</v>
      </c>
      <c r="N356" s="132"/>
      <c r="O356" s="109">
        <v>45900</v>
      </c>
      <c r="P356" t="s">
        <v>105</v>
      </c>
      <c r="Q356" s="105">
        <v>235</v>
      </c>
    </row>
    <row r="357" spans="2:17" x14ac:dyDescent="0.25">
      <c r="B357" s="110" t="s">
        <v>294</v>
      </c>
      <c r="C357" s="104">
        <v>29678</v>
      </c>
      <c r="D357" s="104" t="s">
        <v>148</v>
      </c>
      <c r="E357" s="118">
        <v>45885</v>
      </c>
      <c r="F357" s="104" t="s">
        <v>258</v>
      </c>
      <c r="G357" s="104" t="s">
        <v>150</v>
      </c>
      <c r="H357" s="105">
        <v>235</v>
      </c>
      <c r="I357" s="104" t="s">
        <v>151</v>
      </c>
      <c r="J357" s="104" t="s">
        <v>151</v>
      </c>
      <c r="K357" s="104" t="s">
        <v>151</v>
      </c>
      <c r="L357" s="102" t="s">
        <v>295</v>
      </c>
      <c r="M357" s="102" t="s">
        <v>295</v>
      </c>
      <c r="N357" s="132"/>
      <c r="O357" s="109">
        <v>45900</v>
      </c>
      <c r="P357" t="s">
        <v>68</v>
      </c>
      <c r="Q357" s="105">
        <v>235</v>
      </c>
    </row>
    <row r="358" spans="2:17" x14ac:dyDescent="0.25">
      <c r="B358" s="110" t="s">
        <v>294</v>
      </c>
      <c r="C358" s="104">
        <v>29678</v>
      </c>
      <c r="D358" s="104" t="s">
        <v>148</v>
      </c>
      <c r="E358" s="118">
        <v>45887</v>
      </c>
      <c r="F358" s="104" t="s">
        <v>258</v>
      </c>
      <c r="G358" s="104" t="s">
        <v>150</v>
      </c>
      <c r="H358" s="105">
        <v>235</v>
      </c>
      <c r="I358" s="104" t="s">
        <v>151</v>
      </c>
      <c r="J358" s="104" t="s">
        <v>151</v>
      </c>
      <c r="K358" s="104" t="s">
        <v>151</v>
      </c>
      <c r="L358" s="102" t="s">
        <v>295</v>
      </c>
      <c r="M358" s="102" t="s">
        <v>295</v>
      </c>
      <c r="N358" s="132"/>
      <c r="O358" s="109">
        <v>45900</v>
      </c>
      <c r="P358" t="s">
        <v>68</v>
      </c>
      <c r="Q358" s="105">
        <v>235</v>
      </c>
    </row>
    <row r="359" spans="2:17" x14ac:dyDescent="0.25">
      <c r="B359" s="110" t="s">
        <v>294</v>
      </c>
      <c r="C359" s="104">
        <v>29678</v>
      </c>
      <c r="D359" s="104" t="s">
        <v>148</v>
      </c>
      <c r="E359" s="118">
        <v>45889</v>
      </c>
      <c r="F359" s="104" t="s">
        <v>258</v>
      </c>
      <c r="G359" s="104" t="s">
        <v>150</v>
      </c>
      <c r="H359" s="105">
        <v>235</v>
      </c>
      <c r="I359" s="104" t="s">
        <v>151</v>
      </c>
      <c r="J359" s="104" t="s">
        <v>151</v>
      </c>
      <c r="K359" s="104" t="s">
        <v>151</v>
      </c>
      <c r="L359" s="102" t="s">
        <v>295</v>
      </c>
      <c r="M359" s="102" t="s">
        <v>295</v>
      </c>
      <c r="N359" s="132"/>
      <c r="O359" s="109">
        <v>45900</v>
      </c>
      <c r="P359" t="s">
        <v>68</v>
      </c>
      <c r="Q359" s="105">
        <v>235</v>
      </c>
    </row>
    <row r="360" spans="2:17" x14ac:dyDescent="0.25">
      <c r="B360" s="101" t="s">
        <v>163</v>
      </c>
      <c r="C360" s="102">
        <v>31558</v>
      </c>
      <c r="D360" s="102" t="s">
        <v>267</v>
      </c>
      <c r="E360" s="103">
        <v>45891</v>
      </c>
      <c r="F360" s="102" t="s">
        <v>258</v>
      </c>
      <c r="G360" s="104" t="s">
        <v>194</v>
      </c>
      <c r="H360" s="105">
        <v>280</v>
      </c>
      <c r="I360" s="104" t="s">
        <v>151</v>
      </c>
      <c r="J360" s="104" t="s">
        <v>151</v>
      </c>
      <c r="K360" s="104" t="s">
        <v>151</v>
      </c>
      <c r="L360" s="102" t="s">
        <v>164</v>
      </c>
      <c r="M360" s="102" t="s">
        <v>165</v>
      </c>
      <c r="N360" s="132"/>
      <c r="O360" s="109">
        <v>45900</v>
      </c>
      <c r="P360" t="s">
        <v>105</v>
      </c>
      <c r="Q360" s="105">
        <v>280</v>
      </c>
    </row>
    <row r="361" spans="2:17" x14ac:dyDescent="0.25">
      <c r="B361" s="101" t="s">
        <v>163</v>
      </c>
      <c r="C361" s="102">
        <v>31558</v>
      </c>
      <c r="D361" s="102" t="s">
        <v>267</v>
      </c>
      <c r="E361" s="103">
        <v>45893</v>
      </c>
      <c r="F361" s="102" t="s">
        <v>258</v>
      </c>
      <c r="G361" s="104" t="s">
        <v>194</v>
      </c>
      <c r="H361" s="105">
        <v>280</v>
      </c>
      <c r="I361" s="104" t="s">
        <v>151</v>
      </c>
      <c r="J361" s="104" t="s">
        <v>151</v>
      </c>
      <c r="K361" s="104" t="s">
        <v>151</v>
      </c>
      <c r="L361" s="102" t="s">
        <v>164</v>
      </c>
      <c r="M361" s="102" t="s">
        <v>165</v>
      </c>
      <c r="N361" s="132"/>
      <c r="O361" s="109">
        <v>45900</v>
      </c>
      <c r="P361" t="s">
        <v>105</v>
      </c>
      <c r="Q361" s="105">
        <v>280</v>
      </c>
    </row>
    <row r="362" spans="2:17" x14ac:dyDescent="0.25">
      <c r="B362" s="101" t="s">
        <v>163</v>
      </c>
      <c r="C362" s="102">
        <v>31558</v>
      </c>
      <c r="D362" s="102" t="s">
        <v>267</v>
      </c>
      <c r="E362" s="103">
        <v>45895</v>
      </c>
      <c r="F362" s="102" t="s">
        <v>258</v>
      </c>
      <c r="G362" s="104" t="s">
        <v>194</v>
      </c>
      <c r="H362" s="105">
        <v>280</v>
      </c>
      <c r="I362" s="104" t="s">
        <v>151</v>
      </c>
      <c r="J362" s="104" t="s">
        <v>151</v>
      </c>
      <c r="K362" s="104" t="s">
        <v>151</v>
      </c>
      <c r="L362" s="102" t="s">
        <v>164</v>
      </c>
      <c r="M362" s="102" t="s">
        <v>165</v>
      </c>
      <c r="N362" s="132"/>
      <c r="O362" s="109">
        <v>45900</v>
      </c>
      <c r="P362" t="s">
        <v>105</v>
      </c>
      <c r="Q362" s="105">
        <v>280</v>
      </c>
    </row>
    <row r="363" spans="2:17" x14ac:dyDescent="0.25">
      <c r="B363" s="101" t="s">
        <v>163</v>
      </c>
      <c r="C363" s="102">
        <v>31558</v>
      </c>
      <c r="D363" s="102" t="s">
        <v>267</v>
      </c>
      <c r="E363" s="103">
        <v>45897</v>
      </c>
      <c r="F363" s="102" t="s">
        <v>258</v>
      </c>
      <c r="G363" s="104" t="s">
        <v>194</v>
      </c>
      <c r="H363" s="105">
        <v>280</v>
      </c>
      <c r="I363" s="104" t="s">
        <v>151</v>
      </c>
      <c r="J363" s="104" t="s">
        <v>151</v>
      </c>
      <c r="K363" s="104" t="s">
        <v>151</v>
      </c>
      <c r="L363" s="102" t="s">
        <v>164</v>
      </c>
      <c r="M363" s="102" t="s">
        <v>165</v>
      </c>
      <c r="N363" s="132"/>
      <c r="O363" s="109">
        <v>45900</v>
      </c>
      <c r="P363" t="s">
        <v>105</v>
      </c>
      <c r="Q363" s="105">
        <v>280</v>
      </c>
    </row>
    <row r="364" spans="2:17" x14ac:dyDescent="0.25">
      <c r="B364" s="101" t="s">
        <v>163</v>
      </c>
      <c r="C364" s="102">
        <v>31558</v>
      </c>
      <c r="D364" s="102" t="s">
        <v>267</v>
      </c>
      <c r="E364" s="103">
        <v>45899</v>
      </c>
      <c r="F364" s="102" t="s">
        <v>258</v>
      </c>
      <c r="G364" s="104" t="s">
        <v>194</v>
      </c>
      <c r="H364" s="105">
        <v>280</v>
      </c>
      <c r="I364" s="104" t="s">
        <v>151</v>
      </c>
      <c r="J364" s="104" t="s">
        <v>151</v>
      </c>
      <c r="K364" s="104" t="s">
        <v>151</v>
      </c>
      <c r="L364" s="102" t="s">
        <v>164</v>
      </c>
      <c r="M364" s="102" t="s">
        <v>165</v>
      </c>
      <c r="N364" s="132"/>
      <c r="O364" s="109">
        <v>45900</v>
      </c>
      <c r="P364" t="s">
        <v>105</v>
      </c>
      <c r="Q364" s="105">
        <v>280</v>
      </c>
    </row>
    <row r="365" spans="2:17" x14ac:dyDescent="0.25">
      <c r="B365" s="101" t="s">
        <v>163</v>
      </c>
      <c r="C365" s="102">
        <v>31558</v>
      </c>
      <c r="D365" s="102" t="s">
        <v>267</v>
      </c>
      <c r="E365" s="103">
        <v>45901</v>
      </c>
      <c r="F365" s="102" t="s">
        <v>258</v>
      </c>
      <c r="G365" s="104" t="s">
        <v>194</v>
      </c>
      <c r="H365" s="105">
        <v>280</v>
      </c>
      <c r="I365" s="104" t="s">
        <v>151</v>
      </c>
      <c r="J365" s="104" t="s">
        <v>151</v>
      </c>
      <c r="K365" s="104" t="s">
        <v>151</v>
      </c>
      <c r="L365" s="102" t="s">
        <v>164</v>
      </c>
      <c r="M365" s="102" t="s">
        <v>165</v>
      </c>
      <c r="N365" s="132"/>
      <c r="O365" s="109">
        <v>45930</v>
      </c>
      <c r="P365" t="s">
        <v>105</v>
      </c>
      <c r="Q365" s="105">
        <v>280</v>
      </c>
    </row>
    <row r="366" spans="2:17" x14ac:dyDescent="0.25">
      <c r="B366" s="101" t="s">
        <v>163</v>
      </c>
      <c r="C366" s="102">
        <v>31558</v>
      </c>
      <c r="D366" s="102" t="s">
        <v>267</v>
      </c>
      <c r="E366" s="103">
        <v>45903</v>
      </c>
      <c r="F366" s="102" t="s">
        <v>258</v>
      </c>
      <c r="G366" s="104" t="s">
        <v>194</v>
      </c>
      <c r="H366" s="105">
        <v>280</v>
      </c>
      <c r="I366" s="104" t="s">
        <v>151</v>
      </c>
      <c r="J366" s="104" t="s">
        <v>151</v>
      </c>
      <c r="K366" s="104" t="s">
        <v>151</v>
      </c>
      <c r="L366" s="102" t="s">
        <v>164</v>
      </c>
      <c r="M366" s="102" t="s">
        <v>165</v>
      </c>
      <c r="N366" s="132"/>
      <c r="O366" s="109">
        <v>45930</v>
      </c>
      <c r="P366" t="s">
        <v>105</v>
      </c>
      <c r="Q366" s="105">
        <v>280</v>
      </c>
    </row>
    <row r="367" spans="2:17" x14ac:dyDescent="0.25">
      <c r="B367" s="101" t="s">
        <v>163</v>
      </c>
      <c r="C367" s="102">
        <v>31558</v>
      </c>
      <c r="D367" s="102" t="s">
        <v>267</v>
      </c>
      <c r="E367" s="103">
        <v>45905</v>
      </c>
      <c r="F367" s="102" t="s">
        <v>258</v>
      </c>
      <c r="G367" s="104" t="s">
        <v>194</v>
      </c>
      <c r="H367" s="105">
        <v>280</v>
      </c>
      <c r="I367" s="104" t="s">
        <v>151</v>
      </c>
      <c r="J367" s="104" t="s">
        <v>151</v>
      </c>
      <c r="K367" s="104" t="s">
        <v>151</v>
      </c>
      <c r="L367" s="102" t="s">
        <v>164</v>
      </c>
      <c r="M367" s="102" t="s">
        <v>165</v>
      </c>
      <c r="N367" s="132"/>
      <c r="O367" s="109">
        <v>45930</v>
      </c>
      <c r="P367" t="s">
        <v>105</v>
      </c>
      <c r="Q367" s="105">
        <v>280</v>
      </c>
    </row>
    <row r="368" spans="2:17" x14ac:dyDescent="0.25">
      <c r="B368" s="101" t="s">
        <v>163</v>
      </c>
      <c r="C368" s="102">
        <v>31558</v>
      </c>
      <c r="D368" s="102" t="s">
        <v>267</v>
      </c>
      <c r="E368" s="103">
        <v>45907</v>
      </c>
      <c r="F368" s="102" t="s">
        <v>258</v>
      </c>
      <c r="G368" s="104" t="s">
        <v>194</v>
      </c>
      <c r="H368" s="105">
        <v>280</v>
      </c>
      <c r="I368" s="104" t="s">
        <v>151</v>
      </c>
      <c r="J368" s="104" t="s">
        <v>151</v>
      </c>
      <c r="K368" s="104" t="s">
        <v>151</v>
      </c>
      <c r="L368" s="102" t="s">
        <v>164</v>
      </c>
      <c r="M368" s="102" t="s">
        <v>165</v>
      </c>
      <c r="N368" s="132"/>
      <c r="O368" s="109">
        <v>45930</v>
      </c>
      <c r="P368" t="s">
        <v>105</v>
      </c>
      <c r="Q368" s="105">
        <v>280</v>
      </c>
    </row>
    <row r="369" spans="2:17" x14ac:dyDescent="0.25">
      <c r="B369" s="101" t="s">
        <v>163</v>
      </c>
      <c r="C369" s="102">
        <v>31558</v>
      </c>
      <c r="D369" s="102" t="s">
        <v>267</v>
      </c>
      <c r="E369" s="103">
        <v>45909</v>
      </c>
      <c r="F369" s="102" t="s">
        <v>258</v>
      </c>
      <c r="G369" s="104" t="s">
        <v>194</v>
      </c>
      <c r="H369" s="105">
        <v>280</v>
      </c>
      <c r="I369" s="104" t="s">
        <v>151</v>
      </c>
      <c r="J369" s="104" t="s">
        <v>151</v>
      </c>
      <c r="K369" s="104" t="s">
        <v>151</v>
      </c>
      <c r="L369" s="102" t="s">
        <v>164</v>
      </c>
      <c r="M369" s="102" t="s">
        <v>165</v>
      </c>
      <c r="N369" s="132"/>
      <c r="O369" s="109">
        <v>45930</v>
      </c>
      <c r="P369" t="s">
        <v>105</v>
      </c>
      <c r="Q369" s="105">
        <v>280</v>
      </c>
    </row>
    <row r="370" spans="2:17" x14ac:dyDescent="0.25">
      <c r="B370" s="101" t="s">
        <v>163</v>
      </c>
      <c r="C370" s="102">
        <v>31558</v>
      </c>
      <c r="D370" s="102" t="s">
        <v>267</v>
      </c>
      <c r="E370" s="103">
        <v>45911</v>
      </c>
      <c r="F370" s="102" t="s">
        <v>258</v>
      </c>
      <c r="G370" s="104" t="s">
        <v>194</v>
      </c>
      <c r="H370" s="105">
        <v>280</v>
      </c>
      <c r="I370" s="104" t="s">
        <v>151</v>
      </c>
      <c r="J370" s="104" t="s">
        <v>151</v>
      </c>
      <c r="K370" s="104" t="s">
        <v>151</v>
      </c>
      <c r="L370" s="102" t="s">
        <v>164</v>
      </c>
      <c r="M370" s="102" t="s">
        <v>165</v>
      </c>
      <c r="N370" s="132"/>
      <c r="O370" s="109">
        <v>45930</v>
      </c>
      <c r="P370" t="s">
        <v>105</v>
      </c>
      <c r="Q370" s="105">
        <v>280</v>
      </c>
    </row>
    <row r="371" spans="2:17" x14ac:dyDescent="0.25">
      <c r="B371" s="101" t="s">
        <v>163</v>
      </c>
      <c r="C371" s="102">
        <v>31558</v>
      </c>
      <c r="D371" s="102" t="s">
        <v>267</v>
      </c>
      <c r="E371" s="103">
        <v>45913</v>
      </c>
      <c r="F371" s="102" t="s">
        <v>258</v>
      </c>
      <c r="G371" s="104" t="s">
        <v>194</v>
      </c>
      <c r="H371" s="105">
        <v>280</v>
      </c>
      <c r="I371" s="104" t="s">
        <v>151</v>
      </c>
      <c r="J371" s="104" t="s">
        <v>151</v>
      </c>
      <c r="K371" s="104" t="s">
        <v>151</v>
      </c>
      <c r="L371" s="102" t="s">
        <v>164</v>
      </c>
      <c r="M371" s="102" t="s">
        <v>165</v>
      </c>
      <c r="N371" s="132"/>
      <c r="O371" s="109">
        <v>45930</v>
      </c>
      <c r="P371" t="s">
        <v>105</v>
      </c>
      <c r="Q371" s="105">
        <v>280</v>
      </c>
    </row>
    <row r="372" spans="2:17" x14ac:dyDescent="0.25">
      <c r="B372" s="101" t="s">
        <v>163</v>
      </c>
      <c r="C372" s="102">
        <v>31558</v>
      </c>
      <c r="D372" s="102" t="s">
        <v>148</v>
      </c>
      <c r="E372" s="103">
        <v>45914</v>
      </c>
      <c r="F372" s="102" t="s">
        <v>259</v>
      </c>
      <c r="G372" s="104" t="s">
        <v>150</v>
      </c>
      <c r="H372" s="105">
        <v>235</v>
      </c>
      <c r="I372" s="104" t="s">
        <v>151</v>
      </c>
      <c r="J372" s="104" t="s">
        <v>151</v>
      </c>
      <c r="K372" s="104" t="s">
        <v>151</v>
      </c>
      <c r="L372" s="102" t="s">
        <v>164</v>
      </c>
      <c r="M372" s="102" t="s">
        <v>165</v>
      </c>
      <c r="N372" s="132"/>
      <c r="O372" s="109">
        <v>45930</v>
      </c>
      <c r="P372" t="s">
        <v>68</v>
      </c>
      <c r="Q372" s="105">
        <v>235</v>
      </c>
    </row>
    <row r="373" spans="2:17" x14ac:dyDescent="0.25">
      <c r="B373" s="101" t="s">
        <v>163</v>
      </c>
      <c r="C373" s="102">
        <v>31558</v>
      </c>
      <c r="D373" s="102" t="s">
        <v>267</v>
      </c>
      <c r="E373" s="103">
        <v>45915</v>
      </c>
      <c r="F373" s="102" t="s">
        <v>340</v>
      </c>
      <c r="G373" s="104" t="s">
        <v>157</v>
      </c>
      <c r="H373" s="105">
        <v>250</v>
      </c>
      <c r="I373" s="104" t="s">
        <v>151</v>
      </c>
      <c r="J373" s="104" t="s">
        <v>151</v>
      </c>
      <c r="K373" s="104" t="s">
        <v>151</v>
      </c>
      <c r="L373" s="102" t="s">
        <v>164</v>
      </c>
      <c r="M373" s="102" t="s">
        <v>165</v>
      </c>
      <c r="N373" s="132"/>
      <c r="O373" s="109">
        <v>45930</v>
      </c>
      <c r="P373" t="s">
        <v>105</v>
      </c>
      <c r="Q373" s="105">
        <v>250</v>
      </c>
    </row>
    <row r="374" spans="2:17" x14ac:dyDescent="0.25">
      <c r="B374" s="101" t="s">
        <v>163</v>
      </c>
      <c r="C374" s="102">
        <v>31558</v>
      </c>
      <c r="D374" s="102" t="s">
        <v>267</v>
      </c>
      <c r="E374" s="103">
        <v>45915</v>
      </c>
      <c r="F374" s="102" t="s">
        <v>258</v>
      </c>
      <c r="G374" s="104" t="s">
        <v>194</v>
      </c>
      <c r="H374" s="105">
        <v>280</v>
      </c>
      <c r="I374" s="104" t="s">
        <v>151</v>
      </c>
      <c r="J374" s="104" t="s">
        <v>151</v>
      </c>
      <c r="K374" s="104" t="s">
        <v>151</v>
      </c>
      <c r="L374" s="102" t="s">
        <v>164</v>
      </c>
      <c r="M374" s="102" t="s">
        <v>165</v>
      </c>
      <c r="N374" s="132"/>
      <c r="O374" s="109">
        <v>45930</v>
      </c>
      <c r="P374" t="s">
        <v>105</v>
      </c>
      <c r="Q374" s="105">
        <v>280</v>
      </c>
    </row>
    <row r="375" spans="2:17" x14ac:dyDescent="0.25">
      <c r="B375" s="101" t="s">
        <v>163</v>
      </c>
      <c r="C375" s="102">
        <v>31558</v>
      </c>
      <c r="D375" s="102" t="s">
        <v>267</v>
      </c>
      <c r="E375" s="103">
        <v>45917</v>
      </c>
      <c r="F375" s="102" t="s">
        <v>340</v>
      </c>
      <c r="G375" s="104" t="s">
        <v>157</v>
      </c>
      <c r="H375" s="105">
        <v>250</v>
      </c>
      <c r="I375" s="104" t="s">
        <v>151</v>
      </c>
      <c r="J375" s="104" t="s">
        <v>151</v>
      </c>
      <c r="K375" s="104" t="s">
        <v>151</v>
      </c>
      <c r="L375" s="102" t="s">
        <v>164</v>
      </c>
      <c r="M375" s="102" t="s">
        <v>165</v>
      </c>
      <c r="N375" s="132"/>
      <c r="O375" s="109">
        <v>45930</v>
      </c>
      <c r="P375" t="s">
        <v>105</v>
      </c>
      <c r="Q375" s="105">
        <v>250</v>
      </c>
    </row>
    <row r="376" spans="2:17" x14ac:dyDescent="0.25">
      <c r="B376" s="101" t="s">
        <v>163</v>
      </c>
      <c r="C376" s="102">
        <v>31558</v>
      </c>
      <c r="D376" s="102" t="s">
        <v>267</v>
      </c>
      <c r="E376" s="103">
        <v>45917</v>
      </c>
      <c r="F376" s="102" t="s">
        <v>258</v>
      </c>
      <c r="G376" s="104" t="s">
        <v>194</v>
      </c>
      <c r="H376" s="105">
        <v>280</v>
      </c>
      <c r="I376" s="104" t="s">
        <v>151</v>
      </c>
      <c r="J376" s="104" t="s">
        <v>151</v>
      </c>
      <c r="K376" s="104" t="s">
        <v>151</v>
      </c>
      <c r="L376" s="102" t="s">
        <v>164</v>
      </c>
      <c r="M376" s="102" t="s">
        <v>165</v>
      </c>
      <c r="N376" s="132"/>
      <c r="O376" s="109">
        <v>45930</v>
      </c>
      <c r="P376" t="s">
        <v>105</v>
      </c>
      <c r="Q376" s="105">
        <v>280</v>
      </c>
    </row>
    <row r="377" spans="2:17" x14ac:dyDescent="0.25">
      <c r="B377" s="101" t="s">
        <v>163</v>
      </c>
      <c r="C377" s="102">
        <v>31558</v>
      </c>
      <c r="D377" s="102" t="s">
        <v>267</v>
      </c>
      <c r="E377" s="103">
        <v>45919</v>
      </c>
      <c r="F377" s="102" t="s">
        <v>258</v>
      </c>
      <c r="G377" s="104" t="s">
        <v>194</v>
      </c>
      <c r="H377" s="105">
        <v>280</v>
      </c>
      <c r="I377" s="104" t="s">
        <v>151</v>
      </c>
      <c r="J377" s="104" t="s">
        <v>151</v>
      </c>
      <c r="K377" s="104" t="s">
        <v>151</v>
      </c>
      <c r="L377" s="102" t="s">
        <v>164</v>
      </c>
      <c r="M377" s="102" t="s">
        <v>165</v>
      </c>
      <c r="N377" s="132"/>
      <c r="O377" s="109">
        <v>45930</v>
      </c>
      <c r="P377" t="s">
        <v>105</v>
      </c>
      <c r="Q377" s="105">
        <v>280</v>
      </c>
    </row>
    <row r="378" spans="2:17" x14ac:dyDescent="0.25">
      <c r="B378" s="101" t="s">
        <v>201</v>
      </c>
      <c r="C378" s="102">
        <v>29709</v>
      </c>
      <c r="D378" s="102" t="s">
        <v>192</v>
      </c>
      <c r="E378" s="103">
        <v>45895</v>
      </c>
      <c r="F378" s="102" t="s">
        <v>341</v>
      </c>
      <c r="G378" s="104" t="s">
        <v>150</v>
      </c>
      <c r="H378" s="105">
        <v>235</v>
      </c>
      <c r="I378" s="104" t="s">
        <v>151</v>
      </c>
      <c r="J378" s="104" t="s">
        <v>151</v>
      </c>
      <c r="K378" s="104" t="s">
        <v>151</v>
      </c>
      <c r="L378" s="102" t="s">
        <v>301</v>
      </c>
      <c r="M378" s="102" t="s">
        <v>204</v>
      </c>
      <c r="N378" s="132"/>
      <c r="O378" s="109">
        <v>45900</v>
      </c>
      <c r="P378" t="s">
        <v>29</v>
      </c>
      <c r="Q378" s="105">
        <v>235</v>
      </c>
    </row>
    <row r="379" spans="2:17" x14ac:dyDescent="0.25">
      <c r="B379" s="101" t="s">
        <v>201</v>
      </c>
      <c r="C379" s="102">
        <v>29709</v>
      </c>
      <c r="D379" s="102" t="s">
        <v>192</v>
      </c>
      <c r="E379" s="103">
        <v>45901</v>
      </c>
      <c r="F379" s="102" t="s">
        <v>342</v>
      </c>
      <c r="G379" s="104" t="s">
        <v>150</v>
      </c>
      <c r="H379" s="105">
        <v>235</v>
      </c>
      <c r="I379" s="104" t="s">
        <v>151</v>
      </c>
      <c r="J379" s="104" t="s">
        <v>151</v>
      </c>
      <c r="K379" s="104" t="s">
        <v>151</v>
      </c>
      <c r="L379" s="102" t="s">
        <v>301</v>
      </c>
      <c r="M379" s="102" t="s">
        <v>204</v>
      </c>
      <c r="N379" s="132"/>
      <c r="O379" s="109">
        <v>45930</v>
      </c>
      <c r="P379" t="s">
        <v>29</v>
      </c>
      <c r="Q379" s="105">
        <v>235</v>
      </c>
    </row>
    <row r="380" spans="2:17" x14ac:dyDescent="0.25">
      <c r="B380" s="101" t="s">
        <v>201</v>
      </c>
      <c r="C380" s="102">
        <v>29709</v>
      </c>
      <c r="D380" s="102" t="s">
        <v>192</v>
      </c>
      <c r="E380" s="103">
        <v>45913</v>
      </c>
      <c r="F380" s="102" t="s">
        <v>342</v>
      </c>
      <c r="G380" s="104" t="s">
        <v>150</v>
      </c>
      <c r="H380" s="105">
        <v>235</v>
      </c>
      <c r="I380" s="104" t="s">
        <v>151</v>
      </c>
      <c r="J380" s="104" t="s">
        <v>151</v>
      </c>
      <c r="K380" s="104" t="s">
        <v>151</v>
      </c>
      <c r="L380" s="102" t="s">
        <v>301</v>
      </c>
      <c r="M380" s="102" t="s">
        <v>204</v>
      </c>
      <c r="N380" s="132"/>
      <c r="O380" s="109">
        <v>45930</v>
      </c>
      <c r="P380" t="s">
        <v>29</v>
      </c>
      <c r="Q380" s="105">
        <v>235</v>
      </c>
    </row>
    <row r="381" spans="2:17" x14ac:dyDescent="0.25">
      <c r="B381" s="101" t="s">
        <v>171</v>
      </c>
      <c r="C381" s="102">
        <v>31543</v>
      </c>
      <c r="D381" s="102" t="s">
        <v>155</v>
      </c>
      <c r="E381" s="103">
        <v>45892</v>
      </c>
      <c r="F381" s="102" t="s">
        <v>306</v>
      </c>
      <c r="G381" s="104" t="s">
        <v>157</v>
      </c>
      <c r="H381" s="105">
        <v>235</v>
      </c>
      <c r="I381" s="104" t="s">
        <v>151</v>
      </c>
      <c r="J381" s="104" t="s">
        <v>151</v>
      </c>
      <c r="K381" s="104" t="s">
        <v>151</v>
      </c>
      <c r="L381" s="102" t="s">
        <v>172</v>
      </c>
      <c r="M381" s="102" t="s">
        <v>173</v>
      </c>
      <c r="N381" s="134" t="s">
        <v>160</v>
      </c>
      <c r="O381" s="109">
        <v>45900</v>
      </c>
      <c r="P381" t="s">
        <v>26</v>
      </c>
      <c r="Q381" s="105">
        <v>235</v>
      </c>
    </row>
    <row r="382" spans="2:17" x14ac:dyDescent="0.25">
      <c r="B382" s="101" t="s">
        <v>171</v>
      </c>
      <c r="C382" s="102">
        <v>31543</v>
      </c>
      <c r="D382" s="102" t="s">
        <v>148</v>
      </c>
      <c r="E382" s="103">
        <v>45893</v>
      </c>
      <c r="F382" s="102" t="s">
        <v>149</v>
      </c>
      <c r="G382" s="104" t="s">
        <v>150</v>
      </c>
      <c r="H382" s="105">
        <v>235</v>
      </c>
      <c r="I382" s="104" t="s">
        <v>151</v>
      </c>
      <c r="J382" s="104" t="s">
        <v>151</v>
      </c>
      <c r="K382" s="104" t="s">
        <v>151</v>
      </c>
      <c r="L382" s="102" t="s">
        <v>172</v>
      </c>
      <c r="M382" s="102" t="s">
        <v>173</v>
      </c>
      <c r="N382" s="132"/>
      <c r="O382" s="109">
        <v>45900</v>
      </c>
      <c r="P382" t="s">
        <v>68</v>
      </c>
      <c r="Q382" s="105">
        <v>235</v>
      </c>
    </row>
    <row r="383" spans="2:17" x14ac:dyDescent="0.25">
      <c r="B383" s="101" t="s">
        <v>171</v>
      </c>
      <c r="C383" s="102">
        <v>31543</v>
      </c>
      <c r="D383" s="102" t="s">
        <v>148</v>
      </c>
      <c r="E383" s="103">
        <v>45907</v>
      </c>
      <c r="F383" s="102" t="s">
        <v>149</v>
      </c>
      <c r="G383" s="104" t="s">
        <v>150</v>
      </c>
      <c r="H383" s="105">
        <v>235</v>
      </c>
      <c r="I383" s="104" t="s">
        <v>151</v>
      </c>
      <c r="J383" s="104" t="s">
        <v>151</v>
      </c>
      <c r="K383" s="104" t="s">
        <v>151</v>
      </c>
      <c r="L383" s="102" t="s">
        <v>172</v>
      </c>
      <c r="M383" s="102" t="s">
        <v>173</v>
      </c>
      <c r="N383" s="132"/>
      <c r="O383" s="109">
        <v>45930</v>
      </c>
      <c r="P383" t="s">
        <v>68</v>
      </c>
      <c r="Q383" s="105">
        <v>235</v>
      </c>
    </row>
    <row r="384" spans="2:17" x14ac:dyDescent="0.25">
      <c r="B384" s="110" t="s">
        <v>184</v>
      </c>
      <c r="C384" s="104" t="s">
        <v>185</v>
      </c>
      <c r="D384" s="104" t="s">
        <v>186</v>
      </c>
      <c r="E384" s="103">
        <v>45893</v>
      </c>
      <c r="F384" s="102" t="s">
        <v>149</v>
      </c>
      <c r="G384" s="104" t="s">
        <v>150</v>
      </c>
      <c r="H384" s="105">
        <v>190.53</v>
      </c>
      <c r="I384" s="104" t="s">
        <v>187</v>
      </c>
      <c r="J384" s="104" t="s">
        <v>188</v>
      </c>
      <c r="K384" s="104" t="s">
        <v>189</v>
      </c>
      <c r="L384" s="119" t="s">
        <v>151</v>
      </c>
      <c r="M384" s="119" t="s">
        <v>151</v>
      </c>
      <c r="N384" s="135"/>
      <c r="O384" s="109">
        <v>45900</v>
      </c>
      <c r="P384" t="s">
        <v>39</v>
      </c>
      <c r="Q384" s="105">
        <v>190.53</v>
      </c>
    </row>
    <row r="385" spans="2:17" x14ac:dyDescent="0.25">
      <c r="B385" s="110" t="s">
        <v>184</v>
      </c>
      <c r="C385" s="104" t="s">
        <v>185</v>
      </c>
      <c r="D385" s="104" t="s">
        <v>186</v>
      </c>
      <c r="E385" s="103">
        <v>45900</v>
      </c>
      <c r="F385" s="102" t="s">
        <v>149</v>
      </c>
      <c r="G385" s="104" t="s">
        <v>150</v>
      </c>
      <c r="H385" s="105">
        <v>190.53</v>
      </c>
      <c r="I385" s="104" t="s">
        <v>187</v>
      </c>
      <c r="J385" s="104" t="s">
        <v>188</v>
      </c>
      <c r="K385" s="104" t="s">
        <v>189</v>
      </c>
      <c r="L385" s="104" t="s">
        <v>151</v>
      </c>
      <c r="M385" s="119" t="s">
        <v>151</v>
      </c>
      <c r="N385" s="104"/>
      <c r="O385" s="109">
        <v>45900</v>
      </c>
      <c r="P385" t="s">
        <v>39</v>
      </c>
      <c r="Q385" s="105">
        <v>190.53</v>
      </c>
    </row>
    <row r="386" spans="2:17" x14ac:dyDescent="0.25">
      <c r="B386" s="110" t="s">
        <v>184</v>
      </c>
      <c r="C386" s="104" t="s">
        <v>185</v>
      </c>
      <c r="D386" s="104" t="s">
        <v>186</v>
      </c>
      <c r="E386" s="103">
        <v>45907</v>
      </c>
      <c r="F386" s="102" t="s">
        <v>149</v>
      </c>
      <c r="G386" s="104" t="s">
        <v>150</v>
      </c>
      <c r="H386" s="105">
        <v>190.53</v>
      </c>
      <c r="I386" s="104" t="s">
        <v>187</v>
      </c>
      <c r="J386" s="104" t="s">
        <v>188</v>
      </c>
      <c r="K386" s="104" t="s">
        <v>189</v>
      </c>
      <c r="L386" s="104" t="s">
        <v>151</v>
      </c>
      <c r="M386" s="119" t="s">
        <v>151</v>
      </c>
      <c r="N386" s="135"/>
      <c r="O386" s="109">
        <v>45930</v>
      </c>
      <c r="P386" t="s">
        <v>39</v>
      </c>
      <c r="Q386" s="105">
        <v>190.53</v>
      </c>
    </row>
    <row r="387" spans="2:17" x14ac:dyDescent="0.25">
      <c r="B387" s="110" t="s">
        <v>184</v>
      </c>
      <c r="C387" s="104" t="s">
        <v>185</v>
      </c>
      <c r="D387" s="104" t="s">
        <v>186</v>
      </c>
      <c r="E387" s="103">
        <v>45914</v>
      </c>
      <c r="F387" s="102" t="s">
        <v>310</v>
      </c>
      <c r="G387" s="104" t="s">
        <v>150</v>
      </c>
      <c r="H387" s="105">
        <v>190.53</v>
      </c>
      <c r="I387" s="104" t="s">
        <v>187</v>
      </c>
      <c r="J387" s="104" t="s">
        <v>188</v>
      </c>
      <c r="K387" s="104" t="s">
        <v>189</v>
      </c>
      <c r="L387" s="104" t="s">
        <v>151</v>
      </c>
      <c r="M387" s="119" t="s">
        <v>151</v>
      </c>
      <c r="N387" s="104"/>
      <c r="O387" s="109">
        <v>45930</v>
      </c>
      <c r="P387" t="s">
        <v>39</v>
      </c>
      <c r="Q387" s="105">
        <v>190.53</v>
      </c>
    </row>
    <row r="388" spans="2:17" x14ac:dyDescent="0.25">
      <c r="B388" s="120" t="s">
        <v>191</v>
      </c>
      <c r="C388" s="104">
        <v>30506</v>
      </c>
      <c r="D388" s="104" t="s">
        <v>148</v>
      </c>
      <c r="E388" s="112">
        <v>45891</v>
      </c>
      <c r="F388" s="104" t="s">
        <v>258</v>
      </c>
      <c r="G388" s="104" t="s">
        <v>150</v>
      </c>
      <c r="H388" s="105">
        <v>235</v>
      </c>
      <c r="I388" s="104" t="s">
        <v>151</v>
      </c>
      <c r="J388" s="104" t="s">
        <v>151</v>
      </c>
      <c r="K388" s="104" t="s">
        <v>151</v>
      </c>
      <c r="L388" s="104" t="s">
        <v>195</v>
      </c>
      <c r="M388" s="104" t="s">
        <v>195</v>
      </c>
      <c r="N388" s="104"/>
      <c r="O388" s="109">
        <v>45900</v>
      </c>
      <c r="P388" t="s">
        <v>68</v>
      </c>
      <c r="Q388" s="105">
        <v>235</v>
      </c>
    </row>
    <row r="389" spans="2:17" x14ac:dyDescent="0.25">
      <c r="B389" s="120" t="s">
        <v>191</v>
      </c>
      <c r="C389" s="104">
        <v>30506</v>
      </c>
      <c r="D389" s="104" t="s">
        <v>148</v>
      </c>
      <c r="E389" s="112">
        <v>45893</v>
      </c>
      <c r="F389" s="102" t="s">
        <v>149</v>
      </c>
      <c r="G389" s="104" t="s">
        <v>150</v>
      </c>
      <c r="H389" s="105">
        <v>235</v>
      </c>
      <c r="I389" s="104" t="s">
        <v>151</v>
      </c>
      <c r="J389" s="104" t="s">
        <v>151</v>
      </c>
      <c r="K389" s="104" t="s">
        <v>151</v>
      </c>
      <c r="L389" s="104" t="s">
        <v>195</v>
      </c>
      <c r="M389" s="104" t="s">
        <v>195</v>
      </c>
      <c r="N389" s="104"/>
      <c r="O389" s="109">
        <v>45900</v>
      </c>
      <c r="P389" t="s">
        <v>68</v>
      </c>
      <c r="Q389" s="105">
        <v>235</v>
      </c>
    </row>
    <row r="390" spans="2:17" x14ac:dyDescent="0.25">
      <c r="B390" s="120" t="s">
        <v>191</v>
      </c>
      <c r="C390" s="104">
        <v>30506</v>
      </c>
      <c r="D390" s="104" t="s">
        <v>148</v>
      </c>
      <c r="E390" s="112">
        <v>45895</v>
      </c>
      <c r="F390" s="104" t="s">
        <v>258</v>
      </c>
      <c r="G390" s="104" t="s">
        <v>150</v>
      </c>
      <c r="H390" s="105">
        <v>235</v>
      </c>
      <c r="I390" s="104" t="s">
        <v>151</v>
      </c>
      <c r="J390" s="104" t="s">
        <v>151</v>
      </c>
      <c r="K390" s="104" t="s">
        <v>151</v>
      </c>
      <c r="L390" s="104" t="s">
        <v>195</v>
      </c>
      <c r="M390" s="104" t="s">
        <v>195</v>
      </c>
      <c r="N390" s="104"/>
      <c r="O390" s="109">
        <v>45900</v>
      </c>
      <c r="P390" t="s">
        <v>68</v>
      </c>
      <c r="Q390" s="105">
        <v>235</v>
      </c>
    </row>
    <row r="391" spans="2:17" x14ac:dyDescent="0.25">
      <c r="B391" s="120" t="s">
        <v>191</v>
      </c>
      <c r="C391" s="104">
        <v>30506</v>
      </c>
      <c r="D391" s="104" t="s">
        <v>148</v>
      </c>
      <c r="E391" s="112">
        <v>45897</v>
      </c>
      <c r="F391" s="104" t="s">
        <v>258</v>
      </c>
      <c r="G391" s="104" t="s">
        <v>150</v>
      </c>
      <c r="H391" s="105">
        <v>235</v>
      </c>
      <c r="I391" s="104" t="s">
        <v>151</v>
      </c>
      <c r="J391" s="104" t="s">
        <v>151</v>
      </c>
      <c r="K391" s="104" t="s">
        <v>151</v>
      </c>
      <c r="L391" s="104" t="s">
        <v>195</v>
      </c>
      <c r="M391" s="104" t="s">
        <v>195</v>
      </c>
      <c r="N391" s="104"/>
      <c r="O391" s="109">
        <v>45900</v>
      </c>
      <c r="P391" t="s">
        <v>68</v>
      </c>
      <c r="Q391" s="105">
        <v>235</v>
      </c>
    </row>
    <row r="392" spans="2:17" x14ac:dyDescent="0.25">
      <c r="B392" s="120" t="s">
        <v>191</v>
      </c>
      <c r="C392" s="104">
        <v>30506</v>
      </c>
      <c r="D392" s="121" t="s">
        <v>148</v>
      </c>
      <c r="E392" s="112">
        <v>45899</v>
      </c>
      <c r="F392" s="104" t="s">
        <v>258</v>
      </c>
      <c r="G392" s="104" t="s">
        <v>150</v>
      </c>
      <c r="H392" s="105">
        <v>235</v>
      </c>
      <c r="I392" s="104" t="s">
        <v>151</v>
      </c>
      <c r="J392" s="104" t="s">
        <v>151</v>
      </c>
      <c r="K392" s="104" t="s">
        <v>151</v>
      </c>
      <c r="L392" s="104" t="s">
        <v>195</v>
      </c>
      <c r="M392" s="104" t="s">
        <v>195</v>
      </c>
      <c r="N392" s="104"/>
      <c r="O392" s="109">
        <v>45900</v>
      </c>
      <c r="P392" t="s">
        <v>68</v>
      </c>
      <c r="Q392" s="105">
        <v>235</v>
      </c>
    </row>
    <row r="393" spans="2:17" x14ac:dyDescent="0.25">
      <c r="B393" s="120" t="s">
        <v>191</v>
      </c>
      <c r="C393" s="104">
        <v>30506</v>
      </c>
      <c r="D393" s="121" t="s">
        <v>148</v>
      </c>
      <c r="E393" s="112">
        <v>45900</v>
      </c>
      <c r="F393" s="102" t="s">
        <v>313</v>
      </c>
      <c r="G393" s="104" t="s">
        <v>150</v>
      </c>
      <c r="H393" s="105">
        <v>235</v>
      </c>
      <c r="I393" s="104" t="s">
        <v>151</v>
      </c>
      <c r="J393" s="104" t="s">
        <v>151</v>
      </c>
      <c r="K393" s="104" t="s">
        <v>151</v>
      </c>
      <c r="L393" s="104" t="s">
        <v>195</v>
      </c>
      <c r="M393" s="104" t="s">
        <v>195</v>
      </c>
      <c r="N393" s="104"/>
      <c r="O393" s="109">
        <v>45900</v>
      </c>
      <c r="P393" t="s">
        <v>68</v>
      </c>
      <c r="Q393" s="105">
        <v>235</v>
      </c>
    </row>
    <row r="394" spans="2:17" x14ac:dyDescent="0.25">
      <c r="B394" s="110" t="s">
        <v>266</v>
      </c>
      <c r="C394" s="104">
        <v>31799</v>
      </c>
      <c r="D394" s="102" t="s">
        <v>267</v>
      </c>
      <c r="E394" s="112">
        <v>45915</v>
      </c>
      <c r="F394" s="104" t="s">
        <v>258</v>
      </c>
      <c r="G394" s="104" t="s">
        <v>268</v>
      </c>
      <c r="H394" s="105">
        <v>235</v>
      </c>
      <c r="I394" s="104" t="s">
        <v>151</v>
      </c>
      <c r="J394" s="104" t="s">
        <v>151</v>
      </c>
      <c r="K394" s="104" t="s">
        <v>151</v>
      </c>
      <c r="L394" s="119" t="s">
        <v>269</v>
      </c>
      <c r="M394" s="119" t="s">
        <v>269</v>
      </c>
      <c r="N394" s="135"/>
      <c r="O394" s="109">
        <v>45930</v>
      </c>
      <c r="P394" t="s">
        <v>105</v>
      </c>
      <c r="Q394" s="105">
        <v>235</v>
      </c>
    </row>
    <row r="395" spans="2:17" x14ac:dyDescent="0.25">
      <c r="B395" s="110" t="s">
        <v>320</v>
      </c>
      <c r="C395" s="104">
        <v>31804</v>
      </c>
      <c r="D395" s="104" t="s">
        <v>148</v>
      </c>
      <c r="E395" s="112">
        <v>45898</v>
      </c>
      <c r="F395" s="104" t="s">
        <v>226</v>
      </c>
      <c r="G395" s="104" t="s">
        <v>150</v>
      </c>
      <c r="H395" s="105">
        <v>235</v>
      </c>
      <c r="I395" s="104" t="s">
        <v>151</v>
      </c>
      <c r="J395" s="104" t="s">
        <v>151</v>
      </c>
      <c r="K395" s="104" t="s">
        <v>151</v>
      </c>
      <c r="L395" s="104" t="s">
        <v>321</v>
      </c>
      <c r="M395" s="104" t="s">
        <v>321</v>
      </c>
      <c r="N395" s="136"/>
      <c r="O395" s="109">
        <v>45900</v>
      </c>
      <c r="P395" t="s">
        <v>68</v>
      </c>
      <c r="Q395" s="105">
        <v>235</v>
      </c>
    </row>
    <row r="396" spans="2:17" x14ac:dyDescent="0.25">
      <c r="B396" s="110" t="s">
        <v>320</v>
      </c>
      <c r="C396" s="104">
        <v>31804</v>
      </c>
      <c r="D396" s="104" t="s">
        <v>343</v>
      </c>
      <c r="E396" s="112">
        <v>45902</v>
      </c>
      <c r="F396" s="104" t="s">
        <v>258</v>
      </c>
      <c r="G396" s="104" t="s">
        <v>150</v>
      </c>
      <c r="H396" s="105">
        <v>235</v>
      </c>
      <c r="I396" s="104" t="s">
        <v>151</v>
      </c>
      <c r="J396" s="104" t="s">
        <v>151</v>
      </c>
      <c r="K396" s="104" t="s">
        <v>151</v>
      </c>
      <c r="L396" s="104" t="s">
        <v>321</v>
      </c>
      <c r="M396" s="104" t="s">
        <v>321</v>
      </c>
      <c r="N396" s="136"/>
      <c r="O396" s="109">
        <v>45930</v>
      </c>
      <c r="P396" t="s">
        <v>117</v>
      </c>
      <c r="Q396" s="105">
        <v>235</v>
      </c>
    </row>
    <row r="397" spans="2:17" x14ac:dyDescent="0.25">
      <c r="B397" s="110" t="s">
        <v>320</v>
      </c>
      <c r="C397" s="104">
        <v>31804</v>
      </c>
      <c r="D397" s="104" t="s">
        <v>343</v>
      </c>
      <c r="E397" s="112">
        <v>45902</v>
      </c>
      <c r="F397" s="104" t="s">
        <v>258</v>
      </c>
      <c r="G397" s="104" t="s">
        <v>150</v>
      </c>
      <c r="H397" s="105">
        <v>235</v>
      </c>
      <c r="I397" s="104" t="s">
        <v>151</v>
      </c>
      <c r="J397" s="104" t="s">
        <v>151</v>
      </c>
      <c r="K397" s="104" t="s">
        <v>151</v>
      </c>
      <c r="L397" s="104" t="s">
        <v>321</v>
      </c>
      <c r="M397" s="104" t="s">
        <v>321</v>
      </c>
      <c r="N397" s="136"/>
      <c r="O397" s="109">
        <v>45930</v>
      </c>
      <c r="P397" t="s">
        <v>117</v>
      </c>
      <c r="Q397" s="105">
        <v>235</v>
      </c>
    </row>
    <row r="398" spans="2:17" x14ac:dyDescent="0.25">
      <c r="B398" s="110" t="s">
        <v>320</v>
      </c>
      <c r="C398" s="104">
        <v>31804</v>
      </c>
      <c r="D398" s="104" t="s">
        <v>343</v>
      </c>
      <c r="E398" s="112">
        <v>45904</v>
      </c>
      <c r="F398" s="104" t="s">
        <v>258</v>
      </c>
      <c r="G398" s="104" t="s">
        <v>150</v>
      </c>
      <c r="H398" s="105">
        <v>235</v>
      </c>
      <c r="I398" s="104" t="s">
        <v>151</v>
      </c>
      <c r="J398" s="104" t="s">
        <v>151</v>
      </c>
      <c r="K398" s="104" t="s">
        <v>151</v>
      </c>
      <c r="L398" s="104" t="s">
        <v>321</v>
      </c>
      <c r="M398" s="104" t="s">
        <v>321</v>
      </c>
      <c r="N398" s="136"/>
      <c r="O398" s="109">
        <v>45930</v>
      </c>
      <c r="P398" t="s">
        <v>117</v>
      </c>
      <c r="Q398" s="105">
        <v>235</v>
      </c>
    </row>
    <row r="399" spans="2:17" x14ac:dyDescent="0.25">
      <c r="B399" s="110" t="s">
        <v>320</v>
      </c>
      <c r="C399" s="104">
        <v>31804</v>
      </c>
      <c r="D399" s="104" t="s">
        <v>343</v>
      </c>
      <c r="E399" s="112">
        <v>45906</v>
      </c>
      <c r="F399" s="104" t="s">
        <v>258</v>
      </c>
      <c r="G399" s="104" t="s">
        <v>150</v>
      </c>
      <c r="H399" s="105">
        <v>235</v>
      </c>
      <c r="I399" s="104" t="s">
        <v>151</v>
      </c>
      <c r="J399" s="104" t="s">
        <v>151</v>
      </c>
      <c r="K399" s="104" t="s">
        <v>151</v>
      </c>
      <c r="L399" s="104" t="s">
        <v>321</v>
      </c>
      <c r="M399" s="104" t="s">
        <v>321</v>
      </c>
      <c r="N399" s="136"/>
      <c r="O399" s="109">
        <v>45930</v>
      </c>
      <c r="P399" t="s">
        <v>117</v>
      </c>
      <c r="Q399" s="105">
        <v>235</v>
      </c>
    </row>
    <row r="400" spans="2:17" x14ac:dyDescent="0.25">
      <c r="B400" s="110" t="s">
        <v>320</v>
      </c>
      <c r="C400" s="104">
        <v>31804</v>
      </c>
      <c r="D400" s="104" t="s">
        <v>343</v>
      </c>
      <c r="E400" s="112">
        <v>45908</v>
      </c>
      <c r="F400" s="104" t="s">
        <v>258</v>
      </c>
      <c r="G400" s="104" t="s">
        <v>150</v>
      </c>
      <c r="H400" s="105">
        <v>235</v>
      </c>
      <c r="I400" s="104" t="s">
        <v>151</v>
      </c>
      <c r="J400" s="104" t="s">
        <v>151</v>
      </c>
      <c r="K400" s="104" t="s">
        <v>151</v>
      </c>
      <c r="L400" s="104" t="s">
        <v>321</v>
      </c>
      <c r="M400" s="104" t="s">
        <v>321</v>
      </c>
      <c r="N400" s="136"/>
      <c r="O400" s="109">
        <v>45930</v>
      </c>
      <c r="P400" t="s">
        <v>117</v>
      </c>
      <c r="Q400" s="105">
        <v>235</v>
      </c>
    </row>
    <row r="401" spans="2:17" x14ac:dyDescent="0.25">
      <c r="B401" s="110" t="s">
        <v>320</v>
      </c>
      <c r="C401" s="104">
        <v>31804</v>
      </c>
      <c r="D401" s="104" t="s">
        <v>343</v>
      </c>
      <c r="E401" s="112">
        <v>45910</v>
      </c>
      <c r="F401" s="104" t="s">
        <v>258</v>
      </c>
      <c r="G401" s="104" t="s">
        <v>150</v>
      </c>
      <c r="H401" s="105">
        <v>235</v>
      </c>
      <c r="I401" s="104" t="s">
        <v>151</v>
      </c>
      <c r="J401" s="104" t="s">
        <v>151</v>
      </c>
      <c r="K401" s="104" t="s">
        <v>151</v>
      </c>
      <c r="L401" s="104" t="s">
        <v>321</v>
      </c>
      <c r="M401" s="104" t="s">
        <v>321</v>
      </c>
      <c r="N401" s="136"/>
      <c r="O401" s="109">
        <v>45930</v>
      </c>
      <c r="P401" t="s">
        <v>117</v>
      </c>
      <c r="Q401" s="105">
        <v>235</v>
      </c>
    </row>
    <row r="402" spans="2:17" x14ac:dyDescent="0.25">
      <c r="B402" s="110" t="s">
        <v>320</v>
      </c>
      <c r="C402" s="104">
        <v>31804</v>
      </c>
      <c r="D402" s="104" t="s">
        <v>343</v>
      </c>
      <c r="E402" s="112">
        <v>45912</v>
      </c>
      <c r="F402" s="104" t="s">
        <v>258</v>
      </c>
      <c r="G402" s="104" t="s">
        <v>150</v>
      </c>
      <c r="H402" s="105">
        <v>235</v>
      </c>
      <c r="I402" s="104" t="s">
        <v>151</v>
      </c>
      <c r="J402" s="104" t="s">
        <v>151</v>
      </c>
      <c r="K402" s="104" t="s">
        <v>151</v>
      </c>
      <c r="L402" s="104" t="s">
        <v>321</v>
      </c>
      <c r="M402" s="104" t="s">
        <v>321</v>
      </c>
      <c r="N402" s="136"/>
      <c r="O402" s="109">
        <v>45930</v>
      </c>
      <c r="P402" t="s">
        <v>117</v>
      </c>
      <c r="Q402" s="105">
        <v>235</v>
      </c>
    </row>
    <row r="403" spans="2:17" x14ac:dyDescent="0.25">
      <c r="B403" s="110" t="s">
        <v>320</v>
      </c>
      <c r="C403" s="104">
        <v>31804</v>
      </c>
      <c r="D403" s="104" t="s">
        <v>343</v>
      </c>
      <c r="E403" s="112">
        <v>45914</v>
      </c>
      <c r="F403" s="104" t="s">
        <v>258</v>
      </c>
      <c r="G403" s="104" t="s">
        <v>150</v>
      </c>
      <c r="H403" s="105">
        <v>235</v>
      </c>
      <c r="I403" s="104" t="s">
        <v>151</v>
      </c>
      <c r="J403" s="104" t="s">
        <v>151</v>
      </c>
      <c r="K403" s="104" t="s">
        <v>151</v>
      </c>
      <c r="L403" s="104" t="s">
        <v>321</v>
      </c>
      <c r="M403" s="104" t="s">
        <v>321</v>
      </c>
      <c r="N403" s="136"/>
      <c r="O403" s="109">
        <v>45930</v>
      </c>
      <c r="P403" t="s">
        <v>117</v>
      </c>
      <c r="Q403" s="105">
        <v>235</v>
      </c>
    </row>
    <row r="404" spans="2:17" x14ac:dyDescent="0.25">
      <c r="B404" s="110" t="s">
        <v>320</v>
      </c>
      <c r="C404" s="104">
        <v>31804</v>
      </c>
      <c r="D404" s="104" t="s">
        <v>343</v>
      </c>
      <c r="E404" s="112">
        <v>45916</v>
      </c>
      <c r="F404" s="104" t="s">
        <v>258</v>
      </c>
      <c r="G404" s="104" t="s">
        <v>150</v>
      </c>
      <c r="H404" s="105">
        <v>235</v>
      </c>
      <c r="I404" s="104" t="s">
        <v>151</v>
      </c>
      <c r="J404" s="104" t="s">
        <v>151</v>
      </c>
      <c r="K404" s="104" t="s">
        <v>151</v>
      </c>
      <c r="L404" s="104" t="s">
        <v>321</v>
      </c>
      <c r="M404" s="104" t="s">
        <v>321</v>
      </c>
      <c r="N404" s="136"/>
      <c r="O404" s="109">
        <v>45930</v>
      </c>
      <c r="P404" t="s">
        <v>117</v>
      </c>
      <c r="Q404" s="105">
        <v>235</v>
      </c>
    </row>
    <row r="405" spans="2:17" x14ac:dyDescent="0.25">
      <c r="B405" s="110" t="s">
        <v>320</v>
      </c>
      <c r="C405" s="104">
        <v>31804</v>
      </c>
      <c r="D405" s="104" t="s">
        <v>343</v>
      </c>
      <c r="E405" s="112">
        <v>45918</v>
      </c>
      <c r="F405" s="104" t="s">
        <v>258</v>
      </c>
      <c r="G405" s="104" t="s">
        <v>150</v>
      </c>
      <c r="H405" s="105">
        <v>235</v>
      </c>
      <c r="I405" s="104" t="s">
        <v>151</v>
      </c>
      <c r="J405" s="104" t="s">
        <v>151</v>
      </c>
      <c r="K405" s="104" t="s">
        <v>151</v>
      </c>
      <c r="L405" s="104" t="s">
        <v>321</v>
      </c>
      <c r="M405" s="104" t="s">
        <v>321</v>
      </c>
      <c r="N405" s="136"/>
      <c r="O405" s="109">
        <v>45930</v>
      </c>
      <c r="P405" t="s">
        <v>117</v>
      </c>
      <c r="Q405" s="105">
        <v>235</v>
      </c>
    </row>
    <row r="406" spans="2:17" x14ac:dyDescent="0.25">
      <c r="B406" s="110" t="s">
        <v>320</v>
      </c>
      <c r="C406" s="104">
        <v>31804</v>
      </c>
      <c r="D406" s="104" t="s">
        <v>343</v>
      </c>
      <c r="E406" s="112">
        <v>45920</v>
      </c>
      <c r="F406" s="104" t="s">
        <v>258</v>
      </c>
      <c r="G406" s="104" t="s">
        <v>150</v>
      </c>
      <c r="H406" s="105">
        <v>235</v>
      </c>
      <c r="I406" s="104" t="s">
        <v>151</v>
      </c>
      <c r="J406" s="104" t="s">
        <v>151</v>
      </c>
      <c r="K406" s="104" t="s">
        <v>151</v>
      </c>
      <c r="L406" s="104" t="s">
        <v>321</v>
      </c>
      <c r="M406" s="104" t="s">
        <v>321</v>
      </c>
      <c r="N406" s="136"/>
      <c r="O406" s="109">
        <v>45930</v>
      </c>
      <c r="P406" t="s">
        <v>117</v>
      </c>
      <c r="Q406" s="105">
        <v>235</v>
      </c>
    </row>
    <row r="407" spans="2:17" x14ac:dyDescent="0.25">
      <c r="B407" s="110" t="s">
        <v>322</v>
      </c>
      <c r="C407" s="104">
        <v>31847</v>
      </c>
      <c r="D407" s="104" t="s">
        <v>45</v>
      </c>
      <c r="E407" s="112">
        <v>45890</v>
      </c>
      <c r="F407" s="104" t="s">
        <v>283</v>
      </c>
      <c r="G407" s="104" t="s">
        <v>229</v>
      </c>
      <c r="H407" s="105">
        <v>235</v>
      </c>
      <c r="I407" s="104" t="s">
        <v>151</v>
      </c>
      <c r="J407" s="104" t="s">
        <v>151</v>
      </c>
      <c r="K407" s="104" t="s">
        <v>151</v>
      </c>
      <c r="L407" s="104" t="s">
        <v>323</v>
      </c>
      <c r="M407" s="104" t="s">
        <v>324</v>
      </c>
      <c r="N407" s="136"/>
      <c r="O407" s="109">
        <v>45900</v>
      </c>
      <c r="P407" t="s">
        <v>45</v>
      </c>
      <c r="Q407" s="105">
        <v>235</v>
      </c>
    </row>
    <row r="408" spans="2:17" x14ac:dyDescent="0.25">
      <c r="B408" s="110" t="s">
        <v>322</v>
      </c>
      <c r="C408" s="104">
        <v>31847</v>
      </c>
      <c r="D408" s="104" t="s">
        <v>45</v>
      </c>
      <c r="E408" s="112">
        <v>45894</v>
      </c>
      <c r="F408" s="104" t="s">
        <v>283</v>
      </c>
      <c r="G408" s="104" t="s">
        <v>229</v>
      </c>
      <c r="H408" s="105">
        <v>235</v>
      </c>
      <c r="I408" s="104" t="s">
        <v>151</v>
      </c>
      <c r="J408" s="104" t="s">
        <v>151</v>
      </c>
      <c r="K408" s="104" t="s">
        <v>151</v>
      </c>
      <c r="L408" s="104" t="s">
        <v>323</v>
      </c>
      <c r="M408" s="104" t="s">
        <v>324</v>
      </c>
      <c r="N408" s="136"/>
      <c r="O408" s="109">
        <v>45900</v>
      </c>
      <c r="P408" t="s">
        <v>45</v>
      </c>
      <c r="Q408" s="105">
        <v>235</v>
      </c>
    </row>
    <row r="409" spans="2:17" x14ac:dyDescent="0.25">
      <c r="B409" s="110" t="s">
        <v>322</v>
      </c>
      <c r="C409" s="104">
        <v>31847</v>
      </c>
      <c r="D409" s="104" t="s">
        <v>45</v>
      </c>
      <c r="E409" s="112">
        <v>45896</v>
      </c>
      <c r="F409" s="104" t="s">
        <v>283</v>
      </c>
      <c r="G409" s="104" t="s">
        <v>229</v>
      </c>
      <c r="H409" s="105">
        <v>235</v>
      </c>
      <c r="I409" s="104" t="s">
        <v>151</v>
      </c>
      <c r="J409" s="104" t="s">
        <v>151</v>
      </c>
      <c r="K409" s="104" t="s">
        <v>151</v>
      </c>
      <c r="L409" s="104" t="s">
        <v>323</v>
      </c>
      <c r="M409" s="104" t="s">
        <v>324</v>
      </c>
      <c r="N409" s="136"/>
      <c r="O409" s="109">
        <v>45900</v>
      </c>
      <c r="P409" t="s">
        <v>45</v>
      </c>
      <c r="Q409" s="105">
        <v>235</v>
      </c>
    </row>
    <row r="410" spans="2:17" x14ac:dyDescent="0.25">
      <c r="B410" s="110" t="s">
        <v>322</v>
      </c>
      <c r="C410" s="104">
        <v>31847</v>
      </c>
      <c r="D410" s="104" t="s">
        <v>45</v>
      </c>
      <c r="E410" s="112">
        <v>45898</v>
      </c>
      <c r="F410" s="104" t="s">
        <v>283</v>
      </c>
      <c r="G410" s="104" t="s">
        <v>229</v>
      </c>
      <c r="H410" s="105">
        <v>235</v>
      </c>
      <c r="I410" s="104" t="s">
        <v>151</v>
      </c>
      <c r="J410" s="104" t="s">
        <v>151</v>
      </c>
      <c r="K410" s="104" t="s">
        <v>151</v>
      </c>
      <c r="L410" s="104" t="s">
        <v>323</v>
      </c>
      <c r="M410" s="104" t="s">
        <v>324</v>
      </c>
      <c r="N410" s="136"/>
      <c r="O410" s="109">
        <v>45900</v>
      </c>
      <c r="P410" t="s">
        <v>45</v>
      </c>
      <c r="Q410" s="105">
        <v>235</v>
      </c>
    </row>
    <row r="411" spans="2:17" x14ac:dyDescent="0.25">
      <c r="B411" s="110" t="s">
        <v>322</v>
      </c>
      <c r="C411" s="104">
        <v>31847</v>
      </c>
      <c r="D411" s="104" t="s">
        <v>45</v>
      </c>
      <c r="E411" s="112">
        <v>45902</v>
      </c>
      <c r="F411" s="104" t="s">
        <v>283</v>
      </c>
      <c r="G411" s="104" t="s">
        <v>229</v>
      </c>
      <c r="H411" s="105">
        <v>235</v>
      </c>
      <c r="I411" s="104" t="s">
        <v>151</v>
      </c>
      <c r="J411" s="104" t="s">
        <v>151</v>
      </c>
      <c r="K411" s="104" t="s">
        <v>151</v>
      </c>
      <c r="L411" s="104" t="s">
        <v>323</v>
      </c>
      <c r="M411" s="104" t="s">
        <v>324</v>
      </c>
      <c r="N411" s="136"/>
      <c r="O411" s="109">
        <v>45930</v>
      </c>
      <c r="P411" t="s">
        <v>45</v>
      </c>
      <c r="Q411" s="105">
        <v>235</v>
      </c>
    </row>
    <row r="412" spans="2:17" x14ac:dyDescent="0.25">
      <c r="B412" s="110" t="s">
        <v>322</v>
      </c>
      <c r="C412" s="104">
        <v>31847</v>
      </c>
      <c r="D412" s="104" t="s">
        <v>45</v>
      </c>
      <c r="E412" s="112">
        <v>45904</v>
      </c>
      <c r="F412" s="104" t="s">
        <v>283</v>
      </c>
      <c r="G412" s="104" t="s">
        <v>229</v>
      </c>
      <c r="H412" s="105">
        <v>235</v>
      </c>
      <c r="I412" s="104" t="s">
        <v>151</v>
      </c>
      <c r="J412" s="104" t="s">
        <v>151</v>
      </c>
      <c r="K412" s="104" t="s">
        <v>151</v>
      </c>
      <c r="L412" s="104" t="s">
        <v>323</v>
      </c>
      <c r="M412" s="104" t="s">
        <v>324</v>
      </c>
      <c r="N412" s="136"/>
      <c r="O412" s="109">
        <v>45930</v>
      </c>
      <c r="P412" t="s">
        <v>45</v>
      </c>
      <c r="Q412" s="105">
        <v>235</v>
      </c>
    </row>
    <row r="413" spans="2:17" x14ac:dyDescent="0.25">
      <c r="B413" s="110" t="s">
        <v>322</v>
      </c>
      <c r="C413" s="104">
        <v>31847</v>
      </c>
      <c r="D413" s="104" t="s">
        <v>45</v>
      </c>
      <c r="E413" s="112">
        <v>45906</v>
      </c>
      <c r="F413" s="104" t="s">
        <v>283</v>
      </c>
      <c r="G413" s="104" t="s">
        <v>229</v>
      </c>
      <c r="H413" s="105">
        <v>235</v>
      </c>
      <c r="I413" s="104" t="s">
        <v>151</v>
      </c>
      <c r="J413" s="104" t="s">
        <v>151</v>
      </c>
      <c r="K413" s="104" t="s">
        <v>151</v>
      </c>
      <c r="L413" s="104" t="s">
        <v>323</v>
      </c>
      <c r="M413" s="104" t="s">
        <v>324</v>
      </c>
      <c r="N413" s="136"/>
      <c r="O413" s="109">
        <v>45930</v>
      </c>
      <c r="P413" t="s">
        <v>45</v>
      </c>
      <c r="Q413" s="105">
        <v>235</v>
      </c>
    </row>
    <row r="414" spans="2:17" x14ac:dyDescent="0.25">
      <c r="B414" s="110" t="s">
        <v>322</v>
      </c>
      <c r="C414" s="104">
        <v>31847</v>
      </c>
      <c r="D414" s="104" t="s">
        <v>45</v>
      </c>
      <c r="E414" s="112">
        <v>45912</v>
      </c>
      <c r="F414" s="104" t="s">
        <v>283</v>
      </c>
      <c r="G414" s="104" t="s">
        <v>229</v>
      </c>
      <c r="H414" s="105">
        <v>235</v>
      </c>
      <c r="I414" s="104" t="s">
        <v>151</v>
      </c>
      <c r="J414" s="104" t="s">
        <v>151</v>
      </c>
      <c r="K414" s="104" t="s">
        <v>151</v>
      </c>
      <c r="L414" s="104" t="s">
        <v>323</v>
      </c>
      <c r="M414" s="104" t="s">
        <v>324</v>
      </c>
      <c r="N414" s="136"/>
      <c r="O414" s="109">
        <v>45930</v>
      </c>
      <c r="P414" t="s">
        <v>45</v>
      </c>
      <c r="Q414" s="105">
        <v>235</v>
      </c>
    </row>
    <row r="415" spans="2:17" x14ac:dyDescent="0.25">
      <c r="B415" s="110" t="s">
        <v>205</v>
      </c>
      <c r="C415" s="104">
        <v>30455</v>
      </c>
      <c r="D415" s="104" t="s">
        <v>198</v>
      </c>
      <c r="E415" s="112">
        <v>45892</v>
      </c>
      <c r="F415" s="102" t="s">
        <v>199</v>
      </c>
      <c r="G415" s="104" t="s">
        <v>200</v>
      </c>
      <c r="H415" s="139">
        <v>280</v>
      </c>
      <c r="I415" s="104" t="s">
        <v>151</v>
      </c>
      <c r="J415" s="104" t="s">
        <v>151</v>
      </c>
      <c r="K415" s="104" t="s">
        <v>151</v>
      </c>
      <c r="L415" s="104" t="s">
        <v>207</v>
      </c>
      <c r="M415" s="104" t="s">
        <v>207</v>
      </c>
      <c r="N415" s="136"/>
      <c r="O415" s="109">
        <v>45900</v>
      </c>
      <c r="P415" t="s">
        <v>11</v>
      </c>
      <c r="Q415" s="139">
        <v>280</v>
      </c>
    </row>
    <row r="416" spans="2:17" x14ac:dyDescent="0.25">
      <c r="B416" s="110" t="s">
        <v>205</v>
      </c>
      <c r="C416" s="104">
        <v>30455</v>
      </c>
      <c r="D416" s="104" t="s">
        <v>206</v>
      </c>
      <c r="E416" s="112">
        <v>45896</v>
      </c>
      <c r="F416" s="102" t="s">
        <v>149</v>
      </c>
      <c r="G416" s="104" t="s">
        <v>194</v>
      </c>
      <c r="H416" s="105">
        <v>179.2</v>
      </c>
      <c r="I416" s="104" t="s">
        <v>151</v>
      </c>
      <c r="J416" s="104" t="s">
        <v>151</v>
      </c>
      <c r="K416" s="104" t="s">
        <v>151</v>
      </c>
      <c r="L416" s="104" t="s">
        <v>207</v>
      </c>
      <c r="M416" s="104" t="s">
        <v>207</v>
      </c>
      <c r="N416" s="135"/>
      <c r="O416" s="109">
        <v>45900</v>
      </c>
      <c r="P416" t="s">
        <v>89</v>
      </c>
      <c r="Q416" s="105">
        <v>179.2</v>
      </c>
    </row>
    <row r="417" spans="2:17" x14ac:dyDescent="0.25">
      <c r="B417" s="110" t="s">
        <v>205</v>
      </c>
      <c r="C417" s="104">
        <v>30455</v>
      </c>
      <c r="D417" s="104" t="s">
        <v>198</v>
      </c>
      <c r="E417" s="112">
        <v>45898</v>
      </c>
      <c r="F417" s="102" t="s">
        <v>199</v>
      </c>
      <c r="G417" s="104" t="s">
        <v>200</v>
      </c>
      <c r="H417" s="139">
        <v>280</v>
      </c>
      <c r="I417" s="104" t="s">
        <v>151</v>
      </c>
      <c r="J417" s="104" t="s">
        <v>151</v>
      </c>
      <c r="K417" s="104" t="s">
        <v>151</v>
      </c>
      <c r="L417" s="104" t="s">
        <v>207</v>
      </c>
      <c r="M417" s="104" t="s">
        <v>207</v>
      </c>
      <c r="N417" s="135"/>
      <c r="O417" s="109">
        <v>45900</v>
      </c>
      <c r="P417" t="s">
        <v>11</v>
      </c>
      <c r="Q417" s="139">
        <v>280</v>
      </c>
    </row>
    <row r="418" spans="2:17" x14ac:dyDescent="0.25">
      <c r="B418" s="110" t="s">
        <v>205</v>
      </c>
      <c r="C418" s="104">
        <v>30455</v>
      </c>
      <c r="D418" s="104" t="s">
        <v>148</v>
      </c>
      <c r="E418" s="112">
        <v>45900</v>
      </c>
      <c r="F418" s="102" t="s">
        <v>258</v>
      </c>
      <c r="G418" s="104" t="s">
        <v>194</v>
      </c>
      <c r="H418" s="139">
        <v>235</v>
      </c>
      <c r="I418" s="104" t="s">
        <v>151</v>
      </c>
      <c r="J418" s="104" t="s">
        <v>151</v>
      </c>
      <c r="K418" s="104" t="s">
        <v>151</v>
      </c>
      <c r="L418" s="104" t="s">
        <v>207</v>
      </c>
      <c r="M418" s="104" t="s">
        <v>207</v>
      </c>
      <c r="N418" s="135"/>
      <c r="O418" s="109">
        <v>45900</v>
      </c>
      <c r="P418" t="s">
        <v>68</v>
      </c>
      <c r="Q418" s="139">
        <v>235</v>
      </c>
    </row>
    <row r="419" spans="2:17" x14ac:dyDescent="0.25">
      <c r="B419" s="110" t="s">
        <v>205</v>
      </c>
      <c r="C419" s="104">
        <v>30455</v>
      </c>
      <c r="D419" s="104" t="s">
        <v>206</v>
      </c>
      <c r="E419" s="112">
        <v>45902</v>
      </c>
      <c r="F419" s="102" t="s">
        <v>149</v>
      </c>
      <c r="G419" s="104" t="s">
        <v>150</v>
      </c>
      <c r="H419" s="105">
        <v>179.2</v>
      </c>
      <c r="I419" s="104" t="s">
        <v>151</v>
      </c>
      <c r="J419" s="104" t="s">
        <v>151</v>
      </c>
      <c r="K419" s="104" t="s">
        <v>151</v>
      </c>
      <c r="L419" s="104" t="s">
        <v>207</v>
      </c>
      <c r="M419" s="104" t="s">
        <v>207</v>
      </c>
      <c r="N419" s="135"/>
      <c r="O419" s="109">
        <v>45930</v>
      </c>
      <c r="P419" t="s">
        <v>89</v>
      </c>
      <c r="Q419" s="105">
        <v>179.2</v>
      </c>
    </row>
    <row r="420" spans="2:17" x14ac:dyDescent="0.25">
      <c r="B420" s="110" t="s">
        <v>205</v>
      </c>
      <c r="C420" s="104">
        <v>30455</v>
      </c>
      <c r="D420" s="104" t="s">
        <v>198</v>
      </c>
      <c r="E420" s="112">
        <v>45904</v>
      </c>
      <c r="F420" s="102" t="s">
        <v>199</v>
      </c>
      <c r="G420" s="104" t="s">
        <v>200</v>
      </c>
      <c r="H420" s="139">
        <v>280</v>
      </c>
      <c r="I420" s="104"/>
      <c r="J420" s="104"/>
      <c r="K420" s="104"/>
      <c r="L420" s="104"/>
      <c r="M420" s="104"/>
      <c r="N420" s="135"/>
      <c r="O420" s="109">
        <v>45930</v>
      </c>
      <c r="P420" t="s">
        <v>11</v>
      </c>
      <c r="Q420" s="139">
        <v>280</v>
      </c>
    </row>
    <row r="421" spans="2:17" x14ac:dyDescent="0.25">
      <c r="B421" s="110" t="s">
        <v>205</v>
      </c>
      <c r="C421" s="104">
        <v>30455</v>
      </c>
      <c r="D421" s="104" t="s">
        <v>206</v>
      </c>
      <c r="E421" s="112">
        <v>45910</v>
      </c>
      <c r="F421" s="102" t="s">
        <v>149</v>
      </c>
      <c r="G421" s="104" t="s">
        <v>150</v>
      </c>
      <c r="H421" s="105">
        <v>179.2</v>
      </c>
      <c r="I421" s="104" t="s">
        <v>151</v>
      </c>
      <c r="J421" s="104" t="s">
        <v>151</v>
      </c>
      <c r="K421" s="104" t="s">
        <v>151</v>
      </c>
      <c r="L421" s="104" t="s">
        <v>207</v>
      </c>
      <c r="M421" s="104" t="s">
        <v>207</v>
      </c>
      <c r="N421" s="135"/>
      <c r="O421" s="109">
        <v>45930</v>
      </c>
      <c r="P421" t="s">
        <v>89</v>
      </c>
      <c r="Q421" s="105">
        <v>179.2</v>
      </c>
    </row>
    <row r="422" spans="2:17" x14ac:dyDescent="0.25">
      <c r="B422" s="110" t="s">
        <v>205</v>
      </c>
      <c r="C422" s="104">
        <v>30455</v>
      </c>
      <c r="D422" s="102" t="s">
        <v>60</v>
      </c>
      <c r="E422" s="112">
        <v>45912</v>
      </c>
      <c r="F422" s="102" t="s">
        <v>344</v>
      </c>
      <c r="G422" s="104" t="s">
        <v>194</v>
      </c>
      <c r="H422" s="139">
        <v>280</v>
      </c>
      <c r="I422" s="104"/>
      <c r="J422" s="104"/>
      <c r="K422" s="104"/>
      <c r="L422" s="104"/>
      <c r="M422" s="104"/>
      <c r="N422" s="135"/>
      <c r="O422" s="109">
        <v>45930</v>
      </c>
      <c r="P422" t="s">
        <v>60</v>
      </c>
      <c r="Q422" s="139">
        <v>280</v>
      </c>
    </row>
    <row r="423" spans="2:17" x14ac:dyDescent="0.25">
      <c r="B423" s="110" t="s">
        <v>205</v>
      </c>
      <c r="C423" s="104">
        <v>30455</v>
      </c>
      <c r="D423" s="104" t="s">
        <v>206</v>
      </c>
      <c r="E423" s="112">
        <v>45916</v>
      </c>
      <c r="F423" s="102" t="s">
        <v>149</v>
      </c>
      <c r="G423" s="104" t="s">
        <v>194</v>
      </c>
      <c r="H423" s="105">
        <v>179.2</v>
      </c>
      <c r="I423" s="104" t="s">
        <v>151</v>
      </c>
      <c r="J423" s="104" t="s">
        <v>151</v>
      </c>
      <c r="K423" s="104" t="s">
        <v>151</v>
      </c>
      <c r="L423" s="104" t="s">
        <v>207</v>
      </c>
      <c r="M423" s="104" t="s">
        <v>207</v>
      </c>
      <c r="N423" s="135"/>
      <c r="O423" s="109">
        <v>45930</v>
      </c>
      <c r="P423" t="s">
        <v>89</v>
      </c>
      <c r="Q423" s="105">
        <v>179.2</v>
      </c>
    </row>
    <row r="424" spans="2:17" x14ac:dyDescent="0.25">
      <c r="B424" s="110" t="s">
        <v>212</v>
      </c>
      <c r="C424" s="104">
        <v>25919</v>
      </c>
      <c r="D424" s="104" t="s">
        <v>206</v>
      </c>
      <c r="E424" s="112">
        <v>45895</v>
      </c>
      <c r="F424" s="102" t="s">
        <v>149</v>
      </c>
      <c r="G424" s="104" t="s">
        <v>194</v>
      </c>
      <c r="H424" s="105">
        <v>179.2</v>
      </c>
      <c r="I424" s="104" t="s">
        <v>151</v>
      </c>
      <c r="J424" s="104" t="s">
        <v>151</v>
      </c>
      <c r="K424" s="104" t="s">
        <v>151</v>
      </c>
      <c r="L424" s="104" t="s">
        <v>213</v>
      </c>
      <c r="M424" s="104" t="s">
        <v>213</v>
      </c>
      <c r="N424" s="135"/>
      <c r="O424" s="109">
        <v>45900</v>
      </c>
      <c r="P424" t="s">
        <v>89</v>
      </c>
      <c r="Q424" s="105">
        <v>179.2</v>
      </c>
    </row>
    <row r="425" spans="2:17" x14ac:dyDescent="0.25">
      <c r="B425" s="110" t="s">
        <v>212</v>
      </c>
      <c r="C425" s="104">
        <v>25919</v>
      </c>
      <c r="D425" s="104" t="s">
        <v>206</v>
      </c>
      <c r="E425" s="112">
        <v>45903</v>
      </c>
      <c r="F425" s="102" t="s">
        <v>149</v>
      </c>
      <c r="G425" s="104" t="s">
        <v>150</v>
      </c>
      <c r="H425" s="105">
        <v>179.2</v>
      </c>
      <c r="I425" s="104" t="s">
        <v>151</v>
      </c>
      <c r="J425" s="104" t="s">
        <v>151</v>
      </c>
      <c r="K425" s="104" t="s">
        <v>151</v>
      </c>
      <c r="L425" s="104" t="s">
        <v>213</v>
      </c>
      <c r="M425" s="104" t="s">
        <v>213</v>
      </c>
      <c r="N425" s="135"/>
      <c r="O425" s="109">
        <v>45930</v>
      </c>
      <c r="P425" t="s">
        <v>89</v>
      </c>
      <c r="Q425" s="105">
        <v>179.2</v>
      </c>
    </row>
    <row r="426" spans="2:17" x14ac:dyDescent="0.25">
      <c r="B426" s="110" t="s">
        <v>212</v>
      </c>
      <c r="C426" s="104">
        <v>25919</v>
      </c>
      <c r="D426" s="104" t="s">
        <v>206</v>
      </c>
      <c r="E426" s="112">
        <v>45909</v>
      </c>
      <c r="F426" s="102" t="s">
        <v>149</v>
      </c>
      <c r="G426" s="104" t="s">
        <v>194</v>
      </c>
      <c r="H426" s="105">
        <v>179.2</v>
      </c>
      <c r="I426" s="104" t="s">
        <v>151</v>
      </c>
      <c r="J426" s="104" t="s">
        <v>151</v>
      </c>
      <c r="K426" s="104" t="s">
        <v>151</v>
      </c>
      <c r="L426" s="104" t="s">
        <v>213</v>
      </c>
      <c r="M426" s="104" t="s">
        <v>213</v>
      </c>
      <c r="N426" s="135"/>
      <c r="O426" s="109">
        <v>45930</v>
      </c>
      <c r="P426" t="s">
        <v>89</v>
      </c>
      <c r="Q426" s="105">
        <v>179.2</v>
      </c>
    </row>
    <row r="427" spans="2:17" x14ac:dyDescent="0.25">
      <c r="B427" s="110" t="s">
        <v>212</v>
      </c>
      <c r="C427" s="104">
        <v>25919</v>
      </c>
      <c r="D427" s="104" t="s">
        <v>206</v>
      </c>
      <c r="E427" s="112">
        <v>45915</v>
      </c>
      <c r="F427" s="102" t="s">
        <v>149</v>
      </c>
      <c r="G427" s="104" t="s">
        <v>194</v>
      </c>
      <c r="H427" s="105">
        <v>179.2</v>
      </c>
      <c r="I427" s="104" t="s">
        <v>151</v>
      </c>
      <c r="J427" s="104" t="s">
        <v>151</v>
      </c>
      <c r="K427" s="104" t="s">
        <v>151</v>
      </c>
      <c r="L427" s="104" t="s">
        <v>213</v>
      </c>
      <c r="M427" s="104" t="s">
        <v>213</v>
      </c>
      <c r="N427" s="135"/>
      <c r="O427" s="109">
        <v>45930</v>
      </c>
      <c r="P427" t="s">
        <v>89</v>
      </c>
      <c r="Q427" s="105">
        <v>179.2</v>
      </c>
    </row>
    <row r="428" spans="2:17" x14ac:dyDescent="0.25">
      <c r="B428" s="110" t="s">
        <v>212</v>
      </c>
      <c r="C428" s="104">
        <v>25919</v>
      </c>
      <c r="D428" s="104" t="s">
        <v>206</v>
      </c>
      <c r="E428" s="112">
        <v>45917</v>
      </c>
      <c r="F428" s="102" t="s">
        <v>149</v>
      </c>
      <c r="G428" s="104" t="s">
        <v>194</v>
      </c>
      <c r="H428" s="105">
        <v>179.2</v>
      </c>
      <c r="I428" s="104" t="s">
        <v>151</v>
      </c>
      <c r="J428" s="104" t="s">
        <v>151</v>
      </c>
      <c r="K428" s="104" t="s">
        <v>151</v>
      </c>
      <c r="L428" s="104" t="s">
        <v>213</v>
      </c>
      <c r="M428" s="104" t="s">
        <v>213</v>
      </c>
      <c r="N428" s="135"/>
      <c r="O428" s="109">
        <v>45930</v>
      </c>
      <c r="P428" t="s">
        <v>89</v>
      </c>
      <c r="Q428" s="105">
        <v>179.2</v>
      </c>
    </row>
    <row r="429" spans="2:17" x14ac:dyDescent="0.25">
      <c r="B429" s="110" t="s">
        <v>214</v>
      </c>
      <c r="C429" s="104">
        <v>31465</v>
      </c>
      <c r="D429" s="104" t="s">
        <v>148</v>
      </c>
      <c r="E429" s="112">
        <v>45913</v>
      </c>
      <c r="F429" s="102" t="s">
        <v>149</v>
      </c>
      <c r="G429" s="104" t="s">
        <v>150</v>
      </c>
      <c r="H429" s="105">
        <v>235</v>
      </c>
      <c r="I429" s="104" t="s">
        <v>151</v>
      </c>
      <c r="J429" s="104" t="s">
        <v>151</v>
      </c>
      <c r="K429" s="104" t="s">
        <v>151</v>
      </c>
      <c r="L429" s="125" t="s">
        <v>250</v>
      </c>
      <c r="M429" s="119" t="s">
        <v>215</v>
      </c>
      <c r="N429" s="135"/>
      <c r="O429" s="109">
        <v>45930</v>
      </c>
      <c r="P429" t="s">
        <v>68</v>
      </c>
      <c r="Q429" s="105">
        <v>235</v>
      </c>
    </row>
    <row r="430" spans="2:17" x14ac:dyDescent="0.25">
      <c r="B430" s="110" t="s">
        <v>219</v>
      </c>
      <c r="C430" s="104">
        <v>30264</v>
      </c>
      <c r="D430" s="104" t="s">
        <v>45</v>
      </c>
      <c r="E430" s="118">
        <v>45890</v>
      </c>
      <c r="F430" s="102" t="s">
        <v>258</v>
      </c>
      <c r="G430" s="104" t="s">
        <v>345</v>
      </c>
      <c r="H430" s="105">
        <v>235</v>
      </c>
      <c r="I430" s="104" t="s">
        <v>151</v>
      </c>
      <c r="J430" s="104" t="s">
        <v>151</v>
      </c>
      <c r="K430" s="104" t="s">
        <v>151</v>
      </c>
      <c r="L430" s="104" t="s">
        <v>220</v>
      </c>
      <c r="M430" s="104" t="s">
        <v>220</v>
      </c>
      <c r="N430" s="135"/>
      <c r="O430" s="109">
        <v>45900</v>
      </c>
      <c r="P430" t="s">
        <v>45</v>
      </c>
      <c r="Q430" s="105">
        <v>235</v>
      </c>
    </row>
    <row r="431" spans="2:17" x14ac:dyDescent="0.25">
      <c r="B431" s="110" t="s">
        <v>219</v>
      </c>
      <c r="C431" s="104">
        <v>30264</v>
      </c>
      <c r="D431" s="104" t="s">
        <v>45</v>
      </c>
      <c r="E431" s="118">
        <v>45892</v>
      </c>
      <c r="F431" s="104" t="s">
        <v>258</v>
      </c>
      <c r="G431" s="104" t="s">
        <v>345</v>
      </c>
      <c r="H431" s="105">
        <v>235</v>
      </c>
      <c r="I431" s="104" t="s">
        <v>151</v>
      </c>
      <c r="J431" s="104" t="s">
        <v>151</v>
      </c>
      <c r="K431" s="104" t="s">
        <v>151</v>
      </c>
      <c r="L431" s="104" t="s">
        <v>220</v>
      </c>
      <c r="M431" s="104" t="s">
        <v>220</v>
      </c>
      <c r="N431" s="135"/>
      <c r="O431" s="109">
        <v>45900</v>
      </c>
      <c r="P431" t="s">
        <v>45</v>
      </c>
      <c r="Q431" s="105">
        <v>235</v>
      </c>
    </row>
    <row r="432" spans="2:17" x14ac:dyDescent="0.25">
      <c r="B432" s="110" t="s">
        <v>219</v>
      </c>
      <c r="C432" s="104">
        <v>30264</v>
      </c>
      <c r="D432" s="104" t="s">
        <v>148</v>
      </c>
      <c r="E432" s="118">
        <v>45894</v>
      </c>
      <c r="F432" s="102" t="s">
        <v>259</v>
      </c>
      <c r="G432" s="104" t="s">
        <v>150</v>
      </c>
      <c r="H432" s="105">
        <v>235</v>
      </c>
      <c r="I432" s="104" t="s">
        <v>151</v>
      </c>
      <c r="J432" s="104" t="s">
        <v>151</v>
      </c>
      <c r="K432" s="104" t="s">
        <v>151</v>
      </c>
      <c r="L432" s="104" t="s">
        <v>220</v>
      </c>
      <c r="M432" s="104" t="s">
        <v>220</v>
      </c>
      <c r="N432" s="135"/>
      <c r="O432" s="109">
        <v>45900</v>
      </c>
      <c r="P432" t="s">
        <v>68</v>
      </c>
      <c r="Q432" s="105">
        <v>235</v>
      </c>
    </row>
    <row r="433" spans="2:17" x14ac:dyDescent="0.25">
      <c r="B433" s="110" t="s">
        <v>219</v>
      </c>
      <c r="C433" s="104">
        <v>30264</v>
      </c>
      <c r="D433" s="104" t="s">
        <v>148</v>
      </c>
      <c r="E433" s="118">
        <v>45896</v>
      </c>
      <c r="F433" s="104" t="s">
        <v>346</v>
      </c>
      <c r="G433" s="104" t="s">
        <v>150</v>
      </c>
      <c r="H433" s="105">
        <v>235</v>
      </c>
      <c r="I433" s="104" t="s">
        <v>151</v>
      </c>
      <c r="J433" s="104" t="s">
        <v>151</v>
      </c>
      <c r="K433" s="104" t="s">
        <v>151</v>
      </c>
      <c r="L433" s="104" t="s">
        <v>220</v>
      </c>
      <c r="M433" s="104" t="s">
        <v>220</v>
      </c>
      <c r="N433" s="135"/>
      <c r="O433" s="109">
        <v>45900</v>
      </c>
      <c r="P433" t="s">
        <v>68</v>
      </c>
      <c r="Q433" s="105">
        <v>235</v>
      </c>
    </row>
    <row r="434" spans="2:17" x14ac:dyDescent="0.25">
      <c r="B434" s="110" t="s">
        <v>219</v>
      </c>
      <c r="C434" s="104">
        <v>30264</v>
      </c>
      <c r="D434" s="104" t="s">
        <v>148</v>
      </c>
      <c r="E434" s="118">
        <v>45898</v>
      </c>
      <c r="F434" s="102" t="s">
        <v>258</v>
      </c>
      <c r="G434" s="104" t="s">
        <v>150</v>
      </c>
      <c r="H434" s="105">
        <v>235</v>
      </c>
      <c r="I434" s="104" t="s">
        <v>151</v>
      </c>
      <c r="J434" s="104" t="s">
        <v>151</v>
      </c>
      <c r="K434" s="104" t="s">
        <v>151</v>
      </c>
      <c r="L434" s="104" t="s">
        <v>220</v>
      </c>
      <c r="M434" s="104" t="s">
        <v>220</v>
      </c>
      <c r="N434" s="135"/>
      <c r="O434" s="109">
        <v>45900</v>
      </c>
      <c r="P434" t="s">
        <v>68</v>
      </c>
      <c r="Q434" s="105">
        <v>235</v>
      </c>
    </row>
    <row r="435" spans="2:17" x14ac:dyDescent="0.25">
      <c r="B435" s="110" t="s">
        <v>219</v>
      </c>
      <c r="C435" s="104">
        <v>30264</v>
      </c>
      <c r="D435" s="104" t="s">
        <v>148</v>
      </c>
      <c r="E435" s="118">
        <v>45902</v>
      </c>
      <c r="F435" s="102" t="s">
        <v>258</v>
      </c>
      <c r="G435" s="104" t="s">
        <v>150</v>
      </c>
      <c r="H435" s="105">
        <v>235</v>
      </c>
      <c r="I435" s="104" t="s">
        <v>151</v>
      </c>
      <c r="J435" s="104" t="s">
        <v>151</v>
      </c>
      <c r="K435" s="104" t="s">
        <v>151</v>
      </c>
      <c r="L435" s="127" t="s">
        <v>220</v>
      </c>
      <c r="M435" s="104" t="s">
        <v>220</v>
      </c>
      <c r="N435" s="135"/>
      <c r="O435" s="109">
        <v>45930</v>
      </c>
      <c r="P435" t="s">
        <v>68</v>
      </c>
      <c r="Q435" s="105">
        <v>235</v>
      </c>
    </row>
    <row r="436" spans="2:17" x14ac:dyDescent="0.25">
      <c r="B436" s="110" t="s">
        <v>219</v>
      </c>
      <c r="C436" s="104">
        <v>30264</v>
      </c>
      <c r="D436" s="104" t="s">
        <v>148</v>
      </c>
      <c r="E436" s="118">
        <v>45904</v>
      </c>
      <c r="F436" s="102" t="s">
        <v>258</v>
      </c>
      <c r="G436" s="104" t="s">
        <v>150</v>
      </c>
      <c r="H436" s="105">
        <v>235</v>
      </c>
      <c r="I436" s="104" t="s">
        <v>151</v>
      </c>
      <c r="J436" s="104" t="s">
        <v>151</v>
      </c>
      <c r="K436" s="104" t="s">
        <v>151</v>
      </c>
      <c r="L436" s="127" t="s">
        <v>220</v>
      </c>
      <c r="M436" s="104" t="s">
        <v>220</v>
      </c>
      <c r="N436" s="135"/>
      <c r="O436" s="109">
        <v>45930</v>
      </c>
      <c r="P436" t="s">
        <v>68</v>
      </c>
      <c r="Q436" s="105">
        <v>235</v>
      </c>
    </row>
    <row r="437" spans="2:17" x14ac:dyDescent="0.25">
      <c r="B437" s="110" t="s">
        <v>219</v>
      </c>
      <c r="C437" s="104">
        <v>30264</v>
      </c>
      <c r="D437" s="104" t="s">
        <v>148</v>
      </c>
      <c r="E437" s="118">
        <v>45906</v>
      </c>
      <c r="F437" s="104" t="s">
        <v>258</v>
      </c>
      <c r="G437" s="104" t="s">
        <v>150</v>
      </c>
      <c r="H437" s="105">
        <v>235</v>
      </c>
      <c r="I437" s="104" t="s">
        <v>151</v>
      </c>
      <c r="J437" s="104" t="s">
        <v>151</v>
      </c>
      <c r="K437" s="104" t="s">
        <v>151</v>
      </c>
      <c r="L437" s="104" t="s">
        <v>220</v>
      </c>
      <c r="M437" s="104" t="s">
        <v>220</v>
      </c>
      <c r="N437" s="135"/>
      <c r="O437" s="109">
        <v>45930</v>
      </c>
      <c r="P437" t="s">
        <v>68</v>
      </c>
      <c r="Q437" s="105">
        <v>235</v>
      </c>
    </row>
    <row r="438" spans="2:17" x14ac:dyDescent="0.25">
      <c r="B438" s="110" t="s">
        <v>219</v>
      </c>
      <c r="C438" s="104">
        <v>30264</v>
      </c>
      <c r="D438" s="102" t="s">
        <v>267</v>
      </c>
      <c r="E438" s="118">
        <v>45907</v>
      </c>
      <c r="F438" s="102" t="s">
        <v>347</v>
      </c>
      <c r="G438" s="104" t="s">
        <v>194</v>
      </c>
      <c r="H438" s="105">
        <v>280</v>
      </c>
      <c r="I438" s="104" t="s">
        <v>151</v>
      </c>
      <c r="J438" s="104" t="s">
        <v>151</v>
      </c>
      <c r="K438" s="104" t="s">
        <v>151</v>
      </c>
      <c r="L438" s="104" t="s">
        <v>220</v>
      </c>
      <c r="M438" s="104" t="s">
        <v>220</v>
      </c>
      <c r="N438" s="135"/>
      <c r="O438" s="109">
        <v>45930</v>
      </c>
      <c r="P438" t="s">
        <v>105</v>
      </c>
      <c r="Q438" s="105">
        <v>280</v>
      </c>
    </row>
    <row r="439" spans="2:17" x14ac:dyDescent="0.25">
      <c r="B439" s="110" t="s">
        <v>219</v>
      </c>
      <c r="C439" s="104">
        <v>30264</v>
      </c>
      <c r="D439" s="104" t="s">
        <v>198</v>
      </c>
      <c r="E439" s="118">
        <v>45910</v>
      </c>
      <c r="F439" s="104" t="s">
        <v>199</v>
      </c>
      <c r="G439" s="104" t="s">
        <v>200</v>
      </c>
      <c r="H439" s="105">
        <v>280</v>
      </c>
      <c r="I439" s="104" t="s">
        <v>151</v>
      </c>
      <c r="J439" s="104" t="s">
        <v>151</v>
      </c>
      <c r="K439" s="104" t="s">
        <v>151</v>
      </c>
      <c r="L439" s="104" t="s">
        <v>220</v>
      </c>
      <c r="M439" s="104" t="s">
        <v>220</v>
      </c>
      <c r="N439" s="135"/>
      <c r="O439" s="109">
        <v>45930</v>
      </c>
      <c r="P439" t="s">
        <v>11</v>
      </c>
      <c r="Q439" s="105">
        <v>280</v>
      </c>
    </row>
    <row r="440" spans="2:17" x14ac:dyDescent="0.25">
      <c r="B440" s="110" t="s">
        <v>219</v>
      </c>
      <c r="C440" s="104">
        <v>30264</v>
      </c>
      <c r="D440" s="104" t="s">
        <v>343</v>
      </c>
      <c r="E440" s="118">
        <v>45912</v>
      </c>
      <c r="F440" s="102" t="s">
        <v>226</v>
      </c>
      <c r="G440" s="104" t="s">
        <v>150</v>
      </c>
      <c r="H440" s="105">
        <v>235</v>
      </c>
      <c r="I440" s="104" t="s">
        <v>151</v>
      </c>
      <c r="J440" s="104" t="s">
        <v>151</v>
      </c>
      <c r="K440" s="104" t="s">
        <v>151</v>
      </c>
      <c r="L440" s="104" t="s">
        <v>220</v>
      </c>
      <c r="M440" s="104" t="s">
        <v>220</v>
      </c>
      <c r="N440" s="135"/>
      <c r="O440" s="109">
        <v>45930</v>
      </c>
      <c r="P440" t="s">
        <v>117</v>
      </c>
      <c r="Q440" s="105">
        <v>235</v>
      </c>
    </row>
    <row r="441" spans="2:17" x14ac:dyDescent="0.25">
      <c r="B441" s="110" t="s">
        <v>219</v>
      </c>
      <c r="C441" s="104">
        <v>30264</v>
      </c>
      <c r="D441" s="104" t="s">
        <v>348</v>
      </c>
      <c r="E441" s="118">
        <v>45914</v>
      </c>
      <c r="F441" s="102" t="s">
        <v>259</v>
      </c>
      <c r="G441" s="104" t="s">
        <v>349</v>
      </c>
      <c r="H441" s="105">
        <v>280</v>
      </c>
      <c r="I441" s="104" t="s">
        <v>151</v>
      </c>
      <c r="J441" s="104" t="s">
        <v>151</v>
      </c>
      <c r="K441" s="104" t="s">
        <v>151</v>
      </c>
      <c r="L441" s="104" t="s">
        <v>220</v>
      </c>
      <c r="M441" s="104" t="s">
        <v>220</v>
      </c>
      <c r="N441" s="135"/>
      <c r="O441" s="109">
        <v>45930</v>
      </c>
      <c r="P441" t="s">
        <v>56</v>
      </c>
      <c r="Q441" s="105">
        <v>280</v>
      </c>
    </row>
    <row r="442" spans="2:17" x14ac:dyDescent="0.25">
      <c r="B442" s="110" t="s">
        <v>219</v>
      </c>
      <c r="C442" s="104">
        <v>30264</v>
      </c>
      <c r="D442" s="104" t="s">
        <v>45</v>
      </c>
      <c r="E442" s="118">
        <v>45916</v>
      </c>
      <c r="F442" s="102" t="s">
        <v>258</v>
      </c>
      <c r="G442" s="104" t="s">
        <v>345</v>
      </c>
      <c r="H442" s="105">
        <v>235</v>
      </c>
      <c r="I442" s="104" t="s">
        <v>151</v>
      </c>
      <c r="J442" s="104" t="s">
        <v>151</v>
      </c>
      <c r="K442" s="104" t="s">
        <v>151</v>
      </c>
      <c r="L442" s="104" t="s">
        <v>220</v>
      </c>
      <c r="M442" s="104" t="s">
        <v>220</v>
      </c>
      <c r="N442" s="135"/>
      <c r="O442" s="109">
        <v>45930</v>
      </c>
      <c r="P442" t="s">
        <v>45</v>
      </c>
      <c r="Q442" s="105">
        <v>235</v>
      </c>
    </row>
    <row r="443" spans="2:17" x14ac:dyDescent="0.25">
      <c r="B443" s="110" t="s">
        <v>219</v>
      </c>
      <c r="C443" s="104">
        <v>30264</v>
      </c>
      <c r="D443" s="104" t="s">
        <v>198</v>
      </c>
      <c r="E443" s="118">
        <v>45916</v>
      </c>
      <c r="F443" s="102" t="s">
        <v>199</v>
      </c>
      <c r="G443" s="104" t="s">
        <v>200</v>
      </c>
      <c r="H443" s="105">
        <v>280</v>
      </c>
      <c r="I443" s="104" t="s">
        <v>151</v>
      </c>
      <c r="J443" s="104" t="s">
        <v>151</v>
      </c>
      <c r="K443" s="104" t="s">
        <v>151</v>
      </c>
      <c r="L443" s="104" t="s">
        <v>220</v>
      </c>
      <c r="M443" s="104" t="s">
        <v>220</v>
      </c>
      <c r="N443" s="135"/>
      <c r="O443" s="109">
        <v>45930</v>
      </c>
      <c r="P443" t="s">
        <v>11</v>
      </c>
      <c r="Q443" s="105">
        <v>280</v>
      </c>
    </row>
    <row r="444" spans="2:17" x14ac:dyDescent="0.25">
      <c r="B444" s="110" t="s">
        <v>219</v>
      </c>
      <c r="C444" s="104">
        <v>30264</v>
      </c>
      <c r="D444" s="104" t="s">
        <v>45</v>
      </c>
      <c r="E444" s="118">
        <v>45918</v>
      </c>
      <c r="F444" s="102" t="s">
        <v>258</v>
      </c>
      <c r="G444" s="104" t="s">
        <v>345</v>
      </c>
      <c r="H444" s="105">
        <v>235</v>
      </c>
      <c r="I444" s="104" t="s">
        <v>151</v>
      </c>
      <c r="J444" s="104" t="s">
        <v>151</v>
      </c>
      <c r="K444" s="104" t="s">
        <v>151</v>
      </c>
      <c r="L444" s="104" t="s">
        <v>220</v>
      </c>
      <c r="M444" s="104" t="s">
        <v>220</v>
      </c>
      <c r="N444" s="135"/>
      <c r="O444" s="109">
        <v>45930</v>
      </c>
      <c r="P444" t="s">
        <v>45</v>
      </c>
      <c r="Q444" s="105">
        <v>235</v>
      </c>
    </row>
    <row r="445" spans="2:17" x14ac:dyDescent="0.25">
      <c r="B445" s="110" t="s">
        <v>219</v>
      </c>
      <c r="C445" s="104">
        <v>30264</v>
      </c>
      <c r="D445" s="104" t="s">
        <v>348</v>
      </c>
      <c r="E445" s="118">
        <v>45920</v>
      </c>
      <c r="F445" s="102" t="s">
        <v>259</v>
      </c>
      <c r="G445" s="104" t="s">
        <v>349</v>
      </c>
      <c r="H445" s="105">
        <v>280</v>
      </c>
      <c r="I445" s="104" t="s">
        <v>151</v>
      </c>
      <c r="J445" s="104" t="s">
        <v>151</v>
      </c>
      <c r="K445" s="104" t="s">
        <v>151</v>
      </c>
      <c r="L445" s="104" t="s">
        <v>220</v>
      </c>
      <c r="M445" s="104" t="s">
        <v>220</v>
      </c>
      <c r="N445" s="135"/>
      <c r="O445" s="109">
        <v>45930</v>
      </c>
      <c r="P445" t="s">
        <v>56</v>
      </c>
      <c r="Q445" s="105">
        <v>280</v>
      </c>
    </row>
    <row r="446" spans="2:17" x14ac:dyDescent="0.25">
      <c r="B446" s="110" t="s">
        <v>147</v>
      </c>
      <c r="C446" s="104">
        <v>31343</v>
      </c>
      <c r="D446" s="104" t="s">
        <v>343</v>
      </c>
      <c r="E446" s="118">
        <v>45896</v>
      </c>
      <c r="F446" s="104" t="s">
        <v>226</v>
      </c>
      <c r="G446" s="104" t="s">
        <v>194</v>
      </c>
      <c r="H446" s="105">
        <v>280</v>
      </c>
      <c r="I446" s="104" t="s">
        <v>151</v>
      </c>
      <c r="J446" s="104" t="s">
        <v>151</v>
      </c>
      <c r="K446" s="104" t="s">
        <v>151</v>
      </c>
      <c r="L446" s="138" t="s">
        <v>331</v>
      </c>
      <c r="M446" s="119" t="s">
        <v>153</v>
      </c>
      <c r="N446" s="135"/>
      <c r="O446" s="109">
        <v>45900</v>
      </c>
      <c r="P446" t="s">
        <v>117</v>
      </c>
      <c r="Q446" s="105">
        <v>280</v>
      </c>
    </row>
    <row r="447" spans="2:17" x14ac:dyDescent="0.25">
      <c r="B447" s="110" t="s">
        <v>147</v>
      </c>
      <c r="C447" s="104">
        <v>31343</v>
      </c>
      <c r="D447" s="104" t="s">
        <v>343</v>
      </c>
      <c r="E447" s="118">
        <v>45898</v>
      </c>
      <c r="F447" s="104" t="s">
        <v>226</v>
      </c>
      <c r="G447" s="104" t="s">
        <v>194</v>
      </c>
      <c r="H447" s="105">
        <v>280</v>
      </c>
      <c r="I447" s="104" t="s">
        <v>151</v>
      </c>
      <c r="J447" s="104" t="s">
        <v>151</v>
      </c>
      <c r="K447" s="104" t="s">
        <v>151</v>
      </c>
      <c r="L447" s="138" t="s">
        <v>331</v>
      </c>
      <c r="M447" s="119" t="s">
        <v>153</v>
      </c>
      <c r="N447" s="136"/>
      <c r="O447" s="109">
        <v>45900</v>
      </c>
      <c r="P447" t="s">
        <v>117</v>
      </c>
      <c r="Q447" s="105">
        <v>280</v>
      </c>
    </row>
    <row r="448" spans="2:17" x14ac:dyDescent="0.25">
      <c r="B448" s="110" t="s">
        <v>294</v>
      </c>
      <c r="C448" s="104">
        <v>29678</v>
      </c>
      <c r="D448" s="104" t="s">
        <v>45</v>
      </c>
      <c r="E448" s="118" t="s">
        <v>350</v>
      </c>
      <c r="F448" s="104" t="s">
        <v>258</v>
      </c>
      <c r="G448" s="104" t="s">
        <v>150</v>
      </c>
      <c r="H448" s="105">
        <v>235</v>
      </c>
      <c r="I448" s="104" t="s">
        <v>151</v>
      </c>
      <c r="J448" s="104" t="s">
        <v>151</v>
      </c>
      <c r="K448" s="104" t="s">
        <v>151</v>
      </c>
      <c r="L448" s="102" t="s">
        <v>295</v>
      </c>
      <c r="M448" s="102" t="s">
        <v>295</v>
      </c>
      <c r="N448" s="132"/>
      <c r="O448" s="109">
        <v>45900</v>
      </c>
      <c r="P448" t="s">
        <v>45</v>
      </c>
      <c r="Q448" s="105">
        <v>235</v>
      </c>
    </row>
    <row r="449" spans="2:17" x14ac:dyDescent="0.25">
      <c r="B449" s="110" t="s">
        <v>294</v>
      </c>
      <c r="C449" s="104">
        <v>29678</v>
      </c>
      <c r="D449" s="104" t="s">
        <v>148</v>
      </c>
      <c r="E449" s="118">
        <v>45903</v>
      </c>
      <c r="F449" s="104" t="s">
        <v>258</v>
      </c>
      <c r="G449" s="104" t="s">
        <v>150</v>
      </c>
      <c r="H449" s="105">
        <v>235</v>
      </c>
      <c r="I449" s="104" t="s">
        <v>151</v>
      </c>
      <c r="J449" s="104" t="s">
        <v>151</v>
      </c>
      <c r="K449" s="104" t="s">
        <v>151</v>
      </c>
      <c r="L449" s="102" t="s">
        <v>295</v>
      </c>
      <c r="M449" s="102" t="s">
        <v>295</v>
      </c>
      <c r="N449" s="132"/>
      <c r="O449" s="109">
        <v>45930</v>
      </c>
      <c r="P449" t="s">
        <v>68</v>
      </c>
      <c r="Q449" s="105">
        <v>235</v>
      </c>
    </row>
    <row r="450" spans="2:17" x14ac:dyDescent="0.25">
      <c r="B450" s="110" t="s">
        <v>294</v>
      </c>
      <c r="C450" s="104">
        <v>29678</v>
      </c>
      <c r="D450" s="104" t="s">
        <v>148</v>
      </c>
      <c r="E450" s="118">
        <v>45905</v>
      </c>
      <c r="F450" s="104" t="s">
        <v>258</v>
      </c>
      <c r="G450" s="104" t="s">
        <v>150</v>
      </c>
      <c r="H450" s="105">
        <v>235</v>
      </c>
      <c r="I450" s="104" t="s">
        <v>151</v>
      </c>
      <c r="J450" s="104" t="s">
        <v>151</v>
      </c>
      <c r="K450" s="104" t="s">
        <v>151</v>
      </c>
      <c r="L450" s="102" t="s">
        <v>295</v>
      </c>
      <c r="M450" s="102" t="s">
        <v>295</v>
      </c>
      <c r="N450" s="132"/>
      <c r="O450" s="109">
        <v>45930</v>
      </c>
      <c r="P450" t="s">
        <v>68</v>
      </c>
      <c r="Q450" s="105">
        <v>235</v>
      </c>
    </row>
    <row r="451" spans="2:17" x14ac:dyDescent="0.25">
      <c r="B451" s="110" t="s">
        <v>294</v>
      </c>
      <c r="C451" s="104">
        <v>29678</v>
      </c>
      <c r="D451" s="104" t="s">
        <v>45</v>
      </c>
      <c r="E451" s="118">
        <v>45910</v>
      </c>
      <c r="F451" s="104" t="s">
        <v>258</v>
      </c>
      <c r="G451" s="104" t="s">
        <v>150</v>
      </c>
      <c r="H451" s="105">
        <v>235</v>
      </c>
      <c r="I451" s="104" t="s">
        <v>151</v>
      </c>
      <c r="J451" s="104" t="s">
        <v>151</v>
      </c>
      <c r="K451" s="104" t="s">
        <v>151</v>
      </c>
      <c r="L451" s="102" t="s">
        <v>295</v>
      </c>
      <c r="M451" s="102" t="s">
        <v>295</v>
      </c>
      <c r="N451" s="132"/>
      <c r="O451" s="109">
        <v>45930</v>
      </c>
      <c r="P451" t="s">
        <v>45</v>
      </c>
      <c r="Q451" s="105">
        <v>235</v>
      </c>
    </row>
    <row r="452" spans="2:17" x14ac:dyDescent="0.25">
      <c r="B452" s="110" t="s">
        <v>294</v>
      </c>
      <c r="C452" s="104">
        <v>29678</v>
      </c>
      <c r="D452" s="104" t="s">
        <v>343</v>
      </c>
      <c r="E452" s="118">
        <v>45919</v>
      </c>
      <c r="F452" s="104" t="s">
        <v>351</v>
      </c>
      <c r="G452" s="104" t="s">
        <v>150</v>
      </c>
      <c r="H452" s="105">
        <v>235</v>
      </c>
      <c r="I452" s="104" t="s">
        <v>151</v>
      </c>
      <c r="J452" s="104" t="s">
        <v>151</v>
      </c>
      <c r="K452" s="104" t="s">
        <v>151</v>
      </c>
      <c r="L452" s="102" t="s">
        <v>295</v>
      </c>
      <c r="M452" s="102" t="s">
        <v>295</v>
      </c>
      <c r="N452" s="132"/>
      <c r="O452" s="109">
        <v>45930</v>
      </c>
      <c r="P452" t="s">
        <v>117</v>
      </c>
      <c r="Q452" s="105">
        <v>235</v>
      </c>
    </row>
    <row r="453" spans="2:17" x14ac:dyDescent="0.25">
      <c r="B453" s="110" t="s">
        <v>315</v>
      </c>
      <c r="C453" s="104">
        <v>31855</v>
      </c>
      <c r="D453" s="104" t="s">
        <v>148</v>
      </c>
      <c r="E453" s="118">
        <v>45915</v>
      </c>
      <c r="F453" s="104" t="s">
        <v>352</v>
      </c>
      <c r="G453" s="104" t="s">
        <v>150</v>
      </c>
      <c r="H453" s="105">
        <v>235</v>
      </c>
      <c r="I453" s="104" t="s">
        <v>151</v>
      </c>
      <c r="J453" s="104" t="s">
        <v>151</v>
      </c>
      <c r="K453" s="104" t="s">
        <v>151</v>
      </c>
      <c r="L453" s="102" t="s">
        <v>318</v>
      </c>
      <c r="M453" s="102" t="s">
        <v>318</v>
      </c>
      <c r="N453" s="132"/>
      <c r="O453" s="109">
        <v>45930</v>
      </c>
      <c r="P453" t="s">
        <v>68</v>
      </c>
      <c r="Q453" s="105">
        <v>235</v>
      </c>
    </row>
    <row r="454" spans="2:17" x14ac:dyDescent="0.25">
      <c r="B454" s="110" t="s">
        <v>315</v>
      </c>
      <c r="C454" s="104">
        <v>31855</v>
      </c>
      <c r="D454" s="104" t="s">
        <v>148</v>
      </c>
      <c r="E454" s="118">
        <v>45919</v>
      </c>
      <c r="F454" s="104" t="s">
        <v>352</v>
      </c>
      <c r="G454" s="104" t="s">
        <v>150</v>
      </c>
      <c r="H454" s="105">
        <v>235</v>
      </c>
      <c r="I454" s="104" t="s">
        <v>151</v>
      </c>
      <c r="J454" s="104" t="s">
        <v>151</v>
      </c>
      <c r="K454" s="104" t="s">
        <v>151</v>
      </c>
      <c r="L454" s="102" t="s">
        <v>318</v>
      </c>
      <c r="M454" s="102" t="s">
        <v>318</v>
      </c>
      <c r="N454" s="132"/>
      <c r="O454" s="109">
        <v>45930</v>
      </c>
      <c r="P454" t="s">
        <v>68</v>
      </c>
      <c r="Q454" s="105">
        <v>235</v>
      </c>
    </row>
    <row r="455" spans="2:17" x14ac:dyDescent="0.25">
      <c r="B455" s="110" t="s">
        <v>353</v>
      </c>
      <c r="C455" s="104">
        <v>31877</v>
      </c>
      <c r="D455" s="102" t="s">
        <v>267</v>
      </c>
      <c r="E455" s="118">
        <v>45917</v>
      </c>
      <c r="F455" s="104" t="s">
        <v>351</v>
      </c>
      <c r="G455" s="104" t="s">
        <v>150</v>
      </c>
      <c r="H455" s="105">
        <v>235</v>
      </c>
      <c r="I455" s="104" t="s">
        <v>151</v>
      </c>
      <c r="J455" s="104" t="s">
        <v>151</v>
      </c>
      <c r="K455" s="104" t="s">
        <v>151</v>
      </c>
      <c r="L455" s="102" t="s">
        <v>354</v>
      </c>
      <c r="M455" s="102" t="s">
        <v>354</v>
      </c>
      <c r="N455" s="132"/>
      <c r="O455" s="109">
        <v>45930</v>
      </c>
      <c r="P455" t="s">
        <v>105</v>
      </c>
      <c r="Q455" s="105">
        <v>235</v>
      </c>
    </row>
    <row r="456" spans="2:17" x14ac:dyDescent="0.25">
      <c r="B456" s="110" t="s">
        <v>154</v>
      </c>
      <c r="C456" s="104">
        <v>30575</v>
      </c>
      <c r="D456" s="104" t="s">
        <v>155</v>
      </c>
      <c r="E456" s="118">
        <v>45920</v>
      </c>
      <c r="F456" s="104" t="s">
        <v>306</v>
      </c>
      <c r="G456" s="104" t="s">
        <v>150</v>
      </c>
      <c r="H456" s="105">
        <v>235</v>
      </c>
      <c r="I456" s="104" t="s">
        <v>151</v>
      </c>
      <c r="J456" s="104" t="s">
        <v>151</v>
      </c>
      <c r="K456" s="104" t="s">
        <v>151</v>
      </c>
      <c r="L456" s="102" t="s">
        <v>159</v>
      </c>
      <c r="M456" s="102" t="s">
        <v>159</v>
      </c>
      <c r="N456" s="134" t="s">
        <v>160</v>
      </c>
      <c r="O456" s="109">
        <v>45930</v>
      </c>
      <c r="P456" t="s">
        <v>26</v>
      </c>
      <c r="Q456" s="105">
        <v>235</v>
      </c>
    </row>
    <row r="457" spans="2:17" x14ac:dyDescent="0.25">
      <c r="B457" s="110" t="s">
        <v>355</v>
      </c>
      <c r="C457" s="104">
        <v>31547</v>
      </c>
      <c r="D457" s="104" t="s">
        <v>148</v>
      </c>
      <c r="E457" s="118">
        <v>45917</v>
      </c>
      <c r="F457" s="104" t="s">
        <v>356</v>
      </c>
      <c r="G457" s="104" t="s">
        <v>194</v>
      </c>
      <c r="H457" s="105">
        <v>280</v>
      </c>
      <c r="I457" s="104" t="s">
        <v>151</v>
      </c>
      <c r="J457" s="104" t="s">
        <v>151</v>
      </c>
      <c r="K457" s="104" t="s">
        <v>151</v>
      </c>
      <c r="L457" s="102" t="s">
        <v>357</v>
      </c>
      <c r="M457" s="102" t="s">
        <v>357</v>
      </c>
      <c r="N457" s="132"/>
      <c r="O457" s="109">
        <v>45930</v>
      </c>
      <c r="P457" t="s">
        <v>68</v>
      </c>
      <c r="Q457" s="105">
        <v>280</v>
      </c>
    </row>
    <row r="458" spans="2:17" x14ac:dyDescent="0.25">
      <c r="B458" s="110" t="s">
        <v>358</v>
      </c>
      <c r="C458" s="104">
        <v>23459</v>
      </c>
      <c r="D458" s="102" t="s">
        <v>267</v>
      </c>
      <c r="E458" s="118">
        <v>45903</v>
      </c>
      <c r="F458" s="104" t="s">
        <v>258</v>
      </c>
      <c r="G458" s="104" t="s">
        <v>194</v>
      </c>
      <c r="H458" s="105">
        <v>280</v>
      </c>
      <c r="I458" s="104" t="s">
        <v>151</v>
      </c>
      <c r="J458" s="104" t="s">
        <v>151</v>
      </c>
      <c r="K458" s="104" t="s">
        <v>151</v>
      </c>
      <c r="L458" s="102" t="s">
        <v>359</v>
      </c>
      <c r="M458" s="102" t="s">
        <v>359</v>
      </c>
      <c r="N458" s="132"/>
      <c r="O458" s="109">
        <v>45930</v>
      </c>
      <c r="P458" t="s">
        <v>105</v>
      </c>
      <c r="Q458" s="105">
        <v>280</v>
      </c>
    </row>
    <row r="459" spans="2:17" x14ac:dyDescent="0.25">
      <c r="B459" s="110" t="s">
        <v>358</v>
      </c>
      <c r="C459" s="104">
        <v>23459</v>
      </c>
      <c r="D459" s="102" t="s">
        <v>267</v>
      </c>
      <c r="E459" s="118">
        <v>45905</v>
      </c>
      <c r="F459" s="104" t="s">
        <v>258</v>
      </c>
      <c r="G459" s="104" t="s">
        <v>194</v>
      </c>
      <c r="H459" s="105">
        <v>280</v>
      </c>
      <c r="I459" s="104" t="s">
        <v>151</v>
      </c>
      <c r="J459" s="104" t="s">
        <v>151</v>
      </c>
      <c r="K459" s="104" t="s">
        <v>151</v>
      </c>
      <c r="L459" s="102" t="s">
        <v>359</v>
      </c>
      <c r="M459" s="102" t="s">
        <v>359</v>
      </c>
      <c r="N459" s="132"/>
      <c r="O459" s="109">
        <v>45930</v>
      </c>
      <c r="P459" t="s">
        <v>105</v>
      </c>
      <c r="Q459" s="105">
        <v>280</v>
      </c>
    </row>
    <row r="460" spans="2:17" x14ac:dyDescent="0.25">
      <c r="B460" s="110" t="s">
        <v>360</v>
      </c>
      <c r="C460" s="104">
        <v>31917</v>
      </c>
      <c r="D460" s="104" t="s">
        <v>148</v>
      </c>
      <c r="E460" s="118">
        <v>45901</v>
      </c>
      <c r="F460" s="104" t="s">
        <v>226</v>
      </c>
      <c r="G460" s="104" t="s">
        <v>150</v>
      </c>
      <c r="H460" s="105">
        <v>235</v>
      </c>
      <c r="I460" s="104" t="s">
        <v>151</v>
      </c>
      <c r="J460" s="104" t="s">
        <v>151</v>
      </c>
      <c r="K460" s="104" t="s">
        <v>151</v>
      </c>
      <c r="L460" s="102" t="s">
        <v>361</v>
      </c>
      <c r="M460" s="102"/>
      <c r="N460" s="132"/>
      <c r="O460" s="109">
        <v>45930</v>
      </c>
      <c r="P460" t="s">
        <v>68</v>
      </c>
      <c r="Q460" s="105">
        <v>235</v>
      </c>
    </row>
    <row r="461" spans="2:17" x14ac:dyDescent="0.25">
      <c r="B461" s="110" t="s">
        <v>360</v>
      </c>
      <c r="C461" s="104">
        <v>31917</v>
      </c>
      <c r="D461" s="104" t="s">
        <v>148</v>
      </c>
      <c r="E461" s="118">
        <v>45903</v>
      </c>
      <c r="F461" s="104" t="s">
        <v>226</v>
      </c>
      <c r="G461" s="104" t="s">
        <v>150</v>
      </c>
      <c r="H461" s="105">
        <v>235</v>
      </c>
      <c r="I461" s="104" t="s">
        <v>151</v>
      </c>
      <c r="J461" s="104" t="s">
        <v>151</v>
      </c>
      <c r="K461" s="104" t="s">
        <v>151</v>
      </c>
      <c r="L461" s="102" t="s">
        <v>361</v>
      </c>
      <c r="M461" s="102" t="s">
        <v>361</v>
      </c>
      <c r="N461" s="132"/>
      <c r="O461" s="109">
        <v>45930</v>
      </c>
      <c r="P461" t="s">
        <v>68</v>
      </c>
      <c r="Q461" s="105">
        <v>235</v>
      </c>
    </row>
    <row r="462" spans="2:17" x14ac:dyDescent="0.25">
      <c r="B462" s="110" t="s">
        <v>360</v>
      </c>
      <c r="C462" s="104">
        <v>31917</v>
      </c>
      <c r="D462" s="104" t="s">
        <v>148</v>
      </c>
      <c r="E462" s="118">
        <v>45905</v>
      </c>
      <c r="F462" s="104" t="s">
        <v>226</v>
      </c>
      <c r="G462" s="104" t="s">
        <v>150</v>
      </c>
      <c r="H462" s="105">
        <v>235</v>
      </c>
      <c r="I462" s="104" t="s">
        <v>151</v>
      </c>
      <c r="J462" s="104" t="s">
        <v>151</v>
      </c>
      <c r="K462" s="104" t="s">
        <v>151</v>
      </c>
      <c r="L462" s="102" t="s">
        <v>361</v>
      </c>
      <c r="M462" s="102" t="s">
        <v>361</v>
      </c>
      <c r="N462" s="132"/>
      <c r="O462" s="109">
        <v>45930</v>
      </c>
      <c r="P462" t="s">
        <v>68</v>
      </c>
      <c r="Q462" s="105">
        <v>235</v>
      </c>
    </row>
    <row r="463" spans="2:17" x14ac:dyDescent="0.25">
      <c r="B463" s="110" t="s">
        <v>360</v>
      </c>
      <c r="C463" s="104">
        <v>31917</v>
      </c>
      <c r="D463" s="104" t="s">
        <v>148</v>
      </c>
      <c r="E463" s="118">
        <v>45907</v>
      </c>
      <c r="F463" s="104" t="s">
        <v>259</v>
      </c>
      <c r="G463" s="104" t="s">
        <v>150</v>
      </c>
      <c r="H463" s="105">
        <v>235</v>
      </c>
      <c r="I463" s="104" t="s">
        <v>151</v>
      </c>
      <c r="J463" s="104" t="s">
        <v>151</v>
      </c>
      <c r="K463" s="104" t="s">
        <v>151</v>
      </c>
      <c r="L463" s="102" t="s">
        <v>361</v>
      </c>
      <c r="M463" s="102" t="s">
        <v>361</v>
      </c>
      <c r="N463" s="132"/>
      <c r="O463" s="109">
        <v>45930</v>
      </c>
      <c r="P463" t="s">
        <v>68</v>
      </c>
      <c r="Q463" s="105">
        <v>235</v>
      </c>
    </row>
    <row r="464" spans="2:17" x14ac:dyDescent="0.25">
      <c r="B464" s="110" t="s">
        <v>362</v>
      </c>
      <c r="C464" s="104">
        <v>31788</v>
      </c>
      <c r="D464" s="102" t="s">
        <v>267</v>
      </c>
      <c r="E464" s="118">
        <v>45897</v>
      </c>
      <c r="F464" s="104" t="s">
        <v>258</v>
      </c>
      <c r="G464" s="104" t="s">
        <v>194</v>
      </c>
      <c r="H464" s="105">
        <v>280</v>
      </c>
      <c r="I464" s="104" t="s">
        <v>151</v>
      </c>
      <c r="J464" s="104" t="s">
        <v>151</v>
      </c>
      <c r="K464" s="104" t="s">
        <v>151</v>
      </c>
      <c r="L464" s="102" t="s">
        <v>363</v>
      </c>
      <c r="M464" s="102" t="s">
        <v>363</v>
      </c>
      <c r="N464" s="132"/>
      <c r="O464" s="109">
        <v>45900</v>
      </c>
      <c r="P464" t="s">
        <v>105</v>
      </c>
      <c r="Q464" s="105">
        <v>280</v>
      </c>
    </row>
    <row r="465" spans="2:17" x14ac:dyDescent="0.25">
      <c r="B465" s="110" t="s">
        <v>362</v>
      </c>
      <c r="C465" s="104">
        <v>31788</v>
      </c>
      <c r="D465" s="102" t="s">
        <v>267</v>
      </c>
      <c r="E465" s="118">
        <v>45901</v>
      </c>
      <c r="F465" s="104" t="s">
        <v>258</v>
      </c>
      <c r="G465" s="104" t="s">
        <v>194</v>
      </c>
      <c r="H465" s="105">
        <v>280</v>
      </c>
      <c r="I465" s="104" t="s">
        <v>151</v>
      </c>
      <c r="J465" s="104" t="s">
        <v>151</v>
      </c>
      <c r="K465" s="104" t="s">
        <v>151</v>
      </c>
      <c r="L465" s="102" t="s">
        <v>363</v>
      </c>
      <c r="M465" s="102" t="s">
        <v>363</v>
      </c>
      <c r="N465" s="132"/>
      <c r="O465" s="109">
        <v>45930</v>
      </c>
      <c r="P465" t="s">
        <v>105</v>
      </c>
      <c r="Q465" s="105">
        <v>280</v>
      </c>
    </row>
    <row r="466" spans="2:17" x14ac:dyDescent="0.25">
      <c r="B466" s="110" t="s">
        <v>364</v>
      </c>
      <c r="C466" s="104">
        <v>31191</v>
      </c>
      <c r="D466" s="104" t="s">
        <v>45</v>
      </c>
      <c r="E466" s="118">
        <v>45914</v>
      </c>
      <c r="F466" s="104" t="s">
        <v>258</v>
      </c>
      <c r="G466" s="104" t="s">
        <v>365</v>
      </c>
      <c r="H466" s="105">
        <v>235</v>
      </c>
      <c r="I466" s="104" t="s">
        <v>151</v>
      </c>
      <c r="J466" s="104" t="s">
        <v>151</v>
      </c>
      <c r="K466" s="104" t="s">
        <v>151</v>
      </c>
      <c r="L466" s="102" t="s">
        <v>366</v>
      </c>
      <c r="M466" s="102" t="s">
        <v>366</v>
      </c>
      <c r="N466" s="132"/>
      <c r="O466" s="109">
        <v>45930</v>
      </c>
      <c r="P466" t="s">
        <v>45</v>
      </c>
      <c r="Q466" s="105">
        <v>235</v>
      </c>
    </row>
    <row r="467" spans="2:17" x14ac:dyDescent="0.25">
      <c r="B467" s="110" t="s">
        <v>364</v>
      </c>
      <c r="C467" s="104">
        <v>31191</v>
      </c>
      <c r="D467" s="104" t="s">
        <v>45</v>
      </c>
      <c r="E467" s="118">
        <v>45920</v>
      </c>
      <c r="F467" s="104" t="s">
        <v>258</v>
      </c>
      <c r="G467" s="104" t="s">
        <v>365</v>
      </c>
      <c r="H467" s="105">
        <v>235</v>
      </c>
      <c r="I467" s="104" t="s">
        <v>151</v>
      </c>
      <c r="J467" s="104" t="s">
        <v>151</v>
      </c>
      <c r="K467" s="104" t="s">
        <v>151</v>
      </c>
      <c r="L467" s="102" t="s">
        <v>366</v>
      </c>
      <c r="M467" s="102" t="s">
        <v>366</v>
      </c>
      <c r="N467" s="132"/>
      <c r="O467" s="109">
        <v>45930</v>
      </c>
      <c r="P467" t="s">
        <v>45</v>
      </c>
      <c r="Q467" s="105">
        <v>235</v>
      </c>
    </row>
    <row r="468" spans="2:17" x14ac:dyDescent="0.25">
      <c r="B468" s="110" t="s">
        <v>367</v>
      </c>
      <c r="C468" s="104">
        <v>31900</v>
      </c>
      <c r="D468" s="104" t="s">
        <v>343</v>
      </c>
      <c r="E468" s="118">
        <v>45910</v>
      </c>
      <c r="F468" s="104" t="s">
        <v>258</v>
      </c>
      <c r="G468" s="104" t="s">
        <v>150</v>
      </c>
      <c r="H468" s="105">
        <v>235</v>
      </c>
      <c r="I468" s="104" t="s">
        <v>151</v>
      </c>
      <c r="J468" s="104" t="s">
        <v>151</v>
      </c>
      <c r="K468" s="104" t="s">
        <v>151</v>
      </c>
      <c r="L468" s="102" t="s">
        <v>368</v>
      </c>
      <c r="M468" s="102"/>
      <c r="N468" s="132"/>
      <c r="O468" s="109">
        <v>45930</v>
      </c>
      <c r="P468" t="s">
        <v>117</v>
      </c>
      <c r="Q468" s="105">
        <v>235</v>
      </c>
    </row>
    <row r="469" spans="2:17" ht="15.75" x14ac:dyDescent="0.25">
      <c r="B469" s="167"/>
      <c r="D469" s="104"/>
      <c r="E469" s="118"/>
      <c r="F469" s="104"/>
      <c r="G469" s="177"/>
      <c r="H469" s="206"/>
      <c r="I469" s="104"/>
      <c r="J469" s="104"/>
      <c r="K469" s="104"/>
      <c r="O469" s="109"/>
      <c r="Q469" s="206"/>
    </row>
    <row r="470" spans="2:17" ht="15.75" x14ac:dyDescent="0.25">
      <c r="E470" s="204"/>
      <c r="F470" s="177"/>
      <c r="G470" s="177"/>
      <c r="H470" s="206"/>
      <c r="I470" s="104"/>
      <c r="J470" s="104"/>
      <c r="K470" s="104"/>
      <c r="O470" s="109"/>
      <c r="Q470" s="206"/>
    </row>
    <row r="471" spans="2:17" ht="15.75" x14ac:dyDescent="0.25">
      <c r="E471" s="204"/>
      <c r="F471" s="177"/>
      <c r="G471" s="177"/>
      <c r="H471" s="206"/>
      <c r="I471" s="104"/>
      <c r="J471" s="104"/>
      <c r="K471" s="104"/>
      <c r="O471" s="109"/>
      <c r="Q471" s="206"/>
    </row>
    <row r="472" spans="2:17" ht="15.75" x14ac:dyDescent="0.25">
      <c r="E472" s="204"/>
      <c r="F472" s="177"/>
      <c r="G472" s="177"/>
      <c r="H472" s="206"/>
      <c r="I472" s="104"/>
      <c r="J472" s="104"/>
      <c r="K472" s="104"/>
      <c r="O472" s="109"/>
      <c r="Q472" s="206"/>
    </row>
    <row r="473" spans="2:17" ht="15.75" x14ac:dyDescent="0.25">
      <c r="E473" s="204"/>
      <c r="F473" s="177"/>
      <c r="G473" s="177"/>
      <c r="H473" s="206"/>
      <c r="I473" s="104"/>
      <c r="J473" s="104"/>
      <c r="K473" s="104"/>
      <c r="O473" s="109"/>
      <c r="Q473" s="206"/>
    </row>
    <row r="474" spans="2:17" ht="15.75" x14ac:dyDescent="0.25">
      <c r="E474" s="204"/>
      <c r="F474" s="177"/>
      <c r="G474" s="177"/>
      <c r="H474" s="206"/>
      <c r="I474" s="104"/>
      <c r="J474" s="104"/>
      <c r="K474" s="104"/>
      <c r="O474" s="109"/>
      <c r="Q474" s="206"/>
    </row>
    <row r="475" spans="2:17" ht="15.75" x14ac:dyDescent="0.25">
      <c r="E475" s="204"/>
      <c r="F475" s="177"/>
      <c r="G475" s="177"/>
      <c r="H475" s="206"/>
      <c r="I475" s="104"/>
      <c r="J475" s="104"/>
      <c r="K475" s="104"/>
      <c r="O475" s="109"/>
      <c r="Q475" s="206"/>
    </row>
    <row r="476" spans="2:17" ht="15.75" x14ac:dyDescent="0.25">
      <c r="E476" s="204"/>
      <c r="F476" s="177"/>
      <c r="G476" s="177"/>
      <c r="H476" s="206"/>
      <c r="I476" s="104"/>
      <c r="J476" s="104"/>
      <c r="K476" s="104"/>
      <c r="O476" s="109"/>
      <c r="Q476" s="206"/>
    </row>
    <row r="477" spans="2:17" ht="15.75" x14ac:dyDescent="0.25">
      <c r="E477" s="204"/>
      <c r="F477" s="177"/>
      <c r="G477" s="177"/>
      <c r="H477" s="206"/>
      <c r="I477" s="104"/>
      <c r="J477" s="104"/>
      <c r="K477" s="104"/>
      <c r="O477" s="109"/>
      <c r="Q477" s="206"/>
    </row>
    <row r="478" spans="2:17" ht="15.75" x14ac:dyDescent="0.25">
      <c r="E478" s="205"/>
      <c r="F478" s="177"/>
      <c r="G478" s="177"/>
      <c r="H478" s="206"/>
      <c r="I478" s="104"/>
      <c r="J478" s="104"/>
      <c r="K478" s="104"/>
      <c r="O478" s="109"/>
      <c r="Q478" s="206"/>
    </row>
    <row r="479" spans="2:17" ht="15.75" x14ac:dyDescent="0.25">
      <c r="E479" s="205"/>
      <c r="F479" s="177"/>
      <c r="G479" s="177"/>
      <c r="H479" s="206"/>
      <c r="I479" s="104"/>
      <c r="J479" s="104"/>
      <c r="K479" s="104"/>
      <c r="O479" s="109"/>
      <c r="Q479" s="206"/>
    </row>
    <row r="480" spans="2:17" ht="15.75" x14ac:dyDescent="0.25">
      <c r="E480" s="205"/>
      <c r="F480" s="177"/>
      <c r="G480" s="177"/>
      <c r="H480" s="206"/>
      <c r="I480" s="104"/>
      <c r="J480" s="104"/>
      <c r="K480" s="104"/>
      <c r="O480" s="109"/>
      <c r="Q480" s="206"/>
    </row>
    <row r="481" spans="5:17" ht="15.75" x14ac:dyDescent="0.25">
      <c r="E481" s="205"/>
      <c r="F481" s="177"/>
      <c r="G481" s="177"/>
      <c r="H481" s="206"/>
      <c r="I481" s="104"/>
      <c r="J481" s="104"/>
      <c r="K481" s="104"/>
      <c r="O481" s="109"/>
      <c r="Q481" s="206"/>
    </row>
    <row r="482" spans="5:17" ht="15.75" x14ac:dyDescent="0.25">
      <c r="E482" s="205"/>
      <c r="F482" s="178"/>
      <c r="G482" s="178"/>
      <c r="H482" s="207"/>
      <c r="I482" s="104"/>
      <c r="J482" s="104"/>
      <c r="K482" s="104"/>
      <c r="O482" s="109"/>
      <c r="Q482" s="207"/>
    </row>
    <row r="483" spans="5:17" ht="15.75" x14ac:dyDescent="0.25">
      <c r="E483" s="204"/>
      <c r="F483" s="177"/>
      <c r="G483" s="177"/>
      <c r="H483" s="206"/>
      <c r="I483" s="104"/>
      <c r="J483" s="104"/>
      <c r="K483" s="104"/>
      <c r="O483" s="109"/>
      <c r="Q483" s="206"/>
    </row>
    <row r="484" spans="5:17" ht="15.75" x14ac:dyDescent="0.25">
      <c r="E484" s="205"/>
      <c r="F484" s="177"/>
      <c r="G484" s="177"/>
      <c r="H484" s="206"/>
      <c r="I484" s="104"/>
      <c r="J484" s="104"/>
      <c r="K484" s="104"/>
      <c r="O484" s="109"/>
      <c r="Q484" s="206"/>
    </row>
    <row r="580" spans="4:4" x14ac:dyDescent="0.25">
      <c r="D580" s="102"/>
    </row>
  </sheetData>
  <autoFilter ref="B1:Q580" xr:uid="{00000000-0001-0000-0000-000000000000}"/>
  <hyperlinks>
    <hyperlink ref="L68" r:id="rId1" xr:uid="{1AA22A6D-B204-4F50-9DEB-A90393360801}"/>
    <hyperlink ref="L69" r:id="rId2" xr:uid="{60D6CA4F-1A08-42AD-AA5D-057A70DA8CDE}"/>
    <hyperlink ref="L70" r:id="rId3" xr:uid="{00D5BE07-211F-4120-A33D-EB19E69B3F36}"/>
    <hyperlink ref="L2" r:id="rId4" xr:uid="{1D57CBB4-43C0-468C-A4F3-588FDF3EF4C7}"/>
    <hyperlink ref="L71" r:id="rId5" xr:uid="{F95B584E-EC42-48B6-BE44-12F320BA23C2}"/>
    <hyperlink ref="L72" r:id="rId6" xr:uid="{564CC413-2414-4A34-BFDE-810F715DB63C}"/>
    <hyperlink ref="L73" r:id="rId7" xr:uid="{79C165A8-8A10-45BE-BD5F-3B57567A3E47}"/>
    <hyperlink ref="L74" r:id="rId8" xr:uid="{B8CCB3CA-14B8-4CBC-BE0B-F917EB7F56FD}"/>
    <hyperlink ref="L63" r:id="rId9" display="layssa.brenda07@gmail.com" xr:uid="{B2D5F1BC-4880-4CA7-807A-C3F90FF771AC}"/>
    <hyperlink ref="L34:L37" r:id="rId10" display="layssa.brenda07@gmail.com" xr:uid="{507DF1E9-C887-4FDC-8420-279DE137CA8F}"/>
    <hyperlink ref="L3" r:id="rId11" xr:uid="{504F3EB2-94E8-423C-8088-396F2553A748}"/>
    <hyperlink ref="L149" r:id="rId12" xr:uid="{6E801FC4-D9B8-44D5-B21F-F1BB8072F496}"/>
    <hyperlink ref="L104:L107" r:id="rId13" display="layssa.brenda07@gmail.com" xr:uid="{CD5CAEF6-E69F-4211-9F0A-787852E41433}"/>
    <hyperlink ref="L239" r:id="rId14" xr:uid="{54A6B018-D462-4123-AF5F-32265126A195}"/>
    <hyperlink ref="L195:L198" r:id="rId15" display="layssa.brenda07@gmail.com" xr:uid="{80B76302-8B9E-424B-830F-DEE9BDEAF9C4}"/>
    <hyperlink ref="L199" r:id="rId16" display="layssa.brenda07@gmail.com" xr:uid="{89F733EC-A976-4B26-8B81-240FDDF351A4}"/>
    <hyperlink ref="L205" r:id="rId17" xr:uid="{A4FA5FB5-21D6-4F12-9A71-C5052BCC0A50}"/>
    <hyperlink ref="L206" r:id="rId18" xr:uid="{083A6DBD-E855-455B-81F2-87C150FBE846}"/>
    <hyperlink ref="L207" r:id="rId19" xr:uid="{7E07183F-CE89-4A10-992B-4CF488DCD93F}"/>
    <hyperlink ref="L208" r:id="rId20" xr:uid="{EA810AB8-358B-43C9-AD9D-FC646C28DD4E}"/>
    <hyperlink ref="L209" r:id="rId21" xr:uid="{5FABE7B9-44C5-49A4-A664-4EA31C05F26F}"/>
    <hyperlink ref="L210" r:id="rId22" xr:uid="{C735745F-AFA7-4F45-8616-0AEE7F7AFBAB}"/>
    <hyperlink ref="L338" r:id="rId23" xr:uid="{2DB5B534-2276-4DD0-9970-22AEA5C4095B}"/>
    <hyperlink ref="L273:L276" r:id="rId24" display="layssa.brenda07@gmail.com" xr:uid="{7BD3C2F5-8F94-4853-B5E1-558F45E20B9A}"/>
    <hyperlink ref="L337" r:id="rId25" xr:uid="{748D6BD7-AA1C-4EDB-8F45-3650A4E5188F}"/>
    <hyperlink ref="L351" r:id="rId26" xr:uid="{A4400506-3808-420E-93EC-5D337CFD66EC}"/>
    <hyperlink ref="L292" r:id="rId27" xr:uid="{9F65C6AE-2A5B-42E7-8CC2-119A16CBD6B9}"/>
    <hyperlink ref="L293" r:id="rId28" xr:uid="{BBE2EC26-FBAC-4E39-AEAE-8BDD0D28098D}"/>
    <hyperlink ref="L294" r:id="rId29" xr:uid="{1FBF3D9B-D085-4010-96DF-C739F28AA64D}"/>
    <hyperlink ref="L295" r:id="rId30" xr:uid="{22B4EC26-5184-4F3C-A4F5-DB727525F0B8}"/>
    <hyperlink ref="L385:L387" r:id="rId31" display="layssa.brenda07@gmail.com" xr:uid="{F370A9C2-B77C-49AA-AD89-8D4336C97577}"/>
    <hyperlink ref="L429" r:id="rId32" xr:uid="{EAD80F3F-9CAF-4900-8643-094AE3D25016}"/>
    <hyperlink ref="L447" r:id="rId33" xr:uid="{26DC5F2F-CA17-4EB4-9A46-60996B40F310}"/>
    <hyperlink ref="L446" r:id="rId34" xr:uid="{F42CDB56-D768-43EF-AFCC-2C19D77A44A1}"/>
  </hyperlinks>
  <pageMargins left="0.511811024" right="0.511811024" top="0.78740157499999996" bottom="0.78740157499999996" header="0.31496062000000002" footer="0.31496062000000002"/>
  <pageSetup paperSize="9" orientation="portrait" r:id="rId3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913-2C76-4072-B16E-28AB566C5CAA}">
  <dimension ref="A1:AB1852"/>
  <sheetViews>
    <sheetView topLeftCell="A1815" workbookViewId="0">
      <selection activeCell="A1847" sqref="A1847:A1852"/>
    </sheetView>
  </sheetViews>
  <sheetFormatPr defaultRowHeight="15" x14ac:dyDescent="0.25"/>
  <cols>
    <col min="1" max="1" width="34.85546875" bestFit="1" customWidth="1"/>
    <col min="2" max="2" width="25" bestFit="1" customWidth="1"/>
    <col min="3" max="3" width="12.42578125" bestFit="1" customWidth="1"/>
    <col min="4" max="4" width="18.42578125" style="196" bestFit="1" customWidth="1"/>
    <col min="27" max="27" width="25" bestFit="1" customWidth="1"/>
  </cols>
  <sheetData>
    <row r="1" spans="1:28" x14ac:dyDescent="0.25">
      <c r="A1" t="s">
        <v>400</v>
      </c>
      <c r="B1" t="s">
        <v>369</v>
      </c>
      <c r="C1" t="s">
        <v>370</v>
      </c>
      <c r="D1" s="196" t="s">
        <v>2</v>
      </c>
      <c r="AA1" t="s">
        <v>369</v>
      </c>
    </row>
    <row r="2" spans="1:28" x14ac:dyDescent="0.25">
      <c r="A2" t="str">
        <f t="shared" ref="A2:A65" si="0">VLOOKUP(B2,$AA:$AB,2,)</f>
        <v>CYBELAR RESUMO</v>
      </c>
      <c r="B2" s="140" t="s">
        <v>371</v>
      </c>
      <c r="C2" s="145">
        <v>45808</v>
      </c>
      <c r="D2" s="143">
        <v>420</v>
      </c>
      <c r="AA2" s="140" t="s">
        <v>371</v>
      </c>
      <c r="AB2" t="s">
        <v>87</v>
      </c>
    </row>
    <row r="3" spans="1:28" x14ac:dyDescent="0.25">
      <c r="A3" t="str">
        <f t="shared" si="0"/>
        <v>CYBELAR RESUMO</v>
      </c>
      <c r="B3" s="141" t="s">
        <v>372</v>
      </c>
      <c r="C3" s="145">
        <v>45808</v>
      </c>
      <c r="D3" s="144">
        <v>420</v>
      </c>
      <c r="AA3" s="141" t="s">
        <v>372</v>
      </c>
      <c r="AB3" t="s">
        <v>87</v>
      </c>
    </row>
    <row r="4" spans="1:28" x14ac:dyDescent="0.25">
      <c r="A4" t="str">
        <f t="shared" si="0"/>
        <v>CYBELAR RESUMO</v>
      </c>
      <c r="B4" s="141" t="s">
        <v>373</v>
      </c>
      <c r="C4" s="145">
        <v>45808</v>
      </c>
      <c r="D4" s="144">
        <v>210</v>
      </c>
      <c r="AA4" s="141" t="s">
        <v>373</v>
      </c>
      <c r="AB4" t="s">
        <v>87</v>
      </c>
    </row>
    <row r="5" spans="1:28" x14ac:dyDescent="0.25">
      <c r="A5" t="str">
        <f t="shared" si="0"/>
        <v>CYBELAR RESUMO</v>
      </c>
      <c r="B5" s="142" t="s">
        <v>374</v>
      </c>
      <c r="C5" s="145">
        <v>45808</v>
      </c>
      <c r="D5" s="144">
        <v>280</v>
      </c>
      <c r="AA5" s="142" t="s">
        <v>374</v>
      </c>
      <c r="AB5" t="s">
        <v>87</v>
      </c>
    </row>
    <row r="6" spans="1:28" x14ac:dyDescent="0.25">
      <c r="A6" t="str">
        <f t="shared" si="0"/>
        <v>CYBELAR RESUMO</v>
      </c>
      <c r="B6" s="142" t="s">
        <v>375</v>
      </c>
      <c r="C6" s="145">
        <v>45808</v>
      </c>
      <c r="D6" s="144">
        <v>350</v>
      </c>
      <c r="AA6" s="142" t="s">
        <v>375</v>
      </c>
      <c r="AB6" t="s">
        <v>87</v>
      </c>
    </row>
    <row r="7" spans="1:28" x14ac:dyDescent="0.25">
      <c r="A7" t="str">
        <f t="shared" si="0"/>
        <v>IMPACTA</v>
      </c>
      <c r="B7" s="104" t="s">
        <v>60</v>
      </c>
      <c r="C7" s="145">
        <v>45808</v>
      </c>
      <c r="D7" s="168">
        <v>200</v>
      </c>
      <c r="AA7" s="104" t="s">
        <v>60</v>
      </c>
      <c r="AB7" t="s">
        <v>60</v>
      </c>
    </row>
    <row r="8" spans="1:28" x14ac:dyDescent="0.25">
      <c r="A8" t="str">
        <f t="shared" si="0"/>
        <v>IMPACTA</v>
      </c>
      <c r="B8" s="104" t="s">
        <v>60</v>
      </c>
      <c r="C8" s="145">
        <v>45808</v>
      </c>
      <c r="D8" s="168">
        <v>200</v>
      </c>
      <c r="AA8" s="185" t="s">
        <v>376</v>
      </c>
      <c r="AB8" s="82"/>
    </row>
    <row r="9" spans="1:28" x14ac:dyDescent="0.25">
      <c r="A9" t="str">
        <f t="shared" si="0"/>
        <v>IMPACTA</v>
      </c>
      <c r="B9" s="104" t="s">
        <v>60</v>
      </c>
      <c r="C9" s="145">
        <v>45808</v>
      </c>
      <c r="D9" s="168">
        <v>200</v>
      </c>
      <c r="AA9" s="102" t="s">
        <v>377</v>
      </c>
      <c r="AB9" t="s">
        <v>66</v>
      </c>
    </row>
    <row r="10" spans="1:28" x14ac:dyDescent="0.25">
      <c r="A10" t="str">
        <f t="shared" si="0"/>
        <v>IMPACTA</v>
      </c>
      <c r="B10" s="104" t="s">
        <v>60</v>
      </c>
      <c r="C10" s="145">
        <v>45808</v>
      </c>
      <c r="D10" s="168">
        <v>200</v>
      </c>
      <c r="AA10" s="102" t="s">
        <v>378</v>
      </c>
      <c r="AB10" t="s">
        <v>38</v>
      </c>
    </row>
    <row r="11" spans="1:28" x14ac:dyDescent="0.25">
      <c r="A11" t="str">
        <f t="shared" si="0"/>
        <v>IMPACTA</v>
      </c>
      <c r="B11" s="104" t="s">
        <v>60</v>
      </c>
      <c r="C11" s="145">
        <v>45808</v>
      </c>
      <c r="D11" s="168">
        <v>200</v>
      </c>
      <c r="AA11" s="102" t="s">
        <v>379</v>
      </c>
      <c r="AB11" t="s">
        <v>12</v>
      </c>
    </row>
    <row r="12" spans="1:28" x14ac:dyDescent="0.25">
      <c r="A12" t="str">
        <f t="shared" si="0"/>
        <v>IMPACTA</v>
      </c>
      <c r="B12" s="104" t="s">
        <v>60</v>
      </c>
      <c r="C12" s="145">
        <v>45808</v>
      </c>
      <c r="D12" s="168">
        <v>200</v>
      </c>
      <c r="AA12" s="102" t="s">
        <v>47</v>
      </c>
      <c r="AB12" t="s">
        <v>47</v>
      </c>
    </row>
    <row r="13" spans="1:28" x14ac:dyDescent="0.25">
      <c r="A13" t="str">
        <f t="shared" si="0"/>
        <v>IMPACTA</v>
      </c>
      <c r="B13" s="104" t="s">
        <v>60</v>
      </c>
      <c r="C13" s="145">
        <v>45808</v>
      </c>
      <c r="D13" s="168">
        <v>200</v>
      </c>
      <c r="AA13" s="102" t="s">
        <v>380</v>
      </c>
      <c r="AB13" t="s">
        <v>56</v>
      </c>
    </row>
    <row r="14" spans="1:28" x14ac:dyDescent="0.25">
      <c r="A14" t="str">
        <f t="shared" si="0"/>
        <v>IMPACTA</v>
      </c>
      <c r="B14" s="104" t="s">
        <v>60</v>
      </c>
      <c r="C14" s="145">
        <v>45808</v>
      </c>
      <c r="D14" s="168">
        <v>200</v>
      </c>
      <c r="AA14" s="102" t="s">
        <v>381</v>
      </c>
      <c r="AB14" t="s">
        <v>65</v>
      </c>
    </row>
    <row r="15" spans="1:28" x14ac:dyDescent="0.25">
      <c r="A15" t="str">
        <f t="shared" si="0"/>
        <v>IMPACTA</v>
      </c>
      <c r="B15" s="104" t="s">
        <v>60</v>
      </c>
      <c r="C15" s="145">
        <v>45808</v>
      </c>
      <c r="D15" s="168">
        <v>200</v>
      </c>
      <c r="AA15" s="147" t="s">
        <v>382</v>
      </c>
      <c r="AB15" t="s">
        <v>36</v>
      </c>
    </row>
    <row r="16" spans="1:28" x14ac:dyDescent="0.25">
      <c r="A16" t="str">
        <f t="shared" si="0"/>
        <v>IMPACTA</v>
      </c>
      <c r="B16" s="104" t="s">
        <v>60</v>
      </c>
      <c r="C16" s="145">
        <v>45808</v>
      </c>
      <c r="D16" s="168">
        <v>200</v>
      </c>
      <c r="AA16" s="102" t="s">
        <v>383</v>
      </c>
      <c r="AB16" t="s">
        <v>23</v>
      </c>
    </row>
    <row r="17" spans="1:28" x14ac:dyDescent="0.25">
      <c r="A17" t="str">
        <f t="shared" si="0"/>
        <v>IMPACTA</v>
      </c>
      <c r="B17" s="104" t="s">
        <v>60</v>
      </c>
      <c r="C17" s="145">
        <v>45808</v>
      </c>
      <c r="D17" s="168">
        <v>200</v>
      </c>
      <c r="AA17" s="102" t="s">
        <v>384</v>
      </c>
      <c r="AB17" t="s">
        <v>12</v>
      </c>
    </row>
    <row r="18" spans="1:28" x14ac:dyDescent="0.25">
      <c r="A18" t="str">
        <f t="shared" si="0"/>
        <v>IMPACTA</v>
      </c>
      <c r="B18" s="104" t="s">
        <v>60</v>
      </c>
      <c r="C18" s="145">
        <v>45808</v>
      </c>
      <c r="D18" s="168">
        <v>200</v>
      </c>
      <c r="AA18" s="102" t="s">
        <v>78</v>
      </c>
      <c r="AB18" t="s">
        <v>78</v>
      </c>
    </row>
    <row r="19" spans="1:28" x14ac:dyDescent="0.25">
      <c r="A19" t="str">
        <f t="shared" si="0"/>
        <v>IMPACTA</v>
      </c>
      <c r="B19" s="104" t="s">
        <v>60</v>
      </c>
      <c r="C19" s="145">
        <v>45808</v>
      </c>
      <c r="D19" s="168">
        <v>200</v>
      </c>
      <c r="AA19" s="102" t="s">
        <v>385</v>
      </c>
      <c r="AB19" t="s">
        <v>37</v>
      </c>
    </row>
    <row r="20" spans="1:28" x14ac:dyDescent="0.25">
      <c r="A20" t="str">
        <f t="shared" si="0"/>
        <v>IMPACTA</v>
      </c>
      <c r="B20" s="104" t="s">
        <v>60</v>
      </c>
      <c r="C20" s="145">
        <v>45808</v>
      </c>
      <c r="D20" s="168">
        <v>200</v>
      </c>
      <c r="AA20" s="108" t="s">
        <v>386</v>
      </c>
      <c r="AB20" t="s">
        <v>87</v>
      </c>
    </row>
    <row r="21" spans="1:28" x14ac:dyDescent="0.25">
      <c r="A21" t="str">
        <f t="shared" si="0"/>
        <v>IMPACTA</v>
      </c>
      <c r="B21" s="104" t="s">
        <v>60</v>
      </c>
      <c r="C21" s="145">
        <v>45808</v>
      </c>
      <c r="D21" s="168">
        <v>200</v>
      </c>
      <c r="AA21" s="108" t="s">
        <v>387</v>
      </c>
      <c r="AB21" t="s">
        <v>87</v>
      </c>
    </row>
    <row r="22" spans="1:28" x14ac:dyDescent="0.25">
      <c r="A22" t="str">
        <f t="shared" si="0"/>
        <v>IMPACTA</v>
      </c>
      <c r="B22" s="104" t="s">
        <v>60</v>
      </c>
      <c r="C22" s="145">
        <v>45808</v>
      </c>
      <c r="D22" s="168">
        <v>200</v>
      </c>
      <c r="AA22" s="108" t="s">
        <v>388</v>
      </c>
      <c r="AB22" t="s">
        <v>87</v>
      </c>
    </row>
    <row r="23" spans="1:28" x14ac:dyDescent="0.25">
      <c r="A23">
        <f t="shared" si="0"/>
        <v>0</v>
      </c>
      <c r="B23" s="104" t="s">
        <v>376</v>
      </c>
      <c r="C23" s="145">
        <v>45808</v>
      </c>
      <c r="D23" s="168">
        <v>280</v>
      </c>
      <c r="AA23" s="102" t="s">
        <v>389</v>
      </c>
      <c r="AB23" t="s">
        <v>89</v>
      </c>
    </row>
    <row r="24" spans="1:28" x14ac:dyDescent="0.25">
      <c r="A24">
        <f t="shared" si="0"/>
        <v>0</v>
      </c>
      <c r="B24" s="104" t="s">
        <v>376</v>
      </c>
      <c r="C24" s="145">
        <v>45808</v>
      </c>
      <c r="D24" s="168">
        <v>280</v>
      </c>
      <c r="AA24" s="108" t="s">
        <v>390</v>
      </c>
      <c r="AB24" t="s">
        <v>87</v>
      </c>
    </row>
    <row r="25" spans="1:28" x14ac:dyDescent="0.25">
      <c r="A25">
        <f t="shared" si="0"/>
        <v>0</v>
      </c>
      <c r="B25" s="104" t="s">
        <v>376</v>
      </c>
      <c r="C25" s="145">
        <v>45808</v>
      </c>
      <c r="D25" s="168">
        <v>280</v>
      </c>
      <c r="AA25" s="108" t="s">
        <v>391</v>
      </c>
      <c r="AB25" t="s">
        <v>87</v>
      </c>
    </row>
    <row r="26" spans="1:28" x14ac:dyDescent="0.25">
      <c r="A26" t="str">
        <f t="shared" si="0"/>
        <v>IMPACTA</v>
      </c>
      <c r="B26" s="104" t="s">
        <v>60</v>
      </c>
      <c r="C26" s="145">
        <v>45808</v>
      </c>
      <c r="D26" s="168">
        <v>250</v>
      </c>
      <c r="AA26" s="102" t="s">
        <v>392</v>
      </c>
      <c r="AB26" t="s">
        <v>12</v>
      </c>
    </row>
    <row r="27" spans="1:28" x14ac:dyDescent="0.25">
      <c r="A27" t="str">
        <f t="shared" si="0"/>
        <v>IMPACTA</v>
      </c>
      <c r="B27" s="104" t="s">
        <v>60</v>
      </c>
      <c r="C27" s="145">
        <v>45808</v>
      </c>
      <c r="D27" s="168">
        <v>250</v>
      </c>
      <c r="AA27" s="102" t="s">
        <v>393</v>
      </c>
      <c r="AB27" t="s">
        <v>40</v>
      </c>
    </row>
    <row r="28" spans="1:28" x14ac:dyDescent="0.25">
      <c r="A28" t="str">
        <f t="shared" si="0"/>
        <v>IMPACTA</v>
      </c>
      <c r="B28" s="104" t="s">
        <v>60</v>
      </c>
      <c r="C28" s="145">
        <v>45808</v>
      </c>
      <c r="D28" s="168">
        <v>250</v>
      </c>
      <c r="AA28" s="102" t="s">
        <v>394</v>
      </c>
      <c r="AB28" t="s">
        <v>56</v>
      </c>
    </row>
    <row r="29" spans="1:28" x14ac:dyDescent="0.25">
      <c r="A29" t="str">
        <f t="shared" si="0"/>
        <v>IMPACTA</v>
      </c>
      <c r="B29" s="102" t="s">
        <v>60</v>
      </c>
      <c r="C29" s="145">
        <v>45808</v>
      </c>
      <c r="D29" s="168">
        <v>200</v>
      </c>
      <c r="AA29" s="102" t="s">
        <v>395</v>
      </c>
      <c r="AB29" t="s">
        <v>65</v>
      </c>
    </row>
    <row r="30" spans="1:28" x14ac:dyDescent="0.25">
      <c r="A30" t="str">
        <f t="shared" si="0"/>
        <v>IMPACTA</v>
      </c>
      <c r="B30" s="102" t="s">
        <v>60</v>
      </c>
      <c r="C30" s="145">
        <v>45808</v>
      </c>
      <c r="D30" s="168">
        <v>200</v>
      </c>
      <c r="AA30" s="147" t="s">
        <v>396</v>
      </c>
      <c r="AB30" t="s">
        <v>51</v>
      </c>
    </row>
    <row r="31" spans="1:28" x14ac:dyDescent="0.25">
      <c r="A31" t="str">
        <f t="shared" si="0"/>
        <v>IMPACTA</v>
      </c>
      <c r="B31" s="102" t="s">
        <v>60</v>
      </c>
      <c r="C31" s="145">
        <v>45808</v>
      </c>
      <c r="D31" s="168">
        <v>200</v>
      </c>
      <c r="AA31" s="104" t="s">
        <v>398</v>
      </c>
      <c r="AB31" t="s">
        <v>44</v>
      </c>
    </row>
    <row r="32" spans="1:28" x14ac:dyDescent="0.25">
      <c r="A32" t="str">
        <f t="shared" si="0"/>
        <v>IMPACTA</v>
      </c>
      <c r="B32" s="102" t="s">
        <v>60</v>
      </c>
      <c r="C32" s="145">
        <v>45808</v>
      </c>
      <c r="D32" s="168">
        <v>250</v>
      </c>
      <c r="AA32" s="104" t="s">
        <v>399</v>
      </c>
      <c r="AB32" t="s">
        <v>13</v>
      </c>
    </row>
    <row r="33" spans="1:28" x14ac:dyDescent="0.25">
      <c r="A33" t="str">
        <f t="shared" si="0"/>
        <v>IMPACTA</v>
      </c>
      <c r="B33" s="102" t="s">
        <v>60</v>
      </c>
      <c r="C33" s="145">
        <v>45808</v>
      </c>
      <c r="D33" s="168">
        <v>250</v>
      </c>
      <c r="AA33" s="104" t="s">
        <v>401</v>
      </c>
      <c r="AB33" t="s">
        <v>89</v>
      </c>
    </row>
    <row r="34" spans="1:28" x14ac:dyDescent="0.25">
      <c r="A34" t="str">
        <f t="shared" si="0"/>
        <v>IMPACTA</v>
      </c>
      <c r="B34" s="102" t="s">
        <v>60</v>
      </c>
      <c r="C34" s="145">
        <v>45808</v>
      </c>
      <c r="D34" s="168">
        <v>250</v>
      </c>
      <c r="AA34" s="102" t="s">
        <v>402</v>
      </c>
      <c r="AB34" t="s">
        <v>56</v>
      </c>
    </row>
    <row r="35" spans="1:28" x14ac:dyDescent="0.25">
      <c r="A35" t="str">
        <f t="shared" si="0"/>
        <v>IMPACTA</v>
      </c>
      <c r="B35" s="102" t="s">
        <v>60</v>
      </c>
      <c r="C35" s="145">
        <v>45808</v>
      </c>
      <c r="D35" s="168">
        <v>200</v>
      </c>
      <c r="AA35" s="141" t="s">
        <v>403</v>
      </c>
      <c r="AB35" t="s">
        <v>87</v>
      </c>
    </row>
    <row r="36" spans="1:28" x14ac:dyDescent="0.25">
      <c r="A36" t="str">
        <f t="shared" si="0"/>
        <v>MAGOGA HORTIFRUTI</v>
      </c>
      <c r="B36" s="102" t="s">
        <v>377</v>
      </c>
      <c r="C36" s="145">
        <v>45808</v>
      </c>
      <c r="D36" s="168">
        <v>150</v>
      </c>
      <c r="AA36" s="142" t="s">
        <v>404</v>
      </c>
      <c r="AB36" t="s">
        <v>87</v>
      </c>
    </row>
    <row r="37" spans="1:28" x14ac:dyDescent="0.25">
      <c r="A37" t="str">
        <f t="shared" si="0"/>
        <v>MAGOGA HORTIFRUTI</v>
      </c>
      <c r="B37" s="102" t="s">
        <v>377</v>
      </c>
      <c r="C37" s="145">
        <v>45808</v>
      </c>
      <c r="D37" s="168">
        <v>150</v>
      </c>
      <c r="AA37" s="154" t="s">
        <v>405</v>
      </c>
      <c r="AB37" t="s">
        <v>48</v>
      </c>
    </row>
    <row r="38" spans="1:28" x14ac:dyDescent="0.25">
      <c r="A38" t="str">
        <f t="shared" si="0"/>
        <v>MAGOGA HORTIFRUTI</v>
      </c>
      <c r="B38" s="102" t="s">
        <v>377</v>
      </c>
      <c r="C38" s="145">
        <v>45808</v>
      </c>
      <c r="D38" s="168">
        <v>150</v>
      </c>
      <c r="AA38" s="186" t="s">
        <v>406</v>
      </c>
      <c r="AB38" s="82"/>
    </row>
    <row r="39" spans="1:28" x14ac:dyDescent="0.25">
      <c r="A39" t="str">
        <f t="shared" si="0"/>
        <v>MAGOGA HORTIFRUTI</v>
      </c>
      <c r="B39" s="102" t="s">
        <v>377</v>
      </c>
      <c r="C39" s="145">
        <v>45808</v>
      </c>
      <c r="D39" s="168">
        <v>150</v>
      </c>
      <c r="AA39" s="185" t="s">
        <v>407</v>
      </c>
      <c r="AB39" s="82"/>
    </row>
    <row r="40" spans="1:28" x14ac:dyDescent="0.25">
      <c r="A40" t="str">
        <f t="shared" si="0"/>
        <v>MAGOGA HORTIFRUTI</v>
      </c>
      <c r="B40" s="102" t="s">
        <v>377</v>
      </c>
      <c r="C40" s="145">
        <v>45808</v>
      </c>
      <c r="D40" s="168">
        <v>150</v>
      </c>
      <c r="AA40" s="187" t="s">
        <v>408</v>
      </c>
      <c r="AB40" s="82"/>
    </row>
    <row r="41" spans="1:28" x14ac:dyDescent="0.25">
      <c r="A41" t="str">
        <f t="shared" si="0"/>
        <v>MAGOGA HORTIFRUTI</v>
      </c>
      <c r="B41" s="102" t="s">
        <v>377</v>
      </c>
      <c r="C41" s="145">
        <v>45808</v>
      </c>
      <c r="D41" s="168">
        <v>150</v>
      </c>
      <c r="AA41" s="108" t="s">
        <v>409</v>
      </c>
      <c r="AB41" t="s">
        <v>87</v>
      </c>
    </row>
    <row r="42" spans="1:28" x14ac:dyDescent="0.25">
      <c r="A42" t="str">
        <f t="shared" si="0"/>
        <v>MAGOGA HORTIFRUTI</v>
      </c>
      <c r="B42" s="102" t="s">
        <v>377</v>
      </c>
      <c r="C42" s="145">
        <v>45808</v>
      </c>
      <c r="D42" s="168">
        <v>150</v>
      </c>
      <c r="AA42" s="108" t="s">
        <v>410</v>
      </c>
      <c r="AB42" t="s">
        <v>87</v>
      </c>
    </row>
    <row r="43" spans="1:28" x14ac:dyDescent="0.25">
      <c r="A43" t="str">
        <f t="shared" si="0"/>
        <v>CONJ RESID CAMPOS ELISEOS</v>
      </c>
      <c r="B43" s="102" t="s">
        <v>378</v>
      </c>
      <c r="C43" s="145">
        <v>45808</v>
      </c>
      <c r="D43" s="168">
        <v>150</v>
      </c>
      <c r="AA43" s="108" t="s">
        <v>411</v>
      </c>
      <c r="AB43" t="s">
        <v>87</v>
      </c>
    </row>
    <row r="44" spans="1:28" x14ac:dyDescent="0.25">
      <c r="A44" t="str">
        <f t="shared" si="0"/>
        <v>CONJ RESID CAMPOS ELISEOS</v>
      </c>
      <c r="B44" s="102" t="s">
        <v>378</v>
      </c>
      <c r="C44" s="145">
        <v>45808</v>
      </c>
      <c r="D44" s="168">
        <v>150</v>
      </c>
      <c r="AA44" s="184" t="s">
        <v>412</v>
      </c>
      <c r="AB44" t="s">
        <v>65</v>
      </c>
    </row>
    <row r="45" spans="1:28" x14ac:dyDescent="0.25">
      <c r="A45" t="str">
        <f t="shared" si="0"/>
        <v>CONJ RESID CAMPOS ELISEOS</v>
      </c>
      <c r="B45" s="102" t="s">
        <v>378</v>
      </c>
      <c r="C45" s="145">
        <v>45808</v>
      </c>
      <c r="D45" s="168">
        <v>150</v>
      </c>
      <c r="AA45" s="181" t="s">
        <v>413</v>
      </c>
      <c r="AB45" t="s">
        <v>88</v>
      </c>
    </row>
    <row r="46" spans="1:28" x14ac:dyDescent="0.25">
      <c r="A46" t="str">
        <f t="shared" si="0"/>
        <v>CONJ RESID CAMPOS ELISEOS</v>
      </c>
      <c r="B46" s="102" t="s">
        <v>378</v>
      </c>
      <c r="C46" s="145">
        <v>45808</v>
      </c>
      <c r="D46" s="168">
        <v>150</v>
      </c>
      <c r="AA46" s="181" t="s">
        <v>223</v>
      </c>
      <c r="AB46" t="s">
        <v>35</v>
      </c>
    </row>
    <row r="47" spans="1:28" x14ac:dyDescent="0.25">
      <c r="A47" t="str">
        <f t="shared" si="0"/>
        <v>CONJ RESID CAMPOS ELISEOS</v>
      </c>
      <c r="B47" s="102" t="s">
        <v>378</v>
      </c>
      <c r="C47" s="145">
        <v>45808</v>
      </c>
      <c r="D47" s="168">
        <v>150</v>
      </c>
      <c r="AA47" s="181" t="s">
        <v>414</v>
      </c>
      <c r="AB47" t="s">
        <v>88</v>
      </c>
    </row>
    <row r="48" spans="1:28" x14ac:dyDescent="0.25">
      <c r="A48" t="str">
        <f t="shared" si="0"/>
        <v>CONJ RESID CAMPOS ELISEOS</v>
      </c>
      <c r="B48" s="102" t="s">
        <v>378</v>
      </c>
      <c r="C48" s="145">
        <v>45808</v>
      </c>
      <c r="D48" s="168">
        <v>150</v>
      </c>
      <c r="AA48" s="182" t="s">
        <v>415</v>
      </c>
      <c r="AB48" t="s">
        <v>36</v>
      </c>
    </row>
    <row r="49" spans="1:28" x14ac:dyDescent="0.25">
      <c r="A49" t="str">
        <f t="shared" si="0"/>
        <v>CONJ RESID CAMPOS ELISEOS</v>
      </c>
      <c r="B49" s="102" t="s">
        <v>378</v>
      </c>
      <c r="C49" s="145">
        <v>45808</v>
      </c>
      <c r="D49" s="168">
        <v>150</v>
      </c>
      <c r="AA49" s="179" t="s">
        <v>416</v>
      </c>
      <c r="AB49" t="s">
        <v>27</v>
      </c>
    </row>
    <row r="50" spans="1:28" x14ac:dyDescent="0.25">
      <c r="A50" t="str">
        <f t="shared" si="0"/>
        <v>CONJ RESID CAMPOS ELISEOS</v>
      </c>
      <c r="B50" s="102" t="s">
        <v>378</v>
      </c>
      <c r="C50" s="145">
        <v>45808</v>
      </c>
      <c r="D50" s="168">
        <v>150</v>
      </c>
      <c r="AA50" s="132" t="s">
        <v>251</v>
      </c>
      <c r="AB50" t="s">
        <v>43</v>
      </c>
    </row>
    <row r="51" spans="1:28" x14ac:dyDescent="0.25">
      <c r="A51" t="str">
        <f t="shared" si="0"/>
        <v>CONJ RESID CAMPOS ELISEOS</v>
      </c>
      <c r="B51" s="102" t="s">
        <v>378</v>
      </c>
      <c r="C51" s="145">
        <v>45808</v>
      </c>
      <c r="D51" s="168">
        <v>150</v>
      </c>
      <c r="AA51" s="102" t="s">
        <v>417</v>
      </c>
      <c r="AB51" t="s">
        <v>81</v>
      </c>
    </row>
    <row r="52" spans="1:28" x14ac:dyDescent="0.25">
      <c r="A52" t="str">
        <f t="shared" si="0"/>
        <v>CONJ RESID CAMPOS ELISEOS</v>
      </c>
      <c r="B52" s="102" t="s">
        <v>378</v>
      </c>
      <c r="C52" s="145">
        <v>45808</v>
      </c>
      <c r="D52" s="168">
        <v>150</v>
      </c>
      <c r="AA52" s="142" t="s">
        <v>418</v>
      </c>
      <c r="AB52" t="s">
        <v>87</v>
      </c>
    </row>
    <row r="53" spans="1:28" x14ac:dyDescent="0.25">
      <c r="A53" t="str">
        <f t="shared" si="0"/>
        <v>CONJ RESID CAMPOS ELISEOS</v>
      </c>
      <c r="B53" s="102" t="s">
        <v>378</v>
      </c>
      <c r="C53" s="145">
        <v>45808</v>
      </c>
      <c r="D53" s="168">
        <v>150</v>
      </c>
      <c r="AA53" s="142" t="s">
        <v>419</v>
      </c>
      <c r="AB53" t="s">
        <v>87</v>
      </c>
    </row>
    <row r="54" spans="1:28" x14ac:dyDescent="0.25">
      <c r="A54" t="str">
        <f t="shared" si="0"/>
        <v>CONJ RESID CAMPOS ELISEOS</v>
      </c>
      <c r="B54" s="102" t="s">
        <v>378</v>
      </c>
      <c r="C54" s="145">
        <v>45808</v>
      </c>
      <c r="D54" s="168">
        <v>150</v>
      </c>
      <c r="AA54" s="102" t="s">
        <v>420</v>
      </c>
      <c r="AB54" t="s">
        <v>74</v>
      </c>
    </row>
    <row r="55" spans="1:28" x14ac:dyDescent="0.25">
      <c r="A55" t="str">
        <f t="shared" si="0"/>
        <v>CONJ RESID CAMPOS ELISEOS</v>
      </c>
      <c r="B55" s="102" t="s">
        <v>378</v>
      </c>
      <c r="C55" s="145">
        <v>45808</v>
      </c>
      <c r="D55" s="168">
        <v>150</v>
      </c>
      <c r="AA55" s="108" t="s">
        <v>421</v>
      </c>
      <c r="AB55" t="s">
        <v>93</v>
      </c>
    </row>
    <row r="56" spans="1:28" x14ac:dyDescent="0.25">
      <c r="A56" t="str">
        <f t="shared" si="0"/>
        <v>CONJ RESID CAMPOS ELISEOS</v>
      </c>
      <c r="B56" s="102" t="s">
        <v>378</v>
      </c>
      <c r="C56" s="145">
        <v>45808</v>
      </c>
      <c r="D56" s="168">
        <v>150</v>
      </c>
      <c r="AA56" t="s">
        <v>422</v>
      </c>
      <c r="AB56" t="s">
        <v>14</v>
      </c>
    </row>
    <row r="57" spans="1:28" x14ac:dyDescent="0.25">
      <c r="A57" t="str">
        <f t="shared" si="0"/>
        <v>CONJ RESID CAMPOS ELISEOS</v>
      </c>
      <c r="B57" s="102" t="s">
        <v>378</v>
      </c>
      <c r="C57" s="145">
        <v>45808</v>
      </c>
      <c r="D57" s="168">
        <v>150</v>
      </c>
      <c r="AA57" t="s">
        <v>423</v>
      </c>
      <c r="AB57" t="s">
        <v>15</v>
      </c>
    </row>
    <row r="58" spans="1:28" x14ac:dyDescent="0.25">
      <c r="A58" t="str">
        <f t="shared" si="0"/>
        <v>RESIDENCIAL TERRACO VILA BELA</v>
      </c>
      <c r="B58" s="102" t="s">
        <v>379</v>
      </c>
      <c r="C58" s="145">
        <v>45808</v>
      </c>
      <c r="D58" s="168">
        <v>150</v>
      </c>
      <c r="AA58" t="s">
        <v>424</v>
      </c>
      <c r="AB58" t="s">
        <v>88</v>
      </c>
    </row>
    <row r="59" spans="1:28" x14ac:dyDescent="0.25">
      <c r="A59" t="str">
        <f t="shared" si="0"/>
        <v>RESIDENCIAL TERRACO VILA BELA</v>
      </c>
      <c r="B59" s="102" t="s">
        <v>379</v>
      </c>
      <c r="C59" s="145">
        <v>45808</v>
      </c>
      <c r="D59" s="168">
        <v>150</v>
      </c>
      <c r="AA59" s="108" t="s">
        <v>425</v>
      </c>
      <c r="AB59" t="s">
        <v>88</v>
      </c>
    </row>
    <row r="60" spans="1:28" x14ac:dyDescent="0.25">
      <c r="A60" t="str">
        <f t="shared" si="0"/>
        <v>RESIDENCIAL TERRACO VILA BELA</v>
      </c>
      <c r="B60" s="102" t="s">
        <v>379</v>
      </c>
      <c r="C60" s="145">
        <v>45808</v>
      </c>
      <c r="D60" s="168">
        <v>150</v>
      </c>
      <c r="AA60" s="158" t="s">
        <v>426</v>
      </c>
      <c r="AB60" t="s">
        <v>88</v>
      </c>
    </row>
    <row r="61" spans="1:28" x14ac:dyDescent="0.25">
      <c r="A61" t="str">
        <f t="shared" si="0"/>
        <v>RESIDENCIAL TERRACO VILA BELA</v>
      </c>
      <c r="B61" s="102" t="s">
        <v>379</v>
      </c>
      <c r="C61" s="145">
        <v>45808</v>
      </c>
      <c r="D61" s="168">
        <v>150</v>
      </c>
      <c r="AA61" s="166" t="s">
        <v>427</v>
      </c>
      <c r="AB61" t="s">
        <v>80</v>
      </c>
    </row>
    <row r="62" spans="1:28" x14ac:dyDescent="0.25">
      <c r="A62" t="str">
        <f t="shared" si="0"/>
        <v>RESIDENCIAL TERRACO VILA BELA</v>
      </c>
      <c r="B62" s="102" t="s">
        <v>379</v>
      </c>
      <c r="C62" s="145">
        <v>45808</v>
      </c>
      <c r="D62" s="168">
        <v>150</v>
      </c>
      <c r="AA62" s="102" t="s">
        <v>428</v>
      </c>
      <c r="AB62" t="s">
        <v>45</v>
      </c>
    </row>
    <row r="63" spans="1:28" x14ac:dyDescent="0.25">
      <c r="A63" t="str">
        <f t="shared" si="0"/>
        <v>RESIDENCIAL TERRACO VILA BELA</v>
      </c>
      <c r="B63" s="102" t="s">
        <v>379</v>
      </c>
      <c r="C63" s="145">
        <v>45808</v>
      </c>
      <c r="D63" s="168">
        <v>150</v>
      </c>
      <c r="AA63" s="108" t="s">
        <v>429</v>
      </c>
      <c r="AB63" t="s">
        <v>87</v>
      </c>
    </row>
    <row r="64" spans="1:28" x14ac:dyDescent="0.25">
      <c r="A64" t="str">
        <f t="shared" si="0"/>
        <v>RESIDENCIAL TERRACO VILA BELA</v>
      </c>
      <c r="B64" s="102" t="s">
        <v>379</v>
      </c>
      <c r="C64" s="145">
        <v>45808</v>
      </c>
      <c r="D64" s="168">
        <v>200</v>
      </c>
      <c r="AA64" s="102" t="s">
        <v>430</v>
      </c>
      <c r="AB64" t="s">
        <v>37</v>
      </c>
    </row>
    <row r="65" spans="1:28" x14ac:dyDescent="0.25">
      <c r="A65" t="str">
        <f t="shared" si="0"/>
        <v>EUROTECNICA</v>
      </c>
      <c r="B65" s="102" t="s">
        <v>47</v>
      </c>
      <c r="C65" s="145">
        <v>45808</v>
      </c>
      <c r="D65" s="168">
        <v>150</v>
      </c>
      <c r="AA65" s="108" t="s">
        <v>431</v>
      </c>
      <c r="AB65" t="s">
        <v>88</v>
      </c>
    </row>
    <row r="66" spans="1:28" x14ac:dyDescent="0.25">
      <c r="A66" t="str">
        <f t="shared" ref="A66:A129" si="1">VLOOKUP(B66,$AA:$AB,2,)</f>
        <v>IBI ARAM II</v>
      </c>
      <c r="B66" s="102" t="s">
        <v>380</v>
      </c>
      <c r="C66" s="145">
        <v>45808</v>
      </c>
      <c r="D66" s="168">
        <v>200</v>
      </c>
      <c r="AA66" s="188" t="s">
        <v>399</v>
      </c>
      <c r="AB66" s="82"/>
    </row>
    <row r="67" spans="1:28" x14ac:dyDescent="0.25">
      <c r="A67" t="str">
        <f t="shared" si="1"/>
        <v>IBI ARAM II</v>
      </c>
      <c r="B67" s="102" t="s">
        <v>380</v>
      </c>
      <c r="C67" s="145">
        <v>45808</v>
      </c>
      <c r="D67" s="168">
        <v>200</v>
      </c>
      <c r="AA67" s="142" t="s">
        <v>432</v>
      </c>
      <c r="AB67" t="s">
        <v>87</v>
      </c>
    </row>
    <row r="68" spans="1:28" x14ac:dyDescent="0.25">
      <c r="A68" t="str">
        <f t="shared" si="1"/>
        <v>IBI ARAM II</v>
      </c>
      <c r="B68" s="102" t="s">
        <v>380</v>
      </c>
      <c r="C68" s="145">
        <v>45808</v>
      </c>
      <c r="D68" s="168">
        <v>200</v>
      </c>
      <c r="AA68" s="142" t="s">
        <v>433</v>
      </c>
      <c r="AB68" t="s">
        <v>87</v>
      </c>
    </row>
    <row r="69" spans="1:28" x14ac:dyDescent="0.25">
      <c r="A69" t="str">
        <f t="shared" si="1"/>
        <v>IBI ARAM II</v>
      </c>
      <c r="B69" s="102" t="s">
        <v>380</v>
      </c>
      <c r="C69" s="145">
        <v>45808</v>
      </c>
      <c r="D69" s="168">
        <v>200</v>
      </c>
      <c r="AA69" s="188" t="s">
        <v>105</v>
      </c>
      <c r="AB69" s="82"/>
    </row>
    <row r="70" spans="1:28" x14ac:dyDescent="0.25">
      <c r="A70" t="str">
        <f t="shared" si="1"/>
        <v>IBI ARAM II</v>
      </c>
      <c r="B70" s="102" t="s">
        <v>380</v>
      </c>
      <c r="C70" s="145">
        <v>45808</v>
      </c>
      <c r="D70" s="168">
        <v>200</v>
      </c>
      <c r="AA70" s="183" t="s">
        <v>434</v>
      </c>
      <c r="AB70" t="s">
        <v>87</v>
      </c>
    </row>
    <row r="71" spans="1:28" x14ac:dyDescent="0.25">
      <c r="A71" t="str">
        <f t="shared" si="1"/>
        <v>LAR NOSSA SENHORA DAS GRACAS</v>
      </c>
      <c r="B71" s="102" t="s">
        <v>381</v>
      </c>
      <c r="C71" s="145">
        <v>45808</v>
      </c>
      <c r="D71" s="168">
        <v>150</v>
      </c>
      <c r="AA71" s="183" t="s">
        <v>435</v>
      </c>
      <c r="AB71" t="s">
        <v>87</v>
      </c>
    </row>
    <row r="72" spans="1:28" x14ac:dyDescent="0.25">
      <c r="A72" t="str">
        <f t="shared" si="1"/>
        <v>LAR NOSSA SENHORA DAS GRACAS</v>
      </c>
      <c r="B72" s="102" t="s">
        <v>381</v>
      </c>
      <c r="C72" s="145">
        <v>45808</v>
      </c>
      <c r="D72" s="168">
        <v>150</v>
      </c>
      <c r="AA72" s="180" t="s">
        <v>436</v>
      </c>
      <c r="AB72" t="s">
        <v>87</v>
      </c>
    </row>
    <row r="73" spans="1:28" x14ac:dyDescent="0.25">
      <c r="A73" t="str">
        <f t="shared" si="1"/>
        <v>COLEGIO EID</v>
      </c>
      <c r="B73" s="147" t="s">
        <v>382</v>
      </c>
      <c r="C73" s="145">
        <v>45808</v>
      </c>
      <c r="D73" s="146">
        <v>900</v>
      </c>
      <c r="AA73" s="142" t="s">
        <v>437</v>
      </c>
      <c r="AB73" t="s">
        <v>87</v>
      </c>
    </row>
    <row r="74" spans="1:28" x14ac:dyDescent="0.25">
      <c r="A74" t="str">
        <f t="shared" si="1"/>
        <v>COLEGIO EID</v>
      </c>
      <c r="B74" s="147" t="s">
        <v>382</v>
      </c>
      <c r="C74" s="145">
        <v>45808</v>
      </c>
      <c r="D74" s="146">
        <v>450</v>
      </c>
      <c r="AA74" s="142" t="s">
        <v>438</v>
      </c>
      <c r="AB74" t="s">
        <v>87</v>
      </c>
    </row>
    <row r="75" spans="1:28" x14ac:dyDescent="0.25">
      <c r="A75" t="str">
        <f t="shared" si="1"/>
        <v>COLEGIO EID</v>
      </c>
      <c r="B75" s="147" t="s">
        <v>382</v>
      </c>
      <c r="C75" s="145">
        <v>45808</v>
      </c>
      <c r="D75" s="146">
        <v>300</v>
      </c>
      <c r="AA75" s="108" t="s">
        <v>439</v>
      </c>
      <c r="AB75" t="s">
        <v>88</v>
      </c>
    </row>
    <row r="76" spans="1:28" x14ac:dyDescent="0.25">
      <c r="A76" t="str">
        <f t="shared" si="1"/>
        <v>COLEGIO EID</v>
      </c>
      <c r="B76" s="147" t="s">
        <v>382</v>
      </c>
      <c r="C76" s="145">
        <v>45808</v>
      </c>
      <c r="D76" s="146">
        <v>150</v>
      </c>
      <c r="AA76" s="108" t="s">
        <v>440</v>
      </c>
      <c r="AB76" t="s">
        <v>89</v>
      </c>
    </row>
    <row r="77" spans="1:28" x14ac:dyDescent="0.25">
      <c r="A77" t="str">
        <f t="shared" si="1"/>
        <v>MAGOGA HORTIFRUTI</v>
      </c>
      <c r="B77" s="104" t="s">
        <v>377</v>
      </c>
      <c r="C77" s="145">
        <v>45808</v>
      </c>
      <c r="D77" s="168">
        <v>150</v>
      </c>
      <c r="AA77" s="108" t="s">
        <v>441</v>
      </c>
      <c r="AB77" t="s">
        <v>89</v>
      </c>
    </row>
    <row r="78" spans="1:28" x14ac:dyDescent="0.25">
      <c r="A78" t="str">
        <f t="shared" si="1"/>
        <v>MAGOGA HORTIFRUTI</v>
      </c>
      <c r="B78" s="104" t="s">
        <v>377</v>
      </c>
      <c r="C78" s="145">
        <v>45808</v>
      </c>
      <c r="D78" s="197">
        <v>150</v>
      </c>
      <c r="AA78" s="188" t="s">
        <v>192</v>
      </c>
      <c r="AB78" s="82"/>
    </row>
    <row r="79" spans="1:28" x14ac:dyDescent="0.25">
      <c r="A79" t="str">
        <f t="shared" si="1"/>
        <v>IMPACTA</v>
      </c>
      <c r="B79" s="102" t="s">
        <v>60</v>
      </c>
      <c r="C79" s="145">
        <v>45808</v>
      </c>
      <c r="D79" s="168">
        <v>200</v>
      </c>
      <c r="AA79" s="141" t="s">
        <v>442</v>
      </c>
      <c r="AB79" t="s">
        <v>15</v>
      </c>
    </row>
    <row r="80" spans="1:28" x14ac:dyDescent="0.25">
      <c r="A80" t="str">
        <f t="shared" si="1"/>
        <v>BBP I</v>
      </c>
      <c r="B80" s="102" t="s">
        <v>383</v>
      </c>
      <c r="C80" s="145">
        <v>45808</v>
      </c>
      <c r="D80" s="168">
        <v>150</v>
      </c>
      <c r="AA80" s="108" t="s">
        <v>443</v>
      </c>
      <c r="AB80" t="s">
        <v>80</v>
      </c>
    </row>
    <row r="81" spans="1:28" x14ac:dyDescent="0.25">
      <c r="A81" t="str">
        <f t="shared" si="1"/>
        <v>BBP I</v>
      </c>
      <c r="B81" s="102" t="s">
        <v>383</v>
      </c>
      <c r="C81" s="145">
        <v>45808</v>
      </c>
      <c r="D81" s="168">
        <v>150</v>
      </c>
      <c r="AA81" s="142" t="s">
        <v>444</v>
      </c>
      <c r="AB81" t="s">
        <v>87</v>
      </c>
    </row>
    <row r="82" spans="1:28" x14ac:dyDescent="0.25">
      <c r="A82" t="str">
        <f t="shared" si="1"/>
        <v>BBP I</v>
      </c>
      <c r="B82" s="102" t="s">
        <v>383</v>
      </c>
      <c r="C82" s="145">
        <v>45808</v>
      </c>
      <c r="D82" s="168">
        <v>150</v>
      </c>
      <c r="AA82" s="142" t="s">
        <v>445</v>
      </c>
      <c r="AB82" t="s">
        <v>87</v>
      </c>
    </row>
    <row r="83" spans="1:28" x14ac:dyDescent="0.25">
      <c r="A83" t="str">
        <f t="shared" si="1"/>
        <v>IMPACTA</v>
      </c>
      <c r="B83" s="148" t="s">
        <v>60</v>
      </c>
      <c r="C83" s="145">
        <v>45808</v>
      </c>
      <c r="D83" s="197">
        <v>200</v>
      </c>
      <c r="AA83" s="142" t="s">
        <v>446</v>
      </c>
      <c r="AB83" t="s">
        <v>87</v>
      </c>
    </row>
    <row r="84" spans="1:28" x14ac:dyDescent="0.25">
      <c r="A84" t="str">
        <f t="shared" si="1"/>
        <v>IMPACTA</v>
      </c>
      <c r="B84" s="102" t="s">
        <v>60</v>
      </c>
      <c r="C84" s="145">
        <v>45808</v>
      </c>
      <c r="D84" s="168">
        <v>200</v>
      </c>
      <c r="AA84" s="142" t="s">
        <v>447</v>
      </c>
      <c r="AB84" t="s">
        <v>87</v>
      </c>
    </row>
    <row r="85" spans="1:28" x14ac:dyDescent="0.25">
      <c r="A85" t="str">
        <f t="shared" si="1"/>
        <v>IMPACTA</v>
      </c>
      <c r="B85" s="102" t="s">
        <v>60</v>
      </c>
      <c r="C85" s="145">
        <v>45808</v>
      </c>
      <c r="D85" s="168">
        <v>200</v>
      </c>
      <c r="AA85" s="108" t="s">
        <v>448</v>
      </c>
      <c r="AB85" t="s">
        <v>16</v>
      </c>
    </row>
    <row r="86" spans="1:28" x14ac:dyDescent="0.25">
      <c r="A86" t="str">
        <f t="shared" si="1"/>
        <v>IMPACTA</v>
      </c>
      <c r="B86" s="102" t="s">
        <v>60</v>
      </c>
      <c r="C86" s="145">
        <v>45808</v>
      </c>
      <c r="D86" s="168">
        <v>200</v>
      </c>
      <c r="AA86" s="108" t="s">
        <v>449</v>
      </c>
      <c r="AB86" t="s">
        <v>12</v>
      </c>
    </row>
    <row r="87" spans="1:28" x14ac:dyDescent="0.25">
      <c r="A87" t="str">
        <f t="shared" si="1"/>
        <v>IMPACTA</v>
      </c>
      <c r="B87" s="102" t="s">
        <v>60</v>
      </c>
      <c r="C87" s="145">
        <v>45808</v>
      </c>
      <c r="D87" s="168">
        <v>200</v>
      </c>
      <c r="AA87" s="108" t="s">
        <v>450</v>
      </c>
      <c r="AB87" t="s">
        <v>88</v>
      </c>
    </row>
    <row r="88" spans="1:28" x14ac:dyDescent="0.25">
      <c r="A88" t="str">
        <f t="shared" si="1"/>
        <v>IMPACTA</v>
      </c>
      <c r="B88" s="102" t="s">
        <v>60</v>
      </c>
      <c r="C88" s="145">
        <v>45808</v>
      </c>
      <c r="D88" s="168">
        <v>200</v>
      </c>
      <c r="AA88" s="108" t="s">
        <v>451</v>
      </c>
      <c r="AB88" t="s">
        <v>88</v>
      </c>
    </row>
    <row r="89" spans="1:28" x14ac:dyDescent="0.25">
      <c r="A89" t="str">
        <f t="shared" si="1"/>
        <v>IMPACTA</v>
      </c>
      <c r="B89" s="102" t="s">
        <v>60</v>
      </c>
      <c r="C89" s="145">
        <v>45808</v>
      </c>
      <c r="D89" s="168">
        <v>250</v>
      </c>
      <c r="AA89" s="141" t="s">
        <v>452</v>
      </c>
      <c r="AB89" t="s">
        <v>87</v>
      </c>
    </row>
    <row r="90" spans="1:28" x14ac:dyDescent="0.25">
      <c r="A90" t="str">
        <f t="shared" si="1"/>
        <v>IMPACTA</v>
      </c>
      <c r="B90" s="102" t="s">
        <v>60</v>
      </c>
      <c r="C90" s="145">
        <v>45808</v>
      </c>
      <c r="D90" s="168">
        <v>250</v>
      </c>
      <c r="AA90" s="141" t="s">
        <v>453</v>
      </c>
      <c r="AB90" t="s">
        <v>87</v>
      </c>
    </row>
    <row r="91" spans="1:28" x14ac:dyDescent="0.25">
      <c r="A91" t="str">
        <f t="shared" si="1"/>
        <v>IMPACTA</v>
      </c>
      <c r="B91" s="102" t="s">
        <v>60</v>
      </c>
      <c r="C91" s="145">
        <v>45808</v>
      </c>
      <c r="D91" s="168">
        <v>200</v>
      </c>
      <c r="AA91" s="141" t="s">
        <v>454</v>
      </c>
      <c r="AB91" t="s">
        <v>87</v>
      </c>
    </row>
    <row r="92" spans="1:28" x14ac:dyDescent="0.25">
      <c r="A92" t="str">
        <f t="shared" si="1"/>
        <v>IMPACTA</v>
      </c>
      <c r="B92" s="102" t="s">
        <v>60</v>
      </c>
      <c r="C92" s="145">
        <v>45808</v>
      </c>
      <c r="D92" s="168">
        <v>200</v>
      </c>
      <c r="AA92" s="158" t="s">
        <v>161</v>
      </c>
      <c r="AB92" t="s">
        <v>18</v>
      </c>
    </row>
    <row r="93" spans="1:28" x14ac:dyDescent="0.25">
      <c r="A93" t="str">
        <f t="shared" si="1"/>
        <v>IMPACTA</v>
      </c>
      <c r="B93" s="102" t="s">
        <v>60</v>
      </c>
      <c r="C93" s="145">
        <v>45808</v>
      </c>
      <c r="D93" s="168">
        <v>200</v>
      </c>
      <c r="AA93" s="176" t="s">
        <v>455</v>
      </c>
      <c r="AB93" t="s">
        <v>90</v>
      </c>
    </row>
    <row r="94" spans="1:28" x14ac:dyDescent="0.25">
      <c r="A94" t="str">
        <f t="shared" si="1"/>
        <v>IMPACTA</v>
      </c>
      <c r="B94" s="102" t="s">
        <v>60</v>
      </c>
      <c r="C94" s="145">
        <v>45808</v>
      </c>
      <c r="D94" s="168">
        <v>250</v>
      </c>
      <c r="AA94" s="108" t="s">
        <v>456</v>
      </c>
      <c r="AB94" t="s">
        <v>45</v>
      </c>
    </row>
    <row r="95" spans="1:28" x14ac:dyDescent="0.25">
      <c r="A95" t="str">
        <f t="shared" si="1"/>
        <v>IMPACTA</v>
      </c>
      <c r="B95" s="102" t="s">
        <v>60</v>
      </c>
      <c r="C95" s="145">
        <v>45808</v>
      </c>
      <c r="D95" s="168">
        <v>250</v>
      </c>
      <c r="AA95" s="108" t="s">
        <v>457</v>
      </c>
      <c r="AB95" t="s">
        <v>37</v>
      </c>
    </row>
    <row r="96" spans="1:28" x14ac:dyDescent="0.25">
      <c r="A96" t="str">
        <f t="shared" si="1"/>
        <v>MAGOGA HORTIFRUTI</v>
      </c>
      <c r="B96" s="104" t="s">
        <v>377</v>
      </c>
      <c r="C96" s="145">
        <v>45808</v>
      </c>
      <c r="D96" s="168">
        <v>150</v>
      </c>
    </row>
    <row r="97" spans="1:4" x14ac:dyDescent="0.25">
      <c r="A97" t="str">
        <f t="shared" si="1"/>
        <v>IMPACTA</v>
      </c>
      <c r="B97" s="149" t="s">
        <v>60</v>
      </c>
      <c r="C97" s="145">
        <v>45808</v>
      </c>
      <c r="D97" s="197">
        <v>200</v>
      </c>
    </row>
    <row r="98" spans="1:4" x14ac:dyDescent="0.25">
      <c r="A98" t="str">
        <f t="shared" si="1"/>
        <v>RESIDENCIAL TERRACO VILA BELA</v>
      </c>
      <c r="B98" s="102" t="s">
        <v>384</v>
      </c>
      <c r="C98" s="145">
        <v>45808</v>
      </c>
      <c r="D98" s="168">
        <v>150</v>
      </c>
    </row>
    <row r="99" spans="1:4" x14ac:dyDescent="0.25">
      <c r="A99" t="str">
        <f t="shared" si="1"/>
        <v>RESIDENCIAL TERRACO VILA BELA</v>
      </c>
      <c r="B99" s="102" t="s">
        <v>384</v>
      </c>
      <c r="C99" s="145">
        <v>45808</v>
      </c>
      <c r="D99" s="168">
        <v>150</v>
      </c>
    </row>
    <row r="100" spans="1:4" x14ac:dyDescent="0.25">
      <c r="A100" t="str">
        <f t="shared" si="1"/>
        <v>CONJ RESID CAMPOS ELISEOS</v>
      </c>
      <c r="B100" s="102" t="s">
        <v>378</v>
      </c>
      <c r="C100" s="145">
        <v>45808</v>
      </c>
      <c r="D100" s="168">
        <v>150</v>
      </c>
    </row>
    <row r="101" spans="1:4" x14ac:dyDescent="0.25">
      <c r="A101" t="str">
        <f t="shared" si="1"/>
        <v>CONJ RESID CAMPOS ELISEOS</v>
      </c>
      <c r="B101" s="102" t="s">
        <v>378</v>
      </c>
      <c r="C101" s="145">
        <v>45808</v>
      </c>
      <c r="D101" s="168">
        <v>150</v>
      </c>
    </row>
    <row r="102" spans="1:4" x14ac:dyDescent="0.25">
      <c r="A102" t="str">
        <f t="shared" si="1"/>
        <v>CONJ RESID CAMPOS ELISEOS</v>
      </c>
      <c r="B102" s="102" t="s">
        <v>378</v>
      </c>
      <c r="C102" s="145">
        <v>45808</v>
      </c>
      <c r="D102" s="168">
        <v>150</v>
      </c>
    </row>
    <row r="103" spans="1:4" x14ac:dyDescent="0.25">
      <c r="A103" t="str">
        <f t="shared" si="1"/>
        <v>CONJ RESID CAMPOS ELISEOS</v>
      </c>
      <c r="B103" s="102" t="s">
        <v>378</v>
      </c>
      <c r="C103" s="145">
        <v>45808</v>
      </c>
      <c r="D103" s="168">
        <v>150</v>
      </c>
    </row>
    <row r="104" spans="1:4" x14ac:dyDescent="0.25">
      <c r="A104" t="str">
        <f t="shared" si="1"/>
        <v>CONJ RESID CAMPOS ELISEOS</v>
      </c>
      <c r="B104" s="102" t="s">
        <v>378</v>
      </c>
      <c r="C104" s="145">
        <v>45808</v>
      </c>
      <c r="D104" s="168">
        <v>150</v>
      </c>
    </row>
    <row r="105" spans="1:4" x14ac:dyDescent="0.25">
      <c r="A105" t="str">
        <f t="shared" si="1"/>
        <v>CONJ RESID CAMPOS ELISEOS</v>
      </c>
      <c r="B105" s="102" t="s">
        <v>378</v>
      </c>
      <c r="C105" s="145">
        <v>45808</v>
      </c>
      <c r="D105" s="168">
        <v>150</v>
      </c>
    </row>
    <row r="106" spans="1:4" x14ac:dyDescent="0.25">
      <c r="A106" t="str">
        <f t="shared" si="1"/>
        <v>TRIMPLAS</v>
      </c>
      <c r="B106" s="102" t="s">
        <v>78</v>
      </c>
      <c r="C106" s="145">
        <v>45808</v>
      </c>
      <c r="D106" s="168">
        <v>150</v>
      </c>
    </row>
    <row r="107" spans="1:4" x14ac:dyDescent="0.25">
      <c r="A107" t="str">
        <f t="shared" si="1"/>
        <v>CONJ RESID CAMPOS ELISEOS</v>
      </c>
      <c r="B107" s="102" t="s">
        <v>378</v>
      </c>
      <c r="C107" s="145">
        <v>45808</v>
      </c>
      <c r="D107" s="168">
        <v>150</v>
      </c>
    </row>
    <row r="108" spans="1:4" x14ac:dyDescent="0.25">
      <c r="A108" t="str">
        <f t="shared" si="1"/>
        <v xml:space="preserve">CONDOMINIO MASSIMO RESIDENCE  </v>
      </c>
      <c r="B108" s="102" t="s">
        <v>385</v>
      </c>
      <c r="C108" s="145">
        <v>45808</v>
      </c>
      <c r="D108" s="168">
        <v>150</v>
      </c>
    </row>
    <row r="109" spans="1:4" x14ac:dyDescent="0.25">
      <c r="A109" t="str">
        <f t="shared" si="1"/>
        <v>RESIDENCIAL TERRACO VILA BELA</v>
      </c>
      <c r="B109" s="102" t="s">
        <v>384</v>
      </c>
      <c r="C109" s="145">
        <v>45808</v>
      </c>
      <c r="D109" s="168">
        <v>150</v>
      </c>
    </row>
    <row r="110" spans="1:4" x14ac:dyDescent="0.25">
      <c r="A110" t="str">
        <f t="shared" si="1"/>
        <v>CONJ RESID CAMPOS ELISEOS</v>
      </c>
      <c r="B110" s="102" t="s">
        <v>378</v>
      </c>
      <c r="C110" s="145">
        <v>45808</v>
      </c>
      <c r="D110" s="168">
        <v>150</v>
      </c>
    </row>
    <row r="111" spans="1:4" x14ac:dyDescent="0.25">
      <c r="A111" t="str">
        <f t="shared" si="1"/>
        <v>RESIDENCIAL TERRACO VILA BELA</v>
      </c>
      <c r="B111" s="102" t="s">
        <v>384</v>
      </c>
      <c r="C111" s="145">
        <v>45808</v>
      </c>
      <c r="D111" s="168">
        <v>170</v>
      </c>
    </row>
    <row r="112" spans="1:4" ht="15.75" x14ac:dyDescent="0.25">
      <c r="A112" t="str">
        <f t="shared" si="1"/>
        <v>COLEGIO EID</v>
      </c>
      <c r="B112" s="150" t="s">
        <v>382</v>
      </c>
      <c r="C112" s="145">
        <v>45808</v>
      </c>
      <c r="D112" s="196">
        <v>300</v>
      </c>
    </row>
    <row r="113" spans="1:4" ht="15.75" x14ac:dyDescent="0.25">
      <c r="A113" t="str">
        <f t="shared" si="1"/>
        <v>COLEGIO EID</v>
      </c>
      <c r="B113" s="150" t="s">
        <v>382</v>
      </c>
      <c r="C113" s="145">
        <v>45808</v>
      </c>
      <c r="D113" s="196">
        <v>150</v>
      </c>
    </row>
    <row r="114" spans="1:4" ht="15.75" x14ac:dyDescent="0.25">
      <c r="A114" t="str">
        <f t="shared" si="1"/>
        <v>COLEGIO EID</v>
      </c>
      <c r="B114" s="150" t="s">
        <v>382</v>
      </c>
      <c r="C114" s="145">
        <v>45808</v>
      </c>
      <c r="D114" s="196">
        <v>300</v>
      </c>
    </row>
    <row r="115" spans="1:4" ht="15.75" x14ac:dyDescent="0.25">
      <c r="A115" t="str">
        <f t="shared" si="1"/>
        <v>COLEGIO EID</v>
      </c>
      <c r="B115" s="150" t="s">
        <v>382</v>
      </c>
      <c r="C115" s="145">
        <v>45808</v>
      </c>
      <c r="D115" s="196">
        <v>300</v>
      </c>
    </row>
    <row r="116" spans="1:4" x14ac:dyDescent="0.25">
      <c r="A116" t="str">
        <f t="shared" si="1"/>
        <v>CYBELAR RESUMO</v>
      </c>
      <c r="B116" t="s">
        <v>371</v>
      </c>
      <c r="C116" s="145">
        <v>45808</v>
      </c>
      <c r="D116" s="196">
        <v>350</v>
      </c>
    </row>
    <row r="117" spans="1:4" x14ac:dyDescent="0.25">
      <c r="A117" t="str">
        <f t="shared" si="1"/>
        <v>CYBELAR RESUMO</v>
      </c>
      <c r="B117" t="s">
        <v>386</v>
      </c>
      <c r="C117" s="145">
        <v>45808</v>
      </c>
      <c r="D117" s="196">
        <v>70</v>
      </c>
    </row>
    <row r="118" spans="1:4" x14ac:dyDescent="0.25">
      <c r="A118" t="str">
        <f t="shared" si="1"/>
        <v>CYBELAR RESUMO</v>
      </c>
      <c r="B118" t="s">
        <v>387</v>
      </c>
      <c r="C118" s="145">
        <v>45808</v>
      </c>
      <c r="D118" s="196">
        <v>280</v>
      </c>
    </row>
    <row r="119" spans="1:4" x14ac:dyDescent="0.25">
      <c r="A119" t="str">
        <f t="shared" si="1"/>
        <v>CYBELAR RESUMO</v>
      </c>
      <c r="B119" t="s">
        <v>388</v>
      </c>
      <c r="C119" s="145">
        <v>45808</v>
      </c>
      <c r="D119" s="196">
        <v>210</v>
      </c>
    </row>
    <row r="120" spans="1:4" x14ac:dyDescent="0.25">
      <c r="A120" t="str">
        <f t="shared" si="1"/>
        <v>CYBELAR RESUMO</v>
      </c>
      <c r="B120" t="s">
        <v>372</v>
      </c>
      <c r="C120" s="145">
        <v>45808</v>
      </c>
      <c r="D120" s="196">
        <v>420</v>
      </c>
    </row>
    <row r="121" spans="1:4" x14ac:dyDescent="0.25">
      <c r="A121" t="str">
        <f t="shared" si="1"/>
        <v>CYBELAR RESUMO</v>
      </c>
      <c r="B121" t="s">
        <v>373</v>
      </c>
      <c r="C121" s="145">
        <v>45808</v>
      </c>
      <c r="D121" s="196">
        <v>210</v>
      </c>
    </row>
    <row r="122" spans="1:4" x14ac:dyDescent="0.25">
      <c r="A122" t="str">
        <f t="shared" si="1"/>
        <v>CYBELAR RESUMO</v>
      </c>
      <c r="B122" t="s">
        <v>374</v>
      </c>
      <c r="C122" s="145">
        <v>45808</v>
      </c>
      <c r="D122" s="196">
        <v>210</v>
      </c>
    </row>
    <row r="123" spans="1:4" x14ac:dyDescent="0.25">
      <c r="A123" t="str">
        <f t="shared" si="1"/>
        <v>IMPACTA</v>
      </c>
      <c r="B123" s="104" t="s">
        <v>60</v>
      </c>
      <c r="C123" s="145">
        <v>45808</v>
      </c>
      <c r="D123" s="168">
        <v>200</v>
      </c>
    </row>
    <row r="124" spans="1:4" x14ac:dyDescent="0.25">
      <c r="A124" t="str">
        <f t="shared" si="1"/>
        <v>IMPACTA</v>
      </c>
      <c r="B124" s="104" t="s">
        <v>60</v>
      </c>
      <c r="C124" s="145">
        <v>45808</v>
      </c>
      <c r="D124" s="168">
        <v>200</v>
      </c>
    </row>
    <row r="125" spans="1:4" x14ac:dyDescent="0.25">
      <c r="A125" t="str">
        <f t="shared" si="1"/>
        <v>IMPACTA</v>
      </c>
      <c r="B125" s="104" t="s">
        <v>60</v>
      </c>
      <c r="C125" s="145">
        <v>45808</v>
      </c>
      <c r="D125" s="168">
        <v>200</v>
      </c>
    </row>
    <row r="126" spans="1:4" x14ac:dyDescent="0.25">
      <c r="A126" t="str">
        <f t="shared" si="1"/>
        <v>IMPACTA</v>
      </c>
      <c r="B126" s="104" t="s">
        <v>60</v>
      </c>
      <c r="C126" s="145">
        <v>45808</v>
      </c>
      <c r="D126" s="168">
        <v>200</v>
      </c>
    </row>
    <row r="127" spans="1:4" x14ac:dyDescent="0.25">
      <c r="A127" t="str">
        <f t="shared" si="1"/>
        <v>IMPACTA</v>
      </c>
      <c r="B127" s="104" t="s">
        <v>60</v>
      </c>
      <c r="C127" s="145">
        <v>45808</v>
      </c>
      <c r="D127" s="168">
        <v>200</v>
      </c>
    </row>
    <row r="128" spans="1:4" x14ac:dyDescent="0.25">
      <c r="A128" t="str">
        <f t="shared" si="1"/>
        <v>IMPACTA</v>
      </c>
      <c r="B128" s="104" t="s">
        <v>60</v>
      </c>
      <c r="C128" s="145">
        <v>45808</v>
      </c>
      <c r="D128" s="168">
        <v>200</v>
      </c>
    </row>
    <row r="129" spans="1:4" x14ac:dyDescent="0.25">
      <c r="A129" t="str">
        <f t="shared" si="1"/>
        <v>IMPACTA</v>
      </c>
      <c r="B129" s="104" t="s">
        <v>60</v>
      </c>
      <c r="C129" s="145">
        <v>45808</v>
      </c>
      <c r="D129" s="168">
        <v>200</v>
      </c>
    </row>
    <row r="130" spans="1:4" x14ac:dyDescent="0.25">
      <c r="A130" t="str">
        <f t="shared" ref="A130:A193" si="2">VLOOKUP(B130,$AA:$AB,2,)</f>
        <v>IMPACTA</v>
      </c>
      <c r="B130" s="104" t="s">
        <v>60</v>
      </c>
      <c r="C130" s="145">
        <v>45808</v>
      </c>
      <c r="D130" s="168">
        <v>200</v>
      </c>
    </row>
    <row r="131" spans="1:4" x14ac:dyDescent="0.25">
      <c r="A131" t="str">
        <f t="shared" si="2"/>
        <v>IMPACTA</v>
      </c>
      <c r="B131" s="104" t="s">
        <v>60</v>
      </c>
      <c r="C131" s="145">
        <v>45808</v>
      </c>
      <c r="D131" s="168">
        <v>200</v>
      </c>
    </row>
    <row r="132" spans="1:4" x14ac:dyDescent="0.25">
      <c r="A132" t="str">
        <f t="shared" si="2"/>
        <v>IMPACTA</v>
      </c>
      <c r="B132" s="104" t="s">
        <v>60</v>
      </c>
      <c r="C132" s="145">
        <v>45808</v>
      </c>
      <c r="D132" s="168">
        <v>200</v>
      </c>
    </row>
    <row r="133" spans="1:4" x14ac:dyDescent="0.25">
      <c r="A133" t="str">
        <f t="shared" si="2"/>
        <v>IMPACTA</v>
      </c>
      <c r="B133" s="104" t="s">
        <v>60</v>
      </c>
      <c r="C133" s="145">
        <v>45808</v>
      </c>
      <c r="D133" s="168">
        <v>200</v>
      </c>
    </row>
    <row r="134" spans="1:4" x14ac:dyDescent="0.25">
      <c r="A134" t="str">
        <f t="shared" si="2"/>
        <v>IMPACTA</v>
      </c>
      <c r="B134" s="104" t="s">
        <v>60</v>
      </c>
      <c r="C134" s="145">
        <v>45808</v>
      </c>
      <c r="D134" s="168">
        <v>200</v>
      </c>
    </row>
    <row r="135" spans="1:4" x14ac:dyDescent="0.25">
      <c r="A135" t="str">
        <f t="shared" si="2"/>
        <v>IMPACTA</v>
      </c>
      <c r="B135" s="104" t="s">
        <v>60</v>
      </c>
      <c r="C135" s="145">
        <v>45808</v>
      </c>
      <c r="D135" s="168">
        <v>200</v>
      </c>
    </row>
    <row r="136" spans="1:4" x14ac:dyDescent="0.25">
      <c r="A136" t="str">
        <f t="shared" si="2"/>
        <v>IMPACTA</v>
      </c>
      <c r="B136" s="104" t="s">
        <v>60</v>
      </c>
      <c r="C136" s="145">
        <v>45808</v>
      </c>
      <c r="D136" s="168">
        <v>200</v>
      </c>
    </row>
    <row r="137" spans="1:4" x14ac:dyDescent="0.25">
      <c r="A137" t="str">
        <f t="shared" si="2"/>
        <v>IMPACTA</v>
      </c>
      <c r="B137" s="104" t="s">
        <v>60</v>
      </c>
      <c r="C137" s="145">
        <v>45808</v>
      </c>
      <c r="D137" s="168">
        <v>200</v>
      </c>
    </row>
    <row r="138" spans="1:4" x14ac:dyDescent="0.25">
      <c r="A138" t="str">
        <f t="shared" si="2"/>
        <v>IMPACTA</v>
      </c>
      <c r="B138" s="104" t="s">
        <v>60</v>
      </c>
      <c r="C138" s="145">
        <v>45808</v>
      </c>
      <c r="D138" s="168">
        <v>250</v>
      </c>
    </row>
    <row r="139" spans="1:4" x14ac:dyDescent="0.25">
      <c r="A139" t="str">
        <f t="shared" si="2"/>
        <v>IMPACTA</v>
      </c>
      <c r="B139" s="104" t="s">
        <v>60</v>
      </c>
      <c r="C139" s="145">
        <v>45808</v>
      </c>
      <c r="D139" s="168">
        <v>250</v>
      </c>
    </row>
    <row r="140" spans="1:4" x14ac:dyDescent="0.25">
      <c r="A140" t="str">
        <f t="shared" si="2"/>
        <v>IMPACTA</v>
      </c>
      <c r="B140" s="104" t="s">
        <v>60</v>
      </c>
      <c r="C140" s="145">
        <v>45808</v>
      </c>
      <c r="D140" s="168">
        <v>250</v>
      </c>
    </row>
    <row r="141" spans="1:4" x14ac:dyDescent="0.25">
      <c r="A141" t="str">
        <f t="shared" si="2"/>
        <v>IMPACTA</v>
      </c>
      <c r="B141" s="104" t="s">
        <v>60</v>
      </c>
      <c r="C141" s="145">
        <v>45808</v>
      </c>
      <c r="D141" s="168">
        <v>250</v>
      </c>
    </row>
    <row r="142" spans="1:4" x14ac:dyDescent="0.25">
      <c r="A142" t="str">
        <f t="shared" si="2"/>
        <v>IMPACTA</v>
      </c>
      <c r="B142" s="102" t="s">
        <v>60</v>
      </c>
      <c r="C142" s="145">
        <v>45808</v>
      </c>
      <c r="D142" s="168">
        <v>200</v>
      </c>
    </row>
    <row r="143" spans="1:4" x14ac:dyDescent="0.25">
      <c r="A143" t="str">
        <f t="shared" si="2"/>
        <v>IMPACTA</v>
      </c>
      <c r="B143" s="102" t="s">
        <v>60</v>
      </c>
      <c r="C143" s="145">
        <v>45808</v>
      </c>
      <c r="D143" s="168">
        <v>200</v>
      </c>
    </row>
    <row r="144" spans="1:4" x14ac:dyDescent="0.25">
      <c r="A144" t="str">
        <f t="shared" si="2"/>
        <v>IMPACTA</v>
      </c>
      <c r="B144" s="102" t="s">
        <v>60</v>
      </c>
      <c r="C144" s="145">
        <v>45808</v>
      </c>
      <c r="D144" s="168">
        <v>200</v>
      </c>
    </row>
    <row r="145" spans="1:4" x14ac:dyDescent="0.25">
      <c r="A145" t="str">
        <f t="shared" si="2"/>
        <v>IMPACTA</v>
      </c>
      <c r="B145" s="102" t="s">
        <v>60</v>
      </c>
      <c r="C145" s="145">
        <v>45808</v>
      </c>
      <c r="D145" s="168">
        <v>250</v>
      </c>
    </row>
    <row r="146" spans="1:4" x14ac:dyDescent="0.25">
      <c r="A146" t="str">
        <f t="shared" si="2"/>
        <v>IMPACTA</v>
      </c>
      <c r="B146" s="102" t="s">
        <v>60</v>
      </c>
      <c r="C146" s="145">
        <v>45808</v>
      </c>
      <c r="D146" s="168">
        <v>250</v>
      </c>
    </row>
    <row r="147" spans="1:4" x14ac:dyDescent="0.25">
      <c r="A147" t="str">
        <f t="shared" si="2"/>
        <v>IMPACTA</v>
      </c>
      <c r="B147" s="102" t="s">
        <v>60</v>
      </c>
      <c r="C147" s="145">
        <v>45808</v>
      </c>
      <c r="D147" s="168">
        <v>250</v>
      </c>
    </row>
    <row r="148" spans="1:4" x14ac:dyDescent="0.25">
      <c r="A148" t="str">
        <f t="shared" si="2"/>
        <v>IMPACTA</v>
      </c>
      <c r="B148" s="102" t="s">
        <v>60</v>
      </c>
      <c r="C148" s="145">
        <v>45808</v>
      </c>
      <c r="D148" s="168">
        <v>250</v>
      </c>
    </row>
    <row r="149" spans="1:4" x14ac:dyDescent="0.25">
      <c r="A149" t="str">
        <f t="shared" si="2"/>
        <v>IMPACTA</v>
      </c>
      <c r="B149" s="102" t="s">
        <v>60</v>
      </c>
      <c r="C149" s="145">
        <v>45808</v>
      </c>
      <c r="D149" s="168">
        <v>200</v>
      </c>
    </row>
    <row r="150" spans="1:4" x14ac:dyDescent="0.25">
      <c r="A150" t="str">
        <f t="shared" si="2"/>
        <v>MAGOGA HORTIFRUTI</v>
      </c>
      <c r="B150" s="102" t="s">
        <v>377</v>
      </c>
      <c r="C150" s="145">
        <v>45808</v>
      </c>
      <c r="D150" s="168">
        <v>150</v>
      </c>
    </row>
    <row r="151" spans="1:4" x14ac:dyDescent="0.25">
      <c r="A151" t="str">
        <f t="shared" si="2"/>
        <v>MAGOGA HORTIFRUTI</v>
      </c>
      <c r="B151" s="102" t="s">
        <v>377</v>
      </c>
      <c r="C151" s="145">
        <v>45808</v>
      </c>
      <c r="D151" s="168">
        <v>150</v>
      </c>
    </row>
    <row r="152" spans="1:4" x14ac:dyDescent="0.25">
      <c r="A152" t="str">
        <f t="shared" si="2"/>
        <v>MAGOGA HORTIFRUTI</v>
      </c>
      <c r="B152" s="102" t="s">
        <v>377</v>
      </c>
      <c r="C152" s="145">
        <v>45808</v>
      </c>
      <c r="D152" s="168">
        <v>150</v>
      </c>
    </row>
    <row r="153" spans="1:4" x14ac:dyDescent="0.25">
      <c r="A153" t="str">
        <f t="shared" si="2"/>
        <v>MALABAR RESUMO</v>
      </c>
      <c r="B153" s="102" t="s">
        <v>389</v>
      </c>
      <c r="C153" s="145">
        <v>45808</v>
      </c>
      <c r="D153" s="168">
        <v>150</v>
      </c>
    </row>
    <row r="154" spans="1:4" x14ac:dyDescent="0.25">
      <c r="A154" t="str">
        <f t="shared" si="2"/>
        <v>MAGOGA HORTIFRUTI</v>
      </c>
      <c r="B154" s="102" t="s">
        <v>377</v>
      </c>
      <c r="C154" s="145">
        <v>45808</v>
      </c>
      <c r="D154" s="168">
        <v>150</v>
      </c>
    </row>
    <row r="155" spans="1:4" x14ac:dyDescent="0.25">
      <c r="A155" t="str">
        <f t="shared" si="2"/>
        <v>MAGOGA HORTIFRUTI</v>
      </c>
      <c r="B155" s="102" t="s">
        <v>377</v>
      </c>
      <c r="C155" s="145">
        <v>45808</v>
      </c>
      <c r="D155" s="168">
        <v>150</v>
      </c>
    </row>
    <row r="156" spans="1:4" x14ac:dyDescent="0.25">
      <c r="A156" t="str">
        <f t="shared" si="2"/>
        <v>MAGOGA HORTIFRUTI</v>
      </c>
      <c r="B156" s="102" t="s">
        <v>377</v>
      </c>
      <c r="C156" s="145">
        <v>45808</v>
      </c>
      <c r="D156" s="168">
        <v>150</v>
      </c>
    </row>
    <row r="157" spans="1:4" x14ac:dyDescent="0.25">
      <c r="A157" t="str">
        <f t="shared" si="2"/>
        <v>MAGOGA HORTIFRUTI</v>
      </c>
      <c r="B157" s="102" t="s">
        <v>377</v>
      </c>
      <c r="C157" s="145">
        <v>45808</v>
      </c>
      <c r="D157" s="168">
        <v>150</v>
      </c>
    </row>
    <row r="158" spans="1:4" x14ac:dyDescent="0.25">
      <c r="A158" t="str">
        <f t="shared" si="2"/>
        <v>IMPACTA</v>
      </c>
      <c r="B158" s="102" t="s">
        <v>60</v>
      </c>
      <c r="C158" s="145">
        <v>45808</v>
      </c>
      <c r="D158" s="168">
        <v>200</v>
      </c>
    </row>
    <row r="159" spans="1:4" x14ac:dyDescent="0.25">
      <c r="A159" t="str">
        <f t="shared" si="2"/>
        <v>IMPACTA</v>
      </c>
      <c r="B159" s="102" t="s">
        <v>60</v>
      </c>
      <c r="C159" s="145">
        <v>45808</v>
      </c>
      <c r="D159" s="168">
        <v>200</v>
      </c>
    </row>
    <row r="160" spans="1:4" x14ac:dyDescent="0.25">
      <c r="A160" t="str">
        <f t="shared" si="2"/>
        <v>IMPACTA</v>
      </c>
      <c r="B160" s="102" t="s">
        <v>60</v>
      </c>
      <c r="C160" s="145">
        <v>45808</v>
      </c>
      <c r="D160" s="168">
        <v>200</v>
      </c>
    </row>
    <row r="161" spans="1:4" x14ac:dyDescent="0.25">
      <c r="A161" t="str">
        <f t="shared" si="2"/>
        <v>CYBELAR RESUMO</v>
      </c>
      <c r="B161" t="s">
        <v>371</v>
      </c>
      <c r="C161" s="145">
        <v>45808</v>
      </c>
      <c r="D161" s="196">
        <v>420</v>
      </c>
    </row>
    <row r="162" spans="1:4" x14ac:dyDescent="0.25">
      <c r="A162" t="str">
        <f t="shared" si="2"/>
        <v>CYBELAR RESUMO</v>
      </c>
      <c r="B162" t="s">
        <v>372</v>
      </c>
      <c r="C162" s="145">
        <v>45808</v>
      </c>
      <c r="D162" s="196">
        <v>420</v>
      </c>
    </row>
    <row r="163" spans="1:4" x14ac:dyDescent="0.25">
      <c r="A163" t="str">
        <f t="shared" si="2"/>
        <v>CYBELAR RESUMO</v>
      </c>
      <c r="B163" t="s">
        <v>373</v>
      </c>
      <c r="C163" s="145">
        <v>45808</v>
      </c>
      <c r="D163" s="196">
        <v>140</v>
      </c>
    </row>
    <row r="164" spans="1:4" x14ac:dyDescent="0.25">
      <c r="A164" t="str">
        <f t="shared" si="2"/>
        <v>CYBELAR RESUMO</v>
      </c>
      <c r="B164" t="s">
        <v>374</v>
      </c>
      <c r="C164" s="145">
        <v>45808</v>
      </c>
      <c r="D164" s="196">
        <v>140</v>
      </c>
    </row>
    <row r="165" spans="1:4" x14ac:dyDescent="0.25">
      <c r="A165" t="str">
        <f t="shared" si="2"/>
        <v>CYBELAR RESUMO</v>
      </c>
      <c r="B165" t="s">
        <v>375</v>
      </c>
      <c r="C165" s="145">
        <v>45808</v>
      </c>
      <c r="D165" s="196">
        <v>210</v>
      </c>
    </row>
    <row r="166" spans="1:4" x14ac:dyDescent="0.25">
      <c r="A166" t="str">
        <f t="shared" si="2"/>
        <v>CYBELAR RESUMO</v>
      </c>
      <c r="B166" t="s">
        <v>375</v>
      </c>
      <c r="C166" s="145">
        <v>45808</v>
      </c>
      <c r="D166" s="196">
        <v>140</v>
      </c>
    </row>
    <row r="167" spans="1:4" x14ac:dyDescent="0.25">
      <c r="A167" t="str">
        <f t="shared" si="2"/>
        <v>CYBELAR RESUMO</v>
      </c>
      <c r="B167" t="s">
        <v>390</v>
      </c>
      <c r="C167" s="145">
        <v>45808</v>
      </c>
      <c r="D167" s="196">
        <v>210</v>
      </c>
    </row>
    <row r="168" spans="1:4" x14ac:dyDescent="0.25">
      <c r="A168" t="str">
        <f t="shared" si="2"/>
        <v>CYBELAR RESUMO</v>
      </c>
      <c r="B168" t="s">
        <v>391</v>
      </c>
      <c r="C168" s="145">
        <v>45808</v>
      </c>
      <c r="D168" s="196">
        <v>140</v>
      </c>
    </row>
    <row r="169" spans="1:4" x14ac:dyDescent="0.25">
      <c r="A169" t="str">
        <f t="shared" si="2"/>
        <v>CONJ RESID CAMPOS ELISEOS</v>
      </c>
      <c r="B169" s="102" t="s">
        <v>378</v>
      </c>
      <c r="C169" s="145">
        <v>45808</v>
      </c>
      <c r="D169" s="168">
        <v>150</v>
      </c>
    </row>
    <row r="170" spans="1:4" x14ac:dyDescent="0.25">
      <c r="A170" t="str">
        <f t="shared" si="2"/>
        <v>CONJ RESID CAMPOS ELISEOS</v>
      </c>
      <c r="B170" s="102" t="s">
        <v>378</v>
      </c>
      <c r="C170" s="145">
        <v>45808</v>
      </c>
      <c r="D170" s="168">
        <v>150</v>
      </c>
    </row>
    <row r="171" spans="1:4" x14ac:dyDescent="0.25">
      <c r="A171" t="str">
        <f t="shared" si="2"/>
        <v>CONJ RESID CAMPOS ELISEOS</v>
      </c>
      <c r="B171" s="102" t="s">
        <v>378</v>
      </c>
      <c r="C171" s="145">
        <v>45808</v>
      </c>
      <c r="D171" s="168">
        <v>150</v>
      </c>
    </row>
    <row r="172" spans="1:4" x14ac:dyDescent="0.25">
      <c r="A172" t="str">
        <f t="shared" si="2"/>
        <v>CONJ RESID CAMPOS ELISEOS</v>
      </c>
      <c r="B172" s="102" t="s">
        <v>378</v>
      </c>
      <c r="C172" s="145">
        <v>45808</v>
      </c>
      <c r="D172" s="168">
        <v>150</v>
      </c>
    </row>
    <row r="173" spans="1:4" x14ac:dyDescent="0.25">
      <c r="A173" t="str">
        <f t="shared" si="2"/>
        <v>CONJ RESID CAMPOS ELISEOS</v>
      </c>
      <c r="B173" s="102" t="s">
        <v>378</v>
      </c>
      <c r="C173" s="145">
        <v>45808</v>
      </c>
      <c r="D173" s="168">
        <v>150</v>
      </c>
    </row>
    <row r="174" spans="1:4" x14ac:dyDescent="0.25">
      <c r="A174" t="str">
        <f t="shared" si="2"/>
        <v>CONJ RESID CAMPOS ELISEOS</v>
      </c>
      <c r="B174" s="102" t="s">
        <v>378</v>
      </c>
      <c r="C174" s="145">
        <v>45808</v>
      </c>
      <c r="D174" s="168">
        <v>150</v>
      </c>
    </row>
    <row r="175" spans="1:4" x14ac:dyDescent="0.25">
      <c r="A175" t="str">
        <f t="shared" si="2"/>
        <v>CONJ RESID CAMPOS ELISEOS</v>
      </c>
      <c r="B175" s="102" t="s">
        <v>378</v>
      </c>
      <c r="C175" s="145">
        <v>45808</v>
      </c>
      <c r="D175" s="168">
        <v>150</v>
      </c>
    </row>
    <row r="176" spans="1:4" x14ac:dyDescent="0.25">
      <c r="A176" t="str">
        <f t="shared" si="2"/>
        <v>CONJ RESID CAMPOS ELISEOS</v>
      </c>
      <c r="B176" s="102" t="s">
        <v>378</v>
      </c>
      <c r="C176" s="145">
        <v>45808</v>
      </c>
      <c r="D176" s="168">
        <v>150</v>
      </c>
    </row>
    <row r="177" spans="1:4" x14ac:dyDescent="0.25">
      <c r="A177" t="str">
        <f t="shared" si="2"/>
        <v>CONJ RESID CAMPOS ELISEOS</v>
      </c>
      <c r="B177" s="102" t="s">
        <v>378</v>
      </c>
      <c r="C177" s="145">
        <v>45808</v>
      </c>
      <c r="D177" s="168">
        <v>150</v>
      </c>
    </row>
    <row r="178" spans="1:4" x14ac:dyDescent="0.25">
      <c r="A178" t="str">
        <f t="shared" si="2"/>
        <v>CONJ RESID CAMPOS ELISEOS</v>
      </c>
      <c r="B178" s="102" t="s">
        <v>378</v>
      </c>
      <c r="C178" s="145">
        <v>45808</v>
      </c>
      <c r="D178" s="168">
        <v>150</v>
      </c>
    </row>
    <row r="179" spans="1:4" x14ac:dyDescent="0.25">
      <c r="A179" t="str">
        <f t="shared" si="2"/>
        <v>CONJ RESID CAMPOS ELISEOS</v>
      </c>
      <c r="B179" s="102" t="s">
        <v>378</v>
      </c>
      <c r="C179" s="145">
        <v>45808</v>
      </c>
      <c r="D179" s="168">
        <v>150</v>
      </c>
    </row>
    <row r="180" spans="1:4" x14ac:dyDescent="0.25">
      <c r="A180" t="str">
        <f t="shared" si="2"/>
        <v>CONJ RESID CAMPOS ELISEOS</v>
      </c>
      <c r="B180" s="102" t="s">
        <v>378</v>
      </c>
      <c r="C180" s="145">
        <v>45808</v>
      </c>
      <c r="D180" s="168">
        <v>150</v>
      </c>
    </row>
    <row r="181" spans="1:4" x14ac:dyDescent="0.25">
      <c r="A181" t="str">
        <f t="shared" si="2"/>
        <v>CONJ RESID CAMPOS ELISEOS</v>
      </c>
      <c r="B181" s="102" t="s">
        <v>378</v>
      </c>
      <c r="C181" s="145">
        <v>45808</v>
      </c>
      <c r="D181" s="168">
        <v>150</v>
      </c>
    </row>
    <row r="182" spans="1:4" x14ac:dyDescent="0.25">
      <c r="A182" t="str">
        <f t="shared" si="2"/>
        <v>CONJ RESID CAMPOS ELISEOS</v>
      </c>
      <c r="B182" s="102" t="s">
        <v>378</v>
      </c>
      <c r="C182" s="145">
        <v>45808</v>
      </c>
      <c r="D182" s="168">
        <v>150</v>
      </c>
    </row>
    <row r="183" spans="1:4" x14ac:dyDescent="0.25">
      <c r="A183" t="str">
        <f t="shared" si="2"/>
        <v>CONJ RESID CAMPOS ELISEOS</v>
      </c>
      <c r="B183" s="102" t="s">
        <v>378</v>
      </c>
      <c r="C183" s="145">
        <v>45808</v>
      </c>
      <c r="D183" s="168">
        <v>150</v>
      </c>
    </row>
    <row r="184" spans="1:4" x14ac:dyDescent="0.25">
      <c r="A184" t="str">
        <f t="shared" si="2"/>
        <v>CONJ RESID CAMPOS ELISEOS</v>
      </c>
      <c r="B184" s="102" t="s">
        <v>378</v>
      </c>
      <c r="C184" s="145">
        <v>45808</v>
      </c>
      <c r="D184" s="168">
        <v>150</v>
      </c>
    </row>
    <row r="185" spans="1:4" x14ac:dyDescent="0.25">
      <c r="A185" t="str">
        <f t="shared" si="2"/>
        <v>CONJ RESID CAMPOS ELISEOS</v>
      </c>
      <c r="B185" s="102" t="s">
        <v>378</v>
      </c>
      <c r="C185" s="145">
        <v>45808</v>
      </c>
      <c r="D185" s="168">
        <v>150</v>
      </c>
    </row>
    <row r="186" spans="1:4" x14ac:dyDescent="0.25">
      <c r="A186" t="str">
        <f t="shared" si="2"/>
        <v>RESIDENCIAL TERRACO VILA BELA</v>
      </c>
      <c r="B186" s="102" t="s">
        <v>392</v>
      </c>
      <c r="C186" s="145">
        <v>45808</v>
      </c>
      <c r="D186" s="168">
        <v>150</v>
      </c>
    </row>
    <row r="187" spans="1:4" x14ac:dyDescent="0.25">
      <c r="A187" t="str">
        <f t="shared" si="2"/>
        <v>RESIDENCIAL TERRACO VILA BELA</v>
      </c>
      <c r="B187" s="102" t="s">
        <v>392</v>
      </c>
      <c r="C187" s="145">
        <v>45808</v>
      </c>
      <c r="D187" s="168">
        <v>150</v>
      </c>
    </row>
    <row r="188" spans="1:4" x14ac:dyDescent="0.25">
      <c r="A188" t="str">
        <f t="shared" si="2"/>
        <v>RESIDENCIAL TERRACO VILA BELA</v>
      </c>
      <c r="B188" s="102" t="s">
        <v>392</v>
      </c>
      <c r="C188" s="145">
        <v>45808</v>
      </c>
      <c r="D188" s="168">
        <v>150</v>
      </c>
    </row>
    <row r="189" spans="1:4" x14ac:dyDescent="0.25">
      <c r="A189" t="str">
        <f t="shared" si="2"/>
        <v>RESIDENCIAL TERRACO VILA BELA</v>
      </c>
      <c r="B189" s="102" t="s">
        <v>392</v>
      </c>
      <c r="C189" s="145">
        <v>45808</v>
      </c>
      <c r="D189" s="168">
        <v>150</v>
      </c>
    </row>
    <row r="190" spans="1:4" x14ac:dyDescent="0.25">
      <c r="A190" t="str">
        <f t="shared" si="2"/>
        <v>RESIDENCIAL TERRACO VILA BELA</v>
      </c>
      <c r="B190" s="102" t="s">
        <v>392</v>
      </c>
      <c r="C190" s="145">
        <v>45808</v>
      </c>
      <c r="D190" s="168">
        <v>150</v>
      </c>
    </row>
    <row r="191" spans="1:4" x14ac:dyDescent="0.25">
      <c r="A191" t="str">
        <f t="shared" si="2"/>
        <v>RESIDENCIAL TERRACO VILA BELA</v>
      </c>
      <c r="B191" s="102" t="s">
        <v>392</v>
      </c>
      <c r="C191" s="145">
        <v>45808</v>
      </c>
      <c r="D191" s="168">
        <v>150</v>
      </c>
    </row>
    <row r="192" spans="1:4" x14ac:dyDescent="0.25">
      <c r="A192" t="str">
        <f t="shared" si="2"/>
        <v>RESIDENCIAL TERRACO VILA BELA</v>
      </c>
      <c r="B192" s="102" t="s">
        <v>392</v>
      </c>
      <c r="C192" s="145">
        <v>45808</v>
      </c>
      <c r="D192" s="168">
        <v>150</v>
      </c>
    </row>
    <row r="193" spans="1:4" x14ac:dyDescent="0.25">
      <c r="A193" t="str">
        <f t="shared" si="2"/>
        <v>RESIDENCIAL TERRACO VILA BELA</v>
      </c>
      <c r="B193" s="102" t="s">
        <v>392</v>
      </c>
      <c r="C193" s="145">
        <v>45808</v>
      </c>
      <c r="D193" s="168">
        <v>150</v>
      </c>
    </row>
    <row r="194" spans="1:4" x14ac:dyDescent="0.25">
      <c r="A194" t="str">
        <f t="shared" ref="A194:A257" si="3">VLOOKUP(B194,$AA:$AB,2,)</f>
        <v>RESIDENCIAL TERRACO VILA BELA</v>
      </c>
      <c r="B194" s="102" t="s">
        <v>392</v>
      </c>
      <c r="C194" s="145">
        <v>45808</v>
      </c>
      <c r="D194" s="168">
        <v>150</v>
      </c>
    </row>
    <row r="195" spans="1:4" x14ac:dyDescent="0.25">
      <c r="A195" t="str">
        <f t="shared" si="3"/>
        <v>RESIDENCIAL TERRACO VILA BELA</v>
      </c>
      <c r="B195" s="102" t="s">
        <v>392</v>
      </c>
      <c r="C195" s="145">
        <v>45808</v>
      </c>
      <c r="D195" s="168">
        <v>150</v>
      </c>
    </row>
    <row r="196" spans="1:4" x14ac:dyDescent="0.25">
      <c r="A196" t="str">
        <f t="shared" si="3"/>
        <v>RESIDENCIAL TERRACO VILA BELA</v>
      </c>
      <c r="B196" s="102" t="s">
        <v>392</v>
      </c>
      <c r="C196" s="145">
        <v>45808</v>
      </c>
      <c r="D196" s="168">
        <v>150</v>
      </c>
    </row>
    <row r="197" spans="1:4" x14ac:dyDescent="0.25">
      <c r="A197" t="str">
        <f t="shared" si="3"/>
        <v>RESIDENCIAL TERRACO VILA BELA</v>
      </c>
      <c r="B197" s="102" t="s">
        <v>392</v>
      </c>
      <c r="C197" s="145">
        <v>45808</v>
      </c>
      <c r="D197" s="168">
        <v>150</v>
      </c>
    </row>
    <row r="198" spans="1:4" x14ac:dyDescent="0.25">
      <c r="A198" t="str">
        <f t="shared" si="3"/>
        <v>CRISTALPET - JUNDIAI</v>
      </c>
      <c r="B198" s="102" t="s">
        <v>393</v>
      </c>
      <c r="C198" s="145">
        <v>45808</v>
      </c>
      <c r="D198" s="168">
        <v>150</v>
      </c>
    </row>
    <row r="199" spans="1:4" x14ac:dyDescent="0.25">
      <c r="A199" t="str">
        <f t="shared" si="3"/>
        <v>CRISTALPET - JUNDIAI</v>
      </c>
      <c r="B199" s="102" t="s">
        <v>393</v>
      </c>
      <c r="C199" s="145">
        <v>45808</v>
      </c>
      <c r="D199" s="168">
        <v>150</v>
      </c>
    </row>
    <row r="200" spans="1:4" x14ac:dyDescent="0.25">
      <c r="A200" t="str">
        <f t="shared" si="3"/>
        <v>RESIDENCIAL TERRACO VILA BELA</v>
      </c>
      <c r="B200" s="102" t="s">
        <v>392</v>
      </c>
      <c r="C200" s="145">
        <v>45808</v>
      </c>
      <c r="D200" s="168">
        <v>150</v>
      </c>
    </row>
    <row r="201" spans="1:4" x14ac:dyDescent="0.25">
      <c r="A201" t="str">
        <f t="shared" si="3"/>
        <v>IBI ARAM II</v>
      </c>
      <c r="B201" s="102" t="s">
        <v>394</v>
      </c>
      <c r="C201" s="145">
        <v>45808</v>
      </c>
      <c r="D201" s="168">
        <v>200</v>
      </c>
    </row>
    <row r="202" spans="1:4" x14ac:dyDescent="0.25">
      <c r="A202" t="str">
        <f t="shared" si="3"/>
        <v>IBI ARAM II</v>
      </c>
      <c r="B202" s="102" t="s">
        <v>394</v>
      </c>
      <c r="C202" s="145">
        <v>45808</v>
      </c>
      <c r="D202" s="168">
        <v>200</v>
      </c>
    </row>
    <row r="203" spans="1:4" x14ac:dyDescent="0.25">
      <c r="A203" t="str">
        <f t="shared" si="3"/>
        <v>IBI ARAM II</v>
      </c>
      <c r="B203" s="102" t="s">
        <v>394</v>
      </c>
      <c r="C203" s="145">
        <v>45808</v>
      </c>
      <c r="D203" s="168">
        <v>200</v>
      </c>
    </row>
    <row r="204" spans="1:4" x14ac:dyDescent="0.25">
      <c r="A204" t="str">
        <f t="shared" si="3"/>
        <v>LAR NOSSA SENHORA DAS GRACAS</v>
      </c>
      <c r="B204" s="102" t="s">
        <v>395</v>
      </c>
      <c r="C204" s="145">
        <v>45808</v>
      </c>
      <c r="D204" s="168">
        <v>150</v>
      </c>
    </row>
    <row r="205" spans="1:4" x14ac:dyDescent="0.25">
      <c r="A205" t="str">
        <f t="shared" si="3"/>
        <v>LAR NOSSA SENHORA DAS GRACAS</v>
      </c>
      <c r="B205" s="102" t="s">
        <v>395</v>
      </c>
      <c r="C205" s="145">
        <v>45808</v>
      </c>
      <c r="D205" s="168">
        <v>150</v>
      </c>
    </row>
    <row r="206" spans="1:4" x14ac:dyDescent="0.25">
      <c r="A206" t="str">
        <f t="shared" si="3"/>
        <v>LAR NOSSA SENHORA DAS GRACAS</v>
      </c>
      <c r="B206" s="102" t="s">
        <v>395</v>
      </c>
      <c r="C206" s="145">
        <v>45808</v>
      </c>
      <c r="D206" s="168">
        <v>150</v>
      </c>
    </row>
    <row r="207" spans="1:4" x14ac:dyDescent="0.25">
      <c r="A207" t="str">
        <f t="shared" si="3"/>
        <v>LAR NOSSA SENHORA DAS GRACAS</v>
      </c>
      <c r="B207" s="102" t="s">
        <v>395</v>
      </c>
      <c r="C207" s="145">
        <v>45808</v>
      </c>
      <c r="D207" s="168">
        <v>150</v>
      </c>
    </row>
    <row r="208" spans="1:4" x14ac:dyDescent="0.25">
      <c r="A208" t="str">
        <f t="shared" si="3"/>
        <v>TRIMPLAS</v>
      </c>
      <c r="B208" s="102" t="s">
        <v>78</v>
      </c>
      <c r="C208" s="145">
        <v>45808</v>
      </c>
      <c r="D208" s="168">
        <v>150</v>
      </c>
    </row>
    <row r="209" spans="1:4" x14ac:dyDescent="0.25">
      <c r="A209" t="str">
        <f t="shared" si="3"/>
        <v>TRIMPLAS</v>
      </c>
      <c r="B209" s="102" t="s">
        <v>78</v>
      </c>
      <c r="C209" s="145">
        <v>45808</v>
      </c>
      <c r="D209" s="168">
        <v>150</v>
      </c>
    </row>
    <row r="210" spans="1:4" x14ac:dyDescent="0.25">
      <c r="A210" t="str">
        <f t="shared" si="3"/>
        <v xml:space="preserve">GRAMMER DO BRASIL LTDA        </v>
      </c>
      <c r="B210" s="147" t="s">
        <v>396</v>
      </c>
      <c r="C210" s="145">
        <v>45808</v>
      </c>
      <c r="D210" s="146">
        <v>150</v>
      </c>
    </row>
    <row r="211" spans="1:4" x14ac:dyDescent="0.25">
      <c r="A211" t="str">
        <f t="shared" si="3"/>
        <v xml:space="preserve">GRAMMER DO BRASIL LTDA        </v>
      </c>
      <c r="B211" s="147" t="s">
        <v>396</v>
      </c>
      <c r="C211" s="145">
        <v>45808</v>
      </c>
      <c r="D211" s="146">
        <v>200</v>
      </c>
    </row>
    <row r="212" spans="1:4" x14ac:dyDescent="0.25">
      <c r="A212" t="str">
        <f t="shared" si="3"/>
        <v xml:space="preserve">GRAMMER DO BRASIL LTDA        </v>
      </c>
      <c r="B212" s="147" t="s">
        <v>396</v>
      </c>
      <c r="C212" s="145">
        <v>45808</v>
      </c>
      <c r="D212" s="151">
        <v>600</v>
      </c>
    </row>
    <row r="213" spans="1:4" x14ac:dyDescent="0.25">
      <c r="A213" t="str">
        <f t="shared" si="3"/>
        <v xml:space="preserve">GRAMMER DO BRASIL LTDA        </v>
      </c>
      <c r="B213" s="147" t="s">
        <v>396</v>
      </c>
      <c r="C213" s="145">
        <v>45808</v>
      </c>
      <c r="D213" s="146">
        <v>150</v>
      </c>
    </row>
    <row r="214" spans="1:4" x14ac:dyDescent="0.25">
      <c r="A214" t="str">
        <f t="shared" si="3"/>
        <v xml:space="preserve">GRAMMER DO BRASIL LTDA        </v>
      </c>
      <c r="B214" s="152" t="s">
        <v>396</v>
      </c>
      <c r="C214" s="145">
        <v>45808</v>
      </c>
      <c r="D214" s="153">
        <v>150</v>
      </c>
    </row>
    <row r="215" spans="1:4" x14ac:dyDescent="0.25">
      <c r="A215" t="str">
        <f t="shared" si="3"/>
        <v xml:space="preserve">GRAMMER DO BRASIL LTDA        </v>
      </c>
      <c r="B215" s="152" t="s">
        <v>396</v>
      </c>
      <c r="C215" s="145">
        <v>45808</v>
      </c>
      <c r="D215" s="153">
        <v>150</v>
      </c>
    </row>
    <row r="216" spans="1:4" x14ac:dyDescent="0.25">
      <c r="A216" t="str">
        <f t="shared" si="3"/>
        <v xml:space="preserve">GRAMMER DO BRASIL LTDA        </v>
      </c>
      <c r="B216" s="152" t="s">
        <v>396</v>
      </c>
      <c r="C216" s="145">
        <v>45808</v>
      </c>
      <c r="D216" s="153">
        <v>150</v>
      </c>
    </row>
    <row r="217" spans="1:4" x14ac:dyDescent="0.25">
      <c r="A217" t="str">
        <f t="shared" si="3"/>
        <v xml:space="preserve">GRAMMER DO BRASIL LTDA        </v>
      </c>
      <c r="B217" s="152" t="s">
        <v>396</v>
      </c>
      <c r="C217" s="145">
        <v>45808</v>
      </c>
      <c r="D217" s="153">
        <v>150</v>
      </c>
    </row>
    <row r="218" spans="1:4" x14ac:dyDescent="0.25">
      <c r="A218" t="str">
        <f t="shared" si="3"/>
        <v xml:space="preserve">GRAMMER DO BRASIL LTDA        </v>
      </c>
      <c r="B218" s="152" t="s">
        <v>396</v>
      </c>
      <c r="C218" s="145">
        <v>45808</v>
      </c>
      <c r="D218" s="151">
        <v>800</v>
      </c>
    </row>
    <row r="219" spans="1:4" x14ac:dyDescent="0.25">
      <c r="A219" t="str">
        <f t="shared" si="3"/>
        <v>CONJ RESID CAMPOS ELISEOS</v>
      </c>
      <c r="B219" s="102" t="s">
        <v>378</v>
      </c>
      <c r="C219" s="145">
        <v>45808</v>
      </c>
      <c r="D219" s="168">
        <v>150</v>
      </c>
    </row>
    <row r="220" spans="1:4" x14ac:dyDescent="0.25">
      <c r="A220" t="str">
        <f t="shared" si="3"/>
        <v>CONJ RESID CAMPOS ELISEOS</v>
      </c>
      <c r="B220" s="102" t="s">
        <v>378</v>
      </c>
      <c r="C220" s="145">
        <v>45808</v>
      </c>
      <c r="D220" s="168">
        <v>150</v>
      </c>
    </row>
    <row r="221" spans="1:4" x14ac:dyDescent="0.25">
      <c r="A221" t="str">
        <f t="shared" si="3"/>
        <v>CONJ RESID CAMPOS ELISEOS</v>
      </c>
      <c r="B221" s="102" t="s">
        <v>378</v>
      </c>
      <c r="C221" s="145">
        <v>45808</v>
      </c>
      <c r="D221" s="168">
        <v>150</v>
      </c>
    </row>
    <row r="222" spans="1:4" x14ac:dyDescent="0.25">
      <c r="A222" t="str">
        <f t="shared" si="3"/>
        <v>CONJ RESID CAMPOS ELISEOS</v>
      </c>
      <c r="B222" s="102" t="s">
        <v>378</v>
      </c>
      <c r="C222" s="145">
        <v>45808</v>
      </c>
      <c r="D222" s="168">
        <v>150</v>
      </c>
    </row>
    <row r="223" spans="1:4" x14ac:dyDescent="0.25">
      <c r="A223" t="str">
        <f t="shared" si="3"/>
        <v>CONJ RESID CAMPOS ELISEOS</v>
      </c>
      <c r="B223" s="102" t="s">
        <v>378</v>
      </c>
      <c r="C223" s="145">
        <v>45808</v>
      </c>
      <c r="D223" s="168">
        <v>150</v>
      </c>
    </row>
    <row r="224" spans="1:4" x14ac:dyDescent="0.25">
      <c r="A224" t="str">
        <f t="shared" si="3"/>
        <v>CONJ RESID CAMPOS ELISEOS</v>
      </c>
      <c r="B224" s="102" t="s">
        <v>378</v>
      </c>
      <c r="C224" s="145">
        <v>45808</v>
      </c>
      <c r="D224" s="168">
        <v>150</v>
      </c>
    </row>
    <row r="225" spans="1:4" x14ac:dyDescent="0.25">
      <c r="A225" t="str">
        <f t="shared" si="3"/>
        <v>CONJ RESID CAMPOS ELISEOS</v>
      </c>
      <c r="B225" s="102" t="s">
        <v>378</v>
      </c>
      <c r="C225" s="145">
        <v>45808</v>
      </c>
      <c r="D225" s="168">
        <v>150</v>
      </c>
    </row>
    <row r="226" spans="1:4" x14ac:dyDescent="0.25">
      <c r="A226" t="str">
        <f t="shared" si="3"/>
        <v>CONJ RESID CAMPOS ELISEOS</v>
      </c>
      <c r="B226" s="102" t="s">
        <v>378</v>
      </c>
      <c r="C226" s="145">
        <v>45808</v>
      </c>
      <c r="D226" s="168">
        <v>150</v>
      </c>
    </row>
    <row r="227" spans="1:4" x14ac:dyDescent="0.25">
      <c r="A227" t="str">
        <f t="shared" si="3"/>
        <v>CONJ RESID CAMPOS ELISEOS</v>
      </c>
      <c r="B227" s="102" t="s">
        <v>378</v>
      </c>
      <c r="C227" s="145">
        <v>45808</v>
      </c>
      <c r="D227" s="168">
        <v>150</v>
      </c>
    </row>
    <row r="228" spans="1:4" x14ac:dyDescent="0.25">
      <c r="A228" t="str">
        <f t="shared" si="3"/>
        <v>CONJ RESID CAMPOS ELISEOS</v>
      </c>
      <c r="B228" s="102" t="s">
        <v>378</v>
      </c>
      <c r="C228" s="145">
        <v>45808</v>
      </c>
      <c r="D228" s="168">
        <v>150</v>
      </c>
    </row>
    <row r="229" spans="1:4" x14ac:dyDescent="0.25">
      <c r="A229" t="str">
        <f t="shared" si="3"/>
        <v>CONJ RESID CAMPOS ELISEOS</v>
      </c>
      <c r="B229" s="102" t="s">
        <v>378</v>
      </c>
      <c r="C229" s="145">
        <v>45808</v>
      </c>
      <c r="D229" s="168">
        <v>150</v>
      </c>
    </row>
    <row r="230" spans="1:4" x14ac:dyDescent="0.25">
      <c r="A230" t="str">
        <f t="shared" si="3"/>
        <v>CONJ RESID CAMPOS ELISEOS</v>
      </c>
      <c r="B230" s="102" t="s">
        <v>378</v>
      </c>
      <c r="C230" s="145">
        <v>45808</v>
      </c>
      <c r="D230" s="168">
        <v>150</v>
      </c>
    </row>
    <row r="231" spans="1:4" x14ac:dyDescent="0.25">
      <c r="A231" t="str">
        <f t="shared" si="3"/>
        <v>RESIDENCIAL TERRACO VILA BELA</v>
      </c>
      <c r="B231" s="102" t="s">
        <v>392</v>
      </c>
      <c r="C231" s="145">
        <v>45808</v>
      </c>
      <c r="D231" s="168">
        <v>150</v>
      </c>
    </row>
    <row r="232" spans="1:4" x14ac:dyDescent="0.25">
      <c r="A232" t="str">
        <f t="shared" si="3"/>
        <v>RESIDENCIAL TERRACO VILA BELA</v>
      </c>
      <c r="B232" s="102" t="s">
        <v>392</v>
      </c>
      <c r="C232" s="145">
        <v>45808</v>
      </c>
      <c r="D232" s="168">
        <v>150</v>
      </c>
    </row>
    <row r="233" spans="1:4" x14ac:dyDescent="0.25">
      <c r="A233" t="str">
        <f t="shared" si="3"/>
        <v>RESIDENCIAL TERRACO VILA BELA</v>
      </c>
      <c r="B233" s="102" t="s">
        <v>392</v>
      </c>
      <c r="C233" s="145">
        <v>45808</v>
      </c>
      <c r="D233" s="168">
        <v>150</v>
      </c>
    </row>
    <row r="234" spans="1:4" x14ac:dyDescent="0.25">
      <c r="A234" t="str">
        <f t="shared" si="3"/>
        <v>RESIDENCIAL TERRACO VILA BELA</v>
      </c>
      <c r="B234" s="102" t="s">
        <v>392</v>
      </c>
      <c r="C234" s="145">
        <v>45808</v>
      </c>
      <c r="D234" s="168">
        <v>150</v>
      </c>
    </row>
    <row r="235" spans="1:4" x14ac:dyDescent="0.25">
      <c r="A235" t="str">
        <f t="shared" si="3"/>
        <v>RESIDENCIAL TERRACO VILA BELA</v>
      </c>
      <c r="B235" s="102" t="s">
        <v>392</v>
      </c>
      <c r="C235" s="145">
        <v>45808</v>
      </c>
      <c r="D235" s="168">
        <v>150</v>
      </c>
    </row>
    <row r="236" spans="1:4" x14ac:dyDescent="0.25">
      <c r="A236" t="str">
        <f t="shared" si="3"/>
        <v>RESIDENCIAL TERRACO VILA BELA</v>
      </c>
      <c r="B236" s="102" t="s">
        <v>392</v>
      </c>
      <c r="C236" s="145">
        <v>45808</v>
      </c>
      <c r="D236" s="168">
        <v>150</v>
      </c>
    </row>
    <row r="237" spans="1:4" x14ac:dyDescent="0.25">
      <c r="A237" t="str">
        <f t="shared" si="3"/>
        <v>RESIDENCIAL TERRACO VILA BELA</v>
      </c>
      <c r="B237" s="102" t="s">
        <v>392</v>
      </c>
      <c r="C237" s="145">
        <v>45808</v>
      </c>
      <c r="D237" s="168">
        <v>150</v>
      </c>
    </row>
    <row r="238" spans="1:4" x14ac:dyDescent="0.25">
      <c r="A238" t="str">
        <f t="shared" si="3"/>
        <v>RESIDENCIAL TERRACO VILA BELA</v>
      </c>
      <c r="B238" s="102" t="s">
        <v>392</v>
      </c>
      <c r="C238" s="145">
        <v>45808</v>
      </c>
      <c r="D238" s="168">
        <v>150</v>
      </c>
    </row>
    <row r="239" spans="1:4" x14ac:dyDescent="0.25">
      <c r="A239" t="str">
        <f t="shared" si="3"/>
        <v>RESIDENCIAL TERRACO VILA BELA</v>
      </c>
      <c r="B239" s="102" t="s">
        <v>392</v>
      </c>
      <c r="C239" s="145">
        <v>45808</v>
      </c>
      <c r="D239" s="168">
        <v>150</v>
      </c>
    </row>
    <row r="240" spans="1:4" x14ac:dyDescent="0.25">
      <c r="A240" t="str">
        <f t="shared" si="3"/>
        <v>RESIDENCIAL TERRACO VILA BELA</v>
      </c>
      <c r="B240" s="102" t="s">
        <v>392</v>
      </c>
      <c r="C240" s="145">
        <v>45808</v>
      </c>
      <c r="D240" s="168">
        <v>150</v>
      </c>
    </row>
    <row r="241" spans="1:4" x14ac:dyDescent="0.25">
      <c r="A241" t="str">
        <f t="shared" si="3"/>
        <v>RESIDENCIAL TERRACO VILA BELA</v>
      </c>
      <c r="B241" s="102" t="s">
        <v>392</v>
      </c>
      <c r="C241" s="145">
        <v>45808</v>
      </c>
      <c r="D241" s="168">
        <v>150</v>
      </c>
    </row>
    <row r="242" spans="1:4" x14ac:dyDescent="0.25">
      <c r="A242" t="str">
        <f t="shared" si="3"/>
        <v>RESIDENCIAL TERRACO VILA BELA</v>
      </c>
      <c r="B242" s="102" t="s">
        <v>392</v>
      </c>
      <c r="C242" s="145">
        <v>45808</v>
      </c>
      <c r="D242" s="168">
        <v>170</v>
      </c>
    </row>
    <row r="243" spans="1:4" x14ac:dyDescent="0.25">
      <c r="A243" t="str">
        <f t="shared" si="3"/>
        <v>RESIDENCIAL TERRACO VILA BELA</v>
      </c>
      <c r="B243" s="102" t="s">
        <v>392</v>
      </c>
      <c r="C243" s="145">
        <v>45808</v>
      </c>
      <c r="D243" s="168">
        <v>170</v>
      </c>
    </row>
    <row r="244" spans="1:4" x14ac:dyDescent="0.25">
      <c r="A244" t="str">
        <f t="shared" si="3"/>
        <v>RESIDENCIAL TERRACO VILA BELA</v>
      </c>
      <c r="B244" s="102" t="s">
        <v>392</v>
      </c>
      <c r="C244" s="145">
        <v>45808</v>
      </c>
      <c r="D244" s="168">
        <v>170</v>
      </c>
    </row>
    <row r="245" spans="1:4" x14ac:dyDescent="0.25">
      <c r="A245" t="str">
        <f t="shared" si="3"/>
        <v>RESIDENCIAL TERRACO VILA BELA</v>
      </c>
      <c r="B245" s="102" t="s">
        <v>392</v>
      </c>
      <c r="C245" s="145">
        <v>45808</v>
      </c>
      <c r="D245" s="168">
        <v>170</v>
      </c>
    </row>
    <row r="246" spans="1:4" x14ac:dyDescent="0.25">
      <c r="A246" t="str">
        <f t="shared" si="3"/>
        <v>RESIDENCIAL TERRACO VILA BELA</v>
      </c>
      <c r="B246" s="102" t="s">
        <v>392</v>
      </c>
      <c r="C246" s="145">
        <v>45808</v>
      </c>
      <c r="D246" s="168">
        <v>150</v>
      </c>
    </row>
    <row r="247" spans="1:4" x14ac:dyDescent="0.25">
      <c r="A247" t="str">
        <f t="shared" si="3"/>
        <v>RESIDENCIAL TERRACO VILA BELA</v>
      </c>
      <c r="B247" s="102" t="s">
        <v>392</v>
      </c>
      <c r="C247" s="145">
        <v>45808</v>
      </c>
      <c r="D247" s="168">
        <v>150</v>
      </c>
    </row>
    <row r="248" spans="1:4" x14ac:dyDescent="0.25">
      <c r="A248" t="str">
        <f t="shared" si="3"/>
        <v>IBI ARAM II</v>
      </c>
      <c r="B248" s="102" t="s">
        <v>394</v>
      </c>
      <c r="C248" s="145">
        <v>45808</v>
      </c>
      <c r="D248" s="168">
        <v>200</v>
      </c>
    </row>
    <row r="249" spans="1:4" x14ac:dyDescent="0.25">
      <c r="A249" t="str">
        <f t="shared" si="3"/>
        <v>IBI ARAM II</v>
      </c>
      <c r="B249" s="102" t="s">
        <v>394</v>
      </c>
      <c r="C249" s="145">
        <v>45808</v>
      </c>
      <c r="D249" s="168">
        <v>200</v>
      </c>
    </row>
    <row r="250" spans="1:4" x14ac:dyDescent="0.25">
      <c r="A250" t="str">
        <f t="shared" si="3"/>
        <v>IBI ARAM II</v>
      </c>
      <c r="B250" s="102" t="s">
        <v>394</v>
      </c>
      <c r="C250" s="145">
        <v>45808</v>
      </c>
      <c r="D250" s="168">
        <v>200</v>
      </c>
    </row>
    <row r="251" spans="1:4" x14ac:dyDescent="0.25">
      <c r="A251" t="str">
        <f t="shared" si="3"/>
        <v>IBI ARAM II</v>
      </c>
      <c r="B251" s="102" t="s">
        <v>394</v>
      </c>
      <c r="C251" s="145">
        <v>45808</v>
      </c>
      <c r="D251" s="168">
        <v>200</v>
      </c>
    </row>
    <row r="252" spans="1:4" x14ac:dyDescent="0.25">
      <c r="A252" t="str">
        <f t="shared" si="3"/>
        <v>LAR NOSSA SENHORA DAS GRACAS</v>
      </c>
      <c r="B252" s="102" t="s">
        <v>395</v>
      </c>
      <c r="C252" s="145">
        <v>45808</v>
      </c>
      <c r="D252" s="168">
        <v>150</v>
      </c>
    </row>
    <row r="253" spans="1:4" x14ac:dyDescent="0.25">
      <c r="A253" t="str">
        <f t="shared" si="3"/>
        <v>LAR NOSSA SENHORA DAS GRACAS</v>
      </c>
      <c r="B253" s="102" t="s">
        <v>395</v>
      </c>
      <c r="C253" s="145">
        <v>45808</v>
      </c>
      <c r="D253" s="168">
        <v>150</v>
      </c>
    </row>
    <row r="254" spans="1:4" x14ac:dyDescent="0.25">
      <c r="A254" t="str">
        <f t="shared" si="3"/>
        <v>TRIMPLAS</v>
      </c>
      <c r="B254" s="102" t="s">
        <v>397</v>
      </c>
      <c r="C254" s="145">
        <v>45808</v>
      </c>
      <c r="D254" s="168">
        <v>150</v>
      </c>
    </row>
    <row r="255" spans="1:4" x14ac:dyDescent="0.25">
      <c r="A255" t="str">
        <f t="shared" si="3"/>
        <v>TRIMPLAS</v>
      </c>
      <c r="B255" s="102" t="s">
        <v>397</v>
      </c>
      <c r="C255" s="145">
        <v>45808</v>
      </c>
      <c r="D255" s="168">
        <v>150</v>
      </c>
    </row>
    <row r="256" spans="1:4" x14ac:dyDescent="0.25">
      <c r="A256" t="str">
        <f t="shared" si="3"/>
        <v>TRIMPLAS</v>
      </c>
      <c r="B256" s="102" t="s">
        <v>397</v>
      </c>
      <c r="C256" s="145">
        <v>45808</v>
      </c>
      <c r="D256" s="168">
        <v>150</v>
      </c>
    </row>
    <row r="257" spans="1:4" x14ac:dyDescent="0.25">
      <c r="A257" t="str">
        <f t="shared" si="3"/>
        <v>TRIMPLAS</v>
      </c>
      <c r="B257" s="102" t="s">
        <v>397</v>
      </c>
      <c r="C257" s="145">
        <v>45808</v>
      </c>
      <c r="D257" s="168">
        <v>150</v>
      </c>
    </row>
    <row r="258" spans="1:4" x14ac:dyDescent="0.25">
      <c r="A258" t="str">
        <f t="shared" ref="A258:A321" si="4">VLOOKUP(B258,$AA:$AB,2,)</f>
        <v>MAGOGA HORTIFRUTI</v>
      </c>
      <c r="B258" s="102" t="s">
        <v>377</v>
      </c>
      <c r="C258" s="145">
        <v>45808</v>
      </c>
      <c r="D258" s="168">
        <v>150</v>
      </c>
    </row>
    <row r="259" spans="1:4" x14ac:dyDescent="0.25">
      <c r="A259" t="str">
        <f t="shared" si="4"/>
        <v>MAGOGA HORTIFRUTI</v>
      </c>
      <c r="B259" s="102" t="s">
        <v>377</v>
      </c>
      <c r="C259" s="145">
        <v>45808</v>
      </c>
      <c r="D259" s="168">
        <v>150</v>
      </c>
    </row>
    <row r="260" spans="1:4" x14ac:dyDescent="0.25">
      <c r="A260" t="str">
        <f t="shared" si="4"/>
        <v>MAGOGA HORTIFRUTI</v>
      </c>
      <c r="B260" s="102" t="s">
        <v>377</v>
      </c>
      <c r="C260" s="145">
        <v>45808</v>
      </c>
      <c r="D260" s="168">
        <v>150</v>
      </c>
    </row>
    <row r="261" spans="1:4" x14ac:dyDescent="0.25">
      <c r="A261" t="str">
        <f t="shared" si="4"/>
        <v>MAGOGA HORTIFRUTI</v>
      </c>
      <c r="B261" s="102" t="s">
        <v>377</v>
      </c>
      <c r="C261" s="145">
        <v>45808</v>
      </c>
      <c r="D261" s="168">
        <v>150</v>
      </c>
    </row>
    <row r="262" spans="1:4" x14ac:dyDescent="0.25">
      <c r="A262" t="str">
        <f t="shared" si="4"/>
        <v>MAGOGA HORTIFRUTI</v>
      </c>
      <c r="B262" s="102" t="s">
        <v>377</v>
      </c>
      <c r="C262" s="145">
        <v>45808</v>
      </c>
      <c r="D262" s="168">
        <v>150</v>
      </c>
    </row>
    <row r="263" spans="1:4" x14ac:dyDescent="0.25">
      <c r="A263" t="str">
        <f t="shared" si="4"/>
        <v>MAGOGA HORTIFRUTI</v>
      </c>
      <c r="B263" s="102" t="s">
        <v>377</v>
      </c>
      <c r="C263" s="145">
        <v>45808</v>
      </c>
      <c r="D263" s="168">
        <v>150</v>
      </c>
    </row>
    <row r="264" spans="1:4" x14ac:dyDescent="0.25">
      <c r="A264" t="str">
        <f t="shared" si="4"/>
        <v>MAGOGA HORTIFRUTI</v>
      </c>
      <c r="B264" s="102" t="s">
        <v>377</v>
      </c>
      <c r="C264" s="145">
        <v>45808</v>
      </c>
      <c r="D264" s="168">
        <v>150</v>
      </c>
    </row>
    <row r="265" spans="1:4" x14ac:dyDescent="0.25">
      <c r="A265" t="str">
        <f t="shared" si="4"/>
        <v>IMPACTA</v>
      </c>
      <c r="B265" s="104" t="s">
        <v>60</v>
      </c>
      <c r="C265" s="145">
        <v>45808</v>
      </c>
      <c r="D265" s="168">
        <v>200</v>
      </c>
    </row>
    <row r="266" spans="1:4" x14ac:dyDescent="0.25">
      <c r="A266" t="str">
        <f t="shared" si="4"/>
        <v>IMPACTA</v>
      </c>
      <c r="B266" s="104" t="s">
        <v>60</v>
      </c>
      <c r="C266" s="145">
        <v>45808</v>
      </c>
      <c r="D266" s="168">
        <v>200</v>
      </c>
    </row>
    <row r="267" spans="1:4" x14ac:dyDescent="0.25">
      <c r="A267" t="str">
        <f t="shared" si="4"/>
        <v>IMPACTA</v>
      </c>
      <c r="B267" s="104" t="s">
        <v>60</v>
      </c>
      <c r="C267" s="145">
        <v>45808</v>
      </c>
      <c r="D267" s="168">
        <v>200</v>
      </c>
    </row>
    <row r="268" spans="1:4" x14ac:dyDescent="0.25">
      <c r="A268" t="str">
        <f t="shared" si="4"/>
        <v>IMPACTA</v>
      </c>
      <c r="B268" s="104" t="s">
        <v>60</v>
      </c>
      <c r="C268" s="145">
        <v>45808</v>
      </c>
      <c r="D268" s="168">
        <v>200</v>
      </c>
    </row>
    <row r="269" spans="1:4" x14ac:dyDescent="0.25">
      <c r="A269" t="str">
        <f t="shared" si="4"/>
        <v>IMPACTA</v>
      </c>
      <c r="B269" s="104" t="s">
        <v>60</v>
      </c>
      <c r="C269" s="145">
        <v>45808</v>
      </c>
      <c r="D269" s="168">
        <v>200</v>
      </c>
    </row>
    <row r="270" spans="1:4" x14ac:dyDescent="0.25">
      <c r="A270" t="str">
        <f t="shared" si="4"/>
        <v>IMPACTA</v>
      </c>
      <c r="B270" s="104" t="s">
        <v>60</v>
      </c>
      <c r="C270" s="145">
        <v>45808</v>
      </c>
      <c r="D270" s="168">
        <v>200</v>
      </c>
    </row>
    <row r="271" spans="1:4" x14ac:dyDescent="0.25">
      <c r="A271" t="str">
        <f t="shared" si="4"/>
        <v>IMPACTA</v>
      </c>
      <c r="B271" s="104" t="s">
        <v>60</v>
      </c>
      <c r="C271" s="145">
        <v>45808</v>
      </c>
      <c r="D271" s="168">
        <v>200</v>
      </c>
    </row>
    <row r="272" spans="1:4" x14ac:dyDescent="0.25">
      <c r="A272" t="str">
        <f t="shared" si="4"/>
        <v>IMPACTA</v>
      </c>
      <c r="B272" s="104" t="s">
        <v>60</v>
      </c>
      <c r="C272" s="145">
        <v>45808</v>
      </c>
      <c r="D272" s="168">
        <v>200</v>
      </c>
    </row>
    <row r="273" spans="1:4" x14ac:dyDescent="0.25">
      <c r="A273" t="str">
        <f t="shared" si="4"/>
        <v>IMPACTA</v>
      </c>
      <c r="B273" s="104" t="s">
        <v>60</v>
      </c>
      <c r="C273" s="145">
        <v>45808</v>
      </c>
      <c r="D273" s="168">
        <v>200</v>
      </c>
    </row>
    <row r="274" spans="1:4" x14ac:dyDescent="0.25">
      <c r="A274" t="str">
        <f t="shared" si="4"/>
        <v xml:space="preserve">EDIFICIO ORION                </v>
      </c>
      <c r="B274" s="104" t="s">
        <v>398</v>
      </c>
      <c r="C274" s="145">
        <v>45808</v>
      </c>
      <c r="D274" s="168">
        <v>150</v>
      </c>
    </row>
    <row r="275" spans="1:4" x14ac:dyDescent="0.25">
      <c r="A275" t="str">
        <f t="shared" si="4"/>
        <v>CONDOMINIO GRAND GARDEN</v>
      </c>
      <c r="B275" s="104" t="s">
        <v>399</v>
      </c>
      <c r="C275" s="145">
        <v>45808</v>
      </c>
      <c r="D275" s="168">
        <v>150</v>
      </c>
    </row>
    <row r="276" spans="1:4" x14ac:dyDescent="0.25">
      <c r="A276" t="str">
        <f t="shared" si="4"/>
        <v>MALABAR RESUMO</v>
      </c>
      <c r="B276" s="102" t="s">
        <v>389</v>
      </c>
      <c r="C276" s="145">
        <v>45808</v>
      </c>
      <c r="D276" s="168">
        <v>150</v>
      </c>
    </row>
    <row r="277" spans="1:4" x14ac:dyDescent="0.25">
      <c r="A277" t="str">
        <f t="shared" si="4"/>
        <v>MALABAR RESUMO</v>
      </c>
      <c r="B277" s="102" t="s">
        <v>389</v>
      </c>
      <c r="C277" s="145">
        <v>45808</v>
      </c>
      <c r="D277" s="168">
        <v>150</v>
      </c>
    </row>
    <row r="278" spans="1:4" x14ac:dyDescent="0.25">
      <c r="A278" t="str">
        <f t="shared" si="4"/>
        <v>MALABAR RESUMO</v>
      </c>
      <c r="B278" s="102" t="s">
        <v>389</v>
      </c>
      <c r="C278" s="145">
        <v>45808</v>
      </c>
      <c r="D278" s="168">
        <v>150</v>
      </c>
    </row>
    <row r="279" spans="1:4" x14ac:dyDescent="0.25">
      <c r="A279" t="str">
        <f t="shared" si="4"/>
        <v>MALABAR RESUMO</v>
      </c>
      <c r="B279" s="102" t="s">
        <v>389</v>
      </c>
      <c r="C279" s="145">
        <v>45808</v>
      </c>
      <c r="D279" s="168">
        <v>150</v>
      </c>
    </row>
    <row r="280" spans="1:4" x14ac:dyDescent="0.25">
      <c r="A280" t="str">
        <f t="shared" si="4"/>
        <v>MALABAR RESUMO</v>
      </c>
      <c r="B280" s="102" t="s">
        <v>389</v>
      </c>
      <c r="C280" s="145">
        <v>45808</v>
      </c>
      <c r="D280" s="168">
        <v>150</v>
      </c>
    </row>
    <row r="281" spans="1:4" x14ac:dyDescent="0.25">
      <c r="A281" t="str">
        <f t="shared" si="4"/>
        <v>IMPACTA</v>
      </c>
      <c r="B281" s="102" t="s">
        <v>60</v>
      </c>
      <c r="C281" s="145">
        <v>45808</v>
      </c>
      <c r="D281" s="168">
        <v>200</v>
      </c>
    </row>
    <row r="282" spans="1:4" x14ac:dyDescent="0.25">
      <c r="A282" t="str">
        <f t="shared" si="4"/>
        <v>IMPACTA</v>
      </c>
      <c r="B282" s="102" t="s">
        <v>60</v>
      </c>
      <c r="C282" s="145">
        <v>45808</v>
      </c>
      <c r="D282" s="168">
        <v>200</v>
      </c>
    </row>
    <row r="283" spans="1:4" x14ac:dyDescent="0.25">
      <c r="A283" t="str">
        <f t="shared" si="4"/>
        <v>IMPACTA</v>
      </c>
      <c r="B283" s="102" t="s">
        <v>60</v>
      </c>
      <c r="C283" s="145">
        <v>45808</v>
      </c>
      <c r="D283" s="168">
        <v>200</v>
      </c>
    </row>
    <row r="284" spans="1:4" x14ac:dyDescent="0.25">
      <c r="A284" t="str">
        <f t="shared" si="4"/>
        <v>IMPACTA</v>
      </c>
      <c r="B284" s="102" t="s">
        <v>60</v>
      </c>
      <c r="C284" s="145">
        <v>45808</v>
      </c>
      <c r="D284" s="168">
        <v>200</v>
      </c>
    </row>
    <row r="285" spans="1:4" x14ac:dyDescent="0.25">
      <c r="A285" t="str">
        <f t="shared" si="4"/>
        <v>IMPACTA</v>
      </c>
      <c r="B285" s="104" t="s">
        <v>60</v>
      </c>
      <c r="C285" s="145">
        <v>45808</v>
      </c>
      <c r="D285" s="168">
        <v>250</v>
      </c>
    </row>
    <row r="286" spans="1:4" x14ac:dyDescent="0.25">
      <c r="A286" t="str">
        <f t="shared" si="4"/>
        <v>IMPACTA</v>
      </c>
      <c r="B286" s="104" t="s">
        <v>60</v>
      </c>
      <c r="C286" s="145">
        <v>45808</v>
      </c>
      <c r="D286" s="168">
        <v>250</v>
      </c>
    </row>
    <row r="287" spans="1:4" x14ac:dyDescent="0.25">
      <c r="A287" t="str">
        <f t="shared" si="4"/>
        <v>IMPACTA</v>
      </c>
      <c r="B287" s="104" t="s">
        <v>60</v>
      </c>
      <c r="C287" s="145">
        <v>45808</v>
      </c>
      <c r="D287" s="168">
        <v>250</v>
      </c>
    </row>
    <row r="288" spans="1:4" x14ac:dyDescent="0.25">
      <c r="A288" t="str">
        <f t="shared" si="4"/>
        <v>IMPACTA</v>
      </c>
      <c r="B288" s="104" t="s">
        <v>60</v>
      </c>
      <c r="C288" s="145">
        <v>45808</v>
      </c>
      <c r="D288" s="168">
        <v>200</v>
      </c>
    </row>
    <row r="289" spans="1:4" x14ac:dyDescent="0.25">
      <c r="A289" t="str">
        <f t="shared" si="4"/>
        <v>IMPACTA</v>
      </c>
      <c r="B289" s="104" t="s">
        <v>60</v>
      </c>
      <c r="C289" s="145">
        <v>45808</v>
      </c>
      <c r="D289" s="168">
        <v>200</v>
      </c>
    </row>
    <row r="290" spans="1:4" x14ac:dyDescent="0.25">
      <c r="A290" t="str">
        <f t="shared" si="4"/>
        <v>IMPACTA</v>
      </c>
      <c r="B290" s="104" t="s">
        <v>60</v>
      </c>
      <c r="C290" s="145">
        <v>45808</v>
      </c>
      <c r="D290" s="168">
        <v>250</v>
      </c>
    </row>
    <row r="291" spans="1:4" x14ac:dyDescent="0.25">
      <c r="A291" t="str">
        <f t="shared" si="4"/>
        <v>IMPACTA</v>
      </c>
      <c r="B291" s="102" t="s">
        <v>60</v>
      </c>
      <c r="C291" s="145">
        <v>45808</v>
      </c>
      <c r="D291" s="168">
        <v>250</v>
      </c>
    </row>
    <row r="292" spans="1:4" x14ac:dyDescent="0.25">
      <c r="A292" t="str">
        <f t="shared" si="4"/>
        <v>IMPACTA</v>
      </c>
      <c r="B292" s="102" t="s">
        <v>60</v>
      </c>
      <c r="C292" s="145">
        <v>45808</v>
      </c>
      <c r="D292" s="168">
        <v>250</v>
      </c>
    </row>
    <row r="293" spans="1:4" x14ac:dyDescent="0.25">
      <c r="A293" t="str">
        <f t="shared" si="4"/>
        <v>IMPACTA</v>
      </c>
      <c r="B293" s="102" t="s">
        <v>60</v>
      </c>
      <c r="C293" s="145">
        <v>45808</v>
      </c>
      <c r="D293" s="168">
        <v>250</v>
      </c>
    </row>
    <row r="294" spans="1:4" x14ac:dyDescent="0.25">
      <c r="A294" t="str">
        <f t="shared" si="4"/>
        <v>IMPACTA</v>
      </c>
      <c r="B294" s="104" t="s">
        <v>60</v>
      </c>
      <c r="C294" s="145">
        <v>45808</v>
      </c>
      <c r="D294" s="168">
        <v>200</v>
      </c>
    </row>
    <row r="295" spans="1:4" x14ac:dyDescent="0.25">
      <c r="A295" t="str">
        <f t="shared" si="4"/>
        <v>IMPACTA</v>
      </c>
      <c r="B295" s="104" t="s">
        <v>60</v>
      </c>
      <c r="C295" s="145">
        <v>45808</v>
      </c>
      <c r="D295" s="168">
        <v>200</v>
      </c>
    </row>
    <row r="296" spans="1:4" x14ac:dyDescent="0.25">
      <c r="A296" t="str">
        <f t="shared" si="4"/>
        <v>IMPACTA</v>
      </c>
      <c r="B296" s="102" t="s">
        <v>60</v>
      </c>
      <c r="C296" s="145">
        <v>45808</v>
      </c>
      <c r="D296" s="168">
        <v>250</v>
      </c>
    </row>
    <row r="297" spans="1:4" x14ac:dyDescent="0.25">
      <c r="A297" t="str">
        <f t="shared" si="4"/>
        <v>CYBELAR RESUMO</v>
      </c>
      <c r="B297" s="140" t="s">
        <v>371</v>
      </c>
      <c r="C297" s="145">
        <v>45808</v>
      </c>
      <c r="D297" s="196">
        <v>420</v>
      </c>
    </row>
    <row r="298" spans="1:4" x14ac:dyDescent="0.25">
      <c r="A298" t="str">
        <f t="shared" si="4"/>
        <v>CYBELAR RESUMO</v>
      </c>
      <c r="B298" s="141" t="s">
        <v>372</v>
      </c>
      <c r="C298" s="145">
        <v>45808</v>
      </c>
      <c r="D298" s="196">
        <v>420</v>
      </c>
    </row>
    <row r="299" spans="1:4" x14ac:dyDescent="0.25">
      <c r="A299" t="str">
        <f t="shared" si="4"/>
        <v>CYBELAR RESUMO</v>
      </c>
      <c r="B299" s="142" t="s">
        <v>375</v>
      </c>
      <c r="C299" s="145">
        <v>45808</v>
      </c>
      <c r="D299" s="196">
        <v>490</v>
      </c>
    </row>
    <row r="300" spans="1:4" x14ac:dyDescent="0.25">
      <c r="A300" t="str">
        <f t="shared" si="4"/>
        <v>CYBELAR RESUMO</v>
      </c>
      <c r="B300" s="142" t="s">
        <v>391</v>
      </c>
      <c r="C300" s="145">
        <v>45808</v>
      </c>
      <c r="D300" s="196">
        <v>350</v>
      </c>
    </row>
    <row r="301" spans="1:4" s="82" customFormat="1" x14ac:dyDescent="0.25">
      <c r="A301" s="82" t="str">
        <f t="shared" si="4"/>
        <v>CYBELAR RESUMO</v>
      </c>
      <c r="B301" s="155" t="s">
        <v>373</v>
      </c>
      <c r="C301" s="156">
        <v>45808</v>
      </c>
      <c r="D301" s="198">
        <v>210</v>
      </c>
    </row>
    <row r="302" spans="1:4" x14ac:dyDescent="0.25">
      <c r="A302" t="str">
        <f t="shared" si="4"/>
        <v>IMPACTA</v>
      </c>
      <c r="B302" s="104" t="s">
        <v>60</v>
      </c>
      <c r="C302" s="145">
        <v>45808</v>
      </c>
      <c r="D302" s="168">
        <v>200</v>
      </c>
    </row>
    <row r="303" spans="1:4" x14ac:dyDescent="0.25">
      <c r="A303" t="str">
        <f t="shared" si="4"/>
        <v>IMPACTA</v>
      </c>
      <c r="B303" s="104" t="s">
        <v>60</v>
      </c>
      <c r="C303" s="145">
        <v>45808</v>
      </c>
      <c r="D303" s="168">
        <v>200</v>
      </c>
    </row>
    <row r="304" spans="1:4" x14ac:dyDescent="0.25">
      <c r="A304" t="str">
        <f t="shared" si="4"/>
        <v>IMPACTA</v>
      </c>
      <c r="B304" s="104" t="s">
        <v>60</v>
      </c>
      <c r="C304" s="145">
        <v>45808</v>
      </c>
      <c r="D304" s="168">
        <v>200</v>
      </c>
    </row>
    <row r="305" spans="1:4" x14ac:dyDescent="0.25">
      <c r="A305" t="str">
        <f t="shared" si="4"/>
        <v>IMPACTA</v>
      </c>
      <c r="B305" s="104" t="s">
        <v>60</v>
      </c>
      <c r="C305" s="145">
        <v>45808</v>
      </c>
      <c r="D305" s="168">
        <v>200</v>
      </c>
    </row>
    <row r="306" spans="1:4" x14ac:dyDescent="0.25">
      <c r="A306" t="str">
        <f t="shared" si="4"/>
        <v>IMPACTA</v>
      </c>
      <c r="B306" s="104" t="s">
        <v>60</v>
      </c>
      <c r="C306" s="145">
        <v>45808</v>
      </c>
      <c r="D306" s="168">
        <v>200</v>
      </c>
    </row>
    <row r="307" spans="1:4" x14ac:dyDescent="0.25">
      <c r="A307" t="str">
        <f t="shared" si="4"/>
        <v>IMPACTA</v>
      </c>
      <c r="B307" s="104" t="s">
        <v>60</v>
      </c>
      <c r="C307" s="145">
        <v>45808</v>
      </c>
      <c r="D307" s="168">
        <v>200</v>
      </c>
    </row>
    <row r="308" spans="1:4" x14ac:dyDescent="0.25">
      <c r="A308" t="str">
        <f t="shared" si="4"/>
        <v>IMPACTA</v>
      </c>
      <c r="B308" s="104" t="s">
        <v>60</v>
      </c>
      <c r="C308" s="145">
        <v>45808</v>
      </c>
      <c r="D308" s="168">
        <v>200</v>
      </c>
    </row>
    <row r="309" spans="1:4" x14ac:dyDescent="0.25">
      <c r="A309" t="str">
        <f t="shared" si="4"/>
        <v>IMPACTA</v>
      </c>
      <c r="B309" s="104" t="s">
        <v>60</v>
      </c>
      <c r="C309" s="145">
        <v>45808</v>
      </c>
      <c r="D309" s="168">
        <v>200</v>
      </c>
    </row>
    <row r="310" spans="1:4" x14ac:dyDescent="0.25">
      <c r="A310" t="str">
        <f t="shared" si="4"/>
        <v>IMPACTA</v>
      </c>
      <c r="B310" s="104" t="s">
        <v>60</v>
      </c>
      <c r="C310" s="145">
        <v>45808</v>
      </c>
      <c r="D310" s="168">
        <v>200</v>
      </c>
    </row>
    <row r="311" spans="1:4" x14ac:dyDescent="0.25">
      <c r="A311" t="str">
        <f t="shared" si="4"/>
        <v>IMPACTA</v>
      </c>
      <c r="B311" s="104" t="s">
        <v>60</v>
      </c>
      <c r="C311" s="145">
        <v>45808</v>
      </c>
      <c r="D311" s="168">
        <v>200</v>
      </c>
    </row>
    <row r="312" spans="1:4" x14ac:dyDescent="0.25">
      <c r="A312" t="str">
        <f t="shared" si="4"/>
        <v>IMPACTA</v>
      </c>
      <c r="B312" s="104" t="s">
        <v>60</v>
      </c>
      <c r="C312" s="145">
        <v>45808</v>
      </c>
      <c r="D312" s="168">
        <v>200</v>
      </c>
    </row>
    <row r="313" spans="1:4" x14ac:dyDescent="0.25">
      <c r="A313" t="str">
        <f t="shared" si="4"/>
        <v>IMPACTA</v>
      </c>
      <c r="B313" s="104" t="s">
        <v>60</v>
      </c>
      <c r="C313" s="145">
        <v>45808</v>
      </c>
      <c r="D313" s="168">
        <v>250</v>
      </c>
    </row>
    <row r="314" spans="1:4" x14ac:dyDescent="0.25">
      <c r="A314" t="str">
        <f t="shared" si="4"/>
        <v>IMPACTA</v>
      </c>
      <c r="B314" s="104" t="s">
        <v>60</v>
      </c>
      <c r="C314" s="145">
        <v>45808</v>
      </c>
      <c r="D314" s="168">
        <v>250</v>
      </c>
    </row>
    <row r="315" spans="1:4" x14ac:dyDescent="0.25">
      <c r="A315" t="str">
        <f t="shared" si="4"/>
        <v>IMPACTA</v>
      </c>
      <c r="B315" s="104" t="s">
        <v>60</v>
      </c>
      <c r="C315" s="145">
        <v>45808</v>
      </c>
      <c r="D315" s="168">
        <v>250</v>
      </c>
    </row>
    <row r="316" spans="1:4" x14ac:dyDescent="0.25">
      <c r="A316" t="str">
        <f t="shared" si="4"/>
        <v>IMPACTA</v>
      </c>
      <c r="B316" s="104" t="s">
        <v>60</v>
      </c>
      <c r="C316" s="145">
        <v>45808</v>
      </c>
      <c r="D316" s="168">
        <v>250</v>
      </c>
    </row>
    <row r="317" spans="1:4" x14ac:dyDescent="0.25">
      <c r="A317" t="str">
        <f t="shared" si="4"/>
        <v>IMPACTA</v>
      </c>
      <c r="B317" s="104" t="s">
        <v>60</v>
      </c>
      <c r="C317" s="145">
        <v>45808</v>
      </c>
      <c r="D317" s="168">
        <v>250</v>
      </c>
    </row>
    <row r="318" spans="1:4" x14ac:dyDescent="0.25">
      <c r="A318" t="str">
        <f t="shared" si="4"/>
        <v>IMPACTA</v>
      </c>
      <c r="B318" s="104" t="s">
        <v>60</v>
      </c>
      <c r="C318" s="145">
        <v>45808</v>
      </c>
      <c r="D318" s="168">
        <v>250</v>
      </c>
    </row>
    <row r="319" spans="1:4" x14ac:dyDescent="0.25">
      <c r="A319" t="str">
        <f t="shared" si="4"/>
        <v>IMPACTA</v>
      </c>
      <c r="B319" s="104" t="s">
        <v>60</v>
      </c>
      <c r="C319" s="145">
        <v>45808</v>
      </c>
      <c r="D319" s="168">
        <v>200</v>
      </c>
    </row>
    <row r="320" spans="1:4" x14ac:dyDescent="0.25">
      <c r="A320" t="str">
        <f t="shared" si="4"/>
        <v>IMPACTA</v>
      </c>
      <c r="B320" s="104" t="s">
        <v>60</v>
      </c>
      <c r="C320" s="145">
        <v>45808</v>
      </c>
      <c r="D320" s="168">
        <v>200</v>
      </c>
    </row>
    <row r="321" spans="1:4" x14ac:dyDescent="0.25">
      <c r="A321" t="str">
        <f t="shared" si="4"/>
        <v>IMPACTA</v>
      </c>
      <c r="B321" s="104" t="s">
        <v>60</v>
      </c>
      <c r="C321" s="145">
        <v>45808</v>
      </c>
      <c r="D321" s="168">
        <v>200</v>
      </c>
    </row>
    <row r="322" spans="1:4" x14ac:dyDescent="0.25">
      <c r="A322" t="str">
        <f t="shared" ref="A322:A385" si="5">VLOOKUP(B322,$AA:$AB,2,)</f>
        <v>IMPACTA</v>
      </c>
      <c r="B322" s="104" t="s">
        <v>60</v>
      </c>
      <c r="C322" s="145">
        <v>45808</v>
      </c>
      <c r="D322" s="168">
        <v>200</v>
      </c>
    </row>
    <row r="323" spans="1:4" x14ac:dyDescent="0.25">
      <c r="A323" t="str">
        <f t="shared" si="5"/>
        <v>IMPACTA</v>
      </c>
      <c r="B323" s="104" t="s">
        <v>60</v>
      </c>
      <c r="C323" s="145">
        <v>45808</v>
      </c>
      <c r="D323" s="168">
        <v>200</v>
      </c>
    </row>
    <row r="324" spans="1:4" x14ac:dyDescent="0.25">
      <c r="A324" t="str">
        <f t="shared" si="5"/>
        <v>IMPACTA</v>
      </c>
      <c r="B324" s="104" t="s">
        <v>60</v>
      </c>
      <c r="C324" s="145">
        <v>45808</v>
      </c>
      <c r="D324" s="168">
        <v>200</v>
      </c>
    </row>
    <row r="325" spans="1:4" x14ac:dyDescent="0.25">
      <c r="A325" t="str">
        <f t="shared" si="5"/>
        <v>IMPACTA</v>
      </c>
      <c r="B325" s="104" t="s">
        <v>60</v>
      </c>
      <c r="C325" s="145">
        <v>45808</v>
      </c>
      <c r="D325" s="168">
        <v>200</v>
      </c>
    </row>
    <row r="326" spans="1:4" x14ac:dyDescent="0.25">
      <c r="A326" t="str">
        <f t="shared" si="5"/>
        <v>IMPACTA</v>
      </c>
      <c r="B326" s="104" t="s">
        <v>60</v>
      </c>
      <c r="C326" s="145">
        <v>45808</v>
      </c>
      <c r="D326" s="168">
        <v>200</v>
      </c>
    </row>
    <row r="327" spans="1:4" x14ac:dyDescent="0.25">
      <c r="A327" t="str">
        <f t="shared" si="5"/>
        <v>MALABAR RESUMO</v>
      </c>
      <c r="B327" s="104" t="s">
        <v>401</v>
      </c>
      <c r="C327" s="145">
        <v>45808</v>
      </c>
      <c r="D327" s="168">
        <v>150</v>
      </c>
    </row>
    <row r="328" spans="1:4" x14ac:dyDescent="0.25">
      <c r="A328" t="str">
        <f t="shared" si="5"/>
        <v>MALABAR RESUMO</v>
      </c>
      <c r="B328" s="104" t="s">
        <v>401</v>
      </c>
      <c r="C328" s="145">
        <v>45808</v>
      </c>
      <c r="D328" s="168">
        <v>150</v>
      </c>
    </row>
    <row r="329" spans="1:4" x14ac:dyDescent="0.25">
      <c r="A329" t="str">
        <f t="shared" si="5"/>
        <v>MALABAR RESUMO</v>
      </c>
      <c r="B329" s="104" t="s">
        <v>401</v>
      </c>
      <c r="C329" s="145">
        <v>45808</v>
      </c>
      <c r="D329" s="168">
        <v>150</v>
      </c>
    </row>
    <row r="330" spans="1:4" x14ac:dyDescent="0.25">
      <c r="A330" t="str">
        <f t="shared" si="5"/>
        <v>MALABAR RESUMO</v>
      </c>
      <c r="B330" s="104" t="s">
        <v>401</v>
      </c>
      <c r="C330" s="145">
        <v>45808</v>
      </c>
      <c r="D330" s="168">
        <v>150</v>
      </c>
    </row>
    <row r="331" spans="1:4" x14ac:dyDescent="0.25">
      <c r="A331" t="str">
        <f t="shared" si="5"/>
        <v>MALABAR RESUMO</v>
      </c>
      <c r="B331" s="104" t="s">
        <v>401</v>
      </c>
      <c r="C331" s="145">
        <v>45808</v>
      </c>
      <c r="D331" s="168">
        <v>150</v>
      </c>
    </row>
    <row r="332" spans="1:4" x14ac:dyDescent="0.25">
      <c r="A332" t="str">
        <f t="shared" si="5"/>
        <v>MAGOGA HORTIFRUTI</v>
      </c>
      <c r="B332" s="104" t="s">
        <v>377</v>
      </c>
      <c r="C332" s="145">
        <v>45808</v>
      </c>
      <c r="D332" s="168">
        <v>150</v>
      </c>
    </row>
    <row r="333" spans="1:4" x14ac:dyDescent="0.25">
      <c r="A333" t="str">
        <f t="shared" si="5"/>
        <v>MAGOGA HORTIFRUTI</v>
      </c>
      <c r="B333" s="104" t="s">
        <v>377</v>
      </c>
      <c r="C333" s="145">
        <v>45808</v>
      </c>
      <c r="D333" s="168">
        <v>150</v>
      </c>
    </row>
    <row r="334" spans="1:4" x14ac:dyDescent="0.25">
      <c r="A334" t="str">
        <f t="shared" si="5"/>
        <v>MAGOGA HORTIFRUTI</v>
      </c>
      <c r="B334" s="104" t="s">
        <v>377</v>
      </c>
      <c r="C334" s="145">
        <v>45808</v>
      </c>
      <c r="D334" s="168">
        <v>150</v>
      </c>
    </row>
    <row r="335" spans="1:4" x14ac:dyDescent="0.25">
      <c r="A335" t="str">
        <f t="shared" si="5"/>
        <v>MAGOGA HORTIFRUTI</v>
      </c>
      <c r="B335" s="104" t="s">
        <v>377</v>
      </c>
      <c r="C335" s="145">
        <v>45808</v>
      </c>
      <c r="D335" s="168">
        <v>150</v>
      </c>
    </row>
    <row r="336" spans="1:4" x14ac:dyDescent="0.25">
      <c r="A336" t="str">
        <f t="shared" si="5"/>
        <v>MAGOGA HORTIFRUTI</v>
      </c>
      <c r="B336" s="104" t="s">
        <v>377</v>
      </c>
      <c r="C336" s="145">
        <v>45808</v>
      </c>
      <c r="D336" s="168">
        <v>150</v>
      </c>
    </row>
    <row r="337" spans="1:4" x14ac:dyDescent="0.25">
      <c r="A337" t="str">
        <f t="shared" si="5"/>
        <v>MAGOGA HORTIFRUTI</v>
      </c>
      <c r="B337" s="104" t="s">
        <v>377</v>
      </c>
      <c r="C337" s="145">
        <v>45808</v>
      </c>
      <c r="D337" s="168">
        <v>150</v>
      </c>
    </row>
    <row r="338" spans="1:4" x14ac:dyDescent="0.25">
      <c r="A338" t="str">
        <f t="shared" si="5"/>
        <v>MAGOGA HORTIFRUTI</v>
      </c>
      <c r="B338" s="104" t="s">
        <v>377</v>
      </c>
      <c r="C338" s="145">
        <v>45808</v>
      </c>
      <c r="D338" s="168">
        <v>150</v>
      </c>
    </row>
    <row r="339" spans="1:4" x14ac:dyDescent="0.25">
      <c r="A339" t="str">
        <f t="shared" si="5"/>
        <v>MAGOGA HORTIFRUTI</v>
      </c>
      <c r="B339" s="104" t="s">
        <v>377</v>
      </c>
      <c r="C339" s="145">
        <v>45808</v>
      </c>
      <c r="D339" s="168">
        <v>150</v>
      </c>
    </row>
    <row r="340" spans="1:4" x14ac:dyDescent="0.25">
      <c r="A340" t="str">
        <f t="shared" si="5"/>
        <v>CONJ RESID CAMPOS ELISEOS</v>
      </c>
      <c r="B340" s="102" t="s">
        <v>378</v>
      </c>
      <c r="C340" s="145">
        <v>45808</v>
      </c>
      <c r="D340" s="168">
        <v>150</v>
      </c>
    </row>
    <row r="341" spans="1:4" x14ac:dyDescent="0.25">
      <c r="A341" t="str">
        <f t="shared" si="5"/>
        <v>CONJ RESID CAMPOS ELISEOS</v>
      </c>
      <c r="B341" s="102" t="s">
        <v>378</v>
      </c>
      <c r="C341" s="145">
        <v>45808</v>
      </c>
      <c r="D341" s="168">
        <v>150</v>
      </c>
    </row>
    <row r="342" spans="1:4" x14ac:dyDescent="0.25">
      <c r="A342" t="str">
        <f t="shared" si="5"/>
        <v>CONJ RESID CAMPOS ELISEOS</v>
      </c>
      <c r="B342" s="102" t="s">
        <v>378</v>
      </c>
      <c r="C342" s="145">
        <v>45808</v>
      </c>
      <c r="D342" s="168">
        <v>150</v>
      </c>
    </row>
    <row r="343" spans="1:4" x14ac:dyDescent="0.25">
      <c r="A343" t="str">
        <f t="shared" si="5"/>
        <v>CONJ RESID CAMPOS ELISEOS</v>
      </c>
      <c r="B343" s="102" t="s">
        <v>378</v>
      </c>
      <c r="C343" s="145">
        <v>45808</v>
      </c>
      <c r="D343" s="168">
        <v>150</v>
      </c>
    </row>
    <row r="344" spans="1:4" x14ac:dyDescent="0.25">
      <c r="A344" t="str">
        <f t="shared" si="5"/>
        <v>CONJ RESID CAMPOS ELISEOS</v>
      </c>
      <c r="B344" s="102" t="s">
        <v>378</v>
      </c>
      <c r="C344" s="145">
        <v>45808</v>
      </c>
      <c r="D344" s="168">
        <v>150</v>
      </c>
    </row>
    <row r="345" spans="1:4" x14ac:dyDescent="0.25">
      <c r="A345" t="str">
        <f t="shared" si="5"/>
        <v>CONJ RESID CAMPOS ELISEOS</v>
      </c>
      <c r="B345" s="102" t="s">
        <v>378</v>
      </c>
      <c r="C345" s="145">
        <v>45808</v>
      </c>
      <c r="D345" s="168">
        <v>150</v>
      </c>
    </row>
    <row r="346" spans="1:4" x14ac:dyDescent="0.25">
      <c r="A346" t="str">
        <f t="shared" si="5"/>
        <v>CONJ RESID CAMPOS ELISEOS</v>
      </c>
      <c r="B346" s="102" t="s">
        <v>378</v>
      </c>
      <c r="C346" s="145">
        <v>45808</v>
      </c>
      <c r="D346" s="168">
        <v>150</v>
      </c>
    </row>
    <row r="347" spans="1:4" x14ac:dyDescent="0.25">
      <c r="A347" t="str">
        <f t="shared" si="5"/>
        <v>CONJ RESID CAMPOS ELISEOS</v>
      </c>
      <c r="B347" s="102" t="s">
        <v>378</v>
      </c>
      <c r="C347" s="145">
        <v>45808</v>
      </c>
      <c r="D347" s="168">
        <v>150</v>
      </c>
    </row>
    <row r="348" spans="1:4" x14ac:dyDescent="0.25">
      <c r="A348" t="str">
        <f t="shared" si="5"/>
        <v>CONJ RESID CAMPOS ELISEOS</v>
      </c>
      <c r="B348" s="102" t="s">
        <v>378</v>
      </c>
      <c r="C348" s="145">
        <v>45808</v>
      </c>
      <c r="D348" s="168">
        <v>150</v>
      </c>
    </row>
    <row r="349" spans="1:4" x14ac:dyDescent="0.25">
      <c r="A349" t="str">
        <f t="shared" si="5"/>
        <v>CONJ RESID CAMPOS ELISEOS</v>
      </c>
      <c r="B349" s="102" t="s">
        <v>378</v>
      </c>
      <c r="C349" s="145">
        <v>45808</v>
      </c>
      <c r="D349" s="168">
        <v>150</v>
      </c>
    </row>
    <row r="350" spans="1:4" x14ac:dyDescent="0.25">
      <c r="A350" t="str">
        <f t="shared" si="5"/>
        <v>CONJ RESID CAMPOS ELISEOS</v>
      </c>
      <c r="B350" s="102" t="s">
        <v>378</v>
      </c>
      <c r="C350" s="145">
        <v>45808</v>
      </c>
      <c r="D350" s="168">
        <v>150</v>
      </c>
    </row>
    <row r="351" spans="1:4" x14ac:dyDescent="0.25">
      <c r="A351" t="str">
        <f t="shared" si="5"/>
        <v>CONJ RESID CAMPOS ELISEOS</v>
      </c>
      <c r="B351" s="102" t="s">
        <v>378</v>
      </c>
      <c r="C351" s="145">
        <v>45808</v>
      </c>
      <c r="D351" s="168">
        <v>150</v>
      </c>
    </row>
    <row r="352" spans="1:4" x14ac:dyDescent="0.25">
      <c r="A352" t="str">
        <f t="shared" si="5"/>
        <v>RESIDENCIAL TERRACO VILA BELA</v>
      </c>
      <c r="B352" s="102" t="s">
        <v>392</v>
      </c>
      <c r="C352" s="145">
        <v>45808</v>
      </c>
      <c r="D352" s="168">
        <v>170</v>
      </c>
    </row>
    <row r="353" spans="1:4" x14ac:dyDescent="0.25">
      <c r="A353" t="str">
        <f t="shared" si="5"/>
        <v>RESIDENCIAL TERRACO VILA BELA</v>
      </c>
      <c r="B353" s="102" t="s">
        <v>392</v>
      </c>
      <c r="C353" s="145">
        <v>45808</v>
      </c>
      <c r="D353" s="168">
        <v>170</v>
      </c>
    </row>
    <row r="354" spans="1:4" x14ac:dyDescent="0.25">
      <c r="A354" t="str">
        <f t="shared" si="5"/>
        <v>RESIDENCIAL TERRACO VILA BELA</v>
      </c>
      <c r="B354" s="102" t="s">
        <v>392</v>
      </c>
      <c r="C354" s="145">
        <v>45808</v>
      </c>
      <c r="D354" s="168">
        <v>170</v>
      </c>
    </row>
    <row r="355" spans="1:4" x14ac:dyDescent="0.25">
      <c r="A355" t="str">
        <f t="shared" si="5"/>
        <v>RESIDENCIAL TERRACO VILA BELA</v>
      </c>
      <c r="B355" s="102" t="s">
        <v>392</v>
      </c>
      <c r="C355" s="145">
        <v>45808</v>
      </c>
      <c r="D355" s="168">
        <v>170</v>
      </c>
    </row>
    <row r="356" spans="1:4" x14ac:dyDescent="0.25">
      <c r="A356" t="str">
        <f t="shared" si="5"/>
        <v>RESIDENCIAL TERRACO VILA BELA</v>
      </c>
      <c r="B356" s="102" t="s">
        <v>392</v>
      </c>
      <c r="C356" s="145">
        <v>45808</v>
      </c>
      <c r="D356" s="168">
        <v>150</v>
      </c>
    </row>
    <row r="357" spans="1:4" x14ac:dyDescent="0.25">
      <c r="A357" t="str">
        <f t="shared" si="5"/>
        <v>RESIDENCIAL TERRACO VILA BELA</v>
      </c>
      <c r="B357" s="102" t="s">
        <v>392</v>
      </c>
      <c r="C357" s="145">
        <v>45808</v>
      </c>
      <c r="D357" s="168">
        <v>150</v>
      </c>
    </row>
    <row r="358" spans="1:4" x14ac:dyDescent="0.25">
      <c r="A358" t="str">
        <f t="shared" si="5"/>
        <v>RESIDENCIAL TERRACO VILA BELA</v>
      </c>
      <c r="B358" s="102" t="s">
        <v>392</v>
      </c>
      <c r="C358" s="145">
        <v>45808</v>
      </c>
      <c r="D358" s="168">
        <v>150</v>
      </c>
    </row>
    <row r="359" spans="1:4" x14ac:dyDescent="0.25">
      <c r="A359" t="str">
        <f t="shared" si="5"/>
        <v>RESIDENCIAL TERRACO VILA BELA</v>
      </c>
      <c r="B359" s="102" t="s">
        <v>392</v>
      </c>
      <c r="C359" s="145">
        <v>45808</v>
      </c>
      <c r="D359" s="168">
        <v>150</v>
      </c>
    </row>
    <row r="360" spans="1:4" x14ac:dyDescent="0.25">
      <c r="A360" t="str">
        <f t="shared" si="5"/>
        <v>RESIDENCIAL TERRACO VILA BELA</v>
      </c>
      <c r="B360" s="102" t="s">
        <v>392</v>
      </c>
      <c r="C360" s="145">
        <v>45808</v>
      </c>
      <c r="D360" s="168">
        <v>150</v>
      </c>
    </row>
    <row r="361" spans="1:4" x14ac:dyDescent="0.25">
      <c r="A361" t="str">
        <f t="shared" si="5"/>
        <v>RESIDENCIAL TERRACO VILA BELA</v>
      </c>
      <c r="B361" s="102" t="s">
        <v>392</v>
      </c>
      <c r="C361" s="145">
        <v>45808</v>
      </c>
      <c r="D361" s="168">
        <v>150</v>
      </c>
    </row>
    <row r="362" spans="1:4" x14ac:dyDescent="0.25">
      <c r="A362" t="str">
        <f t="shared" si="5"/>
        <v>RESIDENCIAL TERRACO VILA BELA</v>
      </c>
      <c r="B362" s="102" t="s">
        <v>392</v>
      </c>
      <c r="C362" s="145">
        <v>45808</v>
      </c>
      <c r="D362" s="168">
        <v>150</v>
      </c>
    </row>
    <row r="363" spans="1:4" x14ac:dyDescent="0.25">
      <c r="A363" t="str">
        <f t="shared" si="5"/>
        <v>RESIDENCIAL TERRACO VILA BELA</v>
      </c>
      <c r="B363" s="102" t="s">
        <v>392</v>
      </c>
      <c r="C363" s="145">
        <v>45808</v>
      </c>
      <c r="D363" s="168">
        <v>150</v>
      </c>
    </row>
    <row r="364" spans="1:4" x14ac:dyDescent="0.25">
      <c r="A364" t="str">
        <f t="shared" si="5"/>
        <v>RESIDENCIAL TERRACO VILA BELA</v>
      </c>
      <c r="B364" s="102" t="s">
        <v>392</v>
      </c>
      <c r="C364" s="145">
        <v>45808</v>
      </c>
      <c r="D364" s="168">
        <v>150</v>
      </c>
    </row>
    <row r="365" spans="1:4" x14ac:dyDescent="0.25">
      <c r="A365" t="str">
        <f t="shared" si="5"/>
        <v>RESIDENCIAL TERRACO VILA BELA</v>
      </c>
      <c r="B365" s="102" t="s">
        <v>392</v>
      </c>
      <c r="C365" s="145">
        <v>45808</v>
      </c>
      <c r="D365" s="168">
        <v>150</v>
      </c>
    </row>
    <row r="366" spans="1:4" x14ac:dyDescent="0.25">
      <c r="A366" t="str">
        <f t="shared" si="5"/>
        <v>RESIDENCIAL TERRACO VILA BELA</v>
      </c>
      <c r="B366" s="102" t="s">
        <v>392</v>
      </c>
      <c r="C366" s="145">
        <v>45808</v>
      </c>
      <c r="D366" s="168">
        <v>150</v>
      </c>
    </row>
    <row r="367" spans="1:4" x14ac:dyDescent="0.25">
      <c r="A367" t="str">
        <f t="shared" si="5"/>
        <v>RESIDENCIAL TERRACO VILA BELA</v>
      </c>
      <c r="B367" s="102" t="s">
        <v>392</v>
      </c>
      <c r="C367" s="145">
        <v>45808</v>
      </c>
      <c r="D367" s="168">
        <v>150</v>
      </c>
    </row>
    <row r="368" spans="1:4" x14ac:dyDescent="0.25">
      <c r="A368" t="str">
        <f t="shared" si="5"/>
        <v>RESIDENCIAL TERRACO VILA BELA</v>
      </c>
      <c r="B368" s="102" t="s">
        <v>392</v>
      </c>
      <c r="C368" s="145">
        <v>45808</v>
      </c>
      <c r="D368" s="168">
        <v>150</v>
      </c>
    </row>
    <row r="369" spans="1:4" x14ac:dyDescent="0.25">
      <c r="A369" t="str">
        <f t="shared" si="5"/>
        <v>LAR NOSSA SENHORA DAS GRACAS</v>
      </c>
      <c r="B369" s="102" t="s">
        <v>395</v>
      </c>
      <c r="C369" s="145">
        <v>45808</v>
      </c>
      <c r="D369" s="168">
        <v>150</v>
      </c>
    </row>
    <row r="370" spans="1:4" x14ac:dyDescent="0.25">
      <c r="A370" t="str">
        <f t="shared" si="5"/>
        <v>LAR NOSSA SENHORA DAS GRACAS</v>
      </c>
      <c r="B370" s="102" t="s">
        <v>395</v>
      </c>
      <c r="C370" s="145">
        <v>45808</v>
      </c>
      <c r="D370" s="168">
        <v>150</v>
      </c>
    </row>
    <row r="371" spans="1:4" x14ac:dyDescent="0.25">
      <c r="A371" t="str">
        <f t="shared" si="5"/>
        <v>LAR NOSSA SENHORA DAS GRACAS</v>
      </c>
      <c r="B371" s="102" t="s">
        <v>395</v>
      </c>
      <c r="C371" s="145">
        <v>45808</v>
      </c>
      <c r="D371" s="168">
        <v>150</v>
      </c>
    </row>
    <row r="372" spans="1:4" x14ac:dyDescent="0.25">
      <c r="A372" t="str">
        <f t="shared" si="5"/>
        <v>LAR NOSSA SENHORA DAS GRACAS</v>
      </c>
      <c r="B372" s="102" t="s">
        <v>395</v>
      </c>
      <c r="C372" s="145">
        <v>45808</v>
      </c>
      <c r="D372" s="168">
        <v>150</v>
      </c>
    </row>
    <row r="373" spans="1:4" x14ac:dyDescent="0.25">
      <c r="A373" t="str">
        <f t="shared" si="5"/>
        <v>LAR NOSSA SENHORA DAS GRACAS</v>
      </c>
      <c r="B373" s="102" t="s">
        <v>395</v>
      </c>
      <c r="C373" s="145">
        <v>45808</v>
      </c>
      <c r="D373" s="168">
        <v>150</v>
      </c>
    </row>
    <row r="374" spans="1:4" x14ac:dyDescent="0.25">
      <c r="A374" t="str">
        <f t="shared" si="5"/>
        <v>TRIMPLAS</v>
      </c>
      <c r="B374" s="102" t="s">
        <v>78</v>
      </c>
      <c r="C374" s="145">
        <v>45808</v>
      </c>
      <c r="D374" s="168">
        <v>150</v>
      </c>
    </row>
    <row r="375" spans="1:4" x14ac:dyDescent="0.25">
      <c r="A375" t="str">
        <f t="shared" si="5"/>
        <v>TRIMPLAS</v>
      </c>
      <c r="B375" s="102" t="s">
        <v>78</v>
      </c>
      <c r="C375" s="145">
        <v>45808</v>
      </c>
      <c r="D375" s="168">
        <v>150</v>
      </c>
    </row>
    <row r="376" spans="1:4" x14ac:dyDescent="0.25">
      <c r="A376" t="str">
        <f t="shared" si="5"/>
        <v>TRIMPLAS</v>
      </c>
      <c r="B376" s="102" t="s">
        <v>78</v>
      </c>
      <c r="C376" s="145">
        <v>45808</v>
      </c>
      <c r="D376" s="168">
        <v>150</v>
      </c>
    </row>
    <row r="377" spans="1:4" x14ac:dyDescent="0.25">
      <c r="A377" t="str">
        <f t="shared" si="5"/>
        <v>IBI ARAM II</v>
      </c>
      <c r="B377" s="102" t="s">
        <v>402</v>
      </c>
      <c r="C377" s="145">
        <v>45808</v>
      </c>
      <c r="D377" s="168">
        <v>200</v>
      </c>
    </row>
    <row r="378" spans="1:4" x14ac:dyDescent="0.25">
      <c r="A378" t="str">
        <f t="shared" si="5"/>
        <v>IBI ARAM II</v>
      </c>
      <c r="B378" s="102" t="s">
        <v>402</v>
      </c>
      <c r="C378" s="145">
        <v>45808</v>
      </c>
      <c r="D378" s="168">
        <v>200</v>
      </c>
    </row>
    <row r="379" spans="1:4" x14ac:dyDescent="0.25">
      <c r="A379" t="str">
        <f t="shared" si="5"/>
        <v>IBI ARAM II</v>
      </c>
      <c r="B379" s="102" t="s">
        <v>402</v>
      </c>
      <c r="C379" s="145">
        <v>45808</v>
      </c>
      <c r="D379" s="168">
        <v>200</v>
      </c>
    </row>
    <row r="380" spans="1:4" x14ac:dyDescent="0.25">
      <c r="A380" t="str">
        <f t="shared" si="5"/>
        <v>IBI ARAM II</v>
      </c>
      <c r="B380" s="102" t="s">
        <v>402</v>
      </c>
      <c r="C380" s="145">
        <v>45808</v>
      </c>
      <c r="D380" s="168">
        <v>200</v>
      </c>
    </row>
    <row r="381" spans="1:4" x14ac:dyDescent="0.25">
      <c r="A381" t="str">
        <f t="shared" si="5"/>
        <v>CYBELAR RESUMO</v>
      </c>
      <c r="B381" s="140" t="s">
        <v>371</v>
      </c>
      <c r="C381" s="145">
        <v>45838</v>
      </c>
      <c r="D381" s="196">
        <v>280</v>
      </c>
    </row>
    <row r="382" spans="1:4" x14ac:dyDescent="0.25">
      <c r="A382" t="str">
        <f t="shared" si="5"/>
        <v>CYBELAR RESUMO</v>
      </c>
      <c r="B382" s="140" t="s">
        <v>371</v>
      </c>
      <c r="C382" s="145">
        <v>45838</v>
      </c>
      <c r="D382" s="196">
        <v>140</v>
      </c>
    </row>
    <row r="383" spans="1:4" x14ac:dyDescent="0.25">
      <c r="A383" t="str">
        <f t="shared" si="5"/>
        <v>CYBELAR RESUMO</v>
      </c>
      <c r="B383" s="141" t="s">
        <v>372</v>
      </c>
      <c r="C383" s="145">
        <v>45838</v>
      </c>
      <c r="D383" s="196">
        <v>140</v>
      </c>
    </row>
    <row r="384" spans="1:4" x14ac:dyDescent="0.25">
      <c r="A384" t="str">
        <f t="shared" si="5"/>
        <v>CYBELAR RESUMO</v>
      </c>
      <c r="B384" s="141" t="s">
        <v>403</v>
      </c>
      <c r="C384" s="145">
        <v>45838</v>
      </c>
      <c r="D384" s="196">
        <v>240</v>
      </c>
    </row>
    <row r="385" spans="1:4" x14ac:dyDescent="0.25">
      <c r="A385" t="str">
        <f t="shared" si="5"/>
        <v>CYBELAR RESUMO</v>
      </c>
      <c r="B385" s="142" t="s">
        <v>391</v>
      </c>
      <c r="C385" s="145">
        <v>45838</v>
      </c>
      <c r="D385" s="196">
        <v>350</v>
      </c>
    </row>
    <row r="386" spans="1:4" x14ac:dyDescent="0.25">
      <c r="A386" t="str">
        <f t="shared" ref="A386:A449" si="6">VLOOKUP(B386,$AA:$AB,2,)</f>
        <v>CYBELAR RESUMO</v>
      </c>
      <c r="B386" s="142" t="s">
        <v>404</v>
      </c>
      <c r="C386" s="145">
        <v>45838</v>
      </c>
      <c r="D386" s="196">
        <v>140</v>
      </c>
    </row>
    <row r="387" spans="1:4" x14ac:dyDescent="0.25">
      <c r="A387" t="str">
        <f t="shared" si="6"/>
        <v>EVEN MODO POMPEIA</v>
      </c>
      <c r="B387" s="152" t="s">
        <v>405</v>
      </c>
      <c r="C387" s="145">
        <v>45838</v>
      </c>
      <c r="D387" s="196">
        <v>750</v>
      </c>
    </row>
    <row r="388" spans="1:4" x14ac:dyDescent="0.25">
      <c r="A388" t="str">
        <f t="shared" si="6"/>
        <v>EVEN MODO POMPEIA</v>
      </c>
      <c r="B388" s="152" t="s">
        <v>405</v>
      </c>
      <c r="C388" s="145">
        <v>45838</v>
      </c>
      <c r="D388" s="196">
        <v>450</v>
      </c>
    </row>
    <row r="389" spans="1:4" x14ac:dyDescent="0.25">
      <c r="A389" t="str">
        <f t="shared" si="6"/>
        <v>EVEN MODO POMPEIA</v>
      </c>
      <c r="B389" s="152" t="s">
        <v>405</v>
      </c>
      <c r="C389" s="145">
        <v>45838</v>
      </c>
      <c r="D389" s="196">
        <v>450</v>
      </c>
    </row>
    <row r="390" spans="1:4" x14ac:dyDescent="0.25">
      <c r="A390" t="str">
        <f t="shared" si="6"/>
        <v>EVEN MODO POMPEIA</v>
      </c>
      <c r="B390" s="152" t="s">
        <v>405</v>
      </c>
      <c r="C390" s="145">
        <v>45838</v>
      </c>
      <c r="D390" s="196">
        <v>600</v>
      </c>
    </row>
    <row r="391" spans="1:4" x14ac:dyDescent="0.25">
      <c r="A391" t="str">
        <f t="shared" si="6"/>
        <v>EVEN MODO POMPEIA</v>
      </c>
      <c r="B391" s="152" t="s">
        <v>405</v>
      </c>
      <c r="C391" s="145">
        <v>45838</v>
      </c>
      <c r="D391" s="196">
        <v>450</v>
      </c>
    </row>
    <row r="392" spans="1:4" x14ac:dyDescent="0.25">
      <c r="A392">
        <f t="shared" si="6"/>
        <v>0</v>
      </c>
      <c r="B392" s="157" t="s">
        <v>406</v>
      </c>
      <c r="C392" s="145">
        <v>45838</v>
      </c>
      <c r="D392" s="168">
        <v>150</v>
      </c>
    </row>
    <row r="393" spans="1:4" x14ac:dyDescent="0.25">
      <c r="A393" t="str">
        <f t="shared" si="6"/>
        <v>IMPACTA</v>
      </c>
      <c r="B393" s="104" t="s">
        <v>60</v>
      </c>
      <c r="C393" s="145">
        <v>45838</v>
      </c>
      <c r="D393" s="168">
        <v>200</v>
      </c>
    </row>
    <row r="394" spans="1:4" x14ac:dyDescent="0.25">
      <c r="A394" t="str">
        <f t="shared" si="6"/>
        <v>IMPACTA</v>
      </c>
      <c r="B394" s="104" t="s">
        <v>60</v>
      </c>
      <c r="C394" s="145">
        <v>45838</v>
      </c>
      <c r="D394" s="168">
        <v>200</v>
      </c>
    </row>
    <row r="395" spans="1:4" x14ac:dyDescent="0.25">
      <c r="A395" t="str">
        <f t="shared" si="6"/>
        <v>IMPACTA</v>
      </c>
      <c r="B395" s="104" t="s">
        <v>60</v>
      </c>
      <c r="C395" s="145">
        <v>45838</v>
      </c>
      <c r="D395" s="168">
        <v>200</v>
      </c>
    </row>
    <row r="396" spans="1:4" x14ac:dyDescent="0.25">
      <c r="A396" t="str">
        <f t="shared" si="6"/>
        <v>IMPACTA</v>
      </c>
      <c r="B396" s="104" t="s">
        <v>60</v>
      </c>
      <c r="C396" s="145">
        <v>45838</v>
      </c>
      <c r="D396" s="168">
        <v>200</v>
      </c>
    </row>
    <row r="397" spans="1:4" x14ac:dyDescent="0.25">
      <c r="A397" t="str">
        <f t="shared" si="6"/>
        <v>IMPACTA</v>
      </c>
      <c r="B397" s="104" t="s">
        <v>60</v>
      </c>
      <c r="C397" s="145">
        <v>45838</v>
      </c>
      <c r="D397" s="168">
        <v>200</v>
      </c>
    </row>
    <row r="398" spans="1:4" x14ac:dyDescent="0.25">
      <c r="A398" t="str">
        <f t="shared" si="6"/>
        <v>IMPACTA</v>
      </c>
      <c r="B398" s="104" t="s">
        <v>60</v>
      </c>
      <c r="C398" s="145">
        <v>45838</v>
      </c>
      <c r="D398" s="168">
        <v>200</v>
      </c>
    </row>
    <row r="399" spans="1:4" x14ac:dyDescent="0.25">
      <c r="A399" t="str">
        <f t="shared" si="6"/>
        <v>IMPACTA</v>
      </c>
      <c r="B399" s="104" t="s">
        <v>60</v>
      </c>
      <c r="C399" s="145">
        <v>45838</v>
      </c>
      <c r="D399" s="168">
        <v>250</v>
      </c>
    </row>
    <row r="400" spans="1:4" x14ac:dyDescent="0.25">
      <c r="A400" t="str">
        <f t="shared" si="6"/>
        <v>IMPACTA</v>
      </c>
      <c r="B400" s="104" t="s">
        <v>60</v>
      </c>
      <c r="C400" s="145">
        <v>45838</v>
      </c>
      <c r="D400" s="168">
        <v>200</v>
      </c>
    </row>
    <row r="401" spans="1:4" x14ac:dyDescent="0.25">
      <c r="A401" t="str">
        <f t="shared" si="6"/>
        <v>IMPACTA</v>
      </c>
      <c r="B401" s="104" t="s">
        <v>60</v>
      </c>
      <c r="C401" s="145">
        <v>45838</v>
      </c>
      <c r="D401" s="168">
        <v>200</v>
      </c>
    </row>
    <row r="402" spans="1:4" x14ac:dyDescent="0.25">
      <c r="A402" t="str">
        <f t="shared" si="6"/>
        <v>IMPACTA</v>
      </c>
      <c r="B402" s="104" t="s">
        <v>60</v>
      </c>
      <c r="C402" s="145">
        <v>45838</v>
      </c>
      <c r="D402" s="168">
        <v>200</v>
      </c>
    </row>
    <row r="403" spans="1:4" x14ac:dyDescent="0.25">
      <c r="A403" t="str">
        <f t="shared" si="6"/>
        <v>IMPACTA</v>
      </c>
      <c r="B403" s="104" t="s">
        <v>60</v>
      </c>
      <c r="C403" s="145">
        <v>45838</v>
      </c>
      <c r="D403" s="168">
        <v>200</v>
      </c>
    </row>
    <row r="404" spans="1:4" x14ac:dyDescent="0.25">
      <c r="A404" t="str">
        <f t="shared" si="6"/>
        <v>IMPACTA</v>
      </c>
      <c r="B404" s="104" t="s">
        <v>60</v>
      </c>
      <c r="C404" s="145">
        <v>45838</v>
      </c>
      <c r="D404" s="168">
        <v>200</v>
      </c>
    </row>
    <row r="405" spans="1:4" x14ac:dyDescent="0.25">
      <c r="A405" t="str">
        <f t="shared" si="6"/>
        <v>IMPACTA</v>
      </c>
      <c r="B405" s="104" t="s">
        <v>60</v>
      </c>
      <c r="C405" s="145">
        <v>45838</v>
      </c>
      <c r="D405" s="168">
        <v>200</v>
      </c>
    </row>
    <row r="406" spans="1:4" x14ac:dyDescent="0.25">
      <c r="A406" t="str">
        <f t="shared" si="6"/>
        <v>IMPACTA</v>
      </c>
      <c r="B406" s="104" t="s">
        <v>60</v>
      </c>
      <c r="C406" s="145">
        <v>45838</v>
      </c>
      <c r="D406" s="168">
        <v>200</v>
      </c>
    </row>
    <row r="407" spans="1:4" x14ac:dyDescent="0.25">
      <c r="A407" t="str">
        <f t="shared" si="6"/>
        <v>IMPACTA</v>
      </c>
      <c r="B407" s="104" t="s">
        <v>60</v>
      </c>
      <c r="C407" s="145">
        <v>45838</v>
      </c>
      <c r="D407" s="168">
        <v>200</v>
      </c>
    </row>
    <row r="408" spans="1:4" x14ac:dyDescent="0.25">
      <c r="A408" t="str">
        <f t="shared" si="6"/>
        <v>IMPACTA</v>
      </c>
      <c r="B408" s="104" t="s">
        <v>60</v>
      </c>
      <c r="C408" s="145">
        <v>45838</v>
      </c>
      <c r="D408" s="168">
        <v>200</v>
      </c>
    </row>
    <row r="409" spans="1:4" x14ac:dyDescent="0.25">
      <c r="A409" t="str">
        <f t="shared" si="6"/>
        <v>IMPACTA</v>
      </c>
      <c r="B409" s="104" t="s">
        <v>60</v>
      </c>
      <c r="C409" s="145">
        <v>45838</v>
      </c>
      <c r="D409" s="168">
        <v>250</v>
      </c>
    </row>
    <row r="410" spans="1:4" x14ac:dyDescent="0.25">
      <c r="A410" t="str">
        <f t="shared" si="6"/>
        <v>IMPACTA</v>
      </c>
      <c r="B410" s="104" t="s">
        <v>60</v>
      </c>
      <c r="C410" s="145">
        <v>45838</v>
      </c>
      <c r="D410" s="168">
        <v>250</v>
      </c>
    </row>
    <row r="411" spans="1:4" x14ac:dyDescent="0.25">
      <c r="A411" t="str">
        <f t="shared" si="6"/>
        <v>IMPACTA</v>
      </c>
      <c r="B411" s="104" t="s">
        <v>60</v>
      </c>
      <c r="C411" s="145">
        <v>45838</v>
      </c>
      <c r="D411" s="168">
        <v>250</v>
      </c>
    </row>
    <row r="412" spans="1:4" x14ac:dyDescent="0.25">
      <c r="A412" t="str">
        <f t="shared" si="6"/>
        <v>IMPACTA</v>
      </c>
      <c r="B412" s="104" t="s">
        <v>60</v>
      </c>
      <c r="C412" s="145">
        <v>45838</v>
      </c>
      <c r="D412" s="168">
        <v>250</v>
      </c>
    </row>
    <row r="413" spans="1:4" x14ac:dyDescent="0.25">
      <c r="A413" t="str">
        <f t="shared" si="6"/>
        <v>IMPACTA</v>
      </c>
      <c r="B413" s="104" t="s">
        <v>60</v>
      </c>
      <c r="C413" s="145">
        <v>45838</v>
      </c>
      <c r="D413" s="168">
        <v>200</v>
      </c>
    </row>
    <row r="414" spans="1:4" x14ac:dyDescent="0.25">
      <c r="A414" t="str">
        <f t="shared" si="6"/>
        <v>IMPACTA</v>
      </c>
      <c r="B414" s="104" t="s">
        <v>60</v>
      </c>
      <c r="C414" s="145">
        <v>45838</v>
      </c>
      <c r="D414" s="168">
        <v>250</v>
      </c>
    </row>
    <row r="415" spans="1:4" x14ac:dyDescent="0.25">
      <c r="A415" t="str">
        <f t="shared" si="6"/>
        <v>IMPACTA</v>
      </c>
      <c r="B415" s="113" t="s">
        <v>60</v>
      </c>
      <c r="C415" s="145">
        <v>45838</v>
      </c>
      <c r="D415" s="169">
        <v>200</v>
      </c>
    </row>
    <row r="416" spans="1:4" x14ac:dyDescent="0.25">
      <c r="A416" t="str">
        <f t="shared" si="6"/>
        <v>MALABAR RESUMO</v>
      </c>
      <c r="B416" s="104" t="s">
        <v>401</v>
      </c>
      <c r="C416" s="145">
        <v>45838</v>
      </c>
      <c r="D416" s="168">
        <v>150</v>
      </c>
    </row>
    <row r="417" spans="1:4" x14ac:dyDescent="0.25">
      <c r="A417" t="str">
        <f t="shared" si="6"/>
        <v>MALABAR RESUMO</v>
      </c>
      <c r="B417" s="104" t="s">
        <v>401</v>
      </c>
      <c r="C417" s="145">
        <v>45838</v>
      </c>
      <c r="D417" s="168">
        <v>150</v>
      </c>
    </row>
    <row r="418" spans="1:4" x14ac:dyDescent="0.25">
      <c r="A418">
        <f t="shared" si="6"/>
        <v>0</v>
      </c>
      <c r="B418" s="104" t="s">
        <v>407</v>
      </c>
      <c r="C418" s="145">
        <v>45838</v>
      </c>
      <c r="D418" s="168">
        <v>150</v>
      </c>
    </row>
    <row r="419" spans="1:4" x14ac:dyDescent="0.25">
      <c r="A419">
        <f t="shared" si="6"/>
        <v>0</v>
      </c>
      <c r="B419" s="104" t="s">
        <v>407</v>
      </c>
      <c r="C419" s="145">
        <v>45838</v>
      </c>
      <c r="D419" s="168">
        <v>150</v>
      </c>
    </row>
    <row r="420" spans="1:4" x14ac:dyDescent="0.25">
      <c r="A420" t="str">
        <f t="shared" si="6"/>
        <v>MAGOGA HORTIFRUTI</v>
      </c>
      <c r="B420" s="104" t="s">
        <v>377</v>
      </c>
      <c r="C420" s="145">
        <v>45838</v>
      </c>
      <c r="D420" s="168">
        <v>150</v>
      </c>
    </row>
    <row r="421" spans="1:4" x14ac:dyDescent="0.25">
      <c r="A421" t="str">
        <f t="shared" si="6"/>
        <v>MAGOGA HORTIFRUTI</v>
      </c>
      <c r="B421" s="104" t="s">
        <v>377</v>
      </c>
      <c r="C421" s="145">
        <v>45838</v>
      </c>
      <c r="D421" s="168">
        <v>150</v>
      </c>
    </row>
    <row r="422" spans="1:4" x14ac:dyDescent="0.25">
      <c r="A422" t="str">
        <f t="shared" si="6"/>
        <v>MAGOGA HORTIFRUTI</v>
      </c>
      <c r="B422" s="104" t="s">
        <v>377</v>
      </c>
      <c r="C422" s="145">
        <v>45838</v>
      </c>
      <c r="D422" s="168">
        <v>150</v>
      </c>
    </row>
    <row r="423" spans="1:4" x14ac:dyDescent="0.25">
      <c r="A423" t="str">
        <f t="shared" si="6"/>
        <v>MAGOGA HORTIFRUTI</v>
      </c>
      <c r="B423" s="104" t="s">
        <v>377</v>
      </c>
      <c r="C423" s="145">
        <v>45838</v>
      </c>
      <c r="D423" s="168">
        <v>150</v>
      </c>
    </row>
    <row r="424" spans="1:4" x14ac:dyDescent="0.25">
      <c r="A424" t="str">
        <f t="shared" si="6"/>
        <v>MAGOGA HORTIFRUTI</v>
      </c>
      <c r="B424" s="104" t="s">
        <v>377</v>
      </c>
      <c r="C424" s="145">
        <v>45838</v>
      </c>
      <c r="D424" s="168">
        <v>150</v>
      </c>
    </row>
    <row r="425" spans="1:4" x14ac:dyDescent="0.25">
      <c r="A425" t="str">
        <f t="shared" si="6"/>
        <v>MAGOGA HORTIFRUTI</v>
      </c>
      <c r="B425" s="104" t="s">
        <v>377</v>
      </c>
      <c r="C425" s="145">
        <v>45838</v>
      </c>
      <c r="D425" s="168">
        <v>150</v>
      </c>
    </row>
    <row r="426" spans="1:4" x14ac:dyDescent="0.25">
      <c r="A426">
        <f t="shared" si="6"/>
        <v>0</v>
      </c>
      <c r="B426" s="102" t="s">
        <v>408</v>
      </c>
      <c r="C426" s="145">
        <v>45838</v>
      </c>
      <c r="D426" s="168">
        <v>100</v>
      </c>
    </row>
    <row r="427" spans="1:4" x14ac:dyDescent="0.25">
      <c r="A427">
        <f t="shared" si="6"/>
        <v>0</v>
      </c>
      <c r="B427" s="102" t="s">
        <v>408</v>
      </c>
      <c r="C427" s="145">
        <v>45838</v>
      </c>
      <c r="D427" s="168">
        <v>100</v>
      </c>
    </row>
    <row r="428" spans="1:4" x14ac:dyDescent="0.25">
      <c r="A428" t="str">
        <f t="shared" si="6"/>
        <v>CYBELAR RESUMO</v>
      </c>
      <c r="B428" t="s">
        <v>371</v>
      </c>
      <c r="C428" s="145">
        <v>45838</v>
      </c>
      <c r="D428" s="196">
        <v>350</v>
      </c>
    </row>
    <row r="429" spans="1:4" x14ac:dyDescent="0.25">
      <c r="A429" t="str">
        <f t="shared" si="6"/>
        <v>CYBELAR RESUMO</v>
      </c>
      <c r="B429" t="s">
        <v>391</v>
      </c>
      <c r="C429" s="145">
        <v>45838</v>
      </c>
      <c r="D429" s="196">
        <v>70</v>
      </c>
    </row>
    <row r="430" spans="1:4" x14ac:dyDescent="0.25">
      <c r="A430" t="str">
        <f t="shared" si="6"/>
        <v>CYBELAR RESUMO</v>
      </c>
      <c r="B430" t="s">
        <v>409</v>
      </c>
      <c r="C430" s="145">
        <v>45838</v>
      </c>
      <c r="D430" s="196">
        <v>280</v>
      </c>
    </row>
    <row r="431" spans="1:4" x14ac:dyDescent="0.25">
      <c r="A431" t="str">
        <f t="shared" si="6"/>
        <v>CYBELAR RESUMO</v>
      </c>
      <c r="B431" t="s">
        <v>410</v>
      </c>
      <c r="C431" s="145">
        <v>45838</v>
      </c>
      <c r="D431" s="196">
        <v>210</v>
      </c>
    </row>
    <row r="432" spans="1:4" x14ac:dyDescent="0.25">
      <c r="A432" t="str">
        <f t="shared" si="6"/>
        <v>CYBELAR RESUMO</v>
      </c>
      <c r="B432" t="s">
        <v>411</v>
      </c>
      <c r="C432" s="145">
        <v>45838</v>
      </c>
      <c r="D432" s="196">
        <v>160</v>
      </c>
    </row>
    <row r="433" spans="1:4" x14ac:dyDescent="0.25">
      <c r="A433" t="str">
        <f t="shared" si="6"/>
        <v>CONJ RESID CAMPOS ELISEOS</v>
      </c>
      <c r="B433" s="102" t="s">
        <v>378</v>
      </c>
      <c r="C433" s="145">
        <v>45838</v>
      </c>
      <c r="D433" s="168">
        <v>150</v>
      </c>
    </row>
    <row r="434" spans="1:4" x14ac:dyDescent="0.25">
      <c r="A434" t="str">
        <f t="shared" si="6"/>
        <v>CONJ RESID CAMPOS ELISEOS</v>
      </c>
      <c r="B434" s="102" t="s">
        <v>378</v>
      </c>
      <c r="C434" s="145">
        <v>45838</v>
      </c>
      <c r="D434" s="168">
        <v>150</v>
      </c>
    </row>
    <row r="435" spans="1:4" x14ac:dyDescent="0.25">
      <c r="A435" t="str">
        <f t="shared" si="6"/>
        <v>CONJ RESID CAMPOS ELISEOS</v>
      </c>
      <c r="B435" s="102" t="s">
        <v>378</v>
      </c>
      <c r="C435" s="145">
        <v>45838</v>
      </c>
      <c r="D435" s="168">
        <v>150</v>
      </c>
    </row>
    <row r="436" spans="1:4" x14ac:dyDescent="0.25">
      <c r="A436" t="str">
        <f t="shared" si="6"/>
        <v>CONJ RESID CAMPOS ELISEOS</v>
      </c>
      <c r="B436" s="102" t="s">
        <v>378</v>
      </c>
      <c r="C436" s="145">
        <v>45838</v>
      </c>
      <c r="D436" s="168">
        <v>150</v>
      </c>
    </row>
    <row r="437" spans="1:4" x14ac:dyDescent="0.25">
      <c r="A437" t="str">
        <f t="shared" si="6"/>
        <v>CONJ RESID CAMPOS ELISEOS</v>
      </c>
      <c r="B437" s="102" t="s">
        <v>378</v>
      </c>
      <c r="C437" s="145">
        <v>45838</v>
      </c>
      <c r="D437" s="168">
        <v>150</v>
      </c>
    </row>
    <row r="438" spans="1:4" x14ac:dyDescent="0.25">
      <c r="A438" t="str">
        <f t="shared" si="6"/>
        <v>CONJ RESID CAMPOS ELISEOS</v>
      </c>
      <c r="B438" s="102" t="s">
        <v>378</v>
      </c>
      <c r="C438" s="145">
        <v>45838</v>
      </c>
      <c r="D438" s="168">
        <v>150</v>
      </c>
    </row>
    <row r="439" spans="1:4" x14ac:dyDescent="0.25">
      <c r="A439" t="str">
        <f t="shared" si="6"/>
        <v>CONJ RESID CAMPOS ELISEOS</v>
      </c>
      <c r="B439" s="102" t="s">
        <v>378</v>
      </c>
      <c r="C439" s="145">
        <v>45838</v>
      </c>
      <c r="D439" s="168">
        <v>150</v>
      </c>
    </row>
    <row r="440" spans="1:4" x14ac:dyDescent="0.25">
      <c r="A440" t="str">
        <f t="shared" si="6"/>
        <v>RESIDENCIAL TERRACO VILA BELA</v>
      </c>
      <c r="B440" s="102" t="s">
        <v>392</v>
      </c>
      <c r="C440" s="145">
        <v>45838</v>
      </c>
      <c r="D440" s="168">
        <v>150</v>
      </c>
    </row>
    <row r="441" spans="1:4" x14ac:dyDescent="0.25">
      <c r="A441" t="str">
        <f t="shared" si="6"/>
        <v>RESIDENCIAL TERRACO VILA BELA</v>
      </c>
      <c r="B441" s="102" t="s">
        <v>392</v>
      </c>
      <c r="C441" s="145">
        <v>45838</v>
      </c>
      <c r="D441" s="168">
        <v>150</v>
      </c>
    </row>
    <row r="442" spans="1:4" x14ac:dyDescent="0.25">
      <c r="A442" t="str">
        <f t="shared" si="6"/>
        <v>RESIDENCIAL TERRACO VILA BELA</v>
      </c>
      <c r="B442" s="102" t="s">
        <v>392</v>
      </c>
      <c r="C442" s="145">
        <v>45838</v>
      </c>
      <c r="D442" s="168">
        <v>150</v>
      </c>
    </row>
    <row r="443" spans="1:4" x14ac:dyDescent="0.25">
      <c r="A443" t="str">
        <f t="shared" si="6"/>
        <v>RESIDENCIAL TERRACO VILA BELA</v>
      </c>
      <c r="B443" s="102" t="s">
        <v>392</v>
      </c>
      <c r="C443" s="145">
        <v>45838</v>
      </c>
      <c r="D443" s="168">
        <v>150</v>
      </c>
    </row>
    <row r="444" spans="1:4" x14ac:dyDescent="0.25">
      <c r="A444" t="str">
        <f t="shared" si="6"/>
        <v>RESIDENCIAL TERRACO VILA BELA</v>
      </c>
      <c r="B444" s="102" t="s">
        <v>392</v>
      </c>
      <c r="C444" s="145">
        <v>45838</v>
      </c>
      <c r="D444" s="168">
        <v>150</v>
      </c>
    </row>
    <row r="445" spans="1:4" x14ac:dyDescent="0.25">
      <c r="A445" t="str">
        <f t="shared" si="6"/>
        <v>RESIDENCIAL TERRACO VILA BELA</v>
      </c>
      <c r="B445" s="102" t="s">
        <v>392</v>
      </c>
      <c r="C445" s="145">
        <v>45838</v>
      </c>
      <c r="D445" s="168">
        <v>170</v>
      </c>
    </row>
    <row r="446" spans="1:4" x14ac:dyDescent="0.25">
      <c r="A446" t="str">
        <f t="shared" si="6"/>
        <v>RESIDENCIAL TERRACO VILA BELA</v>
      </c>
      <c r="B446" s="102" t="s">
        <v>392</v>
      </c>
      <c r="C446" s="145">
        <v>45838</v>
      </c>
      <c r="D446" s="168">
        <v>170</v>
      </c>
    </row>
    <row r="447" spans="1:4" x14ac:dyDescent="0.25">
      <c r="A447" t="str">
        <f t="shared" si="6"/>
        <v>LAR NOSSA SENHORA DAS GRACAS</v>
      </c>
      <c r="B447" s="102" t="s">
        <v>412</v>
      </c>
      <c r="C447" s="145">
        <v>45838</v>
      </c>
      <c r="D447" s="168">
        <v>150</v>
      </c>
    </row>
    <row r="448" spans="1:4" x14ac:dyDescent="0.25">
      <c r="A448" t="str">
        <f t="shared" si="6"/>
        <v>LAR NOSSA SENHORA DAS GRACAS</v>
      </c>
      <c r="B448" s="102" t="s">
        <v>412</v>
      </c>
      <c r="C448" s="145">
        <v>45838</v>
      </c>
      <c r="D448" s="168">
        <v>150</v>
      </c>
    </row>
    <row r="449" spans="1:4" x14ac:dyDescent="0.25">
      <c r="A449" t="str">
        <f t="shared" si="6"/>
        <v>LAR NOSSA SENHORA DAS GRACAS</v>
      </c>
      <c r="B449" s="102" t="s">
        <v>412</v>
      </c>
      <c r="C449" s="145">
        <v>45838</v>
      </c>
      <c r="D449" s="168">
        <v>150</v>
      </c>
    </row>
    <row r="450" spans="1:4" x14ac:dyDescent="0.25">
      <c r="A450" t="str">
        <f t="shared" ref="A450:A513" si="7">VLOOKUP(B450,$AA:$AB,2,)</f>
        <v>LAR NOSSA SENHORA DAS GRACAS</v>
      </c>
      <c r="B450" s="102" t="s">
        <v>412</v>
      </c>
      <c r="C450" s="145">
        <v>45838</v>
      </c>
      <c r="D450" s="168">
        <v>150</v>
      </c>
    </row>
    <row r="451" spans="1:4" x14ac:dyDescent="0.25">
      <c r="A451" t="str">
        <f t="shared" si="7"/>
        <v>LAR NOSSA SENHORA DAS GRACAS</v>
      </c>
      <c r="B451" s="102" t="s">
        <v>412</v>
      </c>
      <c r="C451" s="145">
        <v>45838</v>
      </c>
      <c r="D451" s="168">
        <v>150</v>
      </c>
    </row>
    <row r="452" spans="1:4" x14ac:dyDescent="0.25">
      <c r="A452" t="str">
        <f t="shared" si="7"/>
        <v>LAR NOSSA SENHORA DAS GRACAS</v>
      </c>
      <c r="B452" s="102" t="s">
        <v>412</v>
      </c>
      <c r="C452" s="145">
        <v>45838</v>
      </c>
      <c r="D452" s="168">
        <v>150</v>
      </c>
    </row>
    <row r="453" spans="1:4" x14ac:dyDescent="0.25">
      <c r="A453" t="str">
        <f t="shared" si="7"/>
        <v>LAR NOSSA SENHORA DAS GRACAS</v>
      </c>
      <c r="B453" s="102" t="s">
        <v>412</v>
      </c>
      <c r="C453" s="145">
        <v>45838</v>
      </c>
      <c r="D453" s="168">
        <v>150</v>
      </c>
    </row>
    <row r="454" spans="1:4" x14ac:dyDescent="0.25">
      <c r="A454" t="str">
        <f t="shared" si="7"/>
        <v>TRIMPLAS</v>
      </c>
      <c r="B454" s="102" t="s">
        <v>78</v>
      </c>
      <c r="C454" s="145">
        <v>45838</v>
      </c>
      <c r="D454" s="168">
        <v>150</v>
      </c>
    </row>
    <row r="455" spans="1:4" x14ac:dyDescent="0.25">
      <c r="A455" t="str">
        <f t="shared" si="7"/>
        <v>TRIMPLAS</v>
      </c>
      <c r="B455" s="102" t="s">
        <v>78</v>
      </c>
      <c r="C455" s="145">
        <v>45838</v>
      </c>
      <c r="D455" s="168">
        <v>150</v>
      </c>
    </row>
    <row r="456" spans="1:4" x14ac:dyDescent="0.25">
      <c r="A456" t="str">
        <f t="shared" si="7"/>
        <v>TRIMPLAS</v>
      </c>
      <c r="B456" s="102" t="s">
        <v>78</v>
      </c>
      <c r="C456" s="145">
        <v>45838</v>
      </c>
      <c r="D456" s="168">
        <v>150</v>
      </c>
    </row>
    <row r="457" spans="1:4" x14ac:dyDescent="0.25">
      <c r="A457" t="str">
        <f t="shared" si="7"/>
        <v>TRIMPLAS</v>
      </c>
      <c r="B457" s="102" t="s">
        <v>78</v>
      </c>
      <c r="C457" s="145">
        <v>45838</v>
      </c>
      <c r="D457" s="168">
        <v>150</v>
      </c>
    </row>
    <row r="458" spans="1:4" x14ac:dyDescent="0.25">
      <c r="A458" t="str">
        <f t="shared" si="7"/>
        <v>DHL RESUMO</v>
      </c>
      <c r="B458" s="158" t="s">
        <v>413</v>
      </c>
      <c r="C458" s="145">
        <v>45838</v>
      </c>
      <c r="D458" s="165">
        <v>480</v>
      </c>
    </row>
    <row r="459" spans="1:4" x14ac:dyDescent="0.25">
      <c r="A459" t="str">
        <f t="shared" si="7"/>
        <v>CHROMA VEICULOS VINHEDO</v>
      </c>
      <c r="B459" s="158" t="s">
        <v>223</v>
      </c>
      <c r="C459" s="145">
        <v>45838</v>
      </c>
      <c r="D459" s="165">
        <v>520</v>
      </c>
    </row>
    <row r="460" spans="1:4" x14ac:dyDescent="0.25">
      <c r="A460" t="str">
        <f t="shared" si="7"/>
        <v>CHROMA VEICULOS VINHEDO</v>
      </c>
      <c r="B460" s="158" t="s">
        <v>223</v>
      </c>
      <c r="C460" s="145">
        <v>45838</v>
      </c>
      <c r="D460" s="165">
        <v>70</v>
      </c>
    </row>
    <row r="461" spans="1:4" x14ac:dyDescent="0.25">
      <c r="A461" t="str">
        <f t="shared" si="7"/>
        <v>DHL RESUMO</v>
      </c>
      <c r="B461" s="158" t="s">
        <v>414</v>
      </c>
      <c r="C461" s="145">
        <v>45838</v>
      </c>
      <c r="D461" s="165">
        <v>80</v>
      </c>
    </row>
    <row r="462" spans="1:4" x14ac:dyDescent="0.25">
      <c r="A462" t="str">
        <f t="shared" si="7"/>
        <v>COLEGIO EID</v>
      </c>
      <c r="B462" s="159" t="s">
        <v>415</v>
      </c>
      <c r="C462" s="145">
        <v>45838</v>
      </c>
      <c r="D462" s="196">
        <v>450</v>
      </c>
    </row>
    <row r="463" spans="1:4" x14ac:dyDescent="0.25">
      <c r="A463" t="str">
        <f t="shared" si="7"/>
        <v>COLEGIO EID</v>
      </c>
      <c r="B463" s="159" t="s">
        <v>415</v>
      </c>
      <c r="C463" s="145">
        <v>45838</v>
      </c>
      <c r="D463" s="196">
        <v>450</v>
      </c>
    </row>
    <row r="464" spans="1:4" x14ac:dyDescent="0.25">
      <c r="A464" t="str">
        <f t="shared" si="7"/>
        <v>BIC AMAZONIA BARUERI</v>
      </c>
      <c r="B464" s="160" t="s">
        <v>416</v>
      </c>
      <c r="C464" s="145">
        <v>45838</v>
      </c>
      <c r="D464" s="196">
        <v>720</v>
      </c>
    </row>
    <row r="465" spans="1:4" x14ac:dyDescent="0.25">
      <c r="A465">
        <f t="shared" si="7"/>
        <v>0</v>
      </c>
      <c r="B465" s="157" t="s">
        <v>408</v>
      </c>
      <c r="C465" s="145">
        <v>45838</v>
      </c>
      <c r="D465" s="168">
        <v>100</v>
      </c>
    </row>
    <row r="466" spans="1:4" x14ac:dyDescent="0.25">
      <c r="A466" t="str">
        <f t="shared" si="7"/>
        <v>MAGOGA HORTIFRUTI</v>
      </c>
      <c r="B466" s="104" t="s">
        <v>377</v>
      </c>
      <c r="C466" s="145">
        <v>45838</v>
      </c>
      <c r="D466" s="168">
        <v>150</v>
      </c>
    </row>
    <row r="467" spans="1:4" x14ac:dyDescent="0.25">
      <c r="A467" t="str">
        <f t="shared" si="7"/>
        <v>MAGOGA HORTIFRUTI</v>
      </c>
      <c r="B467" s="104" t="s">
        <v>377</v>
      </c>
      <c r="C467" s="145">
        <v>45838</v>
      </c>
      <c r="D467" s="168">
        <v>150</v>
      </c>
    </row>
    <row r="468" spans="1:4" x14ac:dyDescent="0.25">
      <c r="A468" t="str">
        <f t="shared" si="7"/>
        <v>MAGOGA HORTIFRUTI</v>
      </c>
      <c r="B468" s="104" t="s">
        <v>377</v>
      </c>
      <c r="C468" s="145">
        <v>45838</v>
      </c>
      <c r="D468" s="168">
        <v>150</v>
      </c>
    </row>
    <row r="469" spans="1:4" x14ac:dyDescent="0.25">
      <c r="A469" t="str">
        <f t="shared" si="7"/>
        <v>MAGOGA HORTIFRUTI</v>
      </c>
      <c r="B469" s="104" t="s">
        <v>377</v>
      </c>
      <c r="C469" s="145">
        <v>45838</v>
      </c>
      <c r="D469" s="168">
        <v>150</v>
      </c>
    </row>
    <row r="470" spans="1:4" x14ac:dyDescent="0.25">
      <c r="A470" t="str">
        <f t="shared" si="7"/>
        <v>MAGOGA HORTIFRUTI</v>
      </c>
      <c r="B470" s="104" t="s">
        <v>377</v>
      </c>
      <c r="C470" s="145">
        <v>45838</v>
      </c>
      <c r="D470" s="168">
        <v>150</v>
      </c>
    </row>
    <row r="471" spans="1:4" x14ac:dyDescent="0.25">
      <c r="A471" t="str">
        <f t="shared" si="7"/>
        <v>MAGOGA HORTIFRUTI</v>
      </c>
      <c r="B471" s="104" t="s">
        <v>377</v>
      </c>
      <c r="C471" s="145">
        <v>45838</v>
      </c>
      <c r="D471" s="168">
        <v>150</v>
      </c>
    </row>
    <row r="472" spans="1:4" x14ac:dyDescent="0.25">
      <c r="A472" t="str">
        <f t="shared" si="7"/>
        <v>IMPACTA</v>
      </c>
      <c r="B472" s="104" t="s">
        <v>60</v>
      </c>
      <c r="C472" s="145">
        <v>45838</v>
      </c>
      <c r="D472" s="168">
        <v>200</v>
      </c>
    </row>
    <row r="473" spans="1:4" x14ac:dyDescent="0.25">
      <c r="A473" t="str">
        <f t="shared" si="7"/>
        <v>IMPACTA</v>
      </c>
      <c r="B473" s="104" t="s">
        <v>60</v>
      </c>
      <c r="C473" s="145">
        <v>45838</v>
      </c>
      <c r="D473" s="168">
        <v>200</v>
      </c>
    </row>
    <row r="474" spans="1:4" x14ac:dyDescent="0.25">
      <c r="A474" t="str">
        <f t="shared" si="7"/>
        <v>IMPACTA</v>
      </c>
      <c r="B474" s="104" t="s">
        <v>60</v>
      </c>
      <c r="C474" s="145">
        <v>45838</v>
      </c>
      <c r="D474" s="168">
        <v>200</v>
      </c>
    </row>
    <row r="475" spans="1:4" x14ac:dyDescent="0.25">
      <c r="A475" t="str">
        <f t="shared" si="7"/>
        <v>IMPACTA</v>
      </c>
      <c r="B475" s="104" t="s">
        <v>60</v>
      </c>
      <c r="C475" s="145">
        <v>45838</v>
      </c>
      <c r="D475" s="168">
        <v>200</v>
      </c>
    </row>
    <row r="476" spans="1:4" x14ac:dyDescent="0.25">
      <c r="A476" t="str">
        <f t="shared" si="7"/>
        <v>IMPACTA</v>
      </c>
      <c r="B476" s="104" t="s">
        <v>60</v>
      </c>
      <c r="C476" s="145">
        <v>45838</v>
      </c>
      <c r="D476" s="168">
        <v>200</v>
      </c>
    </row>
    <row r="477" spans="1:4" x14ac:dyDescent="0.25">
      <c r="A477" t="str">
        <f t="shared" si="7"/>
        <v>IMPACTA</v>
      </c>
      <c r="B477" s="104" t="s">
        <v>60</v>
      </c>
      <c r="C477" s="145">
        <v>45838</v>
      </c>
      <c r="D477" s="168">
        <v>200</v>
      </c>
    </row>
    <row r="478" spans="1:4" x14ac:dyDescent="0.25">
      <c r="A478" t="str">
        <f t="shared" si="7"/>
        <v>IMPACTA</v>
      </c>
      <c r="B478" s="104" t="s">
        <v>60</v>
      </c>
      <c r="C478" s="145">
        <v>45838</v>
      </c>
      <c r="D478" s="168">
        <v>200</v>
      </c>
    </row>
    <row r="479" spans="1:4" x14ac:dyDescent="0.25">
      <c r="A479" t="str">
        <f t="shared" si="7"/>
        <v>IMPACTA</v>
      </c>
      <c r="B479" s="104" t="s">
        <v>60</v>
      </c>
      <c r="C479" s="145">
        <v>45838</v>
      </c>
      <c r="D479" s="168">
        <v>200</v>
      </c>
    </row>
    <row r="480" spans="1:4" x14ac:dyDescent="0.25">
      <c r="A480" t="str">
        <f t="shared" si="7"/>
        <v>IMPACTA</v>
      </c>
      <c r="B480" s="104" t="s">
        <v>60</v>
      </c>
      <c r="C480" s="145">
        <v>45838</v>
      </c>
      <c r="D480" s="168">
        <v>200</v>
      </c>
    </row>
    <row r="481" spans="1:4" x14ac:dyDescent="0.25">
      <c r="A481" t="str">
        <f t="shared" si="7"/>
        <v>IMPACTA</v>
      </c>
      <c r="B481" s="104" t="s">
        <v>60</v>
      </c>
      <c r="C481" s="145">
        <v>45838</v>
      </c>
      <c r="D481" s="168">
        <v>200</v>
      </c>
    </row>
    <row r="482" spans="1:4" x14ac:dyDescent="0.25">
      <c r="A482" t="str">
        <f t="shared" si="7"/>
        <v>IMPACTA</v>
      </c>
      <c r="B482" s="104" t="s">
        <v>60</v>
      </c>
      <c r="C482" s="145">
        <v>45838</v>
      </c>
      <c r="D482" s="168">
        <v>200</v>
      </c>
    </row>
    <row r="483" spans="1:4" x14ac:dyDescent="0.25">
      <c r="A483" t="str">
        <f t="shared" si="7"/>
        <v>IMPACTA</v>
      </c>
      <c r="B483" s="104" t="s">
        <v>60</v>
      </c>
      <c r="C483" s="145">
        <v>45838</v>
      </c>
      <c r="D483" s="168">
        <v>200</v>
      </c>
    </row>
    <row r="484" spans="1:4" x14ac:dyDescent="0.25">
      <c r="A484" t="str">
        <f t="shared" si="7"/>
        <v>EDIFICIO BARÃO DO JAPY</v>
      </c>
      <c r="B484" s="132" t="s">
        <v>251</v>
      </c>
      <c r="C484" s="145">
        <v>45838</v>
      </c>
      <c r="D484" s="168">
        <v>45</v>
      </c>
    </row>
    <row r="485" spans="1:4" x14ac:dyDescent="0.25">
      <c r="A485" t="str">
        <f t="shared" si="7"/>
        <v>EDIFICIO BARÃO DO JAPY</v>
      </c>
      <c r="B485" s="132" t="s">
        <v>251</v>
      </c>
      <c r="C485" s="145">
        <v>45838</v>
      </c>
      <c r="D485" s="168">
        <v>45</v>
      </c>
    </row>
    <row r="486" spans="1:4" x14ac:dyDescent="0.25">
      <c r="A486" t="str">
        <f t="shared" si="7"/>
        <v>EDIFICIO BARÃO DO JAPY</v>
      </c>
      <c r="B486" s="132" t="s">
        <v>251</v>
      </c>
      <c r="C486" s="145">
        <v>45838</v>
      </c>
      <c r="D486" s="168">
        <v>45</v>
      </c>
    </row>
    <row r="487" spans="1:4" x14ac:dyDescent="0.25">
      <c r="A487" t="str">
        <f t="shared" si="7"/>
        <v>EDIFICIO BARÃO DO JAPY</v>
      </c>
      <c r="B487" s="132" t="s">
        <v>251</v>
      </c>
      <c r="C487" s="145">
        <v>45838</v>
      </c>
      <c r="D487" s="168">
        <v>45</v>
      </c>
    </row>
    <row r="488" spans="1:4" x14ac:dyDescent="0.25">
      <c r="A488" t="str">
        <f t="shared" si="7"/>
        <v>MALABAR RESUMO</v>
      </c>
      <c r="B488" s="104" t="s">
        <v>401</v>
      </c>
      <c r="C488" s="145">
        <v>45838</v>
      </c>
      <c r="D488" s="168">
        <v>150</v>
      </c>
    </row>
    <row r="489" spans="1:4" x14ac:dyDescent="0.25">
      <c r="A489" t="str">
        <f t="shared" si="7"/>
        <v>MALABAR RESUMO</v>
      </c>
      <c r="B489" s="104" t="s">
        <v>401</v>
      </c>
      <c r="C489" s="145">
        <v>45838</v>
      </c>
      <c r="D489" s="168">
        <v>150</v>
      </c>
    </row>
    <row r="490" spans="1:4" x14ac:dyDescent="0.25">
      <c r="A490" t="str">
        <f t="shared" si="7"/>
        <v>MALABAR RESUMO</v>
      </c>
      <c r="B490" s="104" t="s">
        <v>401</v>
      </c>
      <c r="C490" s="145">
        <v>45838</v>
      </c>
      <c r="D490" s="168">
        <v>150</v>
      </c>
    </row>
    <row r="491" spans="1:4" x14ac:dyDescent="0.25">
      <c r="A491" t="str">
        <f t="shared" si="7"/>
        <v>MALABAR RESUMO</v>
      </c>
      <c r="B491" s="104" t="s">
        <v>401</v>
      </c>
      <c r="C491" s="145">
        <v>45838</v>
      </c>
      <c r="D491" s="168">
        <v>150</v>
      </c>
    </row>
    <row r="492" spans="1:4" x14ac:dyDescent="0.25">
      <c r="A492" t="str">
        <f t="shared" si="7"/>
        <v>MALABAR RESUMO</v>
      </c>
      <c r="B492" s="104" t="s">
        <v>401</v>
      </c>
      <c r="C492" s="145">
        <v>45838</v>
      </c>
      <c r="D492" s="168">
        <v>150</v>
      </c>
    </row>
    <row r="493" spans="1:4" x14ac:dyDescent="0.25">
      <c r="A493" t="str">
        <f t="shared" si="7"/>
        <v>IMPACTA</v>
      </c>
      <c r="B493" s="104" t="s">
        <v>60</v>
      </c>
      <c r="C493" s="145">
        <v>45838</v>
      </c>
      <c r="D493" s="168">
        <v>200</v>
      </c>
    </row>
    <row r="494" spans="1:4" x14ac:dyDescent="0.25">
      <c r="A494" t="str">
        <f t="shared" si="7"/>
        <v>IMPACTA</v>
      </c>
      <c r="B494" s="104" t="s">
        <v>60</v>
      </c>
      <c r="C494" s="145">
        <v>45838</v>
      </c>
      <c r="D494" s="168">
        <v>200</v>
      </c>
    </row>
    <row r="495" spans="1:4" x14ac:dyDescent="0.25">
      <c r="A495" t="str">
        <f t="shared" si="7"/>
        <v>IMPACTA</v>
      </c>
      <c r="B495" s="104" t="s">
        <v>60</v>
      </c>
      <c r="C495" s="145">
        <v>45838</v>
      </c>
      <c r="D495" s="168">
        <v>200</v>
      </c>
    </row>
    <row r="496" spans="1:4" x14ac:dyDescent="0.25">
      <c r="A496" t="str">
        <f t="shared" si="7"/>
        <v>IMPACTA</v>
      </c>
      <c r="B496" s="104" t="s">
        <v>60</v>
      </c>
      <c r="C496" s="145">
        <v>45838</v>
      </c>
      <c r="D496" s="168">
        <v>200</v>
      </c>
    </row>
    <row r="497" spans="1:4" x14ac:dyDescent="0.25">
      <c r="A497" t="str">
        <f t="shared" si="7"/>
        <v>IMPACTA</v>
      </c>
      <c r="B497" s="104" t="s">
        <v>60</v>
      </c>
      <c r="C497" s="145">
        <v>45838</v>
      </c>
      <c r="D497" s="168">
        <v>200</v>
      </c>
    </row>
    <row r="498" spans="1:4" x14ac:dyDescent="0.25">
      <c r="A498" t="str">
        <f t="shared" si="7"/>
        <v>IMPACTA</v>
      </c>
      <c r="B498" s="104" t="s">
        <v>60</v>
      </c>
      <c r="C498" s="145">
        <v>45838</v>
      </c>
      <c r="D498" s="168">
        <v>250</v>
      </c>
    </row>
    <row r="499" spans="1:4" x14ac:dyDescent="0.25">
      <c r="A499" t="str">
        <f t="shared" si="7"/>
        <v>IMPACTA</v>
      </c>
      <c r="B499" s="104" t="s">
        <v>60</v>
      </c>
      <c r="C499" s="145">
        <v>45838</v>
      </c>
      <c r="D499" s="168">
        <v>250</v>
      </c>
    </row>
    <row r="500" spans="1:4" x14ac:dyDescent="0.25">
      <c r="A500" t="str">
        <f t="shared" si="7"/>
        <v>IMPACTA</v>
      </c>
      <c r="B500" s="104" t="s">
        <v>60</v>
      </c>
      <c r="C500" s="145">
        <v>45838</v>
      </c>
      <c r="D500" s="168">
        <v>250</v>
      </c>
    </row>
    <row r="501" spans="1:4" x14ac:dyDescent="0.25">
      <c r="A501" t="str">
        <f t="shared" si="7"/>
        <v>IMPACTA</v>
      </c>
      <c r="B501" s="104" t="s">
        <v>60</v>
      </c>
      <c r="C501" s="145">
        <v>45838</v>
      </c>
      <c r="D501" s="168">
        <v>200</v>
      </c>
    </row>
    <row r="502" spans="1:4" x14ac:dyDescent="0.25">
      <c r="A502" t="str">
        <f t="shared" si="7"/>
        <v>IMPACTA</v>
      </c>
      <c r="B502" s="104" t="s">
        <v>60</v>
      </c>
      <c r="C502" s="145">
        <v>45838</v>
      </c>
      <c r="D502" s="168">
        <v>200</v>
      </c>
    </row>
    <row r="503" spans="1:4" x14ac:dyDescent="0.25">
      <c r="A503" t="str">
        <f t="shared" si="7"/>
        <v>IMPACTA</v>
      </c>
      <c r="B503" s="104" t="s">
        <v>60</v>
      </c>
      <c r="C503" s="145">
        <v>45838</v>
      </c>
      <c r="D503" s="168">
        <v>250</v>
      </c>
    </row>
    <row r="504" spans="1:4" x14ac:dyDescent="0.25">
      <c r="A504" t="str">
        <f t="shared" si="7"/>
        <v>VULCABRAS CE, CAL E ART ESPORT</v>
      </c>
      <c r="B504" s="102" t="s">
        <v>417</v>
      </c>
      <c r="C504" s="145">
        <v>45838</v>
      </c>
      <c r="D504" s="168">
        <v>150</v>
      </c>
    </row>
    <row r="505" spans="1:4" x14ac:dyDescent="0.25">
      <c r="A505" t="str">
        <f t="shared" si="7"/>
        <v>VULCABRAS CE, CAL E ART ESPORT</v>
      </c>
      <c r="B505" s="102" t="s">
        <v>417</v>
      </c>
      <c r="C505" s="145">
        <v>45838</v>
      </c>
      <c r="D505" s="168">
        <v>150</v>
      </c>
    </row>
    <row r="506" spans="1:4" x14ac:dyDescent="0.25">
      <c r="A506" t="str">
        <f t="shared" si="7"/>
        <v>IMPACTA</v>
      </c>
      <c r="B506" s="102" t="s">
        <v>60</v>
      </c>
      <c r="C506" s="145">
        <v>45838</v>
      </c>
      <c r="D506" s="168">
        <v>200</v>
      </c>
    </row>
    <row r="507" spans="1:4" x14ac:dyDescent="0.25">
      <c r="A507" t="str">
        <f t="shared" si="7"/>
        <v>IMPACTA</v>
      </c>
      <c r="B507" s="102" t="s">
        <v>60</v>
      </c>
      <c r="C507" s="145">
        <v>45838</v>
      </c>
      <c r="D507" s="168">
        <v>200</v>
      </c>
    </row>
    <row r="508" spans="1:4" x14ac:dyDescent="0.25">
      <c r="A508" t="str">
        <f t="shared" si="7"/>
        <v>IMPACTA</v>
      </c>
      <c r="B508" s="104" t="s">
        <v>60</v>
      </c>
      <c r="C508" s="145">
        <v>45838</v>
      </c>
      <c r="D508" s="168">
        <v>200</v>
      </c>
    </row>
    <row r="509" spans="1:4" x14ac:dyDescent="0.25">
      <c r="A509" t="str">
        <f t="shared" si="7"/>
        <v>IMPACTA</v>
      </c>
      <c r="B509" s="104" t="s">
        <v>60</v>
      </c>
      <c r="C509" s="145">
        <v>45838</v>
      </c>
      <c r="D509" s="168">
        <v>200</v>
      </c>
    </row>
    <row r="510" spans="1:4" x14ac:dyDescent="0.25">
      <c r="A510" t="str">
        <f t="shared" si="7"/>
        <v>CYBELAR RESUMO</v>
      </c>
      <c r="B510" s="140" t="s">
        <v>371</v>
      </c>
      <c r="C510" s="145">
        <v>45838</v>
      </c>
      <c r="D510" s="161">
        <v>420</v>
      </c>
    </row>
    <row r="511" spans="1:4" x14ac:dyDescent="0.25">
      <c r="A511" t="str">
        <f t="shared" si="7"/>
        <v>CYBELAR RESUMO</v>
      </c>
      <c r="B511" s="141" t="s">
        <v>403</v>
      </c>
      <c r="C511" s="145">
        <v>45838</v>
      </c>
      <c r="D511" s="162">
        <v>240</v>
      </c>
    </row>
    <row r="512" spans="1:4" x14ac:dyDescent="0.25">
      <c r="A512" t="str">
        <f t="shared" si="7"/>
        <v>CYBELAR RESUMO</v>
      </c>
      <c r="B512" s="142" t="s">
        <v>391</v>
      </c>
      <c r="C512" s="145">
        <v>45838</v>
      </c>
      <c r="D512" s="162">
        <v>350</v>
      </c>
    </row>
    <row r="513" spans="1:4" x14ac:dyDescent="0.25">
      <c r="A513" t="str">
        <f t="shared" si="7"/>
        <v>CYBELAR RESUMO</v>
      </c>
      <c r="B513" s="142" t="s">
        <v>409</v>
      </c>
      <c r="C513" s="145">
        <v>45838</v>
      </c>
      <c r="D513" s="162">
        <v>350</v>
      </c>
    </row>
    <row r="514" spans="1:4" x14ac:dyDescent="0.25">
      <c r="A514" t="str">
        <f t="shared" ref="A514:A577" si="8">VLOOKUP(B514,$AA:$AB,2,)</f>
        <v>CYBELAR RESUMO</v>
      </c>
      <c r="B514" s="142" t="s">
        <v>410</v>
      </c>
      <c r="C514" s="145">
        <v>45838</v>
      </c>
      <c r="D514" s="162">
        <v>210</v>
      </c>
    </row>
    <row r="515" spans="1:4" x14ac:dyDescent="0.25">
      <c r="A515" t="str">
        <f t="shared" si="8"/>
        <v>CYBELAR RESUMO</v>
      </c>
      <c r="B515" s="142" t="s">
        <v>418</v>
      </c>
      <c r="C515" s="145">
        <v>45838</v>
      </c>
      <c r="D515" s="162">
        <v>70</v>
      </c>
    </row>
    <row r="516" spans="1:4" x14ac:dyDescent="0.25">
      <c r="A516" t="str">
        <f t="shared" si="8"/>
        <v>CYBELAR RESUMO</v>
      </c>
      <c r="B516" s="142" t="s">
        <v>419</v>
      </c>
      <c r="C516" s="145">
        <v>45838</v>
      </c>
      <c r="D516" s="162">
        <v>100</v>
      </c>
    </row>
    <row r="517" spans="1:4" x14ac:dyDescent="0.25">
      <c r="A517" t="str">
        <f t="shared" si="8"/>
        <v>RVT COMERCIO E DISTRIBUICAO</v>
      </c>
      <c r="B517" s="102" t="s">
        <v>420</v>
      </c>
      <c r="C517" s="145">
        <v>45838</v>
      </c>
      <c r="D517" s="168">
        <v>150</v>
      </c>
    </row>
    <row r="518" spans="1:4" x14ac:dyDescent="0.25">
      <c r="A518" t="str">
        <f t="shared" si="8"/>
        <v>RESIDENCIAL TERRACO VILA BELA</v>
      </c>
      <c r="B518" s="102" t="s">
        <v>392</v>
      </c>
      <c r="C518" s="145">
        <v>45838</v>
      </c>
      <c r="D518" s="168">
        <v>170</v>
      </c>
    </row>
    <row r="519" spans="1:4" x14ac:dyDescent="0.25">
      <c r="A519" t="str">
        <f t="shared" si="8"/>
        <v>RESIDENCIAL TERRACO VILA BELA</v>
      </c>
      <c r="B519" s="102" t="s">
        <v>392</v>
      </c>
      <c r="C519" s="145">
        <v>45838</v>
      </c>
      <c r="D519" s="168">
        <v>170</v>
      </c>
    </row>
    <row r="520" spans="1:4" x14ac:dyDescent="0.25">
      <c r="A520" t="str">
        <f t="shared" si="8"/>
        <v>TRIMPLAS</v>
      </c>
      <c r="B520" s="102" t="s">
        <v>397</v>
      </c>
      <c r="C520" s="145">
        <v>45838</v>
      </c>
      <c r="D520" s="168">
        <v>150</v>
      </c>
    </row>
    <row r="521" spans="1:4" x14ac:dyDescent="0.25">
      <c r="A521" t="str">
        <f t="shared" si="8"/>
        <v>TRIMPLAS</v>
      </c>
      <c r="B521" s="102" t="s">
        <v>397</v>
      </c>
      <c r="C521" s="145">
        <v>45838</v>
      </c>
      <c r="D521" s="168">
        <v>150</v>
      </c>
    </row>
    <row r="522" spans="1:4" x14ac:dyDescent="0.25">
      <c r="A522" t="str">
        <f t="shared" si="8"/>
        <v>CONJ RESID CAMPOS ELISEOS</v>
      </c>
      <c r="B522" s="102" t="s">
        <v>378</v>
      </c>
      <c r="C522" s="145">
        <v>45838</v>
      </c>
      <c r="D522" s="168">
        <v>150</v>
      </c>
    </row>
    <row r="523" spans="1:4" x14ac:dyDescent="0.25">
      <c r="A523" t="str">
        <f t="shared" si="8"/>
        <v>CONJ RESID CAMPOS ELISEOS</v>
      </c>
      <c r="B523" s="102" t="s">
        <v>378</v>
      </c>
      <c r="C523" s="145">
        <v>45838</v>
      </c>
      <c r="D523" s="168">
        <v>150</v>
      </c>
    </row>
    <row r="524" spans="1:4" x14ac:dyDescent="0.25">
      <c r="A524" t="str">
        <f t="shared" si="8"/>
        <v>CONJ RESID CAMPOS ELISEOS</v>
      </c>
      <c r="B524" s="102" t="s">
        <v>378</v>
      </c>
      <c r="C524" s="145">
        <v>45838</v>
      </c>
      <c r="D524" s="168">
        <v>150</v>
      </c>
    </row>
    <row r="525" spans="1:4" x14ac:dyDescent="0.25">
      <c r="A525" t="str">
        <f t="shared" si="8"/>
        <v>CONJ RESID CAMPOS ELISEOS</v>
      </c>
      <c r="B525" s="102" t="s">
        <v>378</v>
      </c>
      <c r="C525" s="145">
        <v>45838</v>
      </c>
      <c r="D525" s="168">
        <v>150</v>
      </c>
    </row>
    <row r="526" spans="1:4" x14ac:dyDescent="0.25">
      <c r="A526" t="str">
        <f t="shared" si="8"/>
        <v>CONJ RESID CAMPOS ELISEOS</v>
      </c>
      <c r="B526" s="102" t="s">
        <v>378</v>
      </c>
      <c r="C526" s="145">
        <v>45838</v>
      </c>
      <c r="D526" s="168">
        <v>150</v>
      </c>
    </row>
    <row r="527" spans="1:4" x14ac:dyDescent="0.25">
      <c r="A527" t="str">
        <f t="shared" si="8"/>
        <v>CONJ RESID CAMPOS ELISEOS</v>
      </c>
      <c r="B527" s="102" t="s">
        <v>378</v>
      </c>
      <c r="C527" s="145">
        <v>45838</v>
      </c>
      <c r="D527" s="168">
        <v>150</v>
      </c>
    </row>
    <row r="528" spans="1:4" x14ac:dyDescent="0.25">
      <c r="A528" t="str">
        <f t="shared" si="8"/>
        <v>LAR NOSSA SENHORA DAS GRACAS</v>
      </c>
      <c r="B528" s="102" t="s">
        <v>412</v>
      </c>
      <c r="C528" s="145">
        <v>45838</v>
      </c>
      <c r="D528" s="168">
        <v>150</v>
      </c>
    </row>
    <row r="529" spans="1:4" x14ac:dyDescent="0.25">
      <c r="A529" t="str">
        <f t="shared" si="8"/>
        <v>LAR NOSSA SENHORA DAS GRACAS</v>
      </c>
      <c r="B529" s="102" t="s">
        <v>412</v>
      </c>
      <c r="C529" s="145">
        <v>45838</v>
      </c>
      <c r="D529" s="168">
        <v>150</v>
      </c>
    </row>
    <row r="530" spans="1:4" x14ac:dyDescent="0.25">
      <c r="A530" t="str">
        <f t="shared" si="8"/>
        <v>LAR NOSSA SENHORA DAS GRACAS</v>
      </c>
      <c r="B530" s="102" t="s">
        <v>412</v>
      </c>
      <c r="C530" s="145">
        <v>45838</v>
      </c>
      <c r="D530" s="168">
        <v>150</v>
      </c>
    </row>
    <row r="531" spans="1:4" x14ac:dyDescent="0.25">
      <c r="A531" t="str">
        <f t="shared" si="8"/>
        <v>RVT COMERCIO E DISTRIBUICAO</v>
      </c>
      <c r="B531" s="102" t="s">
        <v>420</v>
      </c>
      <c r="C531" s="145">
        <v>45838</v>
      </c>
      <c r="D531" s="168">
        <v>150</v>
      </c>
    </row>
    <row r="532" spans="1:4" x14ac:dyDescent="0.25">
      <c r="A532" t="str">
        <f t="shared" si="8"/>
        <v>RESIDENCIAL TERRACO VILA BELA</v>
      </c>
      <c r="B532" s="102" t="s">
        <v>392</v>
      </c>
      <c r="C532" s="145">
        <v>45838</v>
      </c>
      <c r="D532" s="168">
        <v>150</v>
      </c>
    </row>
    <row r="533" spans="1:4" x14ac:dyDescent="0.25">
      <c r="A533" t="str">
        <f t="shared" si="8"/>
        <v>RESIDENCIAL TERRACO VILA BELA</v>
      </c>
      <c r="B533" s="102" t="s">
        <v>392</v>
      </c>
      <c r="C533" s="145">
        <v>45838</v>
      </c>
      <c r="D533" s="168">
        <v>150</v>
      </c>
    </row>
    <row r="534" spans="1:4" x14ac:dyDescent="0.25">
      <c r="A534" t="str">
        <f t="shared" si="8"/>
        <v>RESIDENCIAL TERRACO VILA BELA</v>
      </c>
      <c r="B534" s="102" t="s">
        <v>392</v>
      </c>
      <c r="C534" s="145">
        <v>45838</v>
      </c>
      <c r="D534" s="168">
        <v>150</v>
      </c>
    </row>
    <row r="535" spans="1:4" x14ac:dyDescent="0.25">
      <c r="A535" t="str">
        <f t="shared" si="8"/>
        <v>RESIDENCIAL TERRACO VILA BELA</v>
      </c>
      <c r="B535" s="102" t="s">
        <v>392</v>
      </c>
      <c r="C535" s="145">
        <v>45838</v>
      </c>
      <c r="D535" s="168">
        <v>150</v>
      </c>
    </row>
    <row r="536" spans="1:4" x14ac:dyDescent="0.25">
      <c r="A536" t="str">
        <f t="shared" si="8"/>
        <v>RESIDENCIAL TERRACO VILA BELA</v>
      </c>
      <c r="B536" s="102" t="s">
        <v>392</v>
      </c>
      <c r="C536" s="145">
        <v>45838</v>
      </c>
      <c r="D536" s="168">
        <v>150</v>
      </c>
    </row>
    <row r="537" spans="1:4" x14ac:dyDescent="0.25">
      <c r="A537" t="str">
        <f t="shared" si="8"/>
        <v>LAR NOSSA SENHORA DAS GRACAS</v>
      </c>
      <c r="B537" s="102" t="s">
        <v>412</v>
      </c>
      <c r="C537" s="145">
        <v>45838</v>
      </c>
      <c r="D537" s="168">
        <v>150</v>
      </c>
    </row>
    <row r="538" spans="1:4" x14ac:dyDescent="0.25">
      <c r="A538" t="str">
        <f t="shared" si="8"/>
        <v>LAR NOSSA SENHORA DAS GRACAS</v>
      </c>
      <c r="B538" s="102" t="s">
        <v>412</v>
      </c>
      <c r="C538" s="145">
        <v>45838</v>
      </c>
      <c r="D538" s="168">
        <v>150</v>
      </c>
    </row>
    <row r="539" spans="1:4" x14ac:dyDescent="0.25">
      <c r="A539" t="str">
        <f t="shared" si="8"/>
        <v>LAR NOSSA SENHORA DAS GRACAS</v>
      </c>
      <c r="B539" s="102" t="s">
        <v>412</v>
      </c>
      <c r="C539" s="145">
        <v>45838</v>
      </c>
      <c r="D539" s="168">
        <v>150</v>
      </c>
    </row>
    <row r="540" spans="1:4" x14ac:dyDescent="0.25">
      <c r="A540" t="str">
        <f t="shared" si="8"/>
        <v>LAR NOSSA SENHORA DAS GRACAS</v>
      </c>
      <c r="B540" s="102" t="s">
        <v>412</v>
      </c>
      <c r="C540" s="145">
        <v>45838</v>
      </c>
      <c r="D540" s="168">
        <v>150</v>
      </c>
    </row>
    <row r="541" spans="1:4" x14ac:dyDescent="0.25">
      <c r="A541" t="str">
        <f t="shared" si="8"/>
        <v>DHL RESUMO</v>
      </c>
      <c r="B541" t="s">
        <v>413</v>
      </c>
      <c r="C541" s="145">
        <v>45838</v>
      </c>
      <c r="D541" s="196">
        <v>600</v>
      </c>
    </row>
    <row r="542" spans="1:4" x14ac:dyDescent="0.25">
      <c r="A542" t="str">
        <f t="shared" si="8"/>
        <v>CHROMA VEICULOS VINHEDO</v>
      </c>
      <c r="B542" t="s">
        <v>223</v>
      </c>
      <c r="C542" s="145">
        <v>45838</v>
      </c>
      <c r="D542" s="196">
        <v>650</v>
      </c>
    </row>
    <row r="543" spans="1:4" x14ac:dyDescent="0.25">
      <c r="A543" t="str">
        <f t="shared" si="8"/>
        <v>CHROMA VEICULOS VINHEDO</v>
      </c>
      <c r="B543" t="s">
        <v>223</v>
      </c>
      <c r="C543" s="145">
        <v>45838</v>
      </c>
      <c r="D543" s="196">
        <v>70</v>
      </c>
    </row>
    <row r="544" spans="1:4" x14ac:dyDescent="0.25">
      <c r="A544" t="str">
        <f t="shared" si="8"/>
        <v>EVEN MODO POMPEIA</v>
      </c>
      <c r="B544" s="164" t="s">
        <v>405</v>
      </c>
      <c r="C544" s="145">
        <v>45838</v>
      </c>
      <c r="D544" s="163">
        <v>300</v>
      </c>
    </row>
    <row r="545" spans="1:4" x14ac:dyDescent="0.25">
      <c r="A545" t="str">
        <f t="shared" si="8"/>
        <v>HARALD RESUMO</v>
      </c>
      <c r="B545" t="s">
        <v>421</v>
      </c>
      <c r="C545" s="145">
        <v>45838</v>
      </c>
      <c r="D545" s="196">
        <v>180</v>
      </c>
    </row>
    <row r="546" spans="1:4" x14ac:dyDescent="0.25">
      <c r="A546" t="str">
        <f t="shared" si="8"/>
        <v>HARALD RESUMO</v>
      </c>
      <c r="B546" t="s">
        <v>421</v>
      </c>
      <c r="C546" s="145">
        <v>45838</v>
      </c>
      <c r="D546" s="196">
        <v>180</v>
      </c>
    </row>
    <row r="547" spans="1:4" x14ac:dyDescent="0.25">
      <c r="A547" t="str">
        <f t="shared" si="8"/>
        <v>HARALD RESUMO</v>
      </c>
      <c r="B547" t="s">
        <v>421</v>
      </c>
      <c r="C547" s="145">
        <v>45838</v>
      </c>
      <c r="D547" s="196">
        <v>180</v>
      </c>
    </row>
    <row r="548" spans="1:4" x14ac:dyDescent="0.25">
      <c r="A548" t="str">
        <f t="shared" si="8"/>
        <v>HARALD RESUMO</v>
      </c>
      <c r="B548" t="s">
        <v>421</v>
      </c>
      <c r="C548" s="145">
        <v>45838</v>
      </c>
      <c r="D548" s="196">
        <v>180</v>
      </c>
    </row>
    <row r="549" spans="1:4" x14ac:dyDescent="0.25">
      <c r="A549" t="str">
        <f t="shared" si="8"/>
        <v>HARALD RESUMO</v>
      </c>
      <c r="B549" t="s">
        <v>421</v>
      </c>
      <c r="C549" s="145">
        <v>45838</v>
      </c>
      <c r="D549" s="196">
        <v>180</v>
      </c>
    </row>
    <row r="550" spans="1:4" x14ac:dyDescent="0.25">
      <c r="A550" t="str">
        <f t="shared" si="8"/>
        <v>HARALD RESUMO</v>
      </c>
      <c r="B550" t="s">
        <v>421</v>
      </c>
      <c r="C550" s="145">
        <v>45838</v>
      </c>
      <c r="D550" s="196">
        <v>180</v>
      </c>
    </row>
    <row r="551" spans="1:4" x14ac:dyDescent="0.25">
      <c r="A551" t="str">
        <f t="shared" si="8"/>
        <v>HARALD RESUMO</v>
      </c>
      <c r="B551" t="s">
        <v>421</v>
      </c>
      <c r="C551" s="145">
        <v>45838</v>
      </c>
      <c r="D551" s="196">
        <v>180</v>
      </c>
    </row>
    <row r="552" spans="1:4" x14ac:dyDescent="0.25">
      <c r="A552" t="str">
        <f t="shared" si="8"/>
        <v>HARALD RESUMO</v>
      </c>
      <c r="B552" t="s">
        <v>421</v>
      </c>
      <c r="C552" s="145">
        <v>45838</v>
      </c>
      <c r="D552" s="196">
        <v>180</v>
      </c>
    </row>
    <row r="553" spans="1:4" x14ac:dyDescent="0.25">
      <c r="A553" t="str">
        <f t="shared" si="8"/>
        <v>HARALD RESUMO</v>
      </c>
      <c r="B553" t="s">
        <v>421</v>
      </c>
      <c r="C553" s="145">
        <v>45838</v>
      </c>
      <c r="D553" s="196">
        <v>180</v>
      </c>
    </row>
    <row r="554" spans="1:4" x14ac:dyDescent="0.25">
      <c r="A554" t="str">
        <f t="shared" si="8"/>
        <v>HARALD RESUMO</v>
      </c>
      <c r="B554" t="s">
        <v>421</v>
      </c>
      <c r="C554" s="145">
        <v>45838</v>
      </c>
      <c r="D554" s="196">
        <v>180</v>
      </c>
    </row>
    <row r="555" spans="1:4" x14ac:dyDescent="0.25">
      <c r="A555" t="str">
        <f t="shared" si="8"/>
        <v>HARALD RESUMO</v>
      </c>
      <c r="B555" t="s">
        <v>421</v>
      </c>
      <c r="C555" s="145">
        <v>45838</v>
      </c>
      <c r="D555" s="196">
        <v>180</v>
      </c>
    </row>
    <row r="556" spans="1:4" x14ac:dyDescent="0.25">
      <c r="A556" t="str">
        <f t="shared" si="8"/>
        <v>HARALD RESUMO</v>
      </c>
      <c r="B556" t="s">
        <v>421</v>
      </c>
      <c r="C556" s="145">
        <v>45838</v>
      </c>
      <c r="D556" s="196">
        <v>180</v>
      </c>
    </row>
    <row r="557" spans="1:4" x14ac:dyDescent="0.25">
      <c r="A557" t="str">
        <f t="shared" si="8"/>
        <v>HARALD RESUMO</v>
      </c>
      <c r="B557" t="s">
        <v>421</v>
      </c>
      <c r="C557" s="145">
        <v>45838</v>
      </c>
      <c r="D557" s="196">
        <v>180</v>
      </c>
    </row>
    <row r="558" spans="1:4" x14ac:dyDescent="0.25">
      <c r="A558" t="str">
        <f t="shared" si="8"/>
        <v>HARALD RESUMO</v>
      </c>
      <c r="B558" t="s">
        <v>421</v>
      </c>
      <c r="C558" s="145">
        <v>45838</v>
      </c>
      <c r="D558" s="196">
        <v>180</v>
      </c>
    </row>
    <row r="559" spans="1:4" x14ac:dyDescent="0.25">
      <c r="A559" t="str">
        <f t="shared" si="8"/>
        <v>HARALD RESUMO</v>
      </c>
      <c r="B559" t="s">
        <v>421</v>
      </c>
      <c r="C559" s="145">
        <v>45838</v>
      </c>
      <c r="D559" s="196">
        <v>200</v>
      </c>
    </row>
    <row r="560" spans="1:4" x14ac:dyDescent="0.25">
      <c r="A560" t="str">
        <f t="shared" si="8"/>
        <v>HARALD RESUMO</v>
      </c>
      <c r="B560" t="s">
        <v>421</v>
      </c>
      <c r="C560" s="145">
        <v>45838</v>
      </c>
      <c r="D560" s="196">
        <v>180</v>
      </c>
    </row>
    <row r="561" spans="1:4" x14ac:dyDescent="0.25">
      <c r="A561" t="str">
        <f t="shared" si="8"/>
        <v>HARALD RESUMO</v>
      </c>
      <c r="B561" t="s">
        <v>421</v>
      </c>
      <c r="C561" s="145">
        <v>45838</v>
      </c>
      <c r="D561" s="196">
        <v>180</v>
      </c>
    </row>
    <row r="562" spans="1:4" x14ac:dyDescent="0.25">
      <c r="A562" t="str">
        <f t="shared" si="8"/>
        <v>HARALD RESUMO</v>
      </c>
      <c r="B562" t="s">
        <v>421</v>
      </c>
      <c r="C562" s="145">
        <v>45838</v>
      </c>
      <c r="D562" s="196">
        <v>180</v>
      </c>
    </row>
    <row r="563" spans="1:4" x14ac:dyDescent="0.25">
      <c r="A563" t="str">
        <f t="shared" si="8"/>
        <v>HARALD RESUMO</v>
      </c>
      <c r="B563" t="s">
        <v>421</v>
      </c>
      <c r="C563" s="145">
        <v>45838</v>
      </c>
      <c r="D563" s="196">
        <v>180</v>
      </c>
    </row>
    <row r="564" spans="1:4" x14ac:dyDescent="0.25">
      <c r="A564" t="str">
        <f t="shared" si="8"/>
        <v>HARALD RESUMO</v>
      </c>
      <c r="B564" t="s">
        <v>421</v>
      </c>
      <c r="C564" s="145">
        <v>45838</v>
      </c>
      <c r="D564" s="196">
        <v>180</v>
      </c>
    </row>
    <row r="565" spans="1:4" x14ac:dyDescent="0.25">
      <c r="A565" t="str">
        <f t="shared" si="8"/>
        <v>HARALD RESUMO</v>
      </c>
      <c r="B565" t="s">
        <v>421</v>
      </c>
      <c r="C565" s="145">
        <v>45838</v>
      </c>
      <c r="D565" s="196">
        <v>180</v>
      </c>
    </row>
    <row r="566" spans="1:4" x14ac:dyDescent="0.25">
      <c r="A566" t="str">
        <f t="shared" si="8"/>
        <v>HARALD RESUMO</v>
      </c>
      <c r="B566" t="s">
        <v>421</v>
      </c>
      <c r="C566" s="145">
        <v>45838</v>
      </c>
      <c r="D566" s="196">
        <v>180</v>
      </c>
    </row>
    <row r="567" spans="1:4" x14ac:dyDescent="0.25">
      <c r="A567" t="str">
        <f t="shared" si="8"/>
        <v>HARALD RESUMO</v>
      </c>
      <c r="B567" t="s">
        <v>421</v>
      </c>
      <c r="C567" s="145">
        <v>45838</v>
      </c>
      <c r="D567" s="196">
        <v>180</v>
      </c>
    </row>
    <row r="568" spans="1:4" x14ac:dyDescent="0.25">
      <c r="A568" t="str">
        <f t="shared" si="8"/>
        <v>HARALD RESUMO</v>
      </c>
      <c r="B568" t="s">
        <v>421</v>
      </c>
      <c r="C568" s="145">
        <v>45838</v>
      </c>
      <c r="D568" s="196">
        <v>180</v>
      </c>
    </row>
    <row r="569" spans="1:4" x14ac:dyDescent="0.25">
      <c r="A569" t="str">
        <f t="shared" si="8"/>
        <v>HARALD RESUMO</v>
      </c>
      <c r="B569" t="s">
        <v>421</v>
      </c>
      <c r="C569" s="145">
        <v>45838</v>
      </c>
      <c r="D569" s="196">
        <v>180</v>
      </c>
    </row>
    <row r="570" spans="1:4" x14ac:dyDescent="0.25">
      <c r="A570" t="str">
        <f t="shared" si="8"/>
        <v>HARALD RESUMO</v>
      </c>
      <c r="B570" t="s">
        <v>421</v>
      </c>
      <c r="C570" s="145">
        <v>45838</v>
      </c>
      <c r="D570" s="196">
        <v>180</v>
      </c>
    </row>
    <row r="571" spans="1:4" x14ac:dyDescent="0.25">
      <c r="A571" t="str">
        <f t="shared" si="8"/>
        <v>HARALD RESUMO</v>
      </c>
      <c r="B571" t="s">
        <v>421</v>
      </c>
      <c r="C571" s="145">
        <v>45838</v>
      </c>
      <c r="D571" s="196">
        <v>180</v>
      </c>
    </row>
    <row r="572" spans="1:4" x14ac:dyDescent="0.25">
      <c r="A572" t="str">
        <f t="shared" si="8"/>
        <v>HARALD RESUMO</v>
      </c>
      <c r="B572" t="s">
        <v>421</v>
      </c>
      <c r="C572" s="145">
        <v>45838</v>
      </c>
      <c r="D572" s="196">
        <v>180</v>
      </c>
    </row>
    <row r="573" spans="1:4" x14ac:dyDescent="0.25">
      <c r="A573" t="str">
        <f t="shared" si="8"/>
        <v>HARALD RESUMO</v>
      </c>
      <c r="B573" t="s">
        <v>421</v>
      </c>
      <c r="C573" s="145">
        <v>45900</v>
      </c>
      <c r="D573" s="196">
        <v>180</v>
      </c>
    </row>
    <row r="574" spans="1:4" x14ac:dyDescent="0.25">
      <c r="A574" t="str">
        <f t="shared" si="8"/>
        <v>HARALD RESUMO</v>
      </c>
      <c r="B574" t="s">
        <v>421</v>
      </c>
      <c r="C574" s="145">
        <v>45838</v>
      </c>
      <c r="D574" s="196">
        <v>180</v>
      </c>
    </row>
    <row r="575" spans="1:4" x14ac:dyDescent="0.25">
      <c r="A575" t="str">
        <f t="shared" si="8"/>
        <v>HARALD RESUMO</v>
      </c>
      <c r="B575" t="s">
        <v>421</v>
      </c>
      <c r="C575" s="145">
        <v>45838</v>
      </c>
      <c r="D575" s="196">
        <v>180</v>
      </c>
    </row>
    <row r="576" spans="1:4" x14ac:dyDescent="0.25">
      <c r="A576" t="str">
        <f t="shared" si="8"/>
        <v>HARALD RESUMO</v>
      </c>
      <c r="B576" t="s">
        <v>421</v>
      </c>
      <c r="C576" s="145">
        <v>45838</v>
      </c>
      <c r="D576" s="196">
        <v>180</v>
      </c>
    </row>
    <row r="577" spans="1:4" x14ac:dyDescent="0.25">
      <c r="A577">
        <f t="shared" si="8"/>
        <v>0</v>
      </c>
      <c r="B577" t="s">
        <v>408</v>
      </c>
      <c r="C577" s="145">
        <v>45838</v>
      </c>
      <c r="D577" s="196">
        <v>100</v>
      </c>
    </row>
    <row r="578" spans="1:4" x14ac:dyDescent="0.25">
      <c r="A578" t="str">
        <f t="shared" ref="A578:A641" si="9">VLOOKUP(B578,$AA:$AB,2,)</f>
        <v>VULCABRAS CE, CAL E ART ESPORT</v>
      </c>
      <c r="B578" t="s">
        <v>417</v>
      </c>
      <c r="C578" s="145">
        <v>45838</v>
      </c>
      <c r="D578" s="196">
        <v>150</v>
      </c>
    </row>
    <row r="579" spans="1:4" x14ac:dyDescent="0.25">
      <c r="A579" t="str">
        <f t="shared" si="9"/>
        <v>VULCABRAS CE, CAL E ART ESPORT</v>
      </c>
      <c r="B579" t="s">
        <v>417</v>
      </c>
      <c r="C579" s="145">
        <v>45838</v>
      </c>
      <c r="D579" s="196">
        <v>150</v>
      </c>
    </row>
    <row r="580" spans="1:4" x14ac:dyDescent="0.25">
      <c r="A580" t="str">
        <f t="shared" si="9"/>
        <v>VULCABRAS CE, CAL E ART ESPORT</v>
      </c>
      <c r="B580" t="s">
        <v>417</v>
      </c>
      <c r="C580" s="145">
        <v>45838</v>
      </c>
      <c r="D580" s="196">
        <v>150</v>
      </c>
    </row>
    <row r="581" spans="1:4" x14ac:dyDescent="0.25">
      <c r="A581" t="str">
        <f t="shared" si="9"/>
        <v>VULCABRAS CE, CAL E ART ESPORT</v>
      </c>
      <c r="B581" t="s">
        <v>417</v>
      </c>
      <c r="C581" s="145">
        <v>45838</v>
      </c>
      <c r="D581" s="196">
        <v>150</v>
      </c>
    </row>
    <row r="582" spans="1:4" x14ac:dyDescent="0.25">
      <c r="A582" t="str">
        <f t="shared" si="9"/>
        <v>VULCABRAS CE, CAL E ART ESPORT</v>
      </c>
      <c r="B582" t="s">
        <v>417</v>
      </c>
      <c r="C582" s="145">
        <v>45838</v>
      </c>
      <c r="D582" s="196">
        <v>150</v>
      </c>
    </row>
    <row r="583" spans="1:4" x14ac:dyDescent="0.25">
      <c r="A583" t="str">
        <f t="shared" si="9"/>
        <v>VULCABRAS CE, CAL E ART ESPORT</v>
      </c>
      <c r="B583" t="s">
        <v>417</v>
      </c>
      <c r="C583" s="145">
        <v>45838</v>
      </c>
      <c r="D583" s="196">
        <v>150</v>
      </c>
    </row>
    <row r="584" spans="1:4" x14ac:dyDescent="0.25">
      <c r="A584" t="str">
        <f t="shared" si="9"/>
        <v>MAGOGA HORTIFRUTI</v>
      </c>
      <c r="B584" t="s">
        <v>377</v>
      </c>
      <c r="C584" s="145">
        <v>45838</v>
      </c>
      <c r="D584" s="196">
        <v>150</v>
      </c>
    </row>
    <row r="585" spans="1:4" x14ac:dyDescent="0.25">
      <c r="A585" t="str">
        <f t="shared" si="9"/>
        <v>MAGOGA HORTIFRUTI</v>
      </c>
      <c r="B585" t="s">
        <v>377</v>
      </c>
      <c r="C585" s="145">
        <v>45838</v>
      </c>
      <c r="D585" s="196">
        <v>150</v>
      </c>
    </row>
    <row r="586" spans="1:4" x14ac:dyDescent="0.25">
      <c r="A586" t="str">
        <f t="shared" si="9"/>
        <v>MAGOGA HORTIFRUTI</v>
      </c>
      <c r="B586" t="s">
        <v>377</v>
      </c>
      <c r="C586" s="145">
        <v>45838</v>
      </c>
      <c r="D586" s="196">
        <v>150</v>
      </c>
    </row>
    <row r="587" spans="1:4" x14ac:dyDescent="0.25">
      <c r="A587" t="str">
        <f t="shared" si="9"/>
        <v>IMPACTA</v>
      </c>
      <c r="B587" t="s">
        <v>60</v>
      </c>
      <c r="C587" s="145">
        <v>45838</v>
      </c>
      <c r="D587" s="196">
        <v>200</v>
      </c>
    </row>
    <row r="588" spans="1:4" x14ac:dyDescent="0.25">
      <c r="A588" t="str">
        <f t="shared" si="9"/>
        <v>IMPACTA</v>
      </c>
      <c r="B588" t="s">
        <v>60</v>
      </c>
      <c r="C588" s="145">
        <v>45838</v>
      </c>
      <c r="D588" s="196">
        <v>200</v>
      </c>
    </row>
    <row r="589" spans="1:4" x14ac:dyDescent="0.25">
      <c r="A589" t="str">
        <f t="shared" si="9"/>
        <v>IMPACTA</v>
      </c>
      <c r="B589" t="s">
        <v>60</v>
      </c>
      <c r="C589" s="145">
        <v>45838</v>
      </c>
      <c r="D589" s="196">
        <v>200</v>
      </c>
    </row>
    <row r="590" spans="1:4" x14ac:dyDescent="0.25">
      <c r="A590" t="str">
        <f t="shared" si="9"/>
        <v>IMPACTA</v>
      </c>
      <c r="B590" t="s">
        <v>60</v>
      </c>
      <c r="C590" s="145">
        <v>45838</v>
      </c>
      <c r="D590" s="196">
        <v>200</v>
      </c>
    </row>
    <row r="591" spans="1:4" x14ac:dyDescent="0.25">
      <c r="A591" t="str">
        <f t="shared" si="9"/>
        <v>IMPACTA</v>
      </c>
      <c r="B591" t="s">
        <v>60</v>
      </c>
      <c r="C591" s="145">
        <v>45838</v>
      </c>
      <c r="D591" s="196">
        <v>200</v>
      </c>
    </row>
    <row r="592" spans="1:4" x14ac:dyDescent="0.25">
      <c r="A592" t="str">
        <f t="shared" si="9"/>
        <v>IMPACTA</v>
      </c>
      <c r="B592" t="s">
        <v>60</v>
      </c>
      <c r="C592" s="145">
        <v>45838</v>
      </c>
      <c r="D592" s="196">
        <v>200</v>
      </c>
    </row>
    <row r="593" spans="1:4" x14ac:dyDescent="0.25">
      <c r="A593" t="str">
        <f t="shared" si="9"/>
        <v>IMPACTA</v>
      </c>
      <c r="B593" t="s">
        <v>60</v>
      </c>
      <c r="C593" s="145">
        <v>45838</v>
      </c>
      <c r="D593" s="196">
        <v>200</v>
      </c>
    </row>
    <row r="594" spans="1:4" x14ac:dyDescent="0.25">
      <c r="A594" t="str">
        <f t="shared" si="9"/>
        <v>IMPACTA</v>
      </c>
      <c r="B594" t="s">
        <v>60</v>
      </c>
      <c r="C594" s="145">
        <v>45838</v>
      </c>
      <c r="D594" s="196">
        <v>200</v>
      </c>
    </row>
    <row r="595" spans="1:4" x14ac:dyDescent="0.25">
      <c r="A595">
        <f t="shared" si="9"/>
        <v>0</v>
      </c>
      <c r="B595" t="s">
        <v>407</v>
      </c>
      <c r="C595" s="145">
        <v>45838</v>
      </c>
      <c r="D595" s="196">
        <v>150</v>
      </c>
    </row>
    <row r="596" spans="1:4" x14ac:dyDescent="0.25">
      <c r="A596">
        <f t="shared" si="9"/>
        <v>0</v>
      </c>
      <c r="B596" t="s">
        <v>407</v>
      </c>
      <c r="C596" s="145">
        <v>45838</v>
      </c>
      <c r="D596" s="196">
        <v>150</v>
      </c>
    </row>
    <row r="597" spans="1:4" x14ac:dyDescent="0.25">
      <c r="A597">
        <f t="shared" si="9"/>
        <v>0</v>
      </c>
      <c r="B597" t="s">
        <v>407</v>
      </c>
      <c r="C597" s="145">
        <v>45838</v>
      </c>
      <c r="D597" s="196">
        <v>150</v>
      </c>
    </row>
    <row r="598" spans="1:4" x14ac:dyDescent="0.25">
      <c r="A598">
        <f t="shared" si="9"/>
        <v>0</v>
      </c>
      <c r="B598" t="s">
        <v>407</v>
      </c>
      <c r="C598" s="145">
        <v>45838</v>
      </c>
      <c r="D598" s="196">
        <v>150</v>
      </c>
    </row>
    <row r="599" spans="1:4" x14ac:dyDescent="0.25">
      <c r="A599" t="str">
        <f t="shared" si="9"/>
        <v>IMPACTA</v>
      </c>
      <c r="B599" t="s">
        <v>60</v>
      </c>
      <c r="C599" s="145">
        <v>45838</v>
      </c>
      <c r="D599" s="196">
        <v>200</v>
      </c>
    </row>
    <row r="600" spans="1:4" x14ac:dyDescent="0.25">
      <c r="A600" t="str">
        <f t="shared" si="9"/>
        <v>IMPACTA</v>
      </c>
      <c r="B600" t="s">
        <v>60</v>
      </c>
      <c r="C600" s="145">
        <v>45838</v>
      </c>
      <c r="D600" s="196">
        <v>200</v>
      </c>
    </row>
    <row r="601" spans="1:4" x14ac:dyDescent="0.25">
      <c r="A601" t="str">
        <f t="shared" si="9"/>
        <v>IMPACTA</v>
      </c>
      <c r="B601" t="s">
        <v>60</v>
      </c>
      <c r="C601" s="145">
        <v>45838</v>
      </c>
      <c r="D601" s="196">
        <v>200</v>
      </c>
    </row>
    <row r="602" spans="1:4" x14ac:dyDescent="0.25">
      <c r="A602" t="str">
        <f t="shared" si="9"/>
        <v>IMPACTA</v>
      </c>
      <c r="B602" t="s">
        <v>60</v>
      </c>
      <c r="C602" s="145">
        <v>45838</v>
      </c>
      <c r="D602" s="196">
        <v>200</v>
      </c>
    </row>
    <row r="603" spans="1:4" x14ac:dyDescent="0.25">
      <c r="A603" t="str">
        <f t="shared" si="9"/>
        <v>IMPACTA</v>
      </c>
      <c r="B603" t="s">
        <v>60</v>
      </c>
      <c r="C603" s="145">
        <v>45838</v>
      </c>
      <c r="D603" s="196">
        <v>200</v>
      </c>
    </row>
    <row r="604" spans="1:4" x14ac:dyDescent="0.25">
      <c r="A604" t="str">
        <f t="shared" si="9"/>
        <v>IMPACTA</v>
      </c>
      <c r="B604" t="s">
        <v>60</v>
      </c>
      <c r="C604" s="145">
        <v>45838</v>
      </c>
      <c r="D604" s="196">
        <v>200</v>
      </c>
    </row>
    <row r="605" spans="1:4" x14ac:dyDescent="0.25">
      <c r="A605" t="str">
        <f t="shared" si="9"/>
        <v>IMPACTA</v>
      </c>
      <c r="B605" t="s">
        <v>60</v>
      </c>
      <c r="C605" s="145">
        <v>45838</v>
      </c>
      <c r="D605" s="196">
        <v>200</v>
      </c>
    </row>
    <row r="606" spans="1:4" x14ac:dyDescent="0.25">
      <c r="A606" t="str">
        <f t="shared" si="9"/>
        <v>IMPACTA</v>
      </c>
      <c r="B606" t="s">
        <v>60</v>
      </c>
      <c r="C606" s="145">
        <v>45838</v>
      </c>
      <c r="D606" s="196">
        <v>250</v>
      </c>
    </row>
    <row r="607" spans="1:4" x14ac:dyDescent="0.25">
      <c r="A607" t="str">
        <f t="shared" si="9"/>
        <v>IMPACTA</v>
      </c>
      <c r="B607" t="s">
        <v>60</v>
      </c>
      <c r="C607" s="145">
        <v>45838</v>
      </c>
      <c r="D607" s="196">
        <v>250</v>
      </c>
    </row>
    <row r="608" spans="1:4" x14ac:dyDescent="0.25">
      <c r="A608" t="str">
        <f t="shared" si="9"/>
        <v>IMPACTA</v>
      </c>
      <c r="B608" t="s">
        <v>60</v>
      </c>
      <c r="C608" s="145">
        <v>45838</v>
      </c>
      <c r="D608" s="196">
        <v>250</v>
      </c>
    </row>
    <row r="609" spans="1:4" x14ac:dyDescent="0.25">
      <c r="A609" t="str">
        <f t="shared" si="9"/>
        <v>IMPACTA</v>
      </c>
      <c r="B609" t="s">
        <v>60</v>
      </c>
      <c r="C609" s="145">
        <v>45838</v>
      </c>
      <c r="D609" s="196">
        <v>250</v>
      </c>
    </row>
    <row r="610" spans="1:4" x14ac:dyDescent="0.25">
      <c r="A610" t="str">
        <f t="shared" si="9"/>
        <v>IMPACTA</v>
      </c>
      <c r="B610" t="s">
        <v>60</v>
      </c>
      <c r="C610" s="145">
        <v>45838</v>
      </c>
      <c r="D610" s="196">
        <v>200</v>
      </c>
    </row>
    <row r="611" spans="1:4" x14ac:dyDescent="0.25">
      <c r="A611" t="str">
        <f t="shared" si="9"/>
        <v>IMPACTA</v>
      </c>
      <c r="B611" t="s">
        <v>60</v>
      </c>
      <c r="C611" s="145">
        <v>45838</v>
      </c>
      <c r="D611" s="196">
        <v>200</v>
      </c>
    </row>
    <row r="612" spans="1:4" x14ac:dyDescent="0.25">
      <c r="A612" t="str">
        <f t="shared" si="9"/>
        <v>IMPACTA</v>
      </c>
      <c r="B612" t="s">
        <v>60</v>
      </c>
      <c r="C612" s="145">
        <v>45838</v>
      </c>
      <c r="D612" s="196">
        <v>200</v>
      </c>
    </row>
    <row r="613" spans="1:4" x14ac:dyDescent="0.25">
      <c r="A613" t="str">
        <f t="shared" si="9"/>
        <v>IMPACTA</v>
      </c>
      <c r="B613" t="s">
        <v>60</v>
      </c>
      <c r="C613" s="145">
        <v>45838</v>
      </c>
      <c r="D613" s="196">
        <v>200</v>
      </c>
    </row>
    <row r="614" spans="1:4" x14ac:dyDescent="0.25">
      <c r="A614" t="str">
        <f t="shared" si="9"/>
        <v>IMPACTA</v>
      </c>
      <c r="B614" t="s">
        <v>60</v>
      </c>
      <c r="C614" s="145">
        <v>45838</v>
      </c>
      <c r="D614" s="196">
        <v>200</v>
      </c>
    </row>
    <row r="615" spans="1:4" x14ac:dyDescent="0.25">
      <c r="A615" t="str">
        <f t="shared" si="9"/>
        <v>IMPACTA</v>
      </c>
      <c r="B615" t="s">
        <v>60</v>
      </c>
      <c r="C615" s="145">
        <v>45838</v>
      </c>
      <c r="D615" s="196">
        <v>200</v>
      </c>
    </row>
    <row r="616" spans="1:4" x14ac:dyDescent="0.25">
      <c r="A616" t="str">
        <f t="shared" si="9"/>
        <v>IMPACTA</v>
      </c>
      <c r="B616" t="s">
        <v>60</v>
      </c>
      <c r="C616" s="145">
        <v>45838</v>
      </c>
      <c r="D616" s="196">
        <v>200</v>
      </c>
    </row>
    <row r="617" spans="1:4" x14ac:dyDescent="0.25">
      <c r="A617" t="str">
        <f t="shared" si="9"/>
        <v>CYBELAR RESUMO</v>
      </c>
      <c r="B617" t="s">
        <v>371</v>
      </c>
      <c r="C617" s="145">
        <v>45838</v>
      </c>
      <c r="D617" s="196">
        <v>420</v>
      </c>
    </row>
    <row r="618" spans="1:4" x14ac:dyDescent="0.25">
      <c r="A618" t="str">
        <f t="shared" si="9"/>
        <v>CYBELAR RESUMO</v>
      </c>
      <c r="B618" t="s">
        <v>409</v>
      </c>
      <c r="C618" s="145">
        <v>45838</v>
      </c>
      <c r="D618" s="196">
        <v>350</v>
      </c>
    </row>
    <row r="619" spans="1:4" x14ac:dyDescent="0.25">
      <c r="A619" t="str">
        <f t="shared" si="9"/>
        <v>CYBELAR RESUMO</v>
      </c>
      <c r="B619" t="s">
        <v>410</v>
      </c>
      <c r="C619" s="145">
        <v>45838</v>
      </c>
      <c r="D619" s="196">
        <v>210</v>
      </c>
    </row>
    <row r="620" spans="1:4" x14ac:dyDescent="0.25">
      <c r="A620" t="str">
        <f t="shared" si="9"/>
        <v>CYBELAR RESUMO</v>
      </c>
      <c r="B620" t="s">
        <v>411</v>
      </c>
      <c r="C620" s="145">
        <v>45838</v>
      </c>
      <c r="D620" s="196">
        <v>480</v>
      </c>
    </row>
    <row r="621" spans="1:4" x14ac:dyDescent="0.25">
      <c r="A621" t="str">
        <f t="shared" si="9"/>
        <v>CONJ RESID CAMPOS ELISEOS</v>
      </c>
      <c r="B621" t="s">
        <v>378</v>
      </c>
      <c r="C621" s="145">
        <v>45838</v>
      </c>
      <c r="D621" s="196">
        <v>150</v>
      </c>
    </row>
    <row r="622" spans="1:4" x14ac:dyDescent="0.25">
      <c r="A622" t="str">
        <f t="shared" si="9"/>
        <v>CONJ RESID CAMPOS ELISEOS</v>
      </c>
      <c r="B622" t="s">
        <v>378</v>
      </c>
      <c r="C622" s="145">
        <v>45838</v>
      </c>
      <c r="D622" s="196">
        <v>150</v>
      </c>
    </row>
    <row r="623" spans="1:4" x14ac:dyDescent="0.25">
      <c r="A623" t="str">
        <f t="shared" si="9"/>
        <v>CONJ RESID CAMPOS ELISEOS</v>
      </c>
      <c r="B623" t="s">
        <v>378</v>
      </c>
      <c r="C623" s="145">
        <v>45838</v>
      </c>
      <c r="D623" s="196">
        <v>150</v>
      </c>
    </row>
    <row r="624" spans="1:4" x14ac:dyDescent="0.25">
      <c r="A624" t="str">
        <f t="shared" si="9"/>
        <v>CONJ RESID CAMPOS ELISEOS</v>
      </c>
      <c r="B624" t="s">
        <v>378</v>
      </c>
      <c r="C624" s="145">
        <v>45838</v>
      </c>
      <c r="D624" s="196">
        <v>150</v>
      </c>
    </row>
    <row r="625" spans="1:4" x14ac:dyDescent="0.25">
      <c r="A625" t="str">
        <f t="shared" si="9"/>
        <v>MELC INDUSTRIA E COMERCIO LTDA</v>
      </c>
      <c r="B625" t="s">
        <v>422</v>
      </c>
      <c r="C625" s="145">
        <v>45838</v>
      </c>
      <c r="D625" s="196">
        <v>150</v>
      </c>
    </row>
    <row r="626" spans="1:4" x14ac:dyDescent="0.25">
      <c r="A626" t="str">
        <f t="shared" si="9"/>
        <v>MELC INDUSTRIA E COMERCIO LTDA</v>
      </c>
      <c r="B626" t="s">
        <v>422</v>
      </c>
      <c r="C626" s="145">
        <v>45838</v>
      </c>
      <c r="D626" s="196">
        <v>150</v>
      </c>
    </row>
    <row r="627" spans="1:4" x14ac:dyDescent="0.25">
      <c r="A627" t="str">
        <f t="shared" si="9"/>
        <v>MELC INDUSTRIA E COMERCIO LTDA</v>
      </c>
      <c r="B627" t="s">
        <v>422</v>
      </c>
      <c r="C627" s="145">
        <v>45838</v>
      </c>
      <c r="D627" s="196">
        <v>150</v>
      </c>
    </row>
    <row r="628" spans="1:4" x14ac:dyDescent="0.25">
      <c r="A628" t="str">
        <f t="shared" si="9"/>
        <v>RESIDENCIAL TERRACO VILA BELA</v>
      </c>
      <c r="B628" t="s">
        <v>392</v>
      </c>
      <c r="C628" s="145">
        <v>45838</v>
      </c>
      <c r="D628" s="196">
        <v>150</v>
      </c>
    </row>
    <row r="629" spans="1:4" x14ac:dyDescent="0.25">
      <c r="A629" t="str">
        <f t="shared" si="9"/>
        <v>RESIDENCIAL TERRACO VILA BELA</v>
      </c>
      <c r="B629" t="s">
        <v>392</v>
      </c>
      <c r="C629" s="145">
        <v>45838</v>
      </c>
      <c r="D629" s="196">
        <v>150</v>
      </c>
    </row>
    <row r="630" spans="1:4" x14ac:dyDescent="0.25">
      <c r="A630" t="str">
        <f t="shared" si="9"/>
        <v>RESIDENCIAL TERRACO VILA BELA</v>
      </c>
      <c r="B630" t="s">
        <v>392</v>
      </c>
      <c r="C630" s="145">
        <v>45838</v>
      </c>
      <c r="D630" s="196">
        <v>150</v>
      </c>
    </row>
    <row r="631" spans="1:4" x14ac:dyDescent="0.25">
      <c r="A631" t="str">
        <f t="shared" si="9"/>
        <v>RESIDENCIAL TERRACO VILA BELA</v>
      </c>
      <c r="B631" t="s">
        <v>392</v>
      </c>
      <c r="C631" s="145">
        <v>45838</v>
      </c>
      <c r="D631" s="196">
        <v>150</v>
      </c>
    </row>
    <row r="632" spans="1:4" x14ac:dyDescent="0.25">
      <c r="A632" t="str">
        <f t="shared" si="9"/>
        <v>RESIDENCIAL TERRACO VILA BELA</v>
      </c>
      <c r="B632" t="s">
        <v>392</v>
      </c>
      <c r="C632" s="145">
        <v>45838</v>
      </c>
      <c r="D632" s="196">
        <v>150</v>
      </c>
    </row>
    <row r="633" spans="1:4" x14ac:dyDescent="0.25">
      <c r="A633" t="str">
        <f t="shared" si="9"/>
        <v>RESIDENCIAL TERRACO VILA BELA</v>
      </c>
      <c r="B633" t="s">
        <v>392</v>
      </c>
      <c r="C633" s="145">
        <v>45838</v>
      </c>
      <c r="D633" s="196">
        <v>170</v>
      </c>
    </row>
    <row r="634" spans="1:4" x14ac:dyDescent="0.25">
      <c r="A634" t="str">
        <f t="shared" si="9"/>
        <v>CONJ RESID CAMPOS ELISEOS</v>
      </c>
      <c r="B634" t="s">
        <v>378</v>
      </c>
      <c r="C634" s="145">
        <v>45838</v>
      </c>
      <c r="D634" s="196">
        <v>150</v>
      </c>
    </row>
    <row r="635" spans="1:4" x14ac:dyDescent="0.25">
      <c r="A635" t="str">
        <f t="shared" si="9"/>
        <v>LAR NOSSA SENHORA DAS GRACAS</v>
      </c>
      <c r="B635" t="s">
        <v>381</v>
      </c>
      <c r="C635" s="145">
        <v>45838</v>
      </c>
      <c r="D635" s="196">
        <v>150</v>
      </c>
    </row>
    <row r="636" spans="1:4" x14ac:dyDescent="0.25">
      <c r="A636" t="str">
        <f t="shared" si="9"/>
        <v>LAR NOSSA SENHORA DAS GRACAS</v>
      </c>
      <c r="B636" t="s">
        <v>381</v>
      </c>
      <c r="C636" s="145">
        <v>45838</v>
      </c>
      <c r="D636" s="196">
        <v>150</v>
      </c>
    </row>
    <row r="637" spans="1:4" x14ac:dyDescent="0.25">
      <c r="A637" t="str">
        <f t="shared" si="9"/>
        <v>LAR NOSSA SENHORA DAS GRACAS</v>
      </c>
      <c r="B637" t="s">
        <v>381</v>
      </c>
      <c r="C637" s="145">
        <v>45838</v>
      </c>
      <c r="D637" s="196">
        <v>150</v>
      </c>
    </row>
    <row r="638" spans="1:4" x14ac:dyDescent="0.25">
      <c r="A638" t="str">
        <f t="shared" si="9"/>
        <v>LAR NOSSA SENHORA DAS GRACAS</v>
      </c>
      <c r="B638" t="s">
        <v>381</v>
      </c>
      <c r="C638" s="145">
        <v>45838</v>
      </c>
      <c r="D638" s="196">
        <v>150</v>
      </c>
    </row>
    <row r="639" spans="1:4" x14ac:dyDescent="0.25">
      <c r="A639" t="str">
        <f t="shared" si="9"/>
        <v>LAR NOSSA SENHORA DAS GRACAS</v>
      </c>
      <c r="B639" t="s">
        <v>381</v>
      </c>
      <c r="C639" s="145">
        <v>45838</v>
      </c>
      <c r="D639" s="196">
        <v>150</v>
      </c>
    </row>
    <row r="640" spans="1:4" x14ac:dyDescent="0.25">
      <c r="A640" t="str">
        <f t="shared" si="9"/>
        <v>LAR NOSSA SENHORA DAS GRACAS</v>
      </c>
      <c r="B640" t="s">
        <v>381</v>
      </c>
      <c r="C640" s="145">
        <v>45838</v>
      </c>
      <c r="D640" s="196">
        <v>150</v>
      </c>
    </row>
    <row r="641" spans="1:4" x14ac:dyDescent="0.25">
      <c r="A641" t="str">
        <f t="shared" si="9"/>
        <v>TRIMPLAS</v>
      </c>
      <c r="B641" t="s">
        <v>78</v>
      </c>
      <c r="C641" s="145">
        <v>45838</v>
      </c>
      <c r="D641" s="196">
        <v>150</v>
      </c>
    </row>
    <row r="642" spans="1:4" x14ac:dyDescent="0.25">
      <c r="A642" t="str">
        <f t="shared" ref="A642:A705" si="10">VLOOKUP(B642,$AA:$AB,2,)</f>
        <v>TRIMPLAS</v>
      </c>
      <c r="B642" t="s">
        <v>78</v>
      </c>
      <c r="C642" s="145">
        <v>45838</v>
      </c>
      <c r="D642" s="196">
        <v>150</v>
      </c>
    </row>
    <row r="643" spans="1:4" x14ac:dyDescent="0.25">
      <c r="A643" t="str">
        <f t="shared" si="10"/>
        <v>TRIMPLAS</v>
      </c>
      <c r="B643" t="s">
        <v>78</v>
      </c>
      <c r="C643" s="145">
        <v>45838</v>
      </c>
      <c r="D643" s="196">
        <v>150</v>
      </c>
    </row>
    <row r="644" spans="1:4" x14ac:dyDescent="0.25">
      <c r="A644" t="str">
        <f t="shared" si="10"/>
        <v>TRIMPLAS</v>
      </c>
      <c r="B644" t="s">
        <v>78</v>
      </c>
      <c r="C644" s="145">
        <v>45838</v>
      </c>
      <c r="D644" s="196">
        <v>150</v>
      </c>
    </row>
    <row r="645" spans="1:4" x14ac:dyDescent="0.25">
      <c r="A645" t="str">
        <f t="shared" si="10"/>
        <v>G-KT DO BRASIL LTDA</v>
      </c>
      <c r="B645" t="s">
        <v>423</v>
      </c>
      <c r="C645" s="145">
        <v>45838</v>
      </c>
      <c r="D645" s="196">
        <v>180</v>
      </c>
    </row>
    <row r="646" spans="1:4" x14ac:dyDescent="0.25">
      <c r="A646" t="str">
        <f t="shared" si="10"/>
        <v>G-KT DO BRASIL LTDA</v>
      </c>
      <c r="B646" t="s">
        <v>423</v>
      </c>
      <c r="C646" s="145">
        <v>45838</v>
      </c>
      <c r="D646" s="196">
        <v>180</v>
      </c>
    </row>
    <row r="647" spans="1:4" x14ac:dyDescent="0.25">
      <c r="A647" t="str">
        <f t="shared" si="10"/>
        <v>CONJ RESID CAMPOS ELISEOS</v>
      </c>
      <c r="B647" t="s">
        <v>378</v>
      </c>
      <c r="C647" s="145">
        <v>45838</v>
      </c>
      <c r="D647" s="196">
        <v>150</v>
      </c>
    </row>
    <row r="648" spans="1:4" x14ac:dyDescent="0.25">
      <c r="A648" t="str">
        <f t="shared" si="10"/>
        <v>CONJ RESID CAMPOS ELISEOS</v>
      </c>
      <c r="B648" t="s">
        <v>378</v>
      </c>
      <c r="C648" s="145">
        <v>45838</v>
      </c>
      <c r="D648" s="196">
        <v>150</v>
      </c>
    </row>
    <row r="649" spans="1:4" x14ac:dyDescent="0.25">
      <c r="A649" t="str">
        <f t="shared" si="10"/>
        <v>CONJ RESID CAMPOS ELISEOS</v>
      </c>
      <c r="B649" t="s">
        <v>378</v>
      </c>
      <c r="C649" s="145">
        <v>45838</v>
      </c>
      <c r="D649" s="196">
        <v>150</v>
      </c>
    </row>
    <row r="650" spans="1:4" x14ac:dyDescent="0.25">
      <c r="A650" t="str">
        <f t="shared" si="10"/>
        <v>CONJ RESID CAMPOS ELISEOS</v>
      </c>
      <c r="B650" t="s">
        <v>378</v>
      </c>
      <c r="C650" s="145">
        <v>45838</v>
      </c>
      <c r="D650" s="196">
        <v>150</v>
      </c>
    </row>
    <row r="651" spans="1:4" x14ac:dyDescent="0.25">
      <c r="A651" t="str">
        <f t="shared" si="10"/>
        <v>DHL RESUMO</v>
      </c>
      <c r="B651" t="s">
        <v>413</v>
      </c>
      <c r="C651" s="145">
        <v>45838</v>
      </c>
      <c r="D651" s="196">
        <v>360</v>
      </c>
    </row>
    <row r="652" spans="1:4" x14ac:dyDescent="0.25">
      <c r="A652" t="str">
        <f t="shared" si="10"/>
        <v>CHROMA VEICULOS VINHEDO</v>
      </c>
      <c r="B652" t="s">
        <v>223</v>
      </c>
      <c r="C652" s="145">
        <v>45838</v>
      </c>
      <c r="D652" s="196">
        <v>130</v>
      </c>
    </row>
    <row r="653" spans="1:4" x14ac:dyDescent="0.25">
      <c r="A653" t="str">
        <f t="shared" si="10"/>
        <v>CHROMA VEICULOS VINHEDO</v>
      </c>
      <c r="B653" t="s">
        <v>223</v>
      </c>
      <c r="C653" s="145">
        <v>45838</v>
      </c>
      <c r="D653" s="196">
        <v>70</v>
      </c>
    </row>
    <row r="654" spans="1:4" x14ac:dyDescent="0.25">
      <c r="A654" t="str">
        <f t="shared" si="10"/>
        <v>DHL RESUMO</v>
      </c>
      <c r="B654" t="s">
        <v>424</v>
      </c>
      <c r="C654" s="145">
        <v>45838</v>
      </c>
      <c r="D654" s="196">
        <v>240</v>
      </c>
    </row>
    <row r="655" spans="1:4" x14ac:dyDescent="0.25">
      <c r="A655" t="str">
        <f t="shared" si="10"/>
        <v>DHL RESUMO</v>
      </c>
      <c r="B655" t="s">
        <v>425</v>
      </c>
      <c r="C655" s="145">
        <v>45838</v>
      </c>
      <c r="D655" s="196">
        <v>240</v>
      </c>
    </row>
    <row r="656" spans="1:4" x14ac:dyDescent="0.25">
      <c r="A656" t="str">
        <f t="shared" si="10"/>
        <v>COLEGIO EID</v>
      </c>
      <c r="B656" t="s">
        <v>382</v>
      </c>
      <c r="C656" s="145">
        <v>45838</v>
      </c>
      <c r="D656" s="196">
        <v>900</v>
      </c>
    </row>
    <row r="657" spans="1:4" x14ac:dyDescent="0.25">
      <c r="A657" t="str">
        <f t="shared" si="10"/>
        <v>COLEGIO EID</v>
      </c>
      <c r="B657" t="s">
        <v>382</v>
      </c>
      <c r="C657" s="145">
        <v>45838</v>
      </c>
      <c r="D657" s="196">
        <v>600</v>
      </c>
    </row>
    <row r="658" spans="1:4" x14ac:dyDescent="0.25">
      <c r="A658" t="str">
        <f t="shared" si="10"/>
        <v>COLEGIO EID</v>
      </c>
      <c r="B658" t="s">
        <v>382</v>
      </c>
      <c r="C658" s="145">
        <v>45838</v>
      </c>
      <c r="D658" s="196">
        <v>300</v>
      </c>
    </row>
    <row r="659" spans="1:4" x14ac:dyDescent="0.25">
      <c r="A659" t="str">
        <f t="shared" si="10"/>
        <v>COLEGIO EID</v>
      </c>
      <c r="B659" t="s">
        <v>382</v>
      </c>
      <c r="C659" s="145">
        <v>45838</v>
      </c>
      <c r="D659" s="196">
        <v>900</v>
      </c>
    </row>
    <row r="660" spans="1:4" x14ac:dyDescent="0.25">
      <c r="A660" t="str">
        <f t="shared" si="10"/>
        <v>COLEGIO EID</v>
      </c>
      <c r="B660" t="s">
        <v>382</v>
      </c>
      <c r="C660" s="145">
        <v>45838</v>
      </c>
      <c r="D660" s="196">
        <v>900</v>
      </c>
    </row>
    <row r="661" spans="1:4" x14ac:dyDescent="0.25">
      <c r="A661" t="str">
        <f t="shared" si="10"/>
        <v>COLEGIO EID</v>
      </c>
      <c r="B661" t="s">
        <v>382</v>
      </c>
      <c r="C661" s="145">
        <v>45838</v>
      </c>
      <c r="D661" s="196">
        <v>900</v>
      </c>
    </row>
    <row r="662" spans="1:4" x14ac:dyDescent="0.25">
      <c r="A662" t="str">
        <f t="shared" si="10"/>
        <v>COLEGIO EID</v>
      </c>
      <c r="B662" t="s">
        <v>382</v>
      </c>
      <c r="C662" s="145">
        <v>45838</v>
      </c>
      <c r="D662" s="196">
        <v>300</v>
      </c>
    </row>
    <row r="663" spans="1:4" x14ac:dyDescent="0.25">
      <c r="A663" t="str">
        <f t="shared" si="10"/>
        <v>COLEGIO EID</v>
      </c>
      <c r="B663" t="s">
        <v>382</v>
      </c>
      <c r="C663" s="145">
        <v>45838</v>
      </c>
      <c r="D663" s="196">
        <v>150</v>
      </c>
    </row>
    <row r="664" spans="1:4" x14ac:dyDescent="0.25">
      <c r="A664" t="str">
        <f t="shared" si="10"/>
        <v>HARALD RESUMO</v>
      </c>
      <c r="B664" t="s">
        <v>421</v>
      </c>
      <c r="C664" s="145">
        <v>45869</v>
      </c>
      <c r="D664" s="168">
        <v>180</v>
      </c>
    </row>
    <row r="665" spans="1:4" x14ac:dyDescent="0.25">
      <c r="A665" t="str">
        <f t="shared" si="10"/>
        <v>HARALD RESUMO</v>
      </c>
      <c r="B665" t="s">
        <v>421</v>
      </c>
      <c r="C665" s="145">
        <v>45869</v>
      </c>
      <c r="D665" s="168">
        <v>180</v>
      </c>
    </row>
    <row r="666" spans="1:4" x14ac:dyDescent="0.25">
      <c r="A666" t="str">
        <f t="shared" si="10"/>
        <v>HARALD RESUMO</v>
      </c>
      <c r="B666" t="s">
        <v>421</v>
      </c>
      <c r="C666" s="145">
        <v>45869</v>
      </c>
      <c r="D666" s="168">
        <v>180</v>
      </c>
    </row>
    <row r="667" spans="1:4" x14ac:dyDescent="0.25">
      <c r="A667" t="str">
        <f t="shared" si="10"/>
        <v>HARALD RESUMO</v>
      </c>
      <c r="B667" t="s">
        <v>421</v>
      </c>
      <c r="C667" s="145">
        <v>45869</v>
      </c>
      <c r="D667" s="168">
        <v>180</v>
      </c>
    </row>
    <row r="668" spans="1:4" x14ac:dyDescent="0.25">
      <c r="A668" t="str">
        <f t="shared" si="10"/>
        <v>HARALD RESUMO</v>
      </c>
      <c r="B668" t="s">
        <v>421</v>
      </c>
      <c r="C668" s="145">
        <v>45869</v>
      </c>
      <c r="D668" s="169">
        <v>180</v>
      </c>
    </row>
    <row r="669" spans="1:4" x14ac:dyDescent="0.25">
      <c r="A669" t="str">
        <f t="shared" si="10"/>
        <v>HARALD RESUMO</v>
      </c>
      <c r="B669" t="s">
        <v>421</v>
      </c>
      <c r="C669" s="145">
        <v>45869</v>
      </c>
      <c r="D669" s="168">
        <v>180</v>
      </c>
    </row>
    <row r="670" spans="1:4" x14ac:dyDescent="0.25">
      <c r="A670" t="str">
        <f t="shared" si="10"/>
        <v>HARALD RESUMO</v>
      </c>
      <c r="B670" t="s">
        <v>421</v>
      </c>
      <c r="C670" s="145">
        <v>45869</v>
      </c>
      <c r="D670" s="168">
        <v>180</v>
      </c>
    </row>
    <row r="671" spans="1:4" x14ac:dyDescent="0.25">
      <c r="A671" t="str">
        <f t="shared" si="10"/>
        <v>HARALD RESUMO</v>
      </c>
      <c r="B671" t="s">
        <v>421</v>
      </c>
      <c r="C671" s="145">
        <v>45869</v>
      </c>
      <c r="D671" s="168">
        <v>180</v>
      </c>
    </row>
    <row r="672" spans="1:4" x14ac:dyDescent="0.25">
      <c r="A672" t="str">
        <f t="shared" si="10"/>
        <v>HARALD RESUMO</v>
      </c>
      <c r="B672" t="s">
        <v>421</v>
      </c>
      <c r="C672" s="145">
        <v>45869</v>
      </c>
      <c r="D672" s="168">
        <v>180</v>
      </c>
    </row>
    <row r="673" spans="1:4" x14ac:dyDescent="0.25">
      <c r="A673" t="str">
        <f t="shared" si="10"/>
        <v>HARALD RESUMO</v>
      </c>
      <c r="B673" t="s">
        <v>421</v>
      </c>
      <c r="C673" s="145">
        <v>45869</v>
      </c>
      <c r="D673" s="168">
        <v>180</v>
      </c>
    </row>
    <row r="674" spans="1:4" x14ac:dyDescent="0.25">
      <c r="A674" t="str">
        <f t="shared" si="10"/>
        <v>HARALD RESUMO</v>
      </c>
      <c r="B674" t="s">
        <v>421</v>
      </c>
      <c r="C674" s="145">
        <v>45869</v>
      </c>
      <c r="D674" s="168">
        <v>180</v>
      </c>
    </row>
    <row r="675" spans="1:4" x14ac:dyDescent="0.25">
      <c r="A675" t="str">
        <f t="shared" si="10"/>
        <v>HARALD RESUMO</v>
      </c>
      <c r="B675" t="s">
        <v>421</v>
      </c>
      <c r="C675" s="145">
        <v>45869</v>
      </c>
      <c r="D675" s="168">
        <v>180</v>
      </c>
    </row>
    <row r="676" spans="1:4" x14ac:dyDescent="0.25">
      <c r="A676" t="str">
        <f t="shared" si="10"/>
        <v>HARALD RESUMO</v>
      </c>
      <c r="B676" t="s">
        <v>421</v>
      </c>
      <c r="C676" s="145">
        <v>45869</v>
      </c>
      <c r="D676" s="168">
        <v>180</v>
      </c>
    </row>
    <row r="677" spans="1:4" x14ac:dyDescent="0.25">
      <c r="A677" t="str">
        <f t="shared" si="10"/>
        <v>HARALD RESUMO</v>
      </c>
      <c r="B677" t="s">
        <v>421</v>
      </c>
      <c r="C677" s="145">
        <v>45869</v>
      </c>
      <c r="D677" s="168">
        <v>180</v>
      </c>
    </row>
    <row r="678" spans="1:4" x14ac:dyDescent="0.25">
      <c r="A678" t="str">
        <f t="shared" si="10"/>
        <v>HARALD RESUMO</v>
      </c>
      <c r="B678" t="s">
        <v>421</v>
      </c>
      <c r="C678" s="145">
        <v>45869</v>
      </c>
      <c r="D678" s="168">
        <v>180</v>
      </c>
    </row>
    <row r="679" spans="1:4" x14ac:dyDescent="0.25">
      <c r="A679" t="str">
        <f t="shared" si="10"/>
        <v>HARALD RESUMO</v>
      </c>
      <c r="B679" t="s">
        <v>421</v>
      </c>
      <c r="C679" s="145">
        <v>45869</v>
      </c>
      <c r="D679" s="168">
        <v>180</v>
      </c>
    </row>
    <row r="680" spans="1:4" x14ac:dyDescent="0.25">
      <c r="A680" t="str">
        <f t="shared" si="10"/>
        <v>HARALD RESUMO</v>
      </c>
      <c r="B680" t="s">
        <v>421</v>
      </c>
      <c r="C680" s="145">
        <v>45869</v>
      </c>
      <c r="D680" s="168">
        <v>180</v>
      </c>
    </row>
    <row r="681" spans="1:4" x14ac:dyDescent="0.25">
      <c r="A681" t="str">
        <f t="shared" si="10"/>
        <v>HARALD RESUMO</v>
      </c>
      <c r="B681" t="s">
        <v>421</v>
      </c>
      <c r="C681" s="145">
        <v>45869</v>
      </c>
      <c r="D681" s="168">
        <v>180</v>
      </c>
    </row>
    <row r="682" spans="1:4" x14ac:dyDescent="0.25">
      <c r="A682" t="str">
        <f t="shared" si="10"/>
        <v>HARALD RESUMO</v>
      </c>
      <c r="B682" t="s">
        <v>421</v>
      </c>
      <c r="C682" s="145">
        <v>45869</v>
      </c>
      <c r="D682" s="168">
        <v>180</v>
      </c>
    </row>
    <row r="683" spans="1:4" x14ac:dyDescent="0.25">
      <c r="A683" t="str">
        <f t="shared" si="10"/>
        <v>HARALD RESUMO</v>
      </c>
      <c r="B683" t="s">
        <v>421</v>
      </c>
      <c r="C683" s="145">
        <v>45869</v>
      </c>
      <c r="D683" s="168">
        <v>180</v>
      </c>
    </row>
    <row r="684" spans="1:4" x14ac:dyDescent="0.25">
      <c r="A684" t="str">
        <f t="shared" si="10"/>
        <v>DHL RESUMO</v>
      </c>
      <c r="B684" s="158" t="s">
        <v>425</v>
      </c>
      <c r="C684" s="145">
        <v>45869</v>
      </c>
      <c r="D684" s="196">
        <v>360</v>
      </c>
    </row>
    <row r="685" spans="1:4" x14ac:dyDescent="0.25">
      <c r="A685" t="str">
        <f t="shared" si="10"/>
        <v>CHROMA VEICULOS VINHEDO</v>
      </c>
      <c r="B685" s="158" t="s">
        <v>223</v>
      </c>
      <c r="C685" s="145">
        <v>45869</v>
      </c>
      <c r="D685" s="196">
        <v>520</v>
      </c>
    </row>
    <row r="686" spans="1:4" x14ac:dyDescent="0.25">
      <c r="A686" t="str">
        <f t="shared" si="10"/>
        <v>CHROMA VEICULOS VINHEDO</v>
      </c>
      <c r="B686" s="158" t="s">
        <v>223</v>
      </c>
      <c r="C686" s="145">
        <v>45869</v>
      </c>
      <c r="D686" s="196">
        <v>70</v>
      </c>
    </row>
    <row r="687" spans="1:4" x14ac:dyDescent="0.25">
      <c r="A687" t="str">
        <f t="shared" si="10"/>
        <v>DHL RESUMO</v>
      </c>
      <c r="B687" s="158" t="s">
        <v>424</v>
      </c>
      <c r="C687" s="145">
        <v>45869</v>
      </c>
      <c r="D687" s="196">
        <v>160</v>
      </c>
    </row>
    <row r="688" spans="1:4" x14ac:dyDescent="0.25">
      <c r="A688" t="str">
        <f t="shared" si="10"/>
        <v>DHL RESUMO</v>
      </c>
      <c r="B688" s="158" t="s">
        <v>426</v>
      </c>
      <c r="C688" s="145">
        <v>45869</v>
      </c>
      <c r="D688" s="165">
        <v>250</v>
      </c>
    </row>
    <row r="689" spans="1:4" x14ac:dyDescent="0.25">
      <c r="A689" t="str">
        <f t="shared" si="10"/>
        <v>MELC INDUSTRIA E COMERCIO LTDA</v>
      </c>
      <c r="B689" s="102" t="s">
        <v>422</v>
      </c>
      <c r="C689" s="145">
        <v>45869</v>
      </c>
      <c r="D689" s="168">
        <v>150</v>
      </c>
    </row>
    <row r="690" spans="1:4" x14ac:dyDescent="0.25">
      <c r="A690" t="str">
        <f t="shared" si="10"/>
        <v>MELC INDUSTRIA E COMERCIO LTDA</v>
      </c>
      <c r="B690" s="102" t="s">
        <v>422</v>
      </c>
      <c r="C690" s="145">
        <v>45869</v>
      </c>
      <c r="D690" s="168">
        <v>150</v>
      </c>
    </row>
    <row r="691" spans="1:4" x14ac:dyDescent="0.25">
      <c r="A691" t="str">
        <f t="shared" si="10"/>
        <v>MELC INDUSTRIA E COMERCIO LTDA</v>
      </c>
      <c r="B691" s="102" t="s">
        <v>422</v>
      </c>
      <c r="C691" s="145">
        <v>45869</v>
      </c>
      <c r="D691" s="168">
        <v>150</v>
      </c>
    </row>
    <row r="692" spans="1:4" x14ac:dyDescent="0.25">
      <c r="A692" t="str">
        <f t="shared" si="10"/>
        <v>MELC INDUSTRIA E COMERCIO LTDA</v>
      </c>
      <c r="B692" s="102" t="s">
        <v>422</v>
      </c>
      <c r="C692" s="145">
        <v>45869</v>
      </c>
      <c r="D692" s="168">
        <v>150</v>
      </c>
    </row>
    <row r="693" spans="1:4" x14ac:dyDescent="0.25">
      <c r="A693" t="str">
        <f t="shared" si="10"/>
        <v>MELC INDUSTRIA E COMERCIO LTDA</v>
      </c>
      <c r="B693" s="102" t="s">
        <v>422</v>
      </c>
      <c r="C693" s="145">
        <v>45869</v>
      </c>
      <c r="D693" s="168">
        <v>150</v>
      </c>
    </row>
    <row r="694" spans="1:4" x14ac:dyDescent="0.25">
      <c r="A694" t="str">
        <f t="shared" si="10"/>
        <v>MELC INDUSTRIA E COMERCIO LTDA</v>
      </c>
      <c r="B694" s="102" t="s">
        <v>422</v>
      </c>
      <c r="C694" s="145">
        <v>45869</v>
      </c>
      <c r="D694" s="168">
        <v>150</v>
      </c>
    </row>
    <row r="695" spans="1:4" x14ac:dyDescent="0.25">
      <c r="A695" t="str">
        <f t="shared" si="10"/>
        <v>RESIDENCIAL TERRACO VILA BELA</v>
      </c>
      <c r="B695" s="102" t="s">
        <v>392</v>
      </c>
      <c r="C695" s="145">
        <v>45869</v>
      </c>
      <c r="D695" s="168">
        <v>150</v>
      </c>
    </row>
    <row r="696" spans="1:4" x14ac:dyDescent="0.25">
      <c r="A696" t="str">
        <f t="shared" si="10"/>
        <v>RESIDENCIAL TERRACO VILA BELA</v>
      </c>
      <c r="B696" s="102" t="s">
        <v>392</v>
      </c>
      <c r="C696" s="145">
        <v>45869</v>
      </c>
      <c r="D696" s="168">
        <v>150</v>
      </c>
    </row>
    <row r="697" spans="1:4" x14ac:dyDescent="0.25">
      <c r="A697" t="str">
        <f t="shared" si="10"/>
        <v>RESIDENCIAL TERRACO VILA BELA</v>
      </c>
      <c r="B697" s="102" t="s">
        <v>392</v>
      </c>
      <c r="C697" s="145">
        <v>45869</v>
      </c>
      <c r="D697" s="168">
        <v>150</v>
      </c>
    </row>
    <row r="698" spans="1:4" x14ac:dyDescent="0.25">
      <c r="A698" t="str">
        <f t="shared" si="10"/>
        <v>RESIDENCIAL TERRACO VILA BELA</v>
      </c>
      <c r="B698" s="102" t="s">
        <v>392</v>
      </c>
      <c r="C698" s="145">
        <v>45869</v>
      </c>
      <c r="D698" s="168">
        <v>150</v>
      </c>
    </row>
    <row r="699" spans="1:4" x14ac:dyDescent="0.25">
      <c r="A699" t="str">
        <f t="shared" si="10"/>
        <v>RESIDENCIAL TERRACO VILA BELA</v>
      </c>
      <c r="B699" s="102" t="s">
        <v>392</v>
      </c>
      <c r="C699" s="145">
        <v>45869</v>
      </c>
      <c r="D699" s="168">
        <v>150</v>
      </c>
    </row>
    <row r="700" spans="1:4" x14ac:dyDescent="0.25">
      <c r="A700" t="str">
        <f t="shared" si="10"/>
        <v>RESIDENCIAL TERRACO VILA BELA</v>
      </c>
      <c r="B700" s="102" t="s">
        <v>392</v>
      </c>
      <c r="C700" s="145">
        <v>45869</v>
      </c>
      <c r="D700" s="168">
        <v>150</v>
      </c>
    </row>
    <row r="701" spans="1:4" x14ac:dyDescent="0.25">
      <c r="A701" t="str">
        <f t="shared" si="10"/>
        <v>CONJ RESID CAMPOS ELISEOS</v>
      </c>
      <c r="B701" s="102" t="s">
        <v>378</v>
      </c>
      <c r="C701" s="145">
        <v>45869</v>
      </c>
      <c r="D701" s="168">
        <v>150</v>
      </c>
    </row>
    <row r="702" spans="1:4" x14ac:dyDescent="0.25">
      <c r="A702" t="str">
        <f t="shared" si="10"/>
        <v>CONJ RESID CAMPOS ELISEOS</v>
      </c>
      <c r="B702" s="102" t="s">
        <v>378</v>
      </c>
      <c r="C702" s="145">
        <v>45869</v>
      </c>
      <c r="D702" s="168">
        <v>150</v>
      </c>
    </row>
    <row r="703" spans="1:4" x14ac:dyDescent="0.25">
      <c r="A703" t="str">
        <f t="shared" si="10"/>
        <v>CONJ RESID CAMPOS ELISEOS</v>
      </c>
      <c r="B703" s="102" t="s">
        <v>378</v>
      </c>
      <c r="C703" s="145">
        <v>45869</v>
      </c>
      <c r="D703" s="168">
        <v>150</v>
      </c>
    </row>
    <row r="704" spans="1:4" x14ac:dyDescent="0.25">
      <c r="A704" t="str">
        <f t="shared" si="10"/>
        <v>LAR NOSSA SENHORA DAS GRACAS</v>
      </c>
      <c r="B704" s="102" t="s">
        <v>395</v>
      </c>
      <c r="C704" s="145">
        <v>45869</v>
      </c>
      <c r="D704" s="168">
        <v>150</v>
      </c>
    </row>
    <row r="705" spans="1:4" x14ac:dyDescent="0.25">
      <c r="A705" t="str">
        <f t="shared" si="10"/>
        <v>LAR NOSSA SENHORA DAS GRACAS</v>
      </c>
      <c r="B705" s="102" t="s">
        <v>395</v>
      </c>
      <c r="C705" s="145">
        <v>45869</v>
      </c>
      <c r="D705" s="168">
        <v>150</v>
      </c>
    </row>
    <row r="706" spans="1:4" x14ac:dyDescent="0.25">
      <c r="A706" t="str">
        <f t="shared" ref="A706:A769" si="11">VLOOKUP(B706,$AA:$AB,2,)</f>
        <v>LAR NOSSA SENHORA DAS GRACAS</v>
      </c>
      <c r="B706" s="102" t="s">
        <v>395</v>
      </c>
      <c r="C706" s="145">
        <v>45869</v>
      </c>
      <c r="D706" s="168">
        <v>150</v>
      </c>
    </row>
    <row r="707" spans="1:4" x14ac:dyDescent="0.25">
      <c r="A707" t="str">
        <f t="shared" si="11"/>
        <v>TRIMPLAS</v>
      </c>
      <c r="B707" s="102" t="s">
        <v>78</v>
      </c>
      <c r="C707" s="145">
        <v>45869</v>
      </c>
      <c r="D707" s="168">
        <v>150</v>
      </c>
    </row>
    <row r="708" spans="1:4" x14ac:dyDescent="0.25">
      <c r="A708" t="str">
        <f t="shared" si="11"/>
        <v>TRIMPLAS</v>
      </c>
      <c r="B708" s="102" t="s">
        <v>78</v>
      </c>
      <c r="C708" s="145">
        <v>45869</v>
      </c>
      <c r="D708" s="168">
        <v>150</v>
      </c>
    </row>
    <row r="709" spans="1:4" x14ac:dyDescent="0.25">
      <c r="A709" t="str">
        <f t="shared" si="11"/>
        <v>TRIMPLAS</v>
      </c>
      <c r="B709" s="102" t="s">
        <v>78</v>
      </c>
      <c r="C709" s="145">
        <v>45869</v>
      </c>
      <c r="D709" s="168">
        <v>150</v>
      </c>
    </row>
    <row r="710" spans="1:4" x14ac:dyDescent="0.25">
      <c r="A710" t="str">
        <f t="shared" si="11"/>
        <v>G-KT DO BRASIL LTDA</v>
      </c>
      <c r="B710" s="102" t="s">
        <v>423</v>
      </c>
      <c r="C710" s="145">
        <v>45869</v>
      </c>
      <c r="D710" s="168">
        <v>180</v>
      </c>
    </row>
    <row r="711" spans="1:4" x14ac:dyDescent="0.25">
      <c r="A711" t="str">
        <f t="shared" si="11"/>
        <v>G-KT DO BRASIL LTDA</v>
      </c>
      <c r="B711" s="102" t="s">
        <v>423</v>
      </c>
      <c r="C711" s="145">
        <v>45869</v>
      </c>
      <c r="D711" s="168">
        <v>180</v>
      </c>
    </row>
    <row r="712" spans="1:4" x14ac:dyDescent="0.25">
      <c r="A712" t="str">
        <f t="shared" si="11"/>
        <v>CONJ RESID CAMPOS ELISEOS</v>
      </c>
      <c r="B712" s="102" t="s">
        <v>378</v>
      </c>
      <c r="C712" s="145">
        <v>45869</v>
      </c>
      <c r="D712" s="168">
        <v>150</v>
      </c>
    </row>
    <row r="713" spans="1:4" x14ac:dyDescent="0.25">
      <c r="A713" t="str">
        <f t="shared" si="11"/>
        <v>CONJ RESID CAMPOS ELISEOS</v>
      </c>
      <c r="B713" s="102" t="s">
        <v>378</v>
      </c>
      <c r="C713" s="145">
        <v>45869</v>
      </c>
      <c r="D713" s="168">
        <v>150</v>
      </c>
    </row>
    <row r="714" spans="1:4" x14ac:dyDescent="0.25">
      <c r="A714" t="str">
        <f t="shared" si="11"/>
        <v>CONJ RESID CAMPOS ELISEOS</v>
      </c>
      <c r="B714" s="102" t="s">
        <v>378</v>
      </c>
      <c r="C714" s="145">
        <v>45869</v>
      </c>
      <c r="D714" s="168">
        <v>150</v>
      </c>
    </row>
    <row r="715" spans="1:4" x14ac:dyDescent="0.25">
      <c r="A715" t="str">
        <f t="shared" si="11"/>
        <v>CONJ RESID CAMPOS ELISEOS</v>
      </c>
      <c r="B715" s="102" t="s">
        <v>378</v>
      </c>
      <c r="C715" s="145">
        <v>45869</v>
      </c>
      <c r="D715" s="168">
        <v>150</v>
      </c>
    </row>
    <row r="716" spans="1:4" x14ac:dyDescent="0.25">
      <c r="A716" t="str">
        <f t="shared" si="11"/>
        <v>CONJ RESID CAMPOS ELISEOS</v>
      </c>
      <c r="B716" s="102" t="s">
        <v>378</v>
      </c>
      <c r="C716" s="145">
        <v>45869</v>
      </c>
      <c r="D716" s="168">
        <v>150</v>
      </c>
    </row>
    <row r="717" spans="1:4" x14ac:dyDescent="0.25">
      <c r="A717" t="str">
        <f t="shared" si="11"/>
        <v>CONJ RESID CAMPOS ELISEOS</v>
      </c>
      <c r="B717" s="102" t="s">
        <v>378</v>
      </c>
      <c r="C717" s="145">
        <v>45869</v>
      </c>
      <c r="D717" s="168">
        <v>150</v>
      </c>
    </row>
    <row r="718" spans="1:4" x14ac:dyDescent="0.25">
      <c r="A718" t="str">
        <f t="shared" si="11"/>
        <v>RESIDENCIAL TERRACO VILA BELA</v>
      </c>
      <c r="B718" s="102" t="s">
        <v>392</v>
      </c>
      <c r="C718" s="145">
        <v>45869</v>
      </c>
      <c r="D718" s="168">
        <v>170</v>
      </c>
    </row>
    <row r="719" spans="1:4" x14ac:dyDescent="0.25">
      <c r="A719" t="str">
        <f t="shared" si="11"/>
        <v>RESIDENCIAL TERRACO VILA BELA</v>
      </c>
      <c r="B719" s="102" t="s">
        <v>392</v>
      </c>
      <c r="C719" s="145">
        <v>45869</v>
      </c>
      <c r="D719" s="168">
        <v>170</v>
      </c>
    </row>
    <row r="720" spans="1:4" x14ac:dyDescent="0.25">
      <c r="A720" t="str">
        <f t="shared" si="11"/>
        <v>CONJ RESID CAMPOS ELISEOS</v>
      </c>
      <c r="B720" s="102" t="s">
        <v>378</v>
      </c>
      <c r="C720" s="145">
        <v>45869</v>
      </c>
      <c r="D720" s="168">
        <v>150</v>
      </c>
    </row>
    <row r="721" spans="1:4" x14ac:dyDescent="0.25">
      <c r="A721" t="str">
        <f t="shared" si="11"/>
        <v>CONJ RESID CAMPOS ELISEOS</v>
      </c>
      <c r="B721" s="102" t="s">
        <v>378</v>
      </c>
      <c r="C721" s="145">
        <v>45869</v>
      </c>
      <c r="D721" s="168">
        <v>150</v>
      </c>
    </row>
    <row r="722" spans="1:4" x14ac:dyDescent="0.25">
      <c r="A722" t="str">
        <f t="shared" si="11"/>
        <v>CONJ RESID CAMPOS ELISEOS</v>
      </c>
      <c r="B722" s="102" t="s">
        <v>378</v>
      </c>
      <c r="C722" s="145">
        <v>45869</v>
      </c>
      <c r="D722" s="168">
        <v>150</v>
      </c>
    </row>
    <row r="723" spans="1:4" x14ac:dyDescent="0.25">
      <c r="A723" t="str">
        <f t="shared" si="11"/>
        <v>CONJ RESID CAMPOS ELISEOS</v>
      </c>
      <c r="B723" s="102" t="s">
        <v>378</v>
      </c>
      <c r="C723" s="145">
        <v>45869</v>
      </c>
      <c r="D723" s="168">
        <v>150</v>
      </c>
    </row>
    <row r="724" spans="1:4" x14ac:dyDescent="0.25">
      <c r="A724" t="str">
        <f t="shared" si="11"/>
        <v>CONJ RESID CAMPOS ELISEOS</v>
      </c>
      <c r="B724" s="102" t="s">
        <v>378</v>
      </c>
      <c r="C724" s="145">
        <v>45869</v>
      </c>
      <c r="D724" s="168">
        <v>150</v>
      </c>
    </row>
    <row r="725" spans="1:4" x14ac:dyDescent="0.25">
      <c r="A725" t="str">
        <f t="shared" si="11"/>
        <v>CONJ RESID CAMPOS ELISEOS</v>
      </c>
      <c r="B725" s="102" t="s">
        <v>378</v>
      </c>
      <c r="C725" s="145">
        <v>45869</v>
      </c>
      <c r="D725" s="168">
        <v>150</v>
      </c>
    </row>
    <row r="726" spans="1:4" x14ac:dyDescent="0.25">
      <c r="A726" t="str">
        <f t="shared" si="11"/>
        <v>CONJ RESID CAMPOS ELISEOS</v>
      </c>
      <c r="B726" s="102" t="s">
        <v>378</v>
      </c>
      <c r="C726" s="145">
        <v>45869</v>
      </c>
      <c r="D726" s="168">
        <v>150</v>
      </c>
    </row>
    <row r="727" spans="1:4" x14ac:dyDescent="0.25">
      <c r="A727" t="str">
        <f t="shared" si="11"/>
        <v>CONJ RESID CAMPOS ELISEOS</v>
      </c>
      <c r="B727" s="102" t="s">
        <v>378</v>
      </c>
      <c r="C727" s="145">
        <v>45869</v>
      </c>
      <c r="D727" s="168">
        <v>150</v>
      </c>
    </row>
    <row r="728" spans="1:4" x14ac:dyDescent="0.25">
      <c r="A728" t="str">
        <f t="shared" si="11"/>
        <v>RESIDENCIAL TERRACO VILA BELA</v>
      </c>
      <c r="B728" s="102" t="s">
        <v>392</v>
      </c>
      <c r="C728" s="145">
        <v>45869</v>
      </c>
      <c r="D728" s="168">
        <v>150</v>
      </c>
    </row>
    <row r="729" spans="1:4" x14ac:dyDescent="0.25">
      <c r="A729" t="str">
        <f t="shared" si="11"/>
        <v>RESIDENCIAL TERRACO VILA BELA</v>
      </c>
      <c r="B729" s="102" t="s">
        <v>392</v>
      </c>
      <c r="C729" s="145">
        <v>45869</v>
      </c>
      <c r="D729" s="168">
        <v>150</v>
      </c>
    </row>
    <row r="730" spans="1:4" x14ac:dyDescent="0.25">
      <c r="A730" t="str">
        <f t="shared" si="11"/>
        <v>RESIDENCIAL TERRACO VILA BELA</v>
      </c>
      <c r="B730" s="102" t="s">
        <v>392</v>
      </c>
      <c r="C730" s="145">
        <v>45869</v>
      </c>
      <c r="D730" s="168">
        <v>150</v>
      </c>
    </row>
    <row r="731" spans="1:4" x14ac:dyDescent="0.25">
      <c r="A731" t="str">
        <f t="shared" si="11"/>
        <v>RESIDENCIAL TERRACO VILA BELA</v>
      </c>
      <c r="B731" s="102" t="s">
        <v>392</v>
      </c>
      <c r="C731" s="145">
        <v>45869</v>
      </c>
      <c r="D731" s="168">
        <v>150</v>
      </c>
    </row>
    <row r="732" spans="1:4" x14ac:dyDescent="0.25">
      <c r="A732" t="str">
        <f t="shared" si="11"/>
        <v>CYBELAR RESUMO</v>
      </c>
      <c r="B732" s="140" t="s">
        <v>371</v>
      </c>
      <c r="C732" s="145">
        <v>45869</v>
      </c>
      <c r="D732" s="143">
        <v>420</v>
      </c>
    </row>
    <row r="733" spans="1:4" x14ac:dyDescent="0.25">
      <c r="A733" t="str">
        <f t="shared" si="11"/>
        <v>CYBELAR RESUMO</v>
      </c>
      <c r="B733" s="142" t="s">
        <v>409</v>
      </c>
      <c r="C733" s="145">
        <v>45869</v>
      </c>
      <c r="D733" s="144">
        <v>350</v>
      </c>
    </row>
    <row r="734" spans="1:4" x14ac:dyDescent="0.25">
      <c r="A734" t="str">
        <f t="shared" si="11"/>
        <v>CYBELAR RESUMO</v>
      </c>
      <c r="B734" s="142" t="s">
        <v>411</v>
      </c>
      <c r="C734" s="145">
        <v>45869</v>
      </c>
      <c r="D734" s="144">
        <v>480</v>
      </c>
    </row>
    <row r="735" spans="1:4" x14ac:dyDescent="0.25">
      <c r="A735" t="str">
        <f t="shared" si="11"/>
        <v>VALEC DISTR DE VEICULOS</v>
      </c>
      <c r="B735" s="166" t="s">
        <v>427</v>
      </c>
      <c r="C735" s="145">
        <v>45869</v>
      </c>
      <c r="D735" s="168">
        <v>150</v>
      </c>
    </row>
    <row r="736" spans="1:4" x14ac:dyDescent="0.25">
      <c r="A736" t="str">
        <f t="shared" si="11"/>
        <v>VALEC DISTR DE VEICULOS</v>
      </c>
      <c r="B736" s="166" t="s">
        <v>427</v>
      </c>
      <c r="C736" s="145">
        <v>45869</v>
      </c>
      <c r="D736" s="168">
        <v>150</v>
      </c>
    </row>
    <row r="737" spans="1:4" x14ac:dyDescent="0.25">
      <c r="A737" t="str">
        <f t="shared" si="11"/>
        <v>VALEC DISTR DE VEICULOS</v>
      </c>
      <c r="B737" s="166" t="s">
        <v>427</v>
      </c>
      <c r="C737" s="145">
        <v>45869</v>
      </c>
      <c r="D737" s="168">
        <v>150</v>
      </c>
    </row>
    <row r="738" spans="1:4" x14ac:dyDescent="0.25">
      <c r="A738" t="str">
        <f t="shared" si="11"/>
        <v>MAGOGA HORTIFRUTI</v>
      </c>
      <c r="B738" s="104" t="s">
        <v>377</v>
      </c>
      <c r="C738" s="145">
        <v>45869</v>
      </c>
      <c r="D738" s="168">
        <v>150</v>
      </c>
    </row>
    <row r="739" spans="1:4" x14ac:dyDescent="0.25">
      <c r="A739" t="str">
        <f t="shared" si="11"/>
        <v>IMPACTA</v>
      </c>
      <c r="B739" s="104" t="s">
        <v>60</v>
      </c>
      <c r="C739" s="145">
        <v>45869</v>
      </c>
      <c r="D739" s="168">
        <v>200</v>
      </c>
    </row>
    <row r="740" spans="1:4" x14ac:dyDescent="0.25">
      <c r="A740" t="str">
        <f t="shared" si="11"/>
        <v>IMPACTA</v>
      </c>
      <c r="B740" s="104" t="s">
        <v>60</v>
      </c>
      <c r="C740" s="145">
        <v>45869</v>
      </c>
      <c r="D740" s="169">
        <v>200</v>
      </c>
    </row>
    <row r="741" spans="1:4" x14ac:dyDescent="0.25">
      <c r="A741" t="str">
        <f t="shared" si="11"/>
        <v>IMPACTA</v>
      </c>
      <c r="B741" s="104" t="s">
        <v>60</v>
      </c>
      <c r="C741" s="145">
        <v>45869</v>
      </c>
      <c r="D741" s="168">
        <v>200</v>
      </c>
    </row>
    <row r="742" spans="1:4" x14ac:dyDescent="0.25">
      <c r="A742" t="str">
        <f t="shared" si="11"/>
        <v>IMPACTA</v>
      </c>
      <c r="B742" s="104" t="s">
        <v>60</v>
      </c>
      <c r="C742" s="145">
        <v>45869</v>
      </c>
      <c r="D742" s="168">
        <v>200</v>
      </c>
    </row>
    <row r="743" spans="1:4" x14ac:dyDescent="0.25">
      <c r="A743" t="str">
        <f t="shared" si="11"/>
        <v>IMPACTA</v>
      </c>
      <c r="B743" s="104" t="s">
        <v>60</v>
      </c>
      <c r="C743" s="145">
        <v>45869</v>
      </c>
      <c r="D743" s="168">
        <v>200</v>
      </c>
    </row>
    <row r="744" spans="1:4" x14ac:dyDescent="0.25">
      <c r="A744" t="str">
        <f t="shared" si="11"/>
        <v>IMPACTA</v>
      </c>
      <c r="B744" s="104" t="s">
        <v>60</v>
      </c>
      <c r="C744" s="145">
        <v>45869</v>
      </c>
      <c r="D744" s="168">
        <v>200</v>
      </c>
    </row>
    <row r="745" spans="1:4" x14ac:dyDescent="0.25">
      <c r="A745" t="str">
        <f t="shared" si="11"/>
        <v>IMPACTA</v>
      </c>
      <c r="B745" s="104" t="s">
        <v>60</v>
      </c>
      <c r="C745" s="145">
        <v>45869</v>
      </c>
      <c r="D745" s="168">
        <v>200</v>
      </c>
    </row>
    <row r="746" spans="1:4" x14ac:dyDescent="0.25">
      <c r="A746" t="str">
        <f t="shared" si="11"/>
        <v>IMPACTA</v>
      </c>
      <c r="B746" s="104" t="s">
        <v>60</v>
      </c>
      <c r="C746" s="145">
        <v>45869</v>
      </c>
      <c r="D746" s="168">
        <v>200</v>
      </c>
    </row>
    <row r="747" spans="1:4" x14ac:dyDescent="0.25">
      <c r="A747" t="str">
        <f t="shared" si="11"/>
        <v>IMPACTA</v>
      </c>
      <c r="B747" s="104" t="s">
        <v>60</v>
      </c>
      <c r="C747" s="145">
        <v>45869</v>
      </c>
      <c r="D747" s="168">
        <v>200</v>
      </c>
    </row>
    <row r="748" spans="1:4" x14ac:dyDescent="0.25">
      <c r="A748">
        <f t="shared" si="11"/>
        <v>0</v>
      </c>
      <c r="B748" s="104" t="s">
        <v>407</v>
      </c>
      <c r="C748" s="145">
        <v>45869</v>
      </c>
      <c r="D748" s="168">
        <v>150</v>
      </c>
    </row>
    <row r="749" spans="1:4" x14ac:dyDescent="0.25">
      <c r="A749">
        <f t="shared" si="11"/>
        <v>0</v>
      </c>
      <c r="B749" s="104" t="s">
        <v>407</v>
      </c>
      <c r="C749" s="145">
        <v>45869</v>
      </c>
      <c r="D749" s="168">
        <v>150</v>
      </c>
    </row>
    <row r="750" spans="1:4" x14ac:dyDescent="0.25">
      <c r="A750">
        <f t="shared" si="11"/>
        <v>0</v>
      </c>
      <c r="B750" s="104" t="s">
        <v>407</v>
      </c>
      <c r="C750" s="145">
        <v>45869</v>
      </c>
      <c r="D750" s="168">
        <v>150</v>
      </c>
    </row>
    <row r="751" spans="1:4" x14ac:dyDescent="0.25">
      <c r="A751">
        <f t="shared" si="11"/>
        <v>0</v>
      </c>
      <c r="B751" s="104" t="s">
        <v>407</v>
      </c>
      <c r="C751" s="145">
        <v>45869</v>
      </c>
      <c r="D751" s="168">
        <v>150</v>
      </c>
    </row>
    <row r="752" spans="1:4" x14ac:dyDescent="0.25">
      <c r="A752">
        <f t="shared" si="11"/>
        <v>0</v>
      </c>
      <c r="B752" s="104" t="s">
        <v>407</v>
      </c>
      <c r="C752" s="145">
        <v>45869</v>
      </c>
      <c r="D752" s="168">
        <v>150</v>
      </c>
    </row>
    <row r="753" spans="1:4" x14ac:dyDescent="0.25">
      <c r="A753" t="str">
        <f t="shared" si="11"/>
        <v>IMPACTA</v>
      </c>
      <c r="B753" s="104" t="s">
        <v>60</v>
      </c>
      <c r="C753" s="145">
        <v>45869</v>
      </c>
      <c r="D753" s="168">
        <v>200</v>
      </c>
    </row>
    <row r="754" spans="1:4" x14ac:dyDescent="0.25">
      <c r="A754" t="str">
        <f t="shared" si="11"/>
        <v>IMPACTA</v>
      </c>
      <c r="B754" s="104" t="s">
        <v>60</v>
      </c>
      <c r="C754" s="145">
        <v>45869</v>
      </c>
      <c r="D754" s="168">
        <v>200</v>
      </c>
    </row>
    <row r="755" spans="1:4" x14ac:dyDescent="0.25">
      <c r="A755" t="str">
        <f t="shared" si="11"/>
        <v>IMPACTA</v>
      </c>
      <c r="B755" s="104" t="s">
        <v>60</v>
      </c>
      <c r="C755" s="145">
        <v>45869</v>
      </c>
      <c r="D755" s="168">
        <v>200</v>
      </c>
    </row>
    <row r="756" spans="1:4" x14ac:dyDescent="0.25">
      <c r="A756" t="str">
        <f t="shared" si="11"/>
        <v>IMPACTA</v>
      </c>
      <c r="B756" s="113" t="s">
        <v>60</v>
      </c>
      <c r="C756" s="145">
        <v>45869</v>
      </c>
      <c r="D756" s="169">
        <v>200</v>
      </c>
    </row>
    <row r="757" spans="1:4" x14ac:dyDescent="0.25">
      <c r="A757" t="str">
        <f t="shared" si="11"/>
        <v>IMPACTA</v>
      </c>
      <c r="B757" s="113" t="s">
        <v>60</v>
      </c>
      <c r="C757" s="145">
        <v>45869</v>
      </c>
      <c r="D757" s="169">
        <v>250</v>
      </c>
    </row>
    <row r="758" spans="1:4" x14ac:dyDescent="0.25">
      <c r="A758" t="str">
        <f t="shared" si="11"/>
        <v>IMPACTA</v>
      </c>
      <c r="B758" s="113" t="s">
        <v>60</v>
      </c>
      <c r="C758" s="145">
        <v>45869</v>
      </c>
      <c r="D758" s="169">
        <v>250</v>
      </c>
    </row>
    <row r="759" spans="1:4" x14ac:dyDescent="0.25">
      <c r="A759" t="str">
        <f t="shared" si="11"/>
        <v>IMPACTA</v>
      </c>
      <c r="B759" s="113" t="s">
        <v>60</v>
      </c>
      <c r="C759" s="145">
        <v>45869</v>
      </c>
      <c r="D759" s="169">
        <v>250</v>
      </c>
    </row>
    <row r="760" spans="1:4" x14ac:dyDescent="0.25">
      <c r="A760" t="str">
        <f t="shared" si="11"/>
        <v>IMPACTA</v>
      </c>
      <c r="B760" s="104" t="s">
        <v>60</v>
      </c>
      <c r="C760" s="145">
        <v>45869</v>
      </c>
      <c r="D760" s="168">
        <v>250</v>
      </c>
    </row>
    <row r="761" spans="1:4" x14ac:dyDescent="0.25">
      <c r="A761" t="str">
        <f t="shared" si="11"/>
        <v>IMPACTA</v>
      </c>
      <c r="B761" s="104" t="s">
        <v>60</v>
      </c>
      <c r="C761" s="145">
        <v>45869</v>
      </c>
      <c r="D761" s="168">
        <v>250</v>
      </c>
    </row>
    <row r="762" spans="1:4" x14ac:dyDescent="0.25">
      <c r="A762" t="str">
        <f t="shared" si="11"/>
        <v>IMPACTA</v>
      </c>
      <c r="B762" s="104" t="s">
        <v>60</v>
      </c>
      <c r="C762" s="145">
        <v>45869</v>
      </c>
      <c r="D762" s="168">
        <v>250</v>
      </c>
    </row>
    <row r="763" spans="1:4" x14ac:dyDescent="0.25">
      <c r="A763" t="str">
        <f t="shared" si="11"/>
        <v>IMPACTA</v>
      </c>
      <c r="B763" s="104" t="s">
        <v>60</v>
      </c>
      <c r="C763" s="145">
        <v>45869</v>
      </c>
      <c r="D763" s="168">
        <v>250</v>
      </c>
    </row>
    <row r="764" spans="1:4" x14ac:dyDescent="0.25">
      <c r="A764" t="str">
        <f t="shared" si="11"/>
        <v>IMPACTA</v>
      </c>
      <c r="B764" s="104" t="s">
        <v>60</v>
      </c>
      <c r="C764" s="145">
        <v>45869</v>
      </c>
      <c r="D764" s="168">
        <v>250</v>
      </c>
    </row>
    <row r="765" spans="1:4" x14ac:dyDescent="0.25">
      <c r="A765" t="str">
        <f t="shared" si="11"/>
        <v>IMPACTA</v>
      </c>
      <c r="B765" s="104" t="s">
        <v>60</v>
      </c>
      <c r="C765" s="145">
        <v>45869</v>
      </c>
      <c r="D765" s="168">
        <v>200</v>
      </c>
    </row>
    <row r="766" spans="1:4" x14ac:dyDescent="0.25">
      <c r="A766" t="str">
        <f t="shared" si="11"/>
        <v>IMPACTA</v>
      </c>
      <c r="B766" s="104" t="s">
        <v>60</v>
      </c>
      <c r="C766" s="145">
        <v>45869</v>
      </c>
      <c r="D766" s="168">
        <v>200</v>
      </c>
    </row>
    <row r="767" spans="1:4" x14ac:dyDescent="0.25">
      <c r="A767" t="str">
        <f t="shared" si="11"/>
        <v>IMPACTA</v>
      </c>
      <c r="B767" s="104" t="s">
        <v>60</v>
      </c>
      <c r="C767" s="145">
        <v>45869</v>
      </c>
      <c r="D767" s="168">
        <v>200</v>
      </c>
    </row>
    <row r="768" spans="1:4" x14ac:dyDescent="0.25">
      <c r="A768" t="str">
        <f t="shared" si="11"/>
        <v>IMPACTA</v>
      </c>
      <c r="B768" s="104" t="s">
        <v>60</v>
      </c>
      <c r="C768" s="145">
        <v>45869</v>
      </c>
      <c r="D768" s="168">
        <v>200</v>
      </c>
    </row>
    <row r="769" spans="1:4" x14ac:dyDescent="0.25">
      <c r="A769" t="str">
        <f t="shared" si="11"/>
        <v>IMPACTA</v>
      </c>
      <c r="B769" s="104" t="s">
        <v>60</v>
      </c>
      <c r="C769" s="145">
        <v>45869</v>
      </c>
      <c r="D769" s="168">
        <v>200</v>
      </c>
    </row>
    <row r="770" spans="1:4" x14ac:dyDescent="0.25">
      <c r="A770" t="str">
        <f t="shared" ref="A770:A775" si="12">VLOOKUP(B770,$AA:$AB,2,)</f>
        <v>IMPACTA</v>
      </c>
      <c r="B770" s="104" t="s">
        <v>60</v>
      </c>
      <c r="C770" s="145">
        <v>45869</v>
      </c>
      <c r="D770" s="168">
        <v>200</v>
      </c>
    </row>
    <row r="771" spans="1:4" x14ac:dyDescent="0.25">
      <c r="A771">
        <f t="shared" si="12"/>
        <v>0</v>
      </c>
      <c r="B771" s="113" t="s">
        <v>408</v>
      </c>
      <c r="C771" s="145">
        <v>45869</v>
      </c>
      <c r="D771" s="169">
        <v>100</v>
      </c>
    </row>
    <row r="772" spans="1:4" x14ac:dyDescent="0.25">
      <c r="A772" t="str">
        <f t="shared" si="12"/>
        <v>IMPACTA</v>
      </c>
      <c r="B772" s="104" t="s">
        <v>60</v>
      </c>
      <c r="C772" s="145">
        <v>45869</v>
      </c>
      <c r="D772" s="168">
        <v>200</v>
      </c>
    </row>
    <row r="773" spans="1:4" x14ac:dyDescent="0.25">
      <c r="A773" t="str">
        <f t="shared" si="12"/>
        <v>IMPACTA</v>
      </c>
      <c r="B773" s="104" t="s">
        <v>60</v>
      </c>
      <c r="C773" s="145">
        <v>45869</v>
      </c>
      <c r="D773" s="168">
        <v>250</v>
      </c>
    </row>
    <row r="774" spans="1:4" x14ac:dyDescent="0.25">
      <c r="A774" t="str">
        <f t="shared" si="12"/>
        <v>EPA QUIMICA</v>
      </c>
      <c r="B774" s="102" t="s">
        <v>428</v>
      </c>
      <c r="C774" s="145">
        <v>45869</v>
      </c>
      <c r="D774" s="199">
        <v>280</v>
      </c>
    </row>
    <row r="775" spans="1:4" x14ac:dyDescent="0.25">
      <c r="A775" t="str">
        <f t="shared" si="12"/>
        <v>EPA QUIMICA</v>
      </c>
      <c r="B775" s="102" t="s">
        <v>428</v>
      </c>
      <c r="C775" s="145">
        <v>45869</v>
      </c>
      <c r="D775" s="199">
        <v>280</v>
      </c>
    </row>
    <row r="776" spans="1:4" x14ac:dyDescent="0.25">
      <c r="A776" t="str">
        <f t="shared" ref="A776:A839" si="13">VLOOKUP(B776,$AA:$AB,2,)</f>
        <v>IMPACTA</v>
      </c>
      <c r="B776" t="s">
        <v>60</v>
      </c>
      <c r="C776" s="145">
        <v>45869</v>
      </c>
      <c r="D776" s="196">
        <v>200</v>
      </c>
    </row>
    <row r="777" spans="1:4" x14ac:dyDescent="0.25">
      <c r="A777" t="str">
        <f t="shared" si="13"/>
        <v>IMPACTA</v>
      </c>
      <c r="B777" t="s">
        <v>60</v>
      </c>
      <c r="C777" s="145">
        <v>45869</v>
      </c>
      <c r="D777" s="196">
        <v>200</v>
      </c>
    </row>
    <row r="778" spans="1:4" x14ac:dyDescent="0.25">
      <c r="A778" t="str">
        <f t="shared" si="13"/>
        <v>IMPACTA</v>
      </c>
      <c r="B778" t="s">
        <v>60</v>
      </c>
      <c r="C778" s="145">
        <v>45869</v>
      </c>
      <c r="D778" s="196">
        <v>200</v>
      </c>
    </row>
    <row r="779" spans="1:4" x14ac:dyDescent="0.25">
      <c r="A779" t="str">
        <f t="shared" si="13"/>
        <v>IMPACTA</v>
      </c>
      <c r="B779" t="s">
        <v>60</v>
      </c>
      <c r="C779" s="145">
        <v>45869</v>
      </c>
      <c r="D779" s="196">
        <v>200</v>
      </c>
    </row>
    <row r="780" spans="1:4" x14ac:dyDescent="0.25">
      <c r="A780" t="str">
        <f t="shared" si="13"/>
        <v>IMPACTA</v>
      </c>
      <c r="B780" t="s">
        <v>60</v>
      </c>
      <c r="C780" s="145">
        <v>45869</v>
      </c>
      <c r="D780" s="196">
        <v>200</v>
      </c>
    </row>
    <row r="781" spans="1:4" x14ac:dyDescent="0.25">
      <c r="A781" t="str">
        <f t="shared" si="13"/>
        <v>IMPACTA</v>
      </c>
      <c r="B781" t="s">
        <v>60</v>
      </c>
      <c r="C781" s="145">
        <v>45869</v>
      </c>
      <c r="D781" s="196">
        <v>200</v>
      </c>
    </row>
    <row r="782" spans="1:4" x14ac:dyDescent="0.25">
      <c r="A782" t="str">
        <f t="shared" si="13"/>
        <v>IMPACTA</v>
      </c>
      <c r="B782" t="s">
        <v>60</v>
      </c>
      <c r="C782" s="145">
        <v>45869</v>
      </c>
      <c r="D782" s="196">
        <v>200</v>
      </c>
    </row>
    <row r="783" spans="1:4" x14ac:dyDescent="0.25">
      <c r="A783" t="str">
        <f t="shared" si="13"/>
        <v>IMPACTA</v>
      </c>
      <c r="B783" t="s">
        <v>60</v>
      </c>
      <c r="C783" s="145">
        <v>45869</v>
      </c>
      <c r="D783" s="196">
        <v>200</v>
      </c>
    </row>
    <row r="784" spans="1:4" x14ac:dyDescent="0.25">
      <c r="A784" t="str">
        <f t="shared" si="13"/>
        <v>IMPACTA</v>
      </c>
      <c r="B784" t="s">
        <v>60</v>
      </c>
      <c r="C784" s="145">
        <v>45869</v>
      </c>
      <c r="D784" s="196">
        <v>200</v>
      </c>
    </row>
    <row r="785" spans="1:4" x14ac:dyDescent="0.25">
      <c r="A785" t="str">
        <f t="shared" si="13"/>
        <v>IMPACTA</v>
      </c>
      <c r="B785" t="s">
        <v>60</v>
      </c>
      <c r="C785" s="145">
        <v>45869</v>
      </c>
      <c r="D785" s="196">
        <v>200</v>
      </c>
    </row>
    <row r="786" spans="1:4" x14ac:dyDescent="0.25">
      <c r="A786" t="str">
        <f t="shared" si="13"/>
        <v>IMPACTA</v>
      </c>
      <c r="B786" t="s">
        <v>60</v>
      </c>
      <c r="C786" s="145">
        <v>45869</v>
      </c>
      <c r="D786" s="196">
        <v>200</v>
      </c>
    </row>
    <row r="787" spans="1:4" x14ac:dyDescent="0.25">
      <c r="A787" t="str">
        <f t="shared" si="13"/>
        <v>IMPACTA</v>
      </c>
      <c r="B787" t="s">
        <v>60</v>
      </c>
      <c r="C787" s="145">
        <v>45869</v>
      </c>
      <c r="D787" s="196">
        <v>200</v>
      </c>
    </row>
    <row r="788" spans="1:4" x14ac:dyDescent="0.25">
      <c r="A788" t="str">
        <f t="shared" si="13"/>
        <v>IMPACTA</v>
      </c>
      <c r="B788" t="s">
        <v>60</v>
      </c>
      <c r="C788" s="145">
        <v>45869</v>
      </c>
      <c r="D788" s="196">
        <v>200</v>
      </c>
    </row>
    <row r="789" spans="1:4" x14ac:dyDescent="0.25">
      <c r="A789" t="str">
        <f t="shared" si="13"/>
        <v>IMPACTA</v>
      </c>
      <c r="B789" t="s">
        <v>60</v>
      </c>
      <c r="C789" s="145">
        <v>45869</v>
      </c>
      <c r="D789" s="196">
        <v>200</v>
      </c>
    </row>
    <row r="790" spans="1:4" x14ac:dyDescent="0.25">
      <c r="A790" t="str">
        <f t="shared" si="13"/>
        <v>IMPACTA</v>
      </c>
      <c r="B790" t="s">
        <v>60</v>
      </c>
      <c r="C790" s="145">
        <v>45869</v>
      </c>
      <c r="D790" s="196">
        <v>200</v>
      </c>
    </row>
    <row r="791" spans="1:4" x14ac:dyDescent="0.25">
      <c r="A791" t="str">
        <f t="shared" si="13"/>
        <v>IMPACTA</v>
      </c>
      <c r="B791" t="s">
        <v>60</v>
      </c>
      <c r="C791" s="145">
        <v>45869</v>
      </c>
      <c r="D791" s="196">
        <v>200</v>
      </c>
    </row>
    <row r="792" spans="1:4" x14ac:dyDescent="0.25">
      <c r="A792" t="str">
        <f t="shared" si="13"/>
        <v>IMPACTA</v>
      </c>
      <c r="B792" t="s">
        <v>60</v>
      </c>
      <c r="C792" s="145">
        <v>45869</v>
      </c>
      <c r="D792" s="196">
        <v>200</v>
      </c>
    </row>
    <row r="793" spans="1:4" x14ac:dyDescent="0.25">
      <c r="A793" t="str">
        <f t="shared" si="13"/>
        <v>IMPACTA</v>
      </c>
      <c r="B793" t="s">
        <v>60</v>
      </c>
      <c r="C793" s="145">
        <v>45869</v>
      </c>
      <c r="D793" s="196">
        <v>200</v>
      </c>
    </row>
    <row r="794" spans="1:4" x14ac:dyDescent="0.25">
      <c r="A794" t="str">
        <f t="shared" si="13"/>
        <v>IMPACTA</v>
      </c>
      <c r="B794" t="s">
        <v>60</v>
      </c>
      <c r="C794" s="145">
        <v>45869</v>
      </c>
      <c r="D794" s="196">
        <v>200</v>
      </c>
    </row>
    <row r="795" spans="1:4" x14ac:dyDescent="0.25">
      <c r="A795" t="str">
        <f t="shared" si="13"/>
        <v>IMPACTA</v>
      </c>
      <c r="B795" t="s">
        <v>60</v>
      </c>
      <c r="C795" s="145">
        <v>45869</v>
      </c>
      <c r="D795" s="196">
        <v>200</v>
      </c>
    </row>
    <row r="796" spans="1:4" x14ac:dyDescent="0.25">
      <c r="A796" t="str">
        <f t="shared" si="13"/>
        <v>IMPACTA</v>
      </c>
      <c r="B796" t="s">
        <v>60</v>
      </c>
      <c r="C796" s="145">
        <v>45869</v>
      </c>
      <c r="D796" s="196">
        <v>250</v>
      </c>
    </row>
    <row r="797" spans="1:4" x14ac:dyDescent="0.25">
      <c r="A797" t="str">
        <f t="shared" si="13"/>
        <v>IMPACTA</v>
      </c>
      <c r="B797" t="s">
        <v>60</v>
      </c>
      <c r="C797" s="145">
        <v>45869</v>
      </c>
      <c r="D797" s="196">
        <v>250</v>
      </c>
    </row>
    <row r="798" spans="1:4" x14ac:dyDescent="0.25">
      <c r="A798" t="str">
        <f t="shared" si="13"/>
        <v>IMPACTA</v>
      </c>
      <c r="B798" t="s">
        <v>60</v>
      </c>
      <c r="C798" s="145">
        <v>45869</v>
      </c>
      <c r="D798" s="196">
        <v>250</v>
      </c>
    </row>
    <row r="799" spans="1:4" x14ac:dyDescent="0.25">
      <c r="A799" t="str">
        <f t="shared" si="13"/>
        <v>IMPACTA</v>
      </c>
      <c r="B799" t="s">
        <v>60</v>
      </c>
      <c r="C799" s="145">
        <v>45869</v>
      </c>
      <c r="D799" s="196">
        <v>200</v>
      </c>
    </row>
    <row r="800" spans="1:4" x14ac:dyDescent="0.25">
      <c r="A800" t="str">
        <f t="shared" si="13"/>
        <v>IMPACTA</v>
      </c>
      <c r="B800" t="s">
        <v>60</v>
      </c>
      <c r="C800" s="145">
        <v>45869</v>
      </c>
      <c r="D800" s="196">
        <v>200</v>
      </c>
    </row>
    <row r="801" spans="1:4" x14ac:dyDescent="0.25">
      <c r="A801">
        <f t="shared" si="13"/>
        <v>0</v>
      </c>
      <c r="B801" t="s">
        <v>407</v>
      </c>
      <c r="C801" s="145">
        <v>45869</v>
      </c>
      <c r="D801" s="196">
        <v>150</v>
      </c>
    </row>
    <row r="802" spans="1:4" x14ac:dyDescent="0.25">
      <c r="A802">
        <f t="shared" si="13"/>
        <v>0</v>
      </c>
      <c r="B802" t="s">
        <v>407</v>
      </c>
      <c r="C802" s="145">
        <v>45869</v>
      </c>
      <c r="D802" s="196">
        <v>150</v>
      </c>
    </row>
    <row r="803" spans="1:4" x14ac:dyDescent="0.25">
      <c r="A803">
        <f t="shared" si="13"/>
        <v>0</v>
      </c>
      <c r="B803" t="s">
        <v>407</v>
      </c>
      <c r="C803" s="145">
        <v>45869</v>
      </c>
      <c r="D803" s="196">
        <v>150</v>
      </c>
    </row>
    <row r="804" spans="1:4" x14ac:dyDescent="0.25">
      <c r="A804">
        <f t="shared" si="13"/>
        <v>0</v>
      </c>
      <c r="B804" t="s">
        <v>407</v>
      </c>
      <c r="C804" s="145">
        <v>45869</v>
      </c>
      <c r="D804" s="196">
        <v>150</v>
      </c>
    </row>
    <row r="805" spans="1:4" x14ac:dyDescent="0.25">
      <c r="A805" t="str">
        <f t="shared" si="13"/>
        <v>MALABAR RESUMO</v>
      </c>
      <c r="B805" t="s">
        <v>389</v>
      </c>
      <c r="C805" s="145">
        <v>45869</v>
      </c>
      <c r="D805" s="196">
        <v>150</v>
      </c>
    </row>
    <row r="806" spans="1:4" x14ac:dyDescent="0.25">
      <c r="A806" t="str">
        <f t="shared" si="13"/>
        <v>MALABAR RESUMO</v>
      </c>
      <c r="B806" t="s">
        <v>389</v>
      </c>
      <c r="C806" s="145">
        <v>45869</v>
      </c>
      <c r="D806" s="196">
        <v>150</v>
      </c>
    </row>
    <row r="807" spans="1:4" x14ac:dyDescent="0.25">
      <c r="A807" t="str">
        <f t="shared" si="13"/>
        <v>MAGOGA HORTIFRUTI</v>
      </c>
      <c r="B807" t="s">
        <v>377</v>
      </c>
      <c r="C807" s="145">
        <v>45869</v>
      </c>
      <c r="D807" s="196">
        <v>150</v>
      </c>
    </row>
    <row r="808" spans="1:4" x14ac:dyDescent="0.25">
      <c r="A808" t="str">
        <f t="shared" si="13"/>
        <v>MAGOGA HORTIFRUTI</v>
      </c>
      <c r="B808" t="s">
        <v>377</v>
      </c>
      <c r="C808" s="145">
        <v>45869</v>
      </c>
      <c r="D808" s="196">
        <v>150</v>
      </c>
    </row>
    <row r="809" spans="1:4" x14ac:dyDescent="0.25">
      <c r="A809" t="str">
        <f t="shared" si="13"/>
        <v>MAGOGA HORTIFRUTI</v>
      </c>
      <c r="B809" t="s">
        <v>377</v>
      </c>
      <c r="C809" s="145">
        <v>45869</v>
      </c>
      <c r="D809" s="196">
        <v>150</v>
      </c>
    </row>
    <row r="810" spans="1:4" x14ac:dyDescent="0.25">
      <c r="A810">
        <f t="shared" si="13"/>
        <v>0</v>
      </c>
      <c r="B810" t="s">
        <v>408</v>
      </c>
      <c r="C810" s="145">
        <v>45869</v>
      </c>
      <c r="D810" s="196">
        <v>100</v>
      </c>
    </row>
    <row r="811" spans="1:4" x14ac:dyDescent="0.25">
      <c r="A811">
        <f t="shared" si="13"/>
        <v>0</v>
      </c>
      <c r="B811" t="s">
        <v>408</v>
      </c>
      <c r="C811" s="145">
        <v>45869</v>
      </c>
      <c r="D811" s="196">
        <v>100</v>
      </c>
    </row>
    <row r="812" spans="1:4" x14ac:dyDescent="0.25">
      <c r="A812" t="str">
        <f t="shared" si="13"/>
        <v>MELC INDUSTRIA E COMERCIO LTDA</v>
      </c>
      <c r="B812" t="s">
        <v>422</v>
      </c>
      <c r="C812" s="145">
        <v>45869</v>
      </c>
      <c r="D812" s="196">
        <v>150</v>
      </c>
    </row>
    <row r="813" spans="1:4" x14ac:dyDescent="0.25">
      <c r="A813" t="str">
        <f t="shared" si="13"/>
        <v>MELC INDUSTRIA E COMERCIO LTDA</v>
      </c>
      <c r="B813" t="s">
        <v>422</v>
      </c>
      <c r="C813" s="145">
        <v>45869</v>
      </c>
      <c r="D813" s="196">
        <v>150</v>
      </c>
    </row>
    <row r="814" spans="1:4" x14ac:dyDescent="0.25">
      <c r="A814" t="str">
        <f t="shared" si="13"/>
        <v>MELC INDUSTRIA E COMERCIO LTDA</v>
      </c>
      <c r="B814" t="s">
        <v>422</v>
      </c>
      <c r="C814" s="145">
        <v>45869</v>
      </c>
      <c r="D814" s="196">
        <v>150</v>
      </c>
    </row>
    <row r="815" spans="1:4" x14ac:dyDescent="0.25">
      <c r="A815" t="str">
        <f t="shared" si="13"/>
        <v>MELC INDUSTRIA E COMERCIO LTDA</v>
      </c>
      <c r="B815" t="s">
        <v>422</v>
      </c>
      <c r="C815" s="145">
        <v>45869</v>
      </c>
      <c r="D815" s="196">
        <v>150</v>
      </c>
    </row>
    <row r="816" spans="1:4" x14ac:dyDescent="0.25">
      <c r="A816" t="str">
        <f t="shared" si="13"/>
        <v>MALABAR RESUMO</v>
      </c>
      <c r="B816" t="s">
        <v>389</v>
      </c>
      <c r="C816" s="145">
        <v>45869</v>
      </c>
      <c r="D816" s="196">
        <v>150</v>
      </c>
    </row>
    <row r="817" spans="1:4" x14ac:dyDescent="0.25">
      <c r="A817" t="str">
        <f t="shared" si="13"/>
        <v>MAGOGA HORTIFRUTI</v>
      </c>
      <c r="B817" t="s">
        <v>377</v>
      </c>
      <c r="C817" s="145">
        <v>45869</v>
      </c>
      <c r="D817" s="196">
        <v>150</v>
      </c>
    </row>
    <row r="818" spans="1:4" x14ac:dyDescent="0.25">
      <c r="A818" t="str">
        <f t="shared" si="13"/>
        <v>CYBELAR RESUMO</v>
      </c>
      <c r="B818" t="s">
        <v>371</v>
      </c>
      <c r="C818" s="145">
        <v>45869</v>
      </c>
      <c r="D818" s="196">
        <v>70</v>
      </c>
    </row>
    <row r="819" spans="1:4" x14ac:dyDescent="0.25">
      <c r="A819" t="str">
        <f t="shared" si="13"/>
        <v>CYBELAR RESUMO</v>
      </c>
      <c r="B819" t="s">
        <v>409</v>
      </c>
      <c r="C819" s="145">
        <v>45869</v>
      </c>
      <c r="D819" s="196">
        <v>70</v>
      </c>
    </row>
    <row r="820" spans="1:4" x14ac:dyDescent="0.25">
      <c r="A820" t="str">
        <f t="shared" si="13"/>
        <v>CYBELAR RESUMO</v>
      </c>
      <c r="B820" t="s">
        <v>411</v>
      </c>
      <c r="C820" s="145">
        <v>45869</v>
      </c>
      <c r="D820" s="196">
        <v>320</v>
      </c>
    </row>
    <row r="821" spans="1:4" x14ac:dyDescent="0.25">
      <c r="A821" t="str">
        <f t="shared" si="13"/>
        <v>CYBELAR RESUMO</v>
      </c>
      <c r="B821" t="s">
        <v>429</v>
      </c>
      <c r="C821" s="145">
        <v>45869</v>
      </c>
      <c r="D821" s="196">
        <v>180</v>
      </c>
    </row>
    <row r="822" spans="1:4" x14ac:dyDescent="0.25">
      <c r="A822" t="str">
        <f t="shared" si="13"/>
        <v>RESIDENCIAL TERRACO VILA BELA</v>
      </c>
      <c r="B822" s="102" t="s">
        <v>392</v>
      </c>
      <c r="C822" s="145">
        <v>45869</v>
      </c>
      <c r="D822" s="168">
        <v>150</v>
      </c>
    </row>
    <row r="823" spans="1:4" x14ac:dyDescent="0.25">
      <c r="A823" t="str">
        <f t="shared" si="13"/>
        <v>RESIDENCIAL TERRACO VILA BELA</v>
      </c>
      <c r="B823" s="102" t="s">
        <v>392</v>
      </c>
      <c r="C823" s="145">
        <v>45869</v>
      </c>
      <c r="D823" s="168">
        <v>150</v>
      </c>
    </row>
    <row r="824" spans="1:4" x14ac:dyDescent="0.25">
      <c r="A824" t="str">
        <f t="shared" si="13"/>
        <v>RESIDENCIAL TERRACO VILA BELA</v>
      </c>
      <c r="B824" s="102" t="s">
        <v>392</v>
      </c>
      <c r="C824" s="145">
        <v>45869</v>
      </c>
      <c r="D824" s="168">
        <v>150</v>
      </c>
    </row>
    <row r="825" spans="1:4" x14ac:dyDescent="0.25">
      <c r="A825" t="str">
        <f t="shared" si="13"/>
        <v>RESIDENCIAL TERRACO VILA BELA</v>
      </c>
      <c r="B825" s="102" t="s">
        <v>392</v>
      </c>
      <c r="C825" s="145">
        <v>45869</v>
      </c>
      <c r="D825" s="168">
        <v>150</v>
      </c>
    </row>
    <row r="826" spans="1:4" x14ac:dyDescent="0.25">
      <c r="A826" t="str">
        <f t="shared" si="13"/>
        <v>RESIDENCIAL TERRACO VILA BELA</v>
      </c>
      <c r="B826" s="102" t="s">
        <v>392</v>
      </c>
      <c r="C826" s="145">
        <v>45869</v>
      </c>
      <c r="D826" s="168">
        <v>150</v>
      </c>
    </row>
    <row r="827" spans="1:4" x14ac:dyDescent="0.25">
      <c r="A827" t="str">
        <f t="shared" si="13"/>
        <v>RESIDENCIAL TERRACO VILA BELA</v>
      </c>
      <c r="B827" s="102" t="s">
        <v>392</v>
      </c>
      <c r="C827" s="145">
        <v>45869</v>
      </c>
      <c r="D827" s="168">
        <v>150</v>
      </c>
    </row>
    <row r="828" spans="1:4" x14ac:dyDescent="0.25">
      <c r="A828" t="str">
        <f t="shared" si="13"/>
        <v>RESIDENCIAL TERRACO VILA BELA</v>
      </c>
      <c r="B828" s="102" t="s">
        <v>392</v>
      </c>
      <c r="C828" s="145">
        <v>45869</v>
      </c>
      <c r="D828" s="168">
        <v>150</v>
      </c>
    </row>
    <row r="829" spans="1:4" x14ac:dyDescent="0.25">
      <c r="A829" t="str">
        <f t="shared" si="13"/>
        <v>RESIDENCIAL TERRACO VILA BELA</v>
      </c>
      <c r="B829" s="102" t="s">
        <v>392</v>
      </c>
      <c r="C829" s="145">
        <v>45869</v>
      </c>
      <c r="D829" s="168">
        <v>150</v>
      </c>
    </row>
    <row r="830" spans="1:4" x14ac:dyDescent="0.25">
      <c r="A830" t="str">
        <f t="shared" si="13"/>
        <v>RESIDENCIAL TERRACO VILA BELA</v>
      </c>
      <c r="B830" s="102" t="s">
        <v>392</v>
      </c>
      <c r="C830" s="145">
        <v>45869</v>
      </c>
      <c r="D830" s="168">
        <v>150</v>
      </c>
    </row>
    <row r="831" spans="1:4" x14ac:dyDescent="0.25">
      <c r="A831" t="str">
        <f t="shared" si="13"/>
        <v>RESIDENCIAL TERRACO VILA BELA</v>
      </c>
      <c r="B831" s="102" t="s">
        <v>392</v>
      </c>
      <c r="C831" s="145">
        <v>45869</v>
      </c>
      <c r="D831" s="168">
        <v>150</v>
      </c>
    </row>
    <row r="832" spans="1:4" x14ac:dyDescent="0.25">
      <c r="A832" t="str">
        <f t="shared" si="13"/>
        <v>RESIDENCIAL TERRACO VILA BELA</v>
      </c>
      <c r="B832" s="102" t="s">
        <v>392</v>
      </c>
      <c r="C832" s="145">
        <v>45869</v>
      </c>
      <c r="D832" s="168">
        <v>170</v>
      </c>
    </row>
    <row r="833" spans="1:4" x14ac:dyDescent="0.25">
      <c r="A833" t="str">
        <f t="shared" si="13"/>
        <v>RESIDENCIAL TERRACO VILA BELA</v>
      </c>
      <c r="B833" s="102" t="s">
        <v>392</v>
      </c>
      <c r="C833" s="145">
        <v>45869</v>
      </c>
      <c r="D833" s="168">
        <v>170</v>
      </c>
    </row>
    <row r="834" spans="1:4" x14ac:dyDescent="0.25">
      <c r="A834" t="str">
        <f t="shared" si="13"/>
        <v>RESIDENCIAL TERRACO VILA BELA</v>
      </c>
      <c r="B834" s="102" t="s">
        <v>392</v>
      </c>
      <c r="C834" s="145">
        <v>45869</v>
      </c>
      <c r="D834" s="168">
        <v>170</v>
      </c>
    </row>
    <row r="835" spans="1:4" x14ac:dyDescent="0.25">
      <c r="A835" t="str">
        <f t="shared" si="13"/>
        <v>RESIDENCIAL TERRACO VILA BELA</v>
      </c>
      <c r="B835" s="102" t="s">
        <v>392</v>
      </c>
      <c r="C835" s="145">
        <v>45869</v>
      </c>
      <c r="D835" s="168">
        <v>170</v>
      </c>
    </row>
    <row r="836" spans="1:4" x14ac:dyDescent="0.25">
      <c r="A836" t="str">
        <f t="shared" si="13"/>
        <v>TRIMPLAS</v>
      </c>
      <c r="B836" s="102" t="s">
        <v>397</v>
      </c>
      <c r="C836" s="145">
        <v>45869</v>
      </c>
      <c r="D836" s="168">
        <v>150</v>
      </c>
    </row>
    <row r="837" spans="1:4" x14ac:dyDescent="0.25">
      <c r="A837" t="str">
        <f t="shared" si="13"/>
        <v>TRIMPLAS</v>
      </c>
      <c r="B837" s="102" t="s">
        <v>397</v>
      </c>
      <c r="C837" s="145">
        <v>45869</v>
      </c>
      <c r="D837" s="168">
        <v>150</v>
      </c>
    </row>
    <row r="838" spans="1:4" x14ac:dyDescent="0.25">
      <c r="A838" t="str">
        <f t="shared" si="13"/>
        <v>TRIMPLAS</v>
      </c>
      <c r="B838" s="102" t="s">
        <v>397</v>
      </c>
      <c r="C838" s="145">
        <v>45869</v>
      </c>
      <c r="D838" s="168">
        <v>150</v>
      </c>
    </row>
    <row r="839" spans="1:4" x14ac:dyDescent="0.25">
      <c r="A839" t="str">
        <f t="shared" si="13"/>
        <v>G-KT DO BRASIL LTDA</v>
      </c>
      <c r="B839" s="102" t="s">
        <v>423</v>
      </c>
      <c r="C839" s="145">
        <v>45869</v>
      </c>
      <c r="D839" s="168">
        <v>180</v>
      </c>
    </row>
    <row r="840" spans="1:4" x14ac:dyDescent="0.25">
      <c r="A840" t="str">
        <f t="shared" ref="A840:A903" si="14">VLOOKUP(B840,$AA:$AB,2,)</f>
        <v>G-KT DO BRASIL LTDA</v>
      </c>
      <c r="B840" s="102" t="s">
        <v>423</v>
      </c>
      <c r="C840" s="145">
        <v>45869</v>
      </c>
      <c r="D840" s="168">
        <v>180</v>
      </c>
    </row>
    <row r="841" spans="1:4" x14ac:dyDescent="0.25">
      <c r="A841" t="str">
        <f t="shared" si="14"/>
        <v>CONJ RESID CAMPOS ELISEOS</v>
      </c>
      <c r="B841" s="102" t="s">
        <v>378</v>
      </c>
      <c r="C841" s="145">
        <v>45869</v>
      </c>
      <c r="D841" s="168">
        <v>150</v>
      </c>
    </row>
    <row r="842" spans="1:4" x14ac:dyDescent="0.25">
      <c r="A842" t="str">
        <f t="shared" si="14"/>
        <v>CONJ RESID CAMPOS ELISEOS</v>
      </c>
      <c r="B842" s="102" t="s">
        <v>378</v>
      </c>
      <c r="C842" s="145">
        <v>45869</v>
      </c>
      <c r="D842" s="168">
        <v>150</v>
      </c>
    </row>
    <row r="843" spans="1:4" x14ac:dyDescent="0.25">
      <c r="A843" t="str">
        <f t="shared" si="14"/>
        <v>CONJ RESID CAMPOS ELISEOS</v>
      </c>
      <c r="B843" s="102" t="s">
        <v>378</v>
      </c>
      <c r="C843" s="145">
        <v>45869</v>
      </c>
      <c r="D843" s="168">
        <v>150</v>
      </c>
    </row>
    <row r="844" spans="1:4" x14ac:dyDescent="0.25">
      <c r="A844" t="str">
        <f t="shared" si="14"/>
        <v>CONJ RESID CAMPOS ELISEOS</v>
      </c>
      <c r="B844" s="102" t="s">
        <v>378</v>
      </c>
      <c r="C844" s="145">
        <v>45869</v>
      </c>
      <c r="D844" s="168">
        <v>150</v>
      </c>
    </row>
    <row r="845" spans="1:4" x14ac:dyDescent="0.25">
      <c r="A845" t="str">
        <f t="shared" si="14"/>
        <v>CONJ RESID CAMPOS ELISEOS</v>
      </c>
      <c r="B845" s="102" t="s">
        <v>378</v>
      </c>
      <c r="C845" s="145">
        <v>45869</v>
      </c>
      <c r="D845" s="168">
        <v>150</v>
      </c>
    </row>
    <row r="846" spans="1:4" x14ac:dyDescent="0.25">
      <c r="A846" t="str">
        <f t="shared" si="14"/>
        <v>CONJ RESID CAMPOS ELISEOS</v>
      </c>
      <c r="B846" s="102" t="s">
        <v>378</v>
      </c>
      <c r="C846" s="145">
        <v>45869</v>
      </c>
      <c r="D846" s="168">
        <v>150</v>
      </c>
    </row>
    <row r="847" spans="1:4" x14ac:dyDescent="0.25">
      <c r="A847" t="str">
        <f t="shared" si="14"/>
        <v>CONJ RESID CAMPOS ELISEOS</v>
      </c>
      <c r="B847" s="102" t="s">
        <v>378</v>
      </c>
      <c r="C847" s="145">
        <v>45869</v>
      </c>
      <c r="D847" s="168">
        <v>150</v>
      </c>
    </row>
    <row r="848" spans="1:4" x14ac:dyDescent="0.25">
      <c r="A848" t="str">
        <f t="shared" si="14"/>
        <v>CONJ RESID CAMPOS ELISEOS</v>
      </c>
      <c r="B848" s="102" t="s">
        <v>378</v>
      </c>
      <c r="C848" s="145">
        <v>45869</v>
      </c>
      <c r="D848" s="168">
        <v>150</v>
      </c>
    </row>
    <row r="849" spans="1:4" x14ac:dyDescent="0.25">
      <c r="A849" t="str">
        <f t="shared" si="14"/>
        <v>CONJ RESID CAMPOS ELISEOS</v>
      </c>
      <c r="B849" s="102" t="s">
        <v>378</v>
      </c>
      <c r="C849" s="145">
        <v>45869</v>
      </c>
      <c r="D849" s="168">
        <v>150</v>
      </c>
    </row>
    <row r="850" spans="1:4" x14ac:dyDescent="0.25">
      <c r="A850" t="str">
        <f t="shared" si="14"/>
        <v>CONJ RESID CAMPOS ELISEOS</v>
      </c>
      <c r="B850" s="102" t="s">
        <v>378</v>
      </c>
      <c r="C850" s="145">
        <v>45869</v>
      </c>
      <c r="D850" s="168">
        <v>150</v>
      </c>
    </row>
    <row r="851" spans="1:4" x14ac:dyDescent="0.25">
      <c r="A851" t="str">
        <f t="shared" si="14"/>
        <v xml:space="preserve">CONDOMINIO MASSIMO RESIDENCE  </v>
      </c>
      <c r="B851" s="102" t="s">
        <v>430</v>
      </c>
      <c r="C851" s="145">
        <v>45869</v>
      </c>
      <c r="D851" s="168">
        <v>150</v>
      </c>
    </row>
    <row r="852" spans="1:4" x14ac:dyDescent="0.25">
      <c r="A852" t="str">
        <f t="shared" si="14"/>
        <v xml:space="preserve">CONDOMINIO MASSIMO RESIDENCE  </v>
      </c>
      <c r="B852" s="102" t="s">
        <v>430</v>
      </c>
      <c r="C852" s="145">
        <v>45869</v>
      </c>
      <c r="D852" s="168">
        <v>150</v>
      </c>
    </row>
    <row r="853" spans="1:4" x14ac:dyDescent="0.25">
      <c r="A853" t="str">
        <f t="shared" si="14"/>
        <v>DHL RESUMO</v>
      </c>
      <c r="B853" s="167" t="s">
        <v>425</v>
      </c>
      <c r="C853" s="145">
        <v>45869</v>
      </c>
      <c r="D853" s="196">
        <v>600</v>
      </c>
    </row>
    <row r="854" spans="1:4" x14ac:dyDescent="0.25">
      <c r="A854" t="str">
        <f t="shared" si="14"/>
        <v>CHROMA VEICULOS VINHEDO</v>
      </c>
      <c r="B854" s="167" t="s">
        <v>223</v>
      </c>
      <c r="C854" s="145">
        <v>45869</v>
      </c>
      <c r="D854" s="196">
        <v>520</v>
      </c>
    </row>
    <row r="855" spans="1:4" x14ac:dyDescent="0.25">
      <c r="A855" t="str">
        <f t="shared" si="14"/>
        <v>BIC AMAZONIA BARUERI</v>
      </c>
      <c r="B855" t="s">
        <v>416</v>
      </c>
      <c r="C855" s="145">
        <v>45869</v>
      </c>
      <c r="D855" s="196">
        <v>360</v>
      </c>
    </row>
    <row r="856" spans="1:4" x14ac:dyDescent="0.25">
      <c r="A856" t="str">
        <f t="shared" si="14"/>
        <v>DHL RESUMO</v>
      </c>
      <c r="B856" t="s">
        <v>431</v>
      </c>
      <c r="C856" s="145">
        <v>45869</v>
      </c>
      <c r="D856" s="196">
        <v>340</v>
      </c>
    </row>
    <row r="857" spans="1:4" x14ac:dyDescent="0.25">
      <c r="A857" t="str">
        <f t="shared" si="14"/>
        <v>HARALD RESUMO</v>
      </c>
      <c r="B857" s="104" t="s">
        <v>421</v>
      </c>
      <c r="C857" s="145">
        <v>45869</v>
      </c>
      <c r="D857" s="196">
        <v>180</v>
      </c>
    </row>
    <row r="858" spans="1:4" x14ac:dyDescent="0.25">
      <c r="A858" t="str">
        <f t="shared" si="14"/>
        <v>HARALD RESUMO</v>
      </c>
      <c r="B858" s="104" t="s">
        <v>421</v>
      </c>
      <c r="C858" s="145">
        <v>45869</v>
      </c>
      <c r="D858" s="196">
        <v>180</v>
      </c>
    </row>
    <row r="859" spans="1:4" x14ac:dyDescent="0.25">
      <c r="A859" t="str">
        <f t="shared" si="14"/>
        <v>HARALD RESUMO</v>
      </c>
      <c r="B859" s="104" t="s">
        <v>421</v>
      </c>
      <c r="C859" s="145">
        <v>45869</v>
      </c>
      <c r="D859" s="196">
        <v>180</v>
      </c>
    </row>
    <row r="860" spans="1:4" x14ac:dyDescent="0.25">
      <c r="A860" t="str">
        <f t="shared" si="14"/>
        <v>HARALD RESUMO</v>
      </c>
      <c r="B860" s="104" t="s">
        <v>421</v>
      </c>
      <c r="C860" s="145">
        <v>45869</v>
      </c>
      <c r="D860" s="196">
        <v>180</v>
      </c>
    </row>
    <row r="861" spans="1:4" x14ac:dyDescent="0.25">
      <c r="A861" t="str">
        <f t="shared" si="14"/>
        <v>HARALD RESUMO</v>
      </c>
      <c r="B861" s="104" t="s">
        <v>421</v>
      </c>
      <c r="C861" s="145">
        <v>45869</v>
      </c>
      <c r="D861" s="196">
        <v>180</v>
      </c>
    </row>
    <row r="862" spans="1:4" x14ac:dyDescent="0.25">
      <c r="A862" t="str">
        <f t="shared" si="14"/>
        <v>HARALD RESUMO</v>
      </c>
      <c r="B862" s="104" t="s">
        <v>421</v>
      </c>
      <c r="C862" s="145">
        <v>45869</v>
      </c>
      <c r="D862" s="196">
        <v>130</v>
      </c>
    </row>
    <row r="863" spans="1:4" x14ac:dyDescent="0.25">
      <c r="A863" t="str">
        <f t="shared" si="14"/>
        <v>HARALD RESUMO</v>
      </c>
      <c r="B863" s="104" t="s">
        <v>421</v>
      </c>
      <c r="C863" s="145">
        <v>45869</v>
      </c>
      <c r="D863" s="196">
        <v>180</v>
      </c>
    </row>
    <row r="864" spans="1:4" x14ac:dyDescent="0.25">
      <c r="A864" t="str">
        <f t="shared" si="14"/>
        <v>HARALD RESUMO</v>
      </c>
      <c r="B864" s="104" t="s">
        <v>421</v>
      </c>
      <c r="C864" s="145">
        <v>45869</v>
      </c>
      <c r="D864" s="196">
        <v>130</v>
      </c>
    </row>
    <row r="865" spans="1:4" x14ac:dyDescent="0.25">
      <c r="A865" t="str">
        <f t="shared" si="14"/>
        <v>HARALD RESUMO</v>
      </c>
      <c r="B865" s="104" t="s">
        <v>421</v>
      </c>
      <c r="C865" s="145">
        <v>45869</v>
      </c>
      <c r="D865" s="196">
        <v>180</v>
      </c>
    </row>
    <row r="866" spans="1:4" x14ac:dyDescent="0.25">
      <c r="A866" t="str">
        <f t="shared" si="14"/>
        <v>IMPACTA</v>
      </c>
      <c r="B866" t="s">
        <v>60</v>
      </c>
      <c r="C866" s="145">
        <v>45869</v>
      </c>
      <c r="D866" s="168">
        <v>200</v>
      </c>
    </row>
    <row r="867" spans="1:4" x14ac:dyDescent="0.25">
      <c r="A867" t="str">
        <f t="shared" si="14"/>
        <v>IMPACTA</v>
      </c>
      <c r="B867" t="s">
        <v>60</v>
      </c>
      <c r="C867" s="145">
        <v>45869</v>
      </c>
      <c r="D867" s="168">
        <v>200</v>
      </c>
    </row>
    <row r="868" spans="1:4" x14ac:dyDescent="0.25">
      <c r="A868" t="str">
        <f t="shared" si="14"/>
        <v>IMPACTA</v>
      </c>
      <c r="B868" t="s">
        <v>60</v>
      </c>
      <c r="C868" s="145">
        <v>45869</v>
      </c>
      <c r="D868" s="168">
        <v>200</v>
      </c>
    </row>
    <row r="869" spans="1:4" x14ac:dyDescent="0.25">
      <c r="A869" t="str">
        <f t="shared" si="14"/>
        <v>IMPACTA</v>
      </c>
      <c r="B869" t="s">
        <v>60</v>
      </c>
      <c r="C869" s="145">
        <v>45869</v>
      </c>
      <c r="D869" s="168">
        <v>200</v>
      </c>
    </row>
    <row r="870" spans="1:4" x14ac:dyDescent="0.25">
      <c r="A870" t="str">
        <f t="shared" si="14"/>
        <v>IMPACTA</v>
      </c>
      <c r="B870" t="s">
        <v>60</v>
      </c>
      <c r="C870" s="145">
        <v>45869</v>
      </c>
      <c r="D870" s="168">
        <v>200</v>
      </c>
    </row>
    <row r="871" spans="1:4" x14ac:dyDescent="0.25">
      <c r="A871" t="str">
        <f t="shared" si="14"/>
        <v>IMPACTA</v>
      </c>
      <c r="B871" t="s">
        <v>60</v>
      </c>
      <c r="C871" s="145">
        <v>45869</v>
      </c>
      <c r="D871" s="168">
        <v>200</v>
      </c>
    </row>
    <row r="872" spans="1:4" x14ac:dyDescent="0.25">
      <c r="A872" t="str">
        <f t="shared" si="14"/>
        <v>IMPACTA</v>
      </c>
      <c r="B872" t="s">
        <v>60</v>
      </c>
      <c r="C872" s="145">
        <v>45869</v>
      </c>
      <c r="D872" s="168">
        <v>200</v>
      </c>
    </row>
    <row r="873" spans="1:4" x14ac:dyDescent="0.25">
      <c r="A873" t="str">
        <f t="shared" si="14"/>
        <v>IMPACTA</v>
      </c>
      <c r="B873" t="s">
        <v>60</v>
      </c>
      <c r="C873" s="145">
        <v>45869</v>
      </c>
      <c r="D873" s="168">
        <v>200</v>
      </c>
    </row>
    <row r="874" spans="1:4" x14ac:dyDescent="0.25">
      <c r="A874" t="str">
        <f t="shared" si="14"/>
        <v>IMPACTA</v>
      </c>
      <c r="B874" t="s">
        <v>60</v>
      </c>
      <c r="C874" s="145">
        <v>45869</v>
      </c>
      <c r="D874" s="168">
        <v>200</v>
      </c>
    </row>
    <row r="875" spans="1:4" x14ac:dyDescent="0.25">
      <c r="A875" t="str">
        <f t="shared" si="14"/>
        <v>IMPACTA</v>
      </c>
      <c r="B875" t="s">
        <v>60</v>
      </c>
      <c r="C875" s="145">
        <v>45869</v>
      </c>
      <c r="D875" s="168">
        <v>200</v>
      </c>
    </row>
    <row r="876" spans="1:4" x14ac:dyDescent="0.25">
      <c r="A876" t="str">
        <f t="shared" si="14"/>
        <v>IMPACTA</v>
      </c>
      <c r="B876" t="s">
        <v>60</v>
      </c>
      <c r="C876" s="145">
        <v>45869</v>
      </c>
      <c r="D876" s="168">
        <v>200</v>
      </c>
    </row>
    <row r="877" spans="1:4" x14ac:dyDescent="0.25">
      <c r="A877" t="str">
        <f t="shared" si="14"/>
        <v>IMPACTA</v>
      </c>
      <c r="B877" t="s">
        <v>60</v>
      </c>
      <c r="C877" s="145">
        <v>45869</v>
      </c>
      <c r="D877" s="168">
        <v>200</v>
      </c>
    </row>
    <row r="878" spans="1:4" x14ac:dyDescent="0.25">
      <c r="A878" t="str">
        <f t="shared" si="14"/>
        <v>IMPACTA</v>
      </c>
      <c r="B878" t="s">
        <v>60</v>
      </c>
      <c r="C878" s="145">
        <v>45869</v>
      </c>
      <c r="D878" s="168">
        <v>200</v>
      </c>
    </row>
    <row r="879" spans="1:4" x14ac:dyDescent="0.25">
      <c r="A879" t="str">
        <f t="shared" si="14"/>
        <v>IMPACTA</v>
      </c>
      <c r="B879" t="s">
        <v>60</v>
      </c>
      <c r="C879" s="145">
        <v>45869</v>
      </c>
      <c r="D879" s="168">
        <v>200</v>
      </c>
    </row>
    <row r="880" spans="1:4" x14ac:dyDescent="0.25">
      <c r="A880" t="str">
        <f t="shared" si="14"/>
        <v>IMPACTA</v>
      </c>
      <c r="B880" t="s">
        <v>60</v>
      </c>
      <c r="C880" s="145">
        <v>45869</v>
      </c>
      <c r="D880" s="168">
        <v>200</v>
      </c>
    </row>
    <row r="881" spans="1:4" x14ac:dyDescent="0.25">
      <c r="A881" t="str">
        <f t="shared" si="14"/>
        <v>IMPACTA</v>
      </c>
      <c r="B881" t="s">
        <v>60</v>
      </c>
      <c r="C881" s="145">
        <v>45869</v>
      </c>
      <c r="D881" s="169">
        <v>200</v>
      </c>
    </row>
    <row r="882" spans="1:4" x14ac:dyDescent="0.25">
      <c r="A882" t="str">
        <f t="shared" si="14"/>
        <v>IMPACTA</v>
      </c>
      <c r="B882" t="s">
        <v>60</v>
      </c>
      <c r="C882" s="145">
        <v>45869</v>
      </c>
      <c r="D882" s="169">
        <v>200</v>
      </c>
    </row>
    <row r="883" spans="1:4" x14ac:dyDescent="0.25">
      <c r="A883" t="str">
        <f t="shared" si="14"/>
        <v>IMPACTA</v>
      </c>
      <c r="B883" t="s">
        <v>60</v>
      </c>
      <c r="C883" s="145">
        <v>45869</v>
      </c>
      <c r="D883" s="168">
        <v>250</v>
      </c>
    </row>
    <row r="884" spans="1:4" x14ac:dyDescent="0.25">
      <c r="A884" t="str">
        <f t="shared" si="14"/>
        <v>IMPACTA</v>
      </c>
      <c r="B884" t="s">
        <v>60</v>
      </c>
      <c r="C884" s="145">
        <v>45869</v>
      </c>
      <c r="D884" s="168">
        <v>250</v>
      </c>
    </row>
    <row r="885" spans="1:4" x14ac:dyDescent="0.25">
      <c r="A885" t="str">
        <f t="shared" si="14"/>
        <v>IMPACTA</v>
      </c>
      <c r="B885" t="s">
        <v>60</v>
      </c>
      <c r="C885" s="145">
        <v>45869</v>
      </c>
      <c r="D885" s="169">
        <v>250</v>
      </c>
    </row>
    <row r="886" spans="1:4" x14ac:dyDescent="0.25">
      <c r="A886">
        <f t="shared" si="14"/>
        <v>0</v>
      </c>
      <c r="B886" t="s">
        <v>407</v>
      </c>
      <c r="C886" s="145">
        <v>45869</v>
      </c>
      <c r="D886" s="168">
        <v>150</v>
      </c>
    </row>
    <row r="887" spans="1:4" x14ac:dyDescent="0.25">
      <c r="A887">
        <f t="shared" si="14"/>
        <v>0</v>
      </c>
      <c r="B887" t="s">
        <v>407</v>
      </c>
      <c r="C887" s="145">
        <v>45869</v>
      </c>
      <c r="D887" s="168">
        <v>150</v>
      </c>
    </row>
    <row r="888" spans="1:4" x14ac:dyDescent="0.25">
      <c r="A888">
        <f t="shared" si="14"/>
        <v>0</v>
      </c>
      <c r="B888" t="s">
        <v>407</v>
      </c>
      <c r="C888" s="145">
        <v>45869</v>
      </c>
      <c r="D888" s="168">
        <v>150</v>
      </c>
    </row>
    <row r="889" spans="1:4" x14ac:dyDescent="0.25">
      <c r="A889">
        <f t="shared" si="14"/>
        <v>0</v>
      </c>
      <c r="B889" t="s">
        <v>407</v>
      </c>
      <c r="C889" s="145">
        <v>45869</v>
      </c>
      <c r="D889" s="168">
        <v>150</v>
      </c>
    </row>
    <row r="890" spans="1:4" x14ac:dyDescent="0.25">
      <c r="A890">
        <f t="shared" si="14"/>
        <v>0</v>
      </c>
      <c r="B890" t="s">
        <v>407</v>
      </c>
      <c r="C890" s="145">
        <v>45869</v>
      </c>
      <c r="D890" s="168">
        <v>150</v>
      </c>
    </row>
    <row r="891" spans="1:4" x14ac:dyDescent="0.25">
      <c r="A891">
        <f t="shared" si="14"/>
        <v>0</v>
      </c>
      <c r="B891" t="s">
        <v>407</v>
      </c>
      <c r="C891" s="145">
        <v>45869</v>
      </c>
      <c r="D891" s="168">
        <v>150</v>
      </c>
    </row>
    <row r="892" spans="1:4" x14ac:dyDescent="0.25">
      <c r="A892" t="str">
        <f t="shared" si="14"/>
        <v>VALEC DISTR DE VEICULOS</v>
      </c>
      <c r="B892" t="s">
        <v>427</v>
      </c>
      <c r="C892" s="145">
        <v>45869</v>
      </c>
      <c r="D892" s="168">
        <v>150</v>
      </c>
    </row>
    <row r="893" spans="1:4" x14ac:dyDescent="0.25">
      <c r="A893" t="str">
        <f t="shared" si="14"/>
        <v>VALEC DISTR DE VEICULOS</v>
      </c>
      <c r="B893" t="s">
        <v>427</v>
      </c>
      <c r="C893" s="145">
        <v>45869</v>
      </c>
      <c r="D893" s="168">
        <v>150</v>
      </c>
    </row>
    <row r="894" spans="1:4" x14ac:dyDescent="0.25">
      <c r="A894" t="str">
        <f t="shared" si="14"/>
        <v>VALEC DISTR DE VEICULOS</v>
      </c>
      <c r="B894" t="s">
        <v>427</v>
      </c>
      <c r="C894" s="145">
        <v>45869</v>
      </c>
      <c r="D894" s="168">
        <v>150</v>
      </c>
    </row>
    <row r="895" spans="1:4" x14ac:dyDescent="0.25">
      <c r="A895" t="str">
        <f t="shared" si="14"/>
        <v>VALEC DISTR DE VEICULOS</v>
      </c>
      <c r="B895" t="s">
        <v>427</v>
      </c>
      <c r="C895" s="145">
        <v>45869</v>
      </c>
      <c r="D895" s="168">
        <v>150</v>
      </c>
    </row>
    <row r="896" spans="1:4" x14ac:dyDescent="0.25">
      <c r="A896" t="str">
        <f t="shared" si="14"/>
        <v>VALEC DISTR DE VEICULOS</v>
      </c>
      <c r="B896" t="s">
        <v>427</v>
      </c>
      <c r="C896" s="145">
        <v>45869</v>
      </c>
      <c r="D896" s="168">
        <v>150</v>
      </c>
    </row>
    <row r="897" spans="1:4" x14ac:dyDescent="0.25">
      <c r="A897" t="str">
        <f t="shared" si="14"/>
        <v>VALEC DISTR DE VEICULOS</v>
      </c>
      <c r="B897" t="s">
        <v>427</v>
      </c>
      <c r="C897" s="145">
        <v>45869</v>
      </c>
      <c r="D897" s="168">
        <v>150</v>
      </c>
    </row>
    <row r="898" spans="1:4" x14ac:dyDescent="0.25">
      <c r="A898" t="str">
        <f t="shared" si="14"/>
        <v>MAGOGA HORTIFRUTI</v>
      </c>
      <c r="B898" t="s">
        <v>377</v>
      </c>
      <c r="C898" s="145">
        <v>45869</v>
      </c>
      <c r="D898" s="168">
        <v>150</v>
      </c>
    </row>
    <row r="899" spans="1:4" x14ac:dyDescent="0.25">
      <c r="A899">
        <f t="shared" si="14"/>
        <v>0</v>
      </c>
      <c r="B899" t="s">
        <v>408</v>
      </c>
      <c r="C899" s="145">
        <v>45869</v>
      </c>
      <c r="D899" s="168">
        <v>100</v>
      </c>
    </row>
    <row r="900" spans="1:4" x14ac:dyDescent="0.25">
      <c r="A900" t="str">
        <f t="shared" si="14"/>
        <v>MALABAR RESUMO</v>
      </c>
      <c r="B900" t="s">
        <v>389</v>
      </c>
      <c r="C900" s="145">
        <v>45869</v>
      </c>
      <c r="D900" s="168">
        <v>150</v>
      </c>
    </row>
    <row r="901" spans="1:4" x14ac:dyDescent="0.25">
      <c r="A901" t="str">
        <f t="shared" si="14"/>
        <v>MALABAR RESUMO</v>
      </c>
      <c r="B901" t="s">
        <v>389</v>
      </c>
      <c r="C901" s="145">
        <v>45869</v>
      </c>
      <c r="D901" s="168">
        <v>150</v>
      </c>
    </row>
    <row r="902" spans="1:4" x14ac:dyDescent="0.25">
      <c r="A902" t="str">
        <f t="shared" si="14"/>
        <v>MALABAR RESUMO</v>
      </c>
      <c r="B902" t="s">
        <v>389</v>
      </c>
      <c r="C902" s="145">
        <v>45869</v>
      </c>
      <c r="D902" s="168">
        <v>150</v>
      </c>
    </row>
    <row r="903" spans="1:4" x14ac:dyDescent="0.25">
      <c r="A903" t="str">
        <f t="shared" si="14"/>
        <v>MALABAR RESUMO</v>
      </c>
      <c r="B903" t="s">
        <v>389</v>
      </c>
      <c r="C903" s="145">
        <v>45869</v>
      </c>
      <c r="D903" s="168">
        <v>150</v>
      </c>
    </row>
    <row r="904" spans="1:4" x14ac:dyDescent="0.25">
      <c r="A904" t="str">
        <f t="shared" ref="A904:A967" si="15">VLOOKUP(B904,$AA:$AB,2,)</f>
        <v>MALABAR RESUMO</v>
      </c>
      <c r="B904" t="s">
        <v>389</v>
      </c>
      <c r="C904" s="145">
        <v>45869</v>
      </c>
      <c r="D904" s="168">
        <v>150</v>
      </c>
    </row>
    <row r="905" spans="1:4" x14ac:dyDescent="0.25">
      <c r="A905" t="str">
        <f t="shared" si="15"/>
        <v>CONDOMINIO GRAND GARDEN</v>
      </c>
      <c r="B905" t="s">
        <v>399</v>
      </c>
      <c r="C905" s="145">
        <v>45869</v>
      </c>
      <c r="D905" s="168">
        <v>150</v>
      </c>
    </row>
    <row r="906" spans="1:4" x14ac:dyDescent="0.25">
      <c r="A906" t="str">
        <f t="shared" si="15"/>
        <v>CYBELAR RESUMO</v>
      </c>
      <c r="B906" s="140" t="s">
        <v>404</v>
      </c>
      <c r="C906" s="145">
        <v>45869</v>
      </c>
      <c r="D906" s="196">
        <v>350</v>
      </c>
    </row>
    <row r="907" spans="1:4" x14ac:dyDescent="0.25">
      <c r="A907" t="str">
        <f t="shared" si="15"/>
        <v>CYBELAR RESUMO</v>
      </c>
      <c r="B907" s="142" t="s">
        <v>375</v>
      </c>
      <c r="C907" s="145">
        <v>45869</v>
      </c>
      <c r="D907" s="196">
        <v>420</v>
      </c>
    </row>
    <row r="908" spans="1:4" x14ac:dyDescent="0.25">
      <c r="A908" t="str">
        <f t="shared" si="15"/>
        <v>CYBELAR RESUMO</v>
      </c>
      <c r="B908" s="142" t="s">
        <v>432</v>
      </c>
      <c r="C908" s="145">
        <v>45869</v>
      </c>
      <c r="D908" s="196">
        <v>210</v>
      </c>
    </row>
    <row r="909" spans="1:4" x14ac:dyDescent="0.25">
      <c r="A909" t="str">
        <f t="shared" si="15"/>
        <v>CYBELAR RESUMO</v>
      </c>
      <c r="B909" s="142" t="s">
        <v>433</v>
      </c>
      <c r="C909" s="145">
        <v>45869</v>
      </c>
      <c r="D909" s="196">
        <v>80</v>
      </c>
    </row>
    <row r="910" spans="1:4" x14ac:dyDescent="0.25">
      <c r="A910" t="str">
        <f t="shared" si="15"/>
        <v>RESIDENCIAL TERRACO VILA BELA</v>
      </c>
      <c r="B910" s="108" t="s">
        <v>392</v>
      </c>
      <c r="C910" s="145">
        <v>45869</v>
      </c>
      <c r="D910" s="168">
        <v>150</v>
      </c>
    </row>
    <row r="911" spans="1:4" x14ac:dyDescent="0.25">
      <c r="A911" t="str">
        <f t="shared" si="15"/>
        <v>RESIDENCIAL TERRACO VILA BELA</v>
      </c>
      <c r="B911" s="108" t="s">
        <v>392</v>
      </c>
      <c r="C911" s="145">
        <v>45869</v>
      </c>
      <c r="D911" s="168">
        <v>150</v>
      </c>
    </row>
    <row r="912" spans="1:4" x14ac:dyDescent="0.25">
      <c r="A912" t="str">
        <f t="shared" si="15"/>
        <v>RESIDENCIAL TERRACO VILA BELA</v>
      </c>
      <c r="B912" s="108" t="s">
        <v>392</v>
      </c>
      <c r="C912" s="145">
        <v>45869</v>
      </c>
      <c r="D912" s="168">
        <v>150</v>
      </c>
    </row>
    <row r="913" spans="1:4" x14ac:dyDescent="0.25">
      <c r="A913" t="str">
        <f t="shared" si="15"/>
        <v>RESIDENCIAL TERRACO VILA BELA</v>
      </c>
      <c r="B913" s="108" t="s">
        <v>392</v>
      </c>
      <c r="C913" s="145">
        <v>45869</v>
      </c>
      <c r="D913" s="168">
        <v>150</v>
      </c>
    </row>
    <row r="914" spans="1:4" x14ac:dyDescent="0.25">
      <c r="A914" t="str">
        <f t="shared" si="15"/>
        <v>RESIDENCIAL TERRACO VILA BELA</v>
      </c>
      <c r="B914" s="108" t="s">
        <v>392</v>
      </c>
      <c r="C914" s="145">
        <v>45869</v>
      </c>
      <c r="D914" s="168">
        <v>150</v>
      </c>
    </row>
    <row r="915" spans="1:4" x14ac:dyDescent="0.25">
      <c r="A915" t="str">
        <f t="shared" si="15"/>
        <v>RESIDENCIAL TERRACO VILA BELA</v>
      </c>
      <c r="B915" s="108" t="s">
        <v>392</v>
      </c>
      <c r="C915" s="145">
        <v>45869</v>
      </c>
      <c r="D915" s="168">
        <v>150</v>
      </c>
    </row>
    <row r="916" spans="1:4" x14ac:dyDescent="0.25">
      <c r="A916" t="str">
        <f t="shared" si="15"/>
        <v>RESIDENCIAL TERRACO VILA BELA</v>
      </c>
      <c r="B916" s="108" t="s">
        <v>392</v>
      </c>
      <c r="C916" s="145">
        <v>45869</v>
      </c>
      <c r="D916" s="168">
        <v>150</v>
      </c>
    </row>
    <row r="917" spans="1:4" x14ac:dyDescent="0.25">
      <c r="A917" t="str">
        <f t="shared" si="15"/>
        <v>RESIDENCIAL TERRACO VILA BELA</v>
      </c>
      <c r="B917" s="108" t="s">
        <v>392</v>
      </c>
      <c r="C917" s="145">
        <v>45869</v>
      </c>
      <c r="D917" s="168">
        <v>150</v>
      </c>
    </row>
    <row r="918" spans="1:4" x14ac:dyDescent="0.25">
      <c r="A918" t="str">
        <f t="shared" si="15"/>
        <v>RESIDENCIAL TERRACO VILA BELA</v>
      </c>
      <c r="B918" s="108" t="s">
        <v>392</v>
      </c>
      <c r="C918" s="145">
        <v>45869</v>
      </c>
      <c r="D918" s="168">
        <v>150</v>
      </c>
    </row>
    <row r="919" spans="1:4" x14ac:dyDescent="0.25">
      <c r="A919" t="str">
        <f t="shared" si="15"/>
        <v>RESIDENCIAL TERRACO VILA BELA</v>
      </c>
      <c r="B919" s="108" t="s">
        <v>392</v>
      </c>
      <c r="C919" s="145">
        <v>45869</v>
      </c>
      <c r="D919" s="168">
        <v>150</v>
      </c>
    </row>
    <row r="920" spans="1:4" x14ac:dyDescent="0.25">
      <c r="A920" t="str">
        <f t="shared" si="15"/>
        <v>RESIDENCIAL TERRACO VILA BELA</v>
      </c>
      <c r="B920" s="108" t="s">
        <v>392</v>
      </c>
      <c r="C920" s="145">
        <v>45869</v>
      </c>
      <c r="D920" s="168">
        <v>150</v>
      </c>
    </row>
    <row r="921" spans="1:4" x14ac:dyDescent="0.25">
      <c r="A921" t="str">
        <f t="shared" si="15"/>
        <v>RESIDENCIAL TERRACO VILA BELA</v>
      </c>
      <c r="B921" s="108" t="s">
        <v>392</v>
      </c>
      <c r="C921" s="145">
        <v>45869</v>
      </c>
      <c r="D921" s="168">
        <v>150</v>
      </c>
    </row>
    <row r="922" spans="1:4" x14ac:dyDescent="0.25">
      <c r="A922" t="str">
        <f t="shared" si="15"/>
        <v>RESIDENCIAL TERRACO VILA BELA</v>
      </c>
      <c r="B922" s="108" t="s">
        <v>392</v>
      </c>
      <c r="C922" s="145">
        <v>45869</v>
      </c>
      <c r="D922" s="168">
        <v>170</v>
      </c>
    </row>
    <row r="923" spans="1:4" x14ac:dyDescent="0.25">
      <c r="A923" t="str">
        <f t="shared" si="15"/>
        <v>RESIDENCIAL TERRACO VILA BELA</v>
      </c>
      <c r="B923" s="108" t="s">
        <v>392</v>
      </c>
      <c r="C923" s="145">
        <v>45869</v>
      </c>
      <c r="D923" s="168">
        <v>170</v>
      </c>
    </row>
    <row r="924" spans="1:4" x14ac:dyDescent="0.25">
      <c r="A924" t="str">
        <f t="shared" si="15"/>
        <v>RESIDENCIAL TERRACO VILA BELA</v>
      </c>
      <c r="B924" s="108" t="s">
        <v>392</v>
      </c>
      <c r="C924" s="145">
        <v>45869</v>
      </c>
      <c r="D924" s="168">
        <v>170</v>
      </c>
    </row>
    <row r="925" spans="1:4" x14ac:dyDescent="0.25">
      <c r="A925" t="str">
        <f t="shared" si="15"/>
        <v>RESIDENCIAL TERRACO VILA BELA</v>
      </c>
      <c r="B925" s="108" t="s">
        <v>392</v>
      </c>
      <c r="C925" s="145">
        <v>45869</v>
      </c>
      <c r="D925" s="168">
        <v>170</v>
      </c>
    </row>
    <row r="926" spans="1:4" x14ac:dyDescent="0.25">
      <c r="A926" t="str">
        <f t="shared" si="15"/>
        <v>CONJ RESID CAMPOS ELISEOS</v>
      </c>
      <c r="B926" s="108" t="s">
        <v>378</v>
      </c>
      <c r="C926" s="145">
        <v>45869</v>
      </c>
      <c r="D926" s="168">
        <v>150</v>
      </c>
    </row>
    <row r="927" spans="1:4" x14ac:dyDescent="0.25">
      <c r="A927" t="str">
        <f t="shared" si="15"/>
        <v>CONJ RESID CAMPOS ELISEOS</v>
      </c>
      <c r="B927" s="108" t="s">
        <v>378</v>
      </c>
      <c r="C927" s="145">
        <v>45869</v>
      </c>
      <c r="D927" s="168">
        <v>150</v>
      </c>
    </row>
    <row r="928" spans="1:4" x14ac:dyDescent="0.25">
      <c r="A928" t="str">
        <f t="shared" si="15"/>
        <v>CONJ RESID CAMPOS ELISEOS</v>
      </c>
      <c r="B928" s="108" t="s">
        <v>378</v>
      </c>
      <c r="C928" s="145">
        <v>45869</v>
      </c>
      <c r="D928" s="168">
        <v>150</v>
      </c>
    </row>
    <row r="929" spans="1:4" x14ac:dyDescent="0.25">
      <c r="A929" t="str">
        <f t="shared" si="15"/>
        <v>CONJ RESID CAMPOS ELISEOS</v>
      </c>
      <c r="B929" s="108" t="s">
        <v>378</v>
      </c>
      <c r="C929" s="145">
        <v>45869</v>
      </c>
      <c r="D929" s="168">
        <v>150</v>
      </c>
    </row>
    <row r="930" spans="1:4" x14ac:dyDescent="0.25">
      <c r="A930" t="str">
        <f t="shared" si="15"/>
        <v>CONJ RESID CAMPOS ELISEOS</v>
      </c>
      <c r="B930" s="108" t="s">
        <v>378</v>
      </c>
      <c r="C930" s="145">
        <v>45869</v>
      </c>
      <c r="D930" s="168">
        <v>150</v>
      </c>
    </row>
    <row r="931" spans="1:4" x14ac:dyDescent="0.25">
      <c r="A931" t="str">
        <f t="shared" si="15"/>
        <v>CONJ RESID CAMPOS ELISEOS</v>
      </c>
      <c r="B931" s="108" t="s">
        <v>378</v>
      </c>
      <c r="C931" s="145">
        <v>45869</v>
      </c>
      <c r="D931" s="168">
        <v>150</v>
      </c>
    </row>
    <row r="932" spans="1:4" x14ac:dyDescent="0.25">
      <c r="A932" t="str">
        <f t="shared" si="15"/>
        <v>CONJ RESID CAMPOS ELISEOS</v>
      </c>
      <c r="B932" s="108" t="s">
        <v>378</v>
      </c>
      <c r="C932" s="145">
        <v>45869</v>
      </c>
      <c r="D932" s="168">
        <v>150</v>
      </c>
    </row>
    <row r="933" spans="1:4" x14ac:dyDescent="0.25">
      <c r="A933" t="str">
        <f t="shared" si="15"/>
        <v>CONJ RESID CAMPOS ELISEOS</v>
      </c>
      <c r="B933" s="108" t="s">
        <v>378</v>
      </c>
      <c r="C933" s="145">
        <v>45869</v>
      </c>
      <c r="D933" s="168">
        <v>150</v>
      </c>
    </row>
    <row r="934" spans="1:4" x14ac:dyDescent="0.25">
      <c r="A934" t="str">
        <f t="shared" si="15"/>
        <v>CONJ RESID CAMPOS ELISEOS</v>
      </c>
      <c r="B934" s="108" t="s">
        <v>378</v>
      </c>
      <c r="C934" s="145">
        <v>45869</v>
      </c>
      <c r="D934" s="168">
        <v>150</v>
      </c>
    </row>
    <row r="935" spans="1:4" x14ac:dyDescent="0.25">
      <c r="A935" t="str">
        <f t="shared" si="15"/>
        <v>CONJ RESID CAMPOS ELISEOS</v>
      </c>
      <c r="B935" s="108" t="s">
        <v>378</v>
      </c>
      <c r="C935" s="145">
        <v>45869</v>
      </c>
      <c r="D935" s="168">
        <v>150</v>
      </c>
    </row>
    <row r="936" spans="1:4" x14ac:dyDescent="0.25">
      <c r="A936" t="str">
        <f t="shared" si="15"/>
        <v>CONJ RESID CAMPOS ELISEOS</v>
      </c>
      <c r="B936" s="108" t="s">
        <v>378</v>
      </c>
      <c r="C936" s="145">
        <v>45869</v>
      </c>
      <c r="D936" s="168">
        <v>150</v>
      </c>
    </row>
    <row r="937" spans="1:4" x14ac:dyDescent="0.25">
      <c r="A937" t="str">
        <f t="shared" si="15"/>
        <v>CONJ RESID CAMPOS ELISEOS</v>
      </c>
      <c r="B937" s="108" t="s">
        <v>378</v>
      </c>
      <c r="C937" s="145">
        <v>45869</v>
      </c>
      <c r="D937" s="168">
        <v>150</v>
      </c>
    </row>
    <row r="938" spans="1:4" x14ac:dyDescent="0.25">
      <c r="A938" t="str">
        <f t="shared" si="15"/>
        <v>TRIMPLAS</v>
      </c>
      <c r="B938" s="108" t="s">
        <v>397</v>
      </c>
      <c r="C938" s="145">
        <v>45869</v>
      </c>
      <c r="D938" s="168">
        <v>150</v>
      </c>
    </row>
    <row r="939" spans="1:4" x14ac:dyDescent="0.25">
      <c r="A939" t="str">
        <f t="shared" si="15"/>
        <v>TRIMPLAS</v>
      </c>
      <c r="B939" s="108" t="s">
        <v>397</v>
      </c>
      <c r="C939" s="145">
        <v>45869</v>
      </c>
      <c r="D939" s="168">
        <v>150</v>
      </c>
    </row>
    <row r="940" spans="1:4" x14ac:dyDescent="0.25">
      <c r="A940" t="str">
        <f t="shared" si="15"/>
        <v>RESIDENCIAL TERRACO VILA BELA</v>
      </c>
      <c r="B940" s="108" t="s">
        <v>392</v>
      </c>
      <c r="C940" s="145">
        <v>45869</v>
      </c>
      <c r="D940" s="168">
        <v>170</v>
      </c>
    </row>
    <row r="941" spans="1:4" x14ac:dyDescent="0.25">
      <c r="A941" t="str">
        <f t="shared" si="15"/>
        <v>CONJ RESID CAMPOS ELISEOS</v>
      </c>
      <c r="B941" s="108" t="s">
        <v>378</v>
      </c>
      <c r="C941" s="145">
        <v>45869</v>
      </c>
      <c r="D941" s="168">
        <v>150</v>
      </c>
    </row>
    <row r="942" spans="1:4" x14ac:dyDescent="0.25">
      <c r="A942" t="str">
        <f t="shared" si="15"/>
        <v>CONJ RESID CAMPOS ELISEOS</v>
      </c>
      <c r="B942" s="108" t="s">
        <v>378</v>
      </c>
      <c r="C942" s="145">
        <v>45869</v>
      </c>
      <c r="D942" s="168">
        <v>150</v>
      </c>
    </row>
    <row r="943" spans="1:4" x14ac:dyDescent="0.25">
      <c r="A943" t="str">
        <f t="shared" si="15"/>
        <v>DHL RESUMO</v>
      </c>
      <c r="B943" s="158" t="s">
        <v>425</v>
      </c>
      <c r="C943" s="145">
        <v>45869</v>
      </c>
      <c r="D943" s="196">
        <v>470</v>
      </c>
    </row>
    <row r="944" spans="1:4" x14ac:dyDescent="0.25">
      <c r="A944" t="str">
        <f t="shared" si="15"/>
        <v>CHROMA VEICULOS VINHEDO</v>
      </c>
      <c r="B944" s="158" t="s">
        <v>223</v>
      </c>
      <c r="C944" s="145">
        <v>45869</v>
      </c>
      <c r="D944" s="196">
        <v>130</v>
      </c>
    </row>
    <row r="945" spans="1:4" x14ac:dyDescent="0.25">
      <c r="A945" t="str">
        <f t="shared" si="15"/>
        <v>HARALD RESUMO</v>
      </c>
      <c r="B945" s="104" t="s">
        <v>421</v>
      </c>
      <c r="C945" s="145">
        <v>45869</v>
      </c>
      <c r="D945" s="168">
        <v>180</v>
      </c>
    </row>
    <row r="946" spans="1:4" x14ac:dyDescent="0.25">
      <c r="A946" t="str">
        <f t="shared" si="15"/>
        <v>HARALD RESUMO</v>
      </c>
      <c r="B946" s="104" t="s">
        <v>421</v>
      </c>
      <c r="C946" s="145">
        <v>45869</v>
      </c>
      <c r="D946" s="168">
        <v>180</v>
      </c>
    </row>
    <row r="947" spans="1:4" x14ac:dyDescent="0.25">
      <c r="A947" t="str">
        <f t="shared" si="15"/>
        <v>HARALD RESUMO</v>
      </c>
      <c r="B947" s="104" t="s">
        <v>421</v>
      </c>
      <c r="C947" s="145">
        <v>45869</v>
      </c>
      <c r="D947" s="168">
        <v>180</v>
      </c>
    </row>
    <row r="948" spans="1:4" x14ac:dyDescent="0.25">
      <c r="A948" t="str">
        <f t="shared" si="15"/>
        <v>HARALD RESUMO</v>
      </c>
      <c r="B948" s="104" t="s">
        <v>421</v>
      </c>
      <c r="C948" s="145">
        <v>45869</v>
      </c>
      <c r="D948" s="168">
        <v>180</v>
      </c>
    </row>
    <row r="949" spans="1:4" x14ac:dyDescent="0.25">
      <c r="A949" t="str">
        <f t="shared" si="15"/>
        <v>HARALD RESUMO</v>
      </c>
      <c r="B949" s="104" t="s">
        <v>421</v>
      </c>
      <c r="C949" s="145">
        <v>45869</v>
      </c>
      <c r="D949" s="168">
        <v>180</v>
      </c>
    </row>
    <row r="950" spans="1:4" x14ac:dyDescent="0.25">
      <c r="A950" t="str">
        <f t="shared" si="15"/>
        <v>HARALD RESUMO</v>
      </c>
      <c r="B950" s="104" t="s">
        <v>421</v>
      </c>
      <c r="C950" s="145">
        <v>45869</v>
      </c>
      <c r="D950" s="168">
        <v>180</v>
      </c>
    </row>
    <row r="951" spans="1:4" x14ac:dyDescent="0.25">
      <c r="A951" t="str">
        <f t="shared" si="15"/>
        <v>HARALD RESUMO</v>
      </c>
      <c r="B951" s="104" t="s">
        <v>421</v>
      </c>
      <c r="C951" s="145">
        <v>45869</v>
      </c>
      <c r="D951" s="168">
        <v>180</v>
      </c>
    </row>
    <row r="952" spans="1:4" x14ac:dyDescent="0.25">
      <c r="A952" t="str">
        <f t="shared" si="15"/>
        <v>HARALD RESUMO</v>
      </c>
      <c r="B952" s="104" t="s">
        <v>421</v>
      </c>
      <c r="C952" s="145">
        <v>45869</v>
      </c>
      <c r="D952" s="168">
        <v>180</v>
      </c>
    </row>
    <row r="953" spans="1:4" x14ac:dyDescent="0.25">
      <c r="A953" t="str">
        <f t="shared" si="15"/>
        <v>HARALD RESUMO</v>
      </c>
      <c r="B953" s="104" t="s">
        <v>421</v>
      </c>
      <c r="C953" s="145">
        <v>45869</v>
      </c>
      <c r="D953" s="168">
        <v>180</v>
      </c>
    </row>
    <row r="954" spans="1:4" x14ac:dyDescent="0.25">
      <c r="A954" t="str">
        <f t="shared" si="15"/>
        <v>HARALD RESUMO</v>
      </c>
      <c r="B954" s="104" t="s">
        <v>421</v>
      </c>
      <c r="C954" s="145">
        <v>45869</v>
      </c>
      <c r="D954" s="168">
        <v>180</v>
      </c>
    </row>
    <row r="955" spans="1:4" x14ac:dyDescent="0.25">
      <c r="A955" t="str">
        <f t="shared" si="15"/>
        <v>HARALD RESUMO</v>
      </c>
      <c r="B955" s="104" t="s">
        <v>421</v>
      </c>
      <c r="C955" s="145">
        <v>45869</v>
      </c>
      <c r="D955" s="168">
        <v>180</v>
      </c>
    </row>
    <row r="956" spans="1:4" x14ac:dyDescent="0.25">
      <c r="A956" t="str">
        <f t="shared" si="15"/>
        <v>HARALD RESUMO</v>
      </c>
      <c r="B956" s="149" t="s">
        <v>421</v>
      </c>
      <c r="C956" s="145">
        <v>45869</v>
      </c>
      <c r="D956" s="168">
        <v>180</v>
      </c>
    </row>
    <row r="957" spans="1:4" x14ac:dyDescent="0.25">
      <c r="A957" t="str">
        <f t="shared" si="15"/>
        <v>HARALD RESUMO</v>
      </c>
      <c r="B957" s="104" t="s">
        <v>421</v>
      </c>
      <c r="C957" s="145">
        <v>45869</v>
      </c>
      <c r="D957" s="168">
        <v>180</v>
      </c>
    </row>
    <row r="958" spans="1:4" x14ac:dyDescent="0.25">
      <c r="A958" t="str">
        <f t="shared" si="15"/>
        <v>HARALD RESUMO</v>
      </c>
      <c r="B958" s="104" t="s">
        <v>421</v>
      </c>
      <c r="C958" s="145">
        <v>45869</v>
      </c>
      <c r="D958" s="168">
        <v>180</v>
      </c>
    </row>
    <row r="959" spans="1:4" x14ac:dyDescent="0.25">
      <c r="A959" t="str">
        <f t="shared" si="15"/>
        <v>RESIDENCIAL TERRACO VILA BELA</v>
      </c>
      <c r="B959" s="108" t="s">
        <v>392</v>
      </c>
      <c r="C959" s="145">
        <v>45869</v>
      </c>
      <c r="D959" s="168">
        <v>150</v>
      </c>
    </row>
    <row r="960" spans="1:4" x14ac:dyDescent="0.25">
      <c r="A960" t="str">
        <f t="shared" si="15"/>
        <v>RESIDENCIAL TERRACO VILA BELA</v>
      </c>
      <c r="B960" s="108" t="s">
        <v>392</v>
      </c>
      <c r="C960" s="145">
        <v>45869</v>
      </c>
      <c r="D960" s="168">
        <v>150</v>
      </c>
    </row>
    <row r="961" spans="1:4" x14ac:dyDescent="0.25">
      <c r="A961" t="str">
        <f t="shared" si="15"/>
        <v>RESIDENCIAL TERRACO VILA BELA</v>
      </c>
      <c r="B961" s="108" t="s">
        <v>392</v>
      </c>
      <c r="C961" s="145">
        <v>45869</v>
      </c>
      <c r="D961" s="168">
        <v>150</v>
      </c>
    </row>
    <row r="962" spans="1:4" x14ac:dyDescent="0.25">
      <c r="A962" t="str">
        <f t="shared" si="15"/>
        <v>RESIDENCIAL TERRACO VILA BELA</v>
      </c>
      <c r="B962" s="108" t="s">
        <v>392</v>
      </c>
      <c r="C962" s="145">
        <v>45869</v>
      </c>
      <c r="D962" s="168">
        <v>150</v>
      </c>
    </row>
    <row r="963" spans="1:4" x14ac:dyDescent="0.25">
      <c r="A963" t="str">
        <f t="shared" si="15"/>
        <v>RESIDENCIAL TERRACO VILA BELA</v>
      </c>
      <c r="B963" s="108" t="s">
        <v>392</v>
      </c>
      <c r="C963" s="145">
        <v>45869</v>
      </c>
      <c r="D963" s="168">
        <v>150</v>
      </c>
    </row>
    <row r="964" spans="1:4" x14ac:dyDescent="0.25">
      <c r="A964" t="str">
        <f t="shared" si="15"/>
        <v>RESIDENCIAL TERRACO VILA BELA</v>
      </c>
      <c r="B964" s="108" t="s">
        <v>392</v>
      </c>
      <c r="C964" s="145">
        <v>45869</v>
      </c>
      <c r="D964" s="168">
        <v>150</v>
      </c>
    </row>
    <row r="965" spans="1:4" x14ac:dyDescent="0.25">
      <c r="A965" t="str">
        <f t="shared" si="15"/>
        <v>RESIDENCIAL TERRACO VILA BELA</v>
      </c>
      <c r="B965" s="108" t="s">
        <v>392</v>
      </c>
      <c r="C965" s="145">
        <v>45869</v>
      </c>
      <c r="D965" s="168">
        <v>150</v>
      </c>
    </row>
    <row r="966" spans="1:4" x14ac:dyDescent="0.25">
      <c r="A966" t="str">
        <f t="shared" si="15"/>
        <v>RESIDENCIAL TERRACO VILA BELA</v>
      </c>
      <c r="B966" s="108" t="s">
        <v>392</v>
      </c>
      <c r="C966" s="145">
        <v>45869</v>
      </c>
      <c r="D966" s="168">
        <v>150</v>
      </c>
    </row>
    <row r="967" spans="1:4" x14ac:dyDescent="0.25">
      <c r="A967" t="str">
        <f t="shared" si="15"/>
        <v>RESIDENCIAL TERRACO VILA BELA</v>
      </c>
      <c r="B967" s="108" t="s">
        <v>392</v>
      </c>
      <c r="C967" s="145">
        <v>45869</v>
      </c>
      <c r="D967" s="168">
        <v>150</v>
      </c>
    </row>
    <row r="968" spans="1:4" x14ac:dyDescent="0.25">
      <c r="A968" t="str">
        <f t="shared" ref="A968:A1031" si="16">VLOOKUP(B968,$AA:$AB,2,)</f>
        <v>RESIDENCIAL TERRACO VILA BELA</v>
      </c>
      <c r="B968" s="108" t="s">
        <v>392</v>
      </c>
      <c r="C968" s="145">
        <v>45869</v>
      </c>
      <c r="D968" s="168">
        <v>150</v>
      </c>
    </row>
    <row r="969" spans="1:4" x14ac:dyDescent="0.25">
      <c r="A969" t="str">
        <f t="shared" si="16"/>
        <v>RESIDENCIAL TERRACO VILA BELA</v>
      </c>
      <c r="B969" s="108" t="s">
        <v>392</v>
      </c>
      <c r="C969" s="145">
        <v>45869</v>
      </c>
      <c r="D969" s="168">
        <v>150</v>
      </c>
    </row>
    <row r="970" spans="1:4" x14ac:dyDescent="0.25">
      <c r="A970" t="str">
        <f t="shared" si="16"/>
        <v>RESIDENCIAL TERRACO VILA BELA</v>
      </c>
      <c r="B970" s="108" t="s">
        <v>392</v>
      </c>
      <c r="C970" s="145">
        <v>45869</v>
      </c>
      <c r="D970" s="168">
        <v>150</v>
      </c>
    </row>
    <row r="971" spans="1:4" x14ac:dyDescent="0.25">
      <c r="A971" t="str">
        <f t="shared" si="16"/>
        <v>MAGOGA HORTIFRUTI</v>
      </c>
      <c r="B971" s="108" t="s">
        <v>377</v>
      </c>
      <c r="C971" s="145">
        <v>45869</v>
      </c>
      <c r="D971" s="168">
        <v>150</v>
      </c>
    </row>
    <row r="972" spans="1:4" x14ac:dyDescent="0.25">
      <c r="A972" t="str">
        <f t="shared" si="16"/>
        <v>MAGOGA HORTIFRUTI</v>
      </c>
      <c r="B972" s="108" t="s">
        <v>377</v>
      </c>
      <c r="C972" s="145">
        <v>45869</v>
      </c>
      <c r="D972" s="168">
        <v>150</v>
      </c>
    </row>
    <row r="973" spans="1:4" x14ac:dyDescent="0.25">
      <c r="A973" t="str">
        <f t="shared" si="16"/>
        <v>MAGOGA HORTIFRUTI</v>
      </c>
      <c r="B973" s="108" t="s">
        <v>377</v>
      </c>
      <c r="C973" s="145">
        <v>45869</v>
      </c>
      <c r="D973" s="168">
        <v>150</v>
      </c>
    </row>
    <row r="974" spans="1:4" x14ac:dyDescent="0.25">
      <c r="A974" t="str">
        <f t="shared" si="16"/>
        <v>MAGOGA HORTIFRUTI</v>
      </c>
      <c r="B974" s="108" t="s">
        <v>377</v>
      </c>
      <c r="C974" s="145">
        <v>45869</v>
      </c>
      <c r="D974" s="168">
        <v>150</v>
      </c>
    </row>
    <row r="975" spans="1:4" x14ac:dyDescent="0.25">
      <c r="A975" t="str">
        <f t="shared" si="16"/>
        <v>MAGOGA HORTIFRUTI</v>
      </c>
      <c r="B975" s="108" t="s">
        <v>377</v>
      </c>
      <c r="C975" s="145">
        <v>45869</v>
      </c>
      <c r="D975" s="168">
        <v>150</v>
      </c>
    </row>
    <row r="976" spans="1:4" x14ac:dyDescent="0.25">
      <c r="A976" t="str">
        <f t="shared" si="16"/>
        <v>MAGOGA HORTIFRUTI</v>
      </c>
      <c r="B976" s="108" t="s">
        <v>377</v>
      </c>
      <c r="C976" s="145">
        <v>45869</v>
      </c>
      <c r="D976" s="168">
        <v>150</v>
      </c>
    </row>
    <row r="977" spans="1:4" x14ac:dyDescent="0.25">
      <c r="A977" t="str">
        <f t="shared" si="16"/>
        <v>MAGOGA HORTIFRUTI</v>
      </c>
      <c r="B977" s="108" t="s">
        <v>377</v>
      </c>
      <c r="C977" s="145">
        <v>45869</v>
      </c>
      <c r="D977" s="168">
        <v>150</v>
      </c>
    </row>
    <row r="978" spans="1:4" x14ac:dyDescent="0.25">
      <c r="A978" t="str">
        <f t="shared" si="16"/>
        <v>CONJ RESID CAMPOS ELISEOS</v>
      </c>
      <c r="B978" s="108" t="s">
        <v>378</v>
      </c>
      <c r="C978" s="145">
        <v>45869</v>
      </c>
      <c r="D978" s="168">
        <v>150</v>
      </c>
    </row>
    <row r="979" spans="1:4" x14ac:dyDescent="0.25">
      <c r="A979" t="str">
        <f t="shared" si="16"/>
        <v>CONJ RESID CAMPOS ELISEOS</v>
      </c>
      <c r="B979" s="108" t="s">
        <v>378</v>
      </c>
      <c r="C979" s="145">
        <v>45869</v>
      </c>
      <c r="D979" s="168">
        <v>150</v>
      </c>
    </row>
    <row r="980" spans="1:4" x14ac:dyDescent="0.25">
      <c r="A980" t="str">
        <f t="shared" si="16"/>
        <v>CONJ RESID CAMPOS ELISEOS</v>
      </c>
      <c r="B980" s="108" t="s">
        <v>378</v>
      </c>
      <c r="C980" s="145">
        <v>45869</v>
      </c>
      <c r="D980" s="168">
        <v>150</v>
      </c>
    </row>
    <row r="981" spans="1:4" x14ac:dyDescent="0.25">
      <c r="A981" t="str">
        <f t="shared" si="16"/>
        <v>CONJ RESID CAMPOS ELISEOS</v>
      </c>
      <c r="B981" s="108" t="s">
        <v>378</v>
      </c>
      <c r="C981" s="145">
        <v>45869</v>
      </c>
      <c r="D981" s="168">
        <v>150</v>
      </c>
    </row>
    <row r="982" spans="1:4" x14ac:dyDescent="0.25">
      <c r="A982" t="str">
        <f t="shared" si="16"/>
        <v>CONJ RESID CAMPOS ELISEOS</v>
      </c>
      <c r="B982" s="108" t="s">
        <v>378</v>
      </c>
      <c r="C982" s="145">
        <v>45869</v>
      </c>
      <c r="D982" s="168">
        <v>150</v>
      </c>
    </row>
    <row r="983" spans="1:4" x14ac:dyDescent="0.25">
      <c r="A983" t="str">
        <f t="shared" si="16"/>
        <v>CONJ RESID CAMPOS ELISEOS</v>
      </c>
      <c r="B983" s="108" t="s">
        <v>378</v>
      </c>
      <c r="C983" s="145">
        <v>45869</v>
      </c>
      <c r="D983" s="168">
        <v>150</v>
      </c>
    </row>
    <row r="984" spans="1:4" x14ac:dyDescent="0.25">
      <c r="A984" t="str">
        <f t="shared" si="16"/>
        <v>TRIMPLAS</v>
      </c>
      <c r="B984" s="108" t="s">
        <v>397</v>
      </c>
      <c r="C984" s="145">
        <v>45869</v>
      </c>
      <c r="D984" s="168">
        <v>150</v>
      </c>
    </row>
    <row r="985" spans="1:4" x14ac:dyDescent="0.25">
      <c r="A985" t="str">
        <f t="shared" si="16"/>
        <v>TRIMPLAS</v>
      </c>
      <c r="B985" s="108" t="s">
        <v>397</v>
      </c>
      <c r="C985" s="145">
        <v>45869</v>
      </c>
      <c r="D985" s="168">
        <v>150</v>
      </c>
    </row>
    <row r="986" spans="1:4" x14ac:dyDescent="0.25">
      <c r="A986" t="str">
        <f t="shared" si="16"/>
        <v>TRIMPLAS</v>
      </c>
      <c r="B986" s="108" t="s">
        <v>397</v>
      </c>
      <c r="C986" s="145">
        <v>45869</v>
      </c>
      <c r="D986" s="168">
        <v>150</v>
      </c>
    </row>
    <row r="987" spans="1:4" x14ac:dyDescent="0.25">
      <c r="A987" t="str">
        <f t="shared" si="16"/>
        <v>TRIMPLAS</v>
      </c>
      <c r="B987" s="108" t="s">
        <v>397</v>
      </c>
      <c r="C987" s="145">
        <v>45869</v>
      </c>
      <c r="D987" s="168">
        <v>150</v>
      </c>
    </row>
    <row r="988" spans="1:4" x14ac:dyDescent="0.25">
      <c r="A988">
        <f t="shared" si="16"/>
        <v>0</v>
      </c>
      <c r="B988" s="108" t="s">
        <v>105</v>
      </c>
      <c r="C988" s="145">
        <v>45869</v>
      </c>
      <c r="D988" s="168">
        <v>250</v>
      </c>
    </row>
    <row r="989" spans="1:4" x14ac:dyDescent="0.25">
      <c r="A989" t="str">
        <f t="shared" si="16"/>
        <v>MAGOGA HORTIFRUTI</v>
      </c>
      <c r="B989" s="108" t="s">
        <v>377</v>
      </c>
      <c r="C989" s="145">
        <v>45869</v>
      </c>
      <c r="D989" s="168">
        <v>150</v>
      </c>
    </row>
    <row r="990" spans="1:4" x14ac:dyDescent="0.25">
      <c r="A990" t="str">
        <f t="shared" si="16"/>
        <v>MAGOGA HORTIFRUTI</v>
      </c>
      <c r="B990" s="108" t="s">
        <v>377</v>
      </c>
      <c r="C990" s="145">
        <v>45869</v>
      </c>
      <c r="D990" s="168">
        <v>150</v>
      </c>
    </row>
    <row r="991" spans="1:4" x14ac:dyDescent="0.25">
      <c r="A991" t="str">
        <f t="shared" si="16"/>
        <v>VALEC DISTR DE VEICULOS</v>
      </c>
      <c r="B991" s="170" t="s">
        <v>427</v>
      </c>
      <c r="C991" s="145">
        <v>45869</v>
      </c>
      <c r="D991" s="168">
        <v>150</v>
      </c>
    </row>
    <row r="992" spans="1:4" x14ac:dyDescent="0.25">
      <c r="A992" t="str">
        <f t="shared" si="16"/>
        <v>VALEC DISTR DE VEICULOS</v>
      </c>
      <c r="B992" s="170" t="s">
        <v>427</v>
      </c>
      <c r="C992" s="145">
        <v>45869</v>
      </c>
      <c r="D992" s="168">
        <v>150</v>
      </c>
    </row>
    <row r="993" spans="1:4" x14ac:dyDescent="0.25">
      <c r="A993" t="str">
        <f t="shared" si="16"/>
        <v>VALEC DISTR DE VEICULOS</v>
      </c>
      <c r="B993" s="170" t="s">
        <v>427</v>
      </c>
      <c r="C993" s="145">
        <v>45869</v>
      </c>
      <c r="D993" s="168">
        <v>150</v>
      </c>
    </row>
    <row r="994" spans="1:4" x14ac:dyDescent="0.25">
      <c r="A994" t="str">
        <f t="shared" si="16"/>
        <v>VALEC DISTR DE VEICULOS</v>
      </c>
      <c r="B994" s="170" t="s">
        <v>427</v>
      </c>
      <c r="C994" s="145">
        <v>45869</v>
      </c>
      <c r="D994" s="168">
        <v>150</v>
      </c>
    </row>
    <row r="995" spans="1:4" x14ac:dyDescent="0.25">
      <c r="A995" t="str">
        <f t="shared" si="16"/>
        <v>VALEC DISTR DE VEICULOS</v>
      </c>
      <c r="B995" s="170" t="s">
        <v>427</v>
      </c>
      <c r="C995" s="145">
        <v>45869</v>
      </c>
      <c r="D995" s="168">
        <v>150</v>
      </c>
    </row>
    <row r="996" spans="1:4" x14ac:dyDescent="0.25">
      <c r="A996" t="str">
        <f t="shared" si="16"/>
        <v>HARALD RESUMO</v>
      </c>
      <c r="B996" s="149" t="s">
        <v>421</v>
      </c>
      <c r="C996" s="145">
        <v>45869</v>
      </c>
      <c r="D996" s="168">
        <v>180</v>
      </c>
    </row>
    <row r="997" spans="1:4" x14ac:dyDescent="0.25">
      <c r="A997" t="str">
        <f t="shared" si="16"/>
        <v>HARALD RESUMO</v>
      </c>
      <c r="B997" s="104" t="s">
        <v>421</v>
      </c>
      <c r="C997" s="145">
        <v>45869</v>
      </c>
      <c r="D997" s="168">
        <v>180</v>
      </c>
    </row>
    <row r="998" spans="1:4" x14ac:dyDescent="0.25">
      <c r="A998" t="str">
        <f t="shared" si="16"/>
        <v>HARALD RESUMO</v>
      </c>
      <c r="B998" s="104" t="s">
        <v>421</v>
      </c>
      <c r="C998" s="145">
        <v>45869</v>
      </c>
      <c r="D998" s="168">
        <v>180</v>
      </c>
    </row>
    <row r="999" spans="1:4" x14ac:dyDescent="0.25">
      <c r="A999" t="str">
        <f t="shared" si="16"/>
        <v>HARALD RESUMO</v>
      </c>
      <c r="B999" s="104" t="s">
        <v>421</v>
      </c>
      <c r="C999" s="145">
        <v>45869</v>
      </c>
      <c r="D999" s="168">
        <v>180</v>
      </c>
    </row>
    <row r="1000" spans="1:4" x14ac:dyDescent="0.25">
      <c r="A1000" t="str">
        <f t="shared" si="16"/>
        <v>HARALD RESUMO</v>
      </c>
      <c r="B1000" s="104" t="s">
        <v>421</v>
      </c>
      <c r="C1000" s="145">
        <v>45869</v>
      </c>
      <c r="D1000" s="168">
        <v>180</v>
      </c>
    </row>
    <row r="1001" spans="1:4" x14ac:dyDescent="0.25">
      <c r="A1001" t="str">
        <f t="shared" si="16"/>
        <v>HARALD RESUMO</v>
      </c>
      <c r="B1001" s="104" t="s">
        <v>421</v>
      </c>
      <c r="C1001" s="145">
        <v>45869</v>
      </c>
      <c r="D1001" s="168">
        <v>180</v>
      </c>
    </row>
    <row r="1002" spans="1:4" x14ac:dyDescent="0.25">
      <c r="A1002" t="str">
        <f t="shared" si="16"/>
        <v>HARALD RESUMO</v>
      </c>
      <c r="B1002" s="104" t="s">
        <v>421</v>
      </c>
      <c r="C1002" s="145">
        <v>45869</v>
      </c>
      <c r="D1002" s="168">
        <v>180</v>
      </c>
    </row>
    <row r="1003" spans="1:4" x14ac:dyDescent="0.25">
      <c r="A1003" t="str">
        <f t="shared" si="16"/>
        <v>HARALD RESUMO</v>
      </c>
      <c r="B1003" s="104" t="s">
        <v>421</v>
      </c>
      <c r="C1003" s="145">
        <v>45869</v>
      </c>
      <c r="D1003" s="168">
        <v>180</v>
      </c>
    </row>
    <row r="1004" spans="1:4" x14ac:dyDescent="0.25">
      <c r="A1004" t="str">
        <f t="shared" si="16"/>
        <v>CYBELAR RESUMO</v>
      </c>
      <c r="B1004" s="140" t="s">
        <v>404</v>
      </c>
      <c r="C1004" s="145">
        <v>45869</v>
      </c>
      <c r="D1004" s="171">
        <v>280</v>
      </c>
    </row>
    <row r="1005" spans="1:4" x14ac:dyDescent="0.25">
      <c r="A1005" t="str">
        <f t="shared" si="16"/>
        <v>CYBELAR RESUMO</v>
      </c>
      <c r="B1005" s="142" t="s">
        <v>375</v>
      </c>
      <c r="C1005" s="145">
        <v>45869</v>
      </c>
      <c r="D1005" s="172">
        <v>280</v>
      </c>
    </row>
    <row r="1006" spans="1:4" x14ac:dyDescent="0.25">
      <c r="A1006" t="str">
        <f t="shared" si="16"/>
        <v>CYBELAR RESUMO</v>
      </c>
      <c r="B1006" s="142" t="s">
        <v>434</v>
      </c>
      <c r="C1006" s="145">
        <v>45869</v>
      </c>
      <c r="D1006" s="172">
        <v>210</v>
      </c>
    </row>
    <row r="1007" spans="1:4" x14ac:dyDescent="0.25">
      <c r="A1007" t="str">
        <f t="shared" si="16"/>
        <v>CYBELAR RESUMO</v>
      </c>
      <c r="B1007" s="142" t="s">
        <v>432</v>
      </c>
      <c r="C1007" s="145">
        <v>45869</v>
      </c>
      <c r="D1007" s="172">
        <v>210</v>
      </c>
    </row>
    <row r="1008" spans="1:4" x14ac:dyDescent="0.25">
      <c r="A1008" t="str">
        <f t="shared" si="16"/>
        <v>CYBELAR RESUMO</v>
      </c>
      <c r="B1008" s="142" t="s">
        <v>433</v>
      </c>
      <c r="C1008" s="145">
        <v>45869</v>
      </c>
      <c r="D1008" s="172">
        <v>240</v>
      </c>
    </row>
    <row r="1009" spans="1:4" x14ac:dyDescent="0.25">
      <c r="A1009" t="str">
        <f t="shared" si="16"/>
        <v>CYBELAR RESUMO</v>
      </c>
      <c r="B1009" s="142" t="s">
        <v>435</v>
      </c>
      <c r="C1009" s="145">
        <v>45869</v>
      </c>
      <c r="D1009" s="172">
        <v>280</v>
      </c>
    </row>
    <row r="1010" spans="1:4" x14ac:dyDescent="0.25">
      <c r="A1010" t="str">
        <f t="shared" si="16"/>
        <v>CYBELAR RESUMO</v>
      </c>
      <c r="B1010" s="142" t="s">
        <v>419</v>
      </c>
      <c r="C1010" s="145">
        <v>45869</v>
      </c>
      <c r="D1010" s="172">
        <v>300</v>
      </c>
    </row>
    <row r="1011" spans="1:4" x14ac:dyDescent="0.25">
      <c r="A1011" t="str">
        <f t="shared" si="16"/>
        <v>CYBELAR RESUMO</v>
      </c>
      <c r="B1011" s="142" t="s">
        <v>436</v>
      </c>
      <c r="C1011" s="145">
        <v>45869</v>
      </c>
      <c r="D1011" s="172">
        <v>210</v>
      </c>
    </row>
    <row r="1012" spans="1:4" x14ac:dyDescent="0.25">
      <c r="A1012" t="str">
        <f t="shared" si="16"/>
        <v>CYBELAR RESUMO</v>
      </c>
      <c r="B1012" s="142" t="s">
        <v>437</v>
      </c>
      <c r="C1012" s="145">
        <v>45869</v>
      </c>
      <c r="D1012" s="172">
        <v>350</v>
      </c>
    </row>
    <row r="1013" spans="1:4" x14ac:dyDescent="0.25">
      <c r="A1013" t="str">
        <f t="shared" si="16"/>
        <v>CYBELAR RESUMO</v>
      </c>
      <c r="B1013" s="142" t="s">
        <v>438</v>
      </c>
      <c r="C1013" s="145">
        <v>45869</v>
      </c>
      <c r="D1013" s="172">
        <v>70</v>
      </c>
    </row>
    <row r="1014" spans="1:4" x14ac:dyDescent="0.25">
      <c r="A1014" t="str">
        <f t="shared" si="16"/>
        <v>DHL RESUMO</v>
      </c>
      <c r="B1014" t="s">
        <v>425</v>
      </c>
      <c r="C1014" s="145">
        <v>45869</v>
      </c>
      <c r="D1014" s="196">
        <v>480</v>
      </c>
    </row>
    <row r="1015" spans="1:4" x14ac:dyDescent="0.25">
      <c r="A1015" t="str">
        <f t="shared" si="16"/>
        <v>DHL RESUMO</v>
      </c>
      <c r="B1015" t="s">
        <v>439</v>
      </c>
      <c r="C1015" s="145">
        <v>45869</v>
      </c>
      <c r="D1015" s="196">
        <v>80</v>
      </c>
    </row>
    <row r="1016" spans="1:4" x14ac:dyDescent="0.25">
      <c r="A1016" t="str">
        <f t="shared" si="16"/>
        <v>MALABAR RESUMO</v>
      </c>
      <c r="B1016" t="s">
        <v>440</v>
      </c>
      <c r="C1016" s="145">
        <v>45869</v>
      </c>
      <c r="D1016" s="196">
        <v>390</v>
      </c>
    </row>
    <row r="1017" spans="1:4" x14ac:dyDescent="0.25">
      <c r="A1017" t="str">
        <f t="shared" si="16"/>
        <v>MALABAR RESUMO</v>
      </c>
      <c r="B1017" t="s">
        <v>440</v>
      </c>
      <c r="C1017" s="145">
        <v>45869</v>
      </c>
      <c r="D1017" s="196">
        <v>80</v>
      </c>
    </row>
    <row r="1018" spans="1:4" x14ac:dyDescent="0.25">
      <c r="A1018" t="str">
        <f t="shared" si="16"/>
        <v>MALABAR RESUMO</v>
      </c>
      <c r="B1018" t="s">
        <v>440</v>
      </c>
      <c r="C1018" s="145">
        <v>45869</v>
      </c>
      <c r="D1018" s="196">
        <v>130</v>
      </c>
    </row>
    <row r="1019" spans="1:4" x14ac:dyDescent="0.25">
      <c r="A1019" t="str">
        <f t="shared" si="16"/>
        <v>IMPACTA</v>
      </c>
      <c r="B1019" t="s">
        <v>60</v>
      </c>
      <c r="C1019" s="145">
        <v>45869</v>
      </c>
      <c r="D1019" s="196">
        <v>250</v>
      </c>
    </row>
    <row r="1020" spans="1:4" x14ac:dyDescent="0.25">
      <c r="A1020" t="str">
        <f t="shared" si="16"/>
        <v>IMPACTA</v>
      </c>
      <c r="B1020" t="s">
        <v>60</v>
      </c>
      <c r="C1020" s="145">
        <v>45869</v>
      </c>
      <c r="D1020" s="196">
        <v>750</v>
      </c>
    </row>
    <row r="1021" spans="1:4" x14ac:dyDescent="0.25">
      <c r="A1021" t="str">
        <f t="shared" si="16"/>
        <v>IMPACTA</v>
      </c>
      <c r="B1021" t="s">
        <v>60</v>
      </c>
      <c r="C1021" s="145">
        <v>45869</v>
      </c>
      <c r="D1021" s="196">
        <v>200</v>
      </c>
    </row>
    <row r="1022" spans="1:4" x14ac:dyDescent="0.25">
      <c r="A1022" t="str">
        <f t="shared" si="16"/>
        <v>IMPACTA</v>
      </c>
      <c r="B1022" t="s">
        <v>60</v>
      </c>
      <c r="C1022" s="145">
        <v>45869</v>
      </c>
      <c r="D1022" s="196">
        <v>400</v>
      </c>
    </row>
    <row r="1023" spans="1:4" x14ac:dyDescent="0.25">
      <c r="A1023" t="str">
        <f t="shared" si="16"/>
        <v>IMPACTA</v>
      </c>
      <c r="B1023" t="s">
        <v>60</v>
      </c>
      <c r="C1023" s="145">
        <v>45869</v>
      </c>
      <c r="D1023" s="196">
        <v>200</v>
      </c>
    </row>
    <row r="1024" spans="1:4" x14ac:dyDescent="0.25">
      <c r="A1024" t="str">
        <f t="shared" si="16"/>
        <v>IMPACTA</v>
      </c>
      <c r="B1024" t="s">
        <v>60</v>
      </c>
      <c r="C1024" s="145">
        <v>45869</v>
      </c>
      <c r="D1024" s="196">
        <v>400</v>
      </c>
    </row>
    <row r="1025" spans="1:4" x14ac:dyDescent="0.25">
      <c r="A1025" t="str">
        <f t="shared" si="16"/>
        <v>IMPACTA</v>
      </c>
      <c r="B1025" t="s">
        <v>60</v>
      </c>
      <c r="C1025" s="145">
        <v>45869</v>
      </c>
      <c r="D1025" s="196">
        <v>400</v>
      </c>
    </row>
    <row r="1026" spans="1:4" x14ac:dyDescent="0.25">
      <c r="A1026" t="str">
        <f t="shared" si="16"/>
        <v>IMPACTA</v>
      </c>
      <c r="B1026" t="s">
        <v>60</v>
      </c>
      <c r="C1026" s="145">
        <v>45869</v>
      </c>
      <c r="D1026" s="196">
        <v>200</v>
      </c>
    </row>
    <row r="1027" spans="1:4" x14ac:dyDescent="0.25">
      <c r="A1027" t="str">
        <f t="shared" si="16"/>
        <v>IMPACTA</v>
      </c>
      <c r="B1027" t="s">
        <v>60</v>
      </c>
      <c r="C1027" s="145">
        <v>45869</v>
      </c>
      <c r="D1027" s="196">
        <v>600</v>
      </c>
    </row>
    <row r="1028" spans="1:4" x14ac:dyDescent="0.25">
      <c r="A1028" t="str">
        <f t="shared" si="16"/>
        <v>IMPACTA</v>
      </c>
      <c r="B1028" t="s">
        <v>60</v>
      </c>
      <c r="C1028" s="145">
        <v>45869</v>
      </c>
      <c r="D1028" s="196">
        <v>500</v>
      </c>
    </row>
    <row r="1029" spans="1:4" x14ac:dyDescent="0.25">
      <c r="A1029" t="str">
        <f t="shared" si="16"/>
        <v>IMPACTA</v>
      </c>
      <c r="B1029" t="s">
        <v>60</v>
      </c>
      <c r="C1029" s="145">
        <v>45869</v>
      </c>
      <c r="D1029" s="196">
        <v>250</v>
      </c>
    </row>
    <row r="1030" spans="1:4" x14ac:dyDescent="0.25">
      <c r="A1030" t="str">
        <f t="shared" si="16"/>
        <v>MALABAR RESUMO</v>
      </c>
      <c r="B1030" t="s">
        <v>441</v>
      </c>
      <c r="C1030" s="145">
        <v>45869</v>
      </c>
      <c r="D1030" s="196">
        <v>600</v>
      </c>
    </row>
    <row r="1031" spans="1:4" x14ac:dyDescent="0.25">
      <c r="A1031">
        <f t="shared" si="16"/>
        <v>0</v>
      </c>
      <c r="B1031" t="s">
        <v>192</v>
      </c>
      <c r="C1031" s="145">
        <v>45869</v>
      </c>
      <c r="D1031" s="196">
        <v>150</v>
      </c>
    </row>
    <row r="1032" spans="1:4" x14ac:dyDescent="0.25">
      <c r="A1032" t="str">
        <f t="shared" ref="A1032:A1095" si="17">VLOOKUP(B1032,$AA:$AB,2,)</f>
        <v>HARALD RESUMO</v>
      </c>
      <c r="B1032" s="104" t="s">
        <v>421</v>
      </c>
      <c r="C1032" s="145">
        <v>45869</v>
      </c>
      <c r="D1032" s="168">
        <v>180</v>
      </c>
    </row>
    <row r="1033" spans="1:4" x14ac:dyDescent="0.25">
      <c r="A1033" t="str">
        <f t="shared" si="17"/>
        <v>HARALD RESUMO</v>
      </c>
      <c r="B1033" s="104" t="s">
        <v>421</v>
      </c>
      <c r="C1033" s="145">
        <v>45869</v>
      </c>
      <c r="D1033" s="168">
        <v>180</v>
      </c>
    </row>
    <row r="1034" spans="1:4" x14ac:dyDescent="0.25">
      <c r="A1034" t="str">
        <f t="shared" si="17"/>
        <v>RESIDENCIAL TERRACO VILA BELA</v>
      </c>
      <c r="B1034" s="108" t="s">
        <v>392</v>
      </c>
      <c r="C1034" s="145">
        <v>45869</v>
      </c>
      <c r="D1034" s="168">
        <v>150</v>
      </c>
    </row>
    <row r="1035" spans="1:4" x14ac:dyDescent="0.25">
      <c r="A1035" t="str">
        <f t="shared" si="17"/>
        <v>RESIDENCIAL TERRACO VILA BELA</v>
      </c>
      <c r="B1035" s="108" t="s">
        <v>392</v>
      </c>
      <c r="C1035" s="145">
        <v>45869</v>
      </c>
      <c r="D1035" s="168">
        <v>150</v>
      </c>
    </row>
    <row r="1036" spans="1:4" x14ac:dyDescent="0.25">
      <c r="A1036" t="str">
        <f t="shared" si="17"/>
        <v>RESIDENCIAL TERRACO VILA BELA</v>
      </c>
      <c r="B1036" s="108" t="s">
        <v>392</v>
      </c>
      <c r="C1036" s="145">
        <v>45869</v>
      </c>
      <c r="D1036" s="168">
        <v>150</v>
      </c>
    </row>
    <row r="1037" spans="1:4" x14ac:dyDescent="0.25">
      <c r="A1037" t="str">
        <f t="shared" si="17"/>
        <v>RESIDENCIAL TERRACO VILA BELA</v>
      </c>
      <c r="B1037" s="108" t="s">
        <v>392</v>
      </c>
      <c r="C1037" s="145">
        <v>45869</v>
      </c>
      <c r="D1037" s="168">
        <v>150</v>
      </c>
    </row>
    <row r="1038" spans="1:4" x14ac:dyDescent="0.25">
      <c r="A1038" t="str">
        <f t="shared" si="17"/>
        <v>RESIDENCIAL TERRACO VILA BELA</v>
      </c>
      <c r="B1038" s="108" t="s">
        <v>392</v>
      </c>
      <c r="C1038" s="145">
        <v>45869</v>
      </c>
      <c r="D1038" s="168">
        <v>150</v>
      </c>
    </row>
    <row r="1039" spans="1:4" x14ac:dyDescent="0.25">
      <c r="A1039" t="str">
        <f t="shared" si="17"/>
        <v>RESIDENCIAL TERRACO VILA BELA</v>
      </c>
      <c r="B1039" s="108" t="s">
        <v>392</v>
      </c>
      <c r="C1039" s="145">
        <v>45869</v>
      </c>
      <c r="D1039" s="168">
        <v>150</v>
      </c>
    </row>
    <row r="1040" spans="1:4" x14ac:dyDescent="0.25">
      <c r="A1040" t="str">
        <f t="shared" si="17"/>
        <v>RESIDENCIAL TERRACO VILA BELA</v>
      </c>
      <c r="B1040" s="108" t="s">
        <v>392</v>
      </c>
      <c r="C1040" s="145">
        <v>45869</v>
      </c>
      <c r="D1040" s="168">
        <v>150</v>
      </c>
    </row>
    <row r="1041" spans="1:4" x14ac:dyDescent="0.25">
      <c r="A1041" t="str">
        <f t="shared" si="17"/>
        <v>RESIDENCIAL TERRACO VILA BELA</v>
      </c>
      <c r="B1041" s="108" t="s">
        <v>392</v>
      </c>
      <c r="C1041" s="145">
        <v>45869</v>
      </c>
      <c r="D1041" s="168">
        <v>150</v>
      </c>
    </row>
    <row r="1042" spans="1:4" x14ac:dyDescent="0.25">
      <c r="A1042" t="str">
        <f t="shared" si="17"/>
        <v>RESIDENCIAL TERRACO VILA BELA</v>
      </c>
      <c r="B1042" s="108" t="s">
        <v>392</v>
      </c>
      <c r="C1042" s="145">
        <v>45869</v>
      </c>
      <c r="D1042" s="168">
        <v>150</v>
      </c>
    </row>
    <row r="1043" spans="1:4" x14ac:dyDescent="0.25">
      <c r="A1043" t="str">
        <f t="shared" si="17"/>
        <v>RESIDENCIAL TERRACO VILA BELA</v>
      </c>
      <c r="B1043" s="108" t="s">
        <v>392</v>
      </c>
      <c r="C1043" s="145">
        <v>45869</v>
      </c>
      <c r="D1043" s="168">
        <v>150</v>
      </c>
    </row>
    <row r="1044" spans="1:4" x14ac:dyDescent="0.25">
      <c r="A1044" t="str">
        <f t="shared" si="17"/>
        <v>RESIDENCIAL TERRACO VILA BELA</v>
      </c>
      <c r="B1044" s="108" t="s">
        <v>392</v>
      </c>
      <c r="C1044" s="145">
        <v>45869</v>
      </c>
      <c r="D1044" s="168">
        <v>150</v>
      </c>
    </row>
    <row r="1045" spans="1:4" x14ac:dyDescent="0.25">
      <c r="A1045" t="str">
        <f t="shared" si="17"/>
        <v>RESIDENCIAL TERRACO VILA BELA</v>
      </c>
      <c r="B1045" s="108" t="s">
        <v>392</v>
      </c>
      <c r="C1045" s="145">
        <v>45869</v>
      </c>
      <c r="D1045" s="168">
        <v>150</v>
      </c>
    </row>
    <row r="1046" spans="1:4" x14ac:dyDescent="0.25">
      <c r="A1046" t="str">
        <f t="shared" si="17"/>
        <v>MAGOGA HORTIFRUTI</v>
      </c>
      <c r="B1046" s="108" t="s">
        <v>377</v>
      </c>
      <c r="C1046" s="145">
        <v>45869</v>
      </c>
      <c r="D1046" s="168">
        <v>150</v>
      </c>
    </row>
    <row r="1047" spans="1:4" x14ac:dyDescent="0.25">
      <c r="A1047" t="str">
        <f t="shared" si="17"/>
        <v>MAGOGA HORTIFRUTI</v>
      </c>
      <c r="B1047" s="108" t="s">
        <v>377</v>
      </c>
      <c r="C1047" s="145">
        <v>45869</v>
      </c>
      <c r="D1047" s="168">
        <v>150</v>
      </c>
    </row>
    <row r="1048" spans="1:4" x14ac:dyDescent="0.25">
      <c r="A1048" t="str">
        <f t="shared" si="17"/>
        <v>MAGOGA HORTIFRUTI</v>
      </c>
      <c r="B1048" s="108" t="s">
        <v>377</v>
      </c>
      <c r="C1048" s="145">
        <v>45869</v>
      </c>
      <c r="D1048" s="168">
        <v>150</v>
      </c>
    </row>
    <row r="1049" spans="1:4" x14ac:dyDescent="0.25">
      <c r="A1049" t="str">
        <f t="shared" si="17"/>
        <v>MAGOGA HORTIFRUTI</v>
      </c>
      <c r="B1049" s="108" t="s">
        <v>377</v>
      </c>
      <c r="C1049" s="145">
        <v>45869</v>
      </c>
      <c r="D1049" s="168">
        <v>150</v>
      </c>
    </row>
    <row r="1050" spans="1:4" x14ac:dyDescent="0.25">
      <c r="A1050" t="str">
        <f t="shared" si="17"/>
        <v>MAGOGA HORTIFRUTI</v>
      </c>
      <c r="B1050" s="108" t="s">
        <v>377</v>
      </c>
      <c r="C1050" s="145">
        <v>45869</v>
      </c>
      <c r="D1050" s="168">
        <v>150</v>
      </c>
    </row>
    <row r="1051" spans="1:4" x14ac:dyDescent="0.25">
      <c r="A1051" t="str">
        <f t="shared" si="17"/>
        <v>MAGOGA HORTIFRUTI</v>
      </c>
      <c r="B1051" s="108" t="s">
        <v>377</v>
      </c>
      <c r="C1051" s="145">
        <v>45869</v>
      </c>
      <c r="D1051" s="168">
        <v>150</v>
      </c>
    </row>
    <row r="1052" spans="1:4" x14ac:dyDescent="0.25">
      <c r="A1052" t="str">
        <f t="shared" si="17"/>
        <v>MAGOGA HORTIFRUTI</v>
      </c>
      <c r="B1052" s="108" t="s">
        <v>377</v>
      </c>
      <c r="C1052" s="145">
        <v>45869</v>
      </c>
      <c r="D1052" s="168">
        <v>150</v>
      </c>
    </row>
    <row r="1053" spans="1:4" x14ac:dyDescent="0.25">
      <c r="A1053" t="str">
        <f t="shared" si="17"/>
        <v>CONJ RESID CAMPOS ELISEOS</v>
      </c>
      <c r="B1053" s="108" t="s">
        <v>378</v>
      </c>
      <c r="C1053" s="145">
        <v>45869</v>
      </c>
      <c r="D1053" s="168">
        <v>150</v>
      </c>
    </row>
    <row r="1054" spans="1:4" x14ac:dyDescent="0.25">
      <c r="A1054" t="str">
        <f t="shared" si="17"/>
        <v>CONJ RESID CAMPOS ELISEOS</v>
      </c>
      <c r="B1054" s="108" t="s">
        <v>378</v>
      </c>
      <c r="C1054" s="145">
        <v>45869</v>
      </c>
      <c r="D1054" s="168">
        <v>150</v>
      </c>
    </row>
    <row r="1055" spans="1:4" x14ac:dyDescent="0.25">
      <c r="A1055" t="str">
        <f t="shared" si="17"/>
        <v>CONJ RESID CAMPOS ELISEOS</v>
      </c>
      <c r="B1055" s="108" t="s">
        <v>378</v>
      </c>
      <c r="C1055" s="145">
        <v>45869</v>
      </c>
      <c r="D1055" s="168">
        <v>150</v>
      </c>
    </row>
    <row r="1056" spans="1:4" x14ac:dyDescent="0.25">
      <c r="A1056" t="str">
        <f t="shared" si="17"/>
        <v>CONJ RESID CAMPOS ELISEOS</v>
      </c>
      <c r="B1056" s="108" t="s">
        <v>378</v>
      </c>
      <c r="C1056" s="145">
        <v>45869</v>
      </c>
      <c r="D1056" s="168">
        <v>150</v>
      </c>
    </row>
    <row r="1057" spans="1:4" x14ac:dyDescent="0.25">
      <c r="A1057" t="str">
        <f t="shared" si="17"/>
        <v>CONJ RESID CAMPOS ELISEOS</v>
      </c>
      <c r="B1057" s="108" t="s">
        <v>378</v>
      </c>
      <c r="C1057" s="145">
        <v>45869</v>
      </c>
      <c r="D1057" s="168">
        <v>150</v>
      </c>
    </row>
    <row r="1058" spans="1:4" x14ac:dyDescent="0.25">
      <c r="A1058" t="str">
        <f t="shared" si="17"/>
        <v>TRIMPLAS</v>
      </c>
      <c r="B1058" s="108" t="s">
        <v>397</v>
      </c>
      <c r="C1058" s="145">
        <v>45869</v>
      </c>
      <c r="D1058" s="168">
        <v>150</v>
      </c>
    </row>
    <row r="1059" spans="1:4" x14ac:dyDescent="0.25">
      <c r="A1059" t="str">
        <f t="shared" si="17"/>
        <v>TRIMPLAS</v>
      </c>
      <c r="B1059" s="108" t="s">
        <v>397</v>
      </c>
      <c r="C1059" s="145">
        <v>45869</v>
      </c>
      <c r="D1059" s="168">
        <v>150</v>
      </c>
    </row>
    <row r="1060" spans="1:4" x14ac:dyDescent="0.25">
      <c r="A1060" t="str">
        <f t="shared" si="17"/>
        <v>TRIMPLAS</v>
      </c>
      <c r="B1060" s="108" t="s">
        <v>397</v>
      </c>
      <c r="C1060" s="145">
        <v>45869</v>
      </c>
      <c r="D1060" s="168">
        <v>150</v>
      </c>
    </row>
    <row r="1061" spans="1:4" x14ac:dyDescent="0.25">
      <c r="A1061" t="str">
        <f t="shared" si="17"/>
        <v>TRIMPLAS</v>
      </c>
      <c r="B1061" s="108" t="s">
        <v>397</v>
      </c>
      <c r="C1061" s="145">
        <v>45869</v>
      </c>
      <c r="D1061" s="168">
        <v>150</v>
      </c>
    </row>
    <row r="1062" spans="1:4" x14ac:dyDescent="0.25">
      <c r="A1062" t="str">
        <f t="shared" si="17"/>
        <v>CONJ RESID CAMPOS ELISEOS</v>
      </c>
      <c r="B1062" s="108" t="s">
        <v>378</v>
      </c>
      <c r="C1062" s="145">
        <v>45869</v>
      </c>
      <c r="D1062" s="168">
        <v>150</v>
      </c>
    </row>
    <row r="1063" spans="1:4" x14ac:dyDescent="0.25">
      <c r="A1063" t="str">
        <f t="shared" si="17"/>
        <v>CONJ RESID CAMPOS ELISEOS</v>
      </c>
      <c r="B1063" s="108" t="s">
        <v>378</v>
      </c>
      <c r="C1063" s="145">
        <v>45869</v>
      </c>
      <c r="D1063" s="168">
        <v>150</v>
      </c>
    </row>
    <row r="1064" spans="1:4" x14ac:dyDescent="0.25">
      <c r="A1064" t="str">
        <f t="shared" si="17"/>
        <v>G-KT DO BRASIL LTDA</v>
      </c>
      <c r="B1064" s="141" t="s">
        <v>442</v>
      </c>
      <c r="C1064" s="145">
        <v>45869</v>
      </c>
      <c r="D1064" s="169">
        <v>180</v>
      </c>
    </row>
    <row r="1065" spans="1:4" x14ac:dyDescent="0.25">
      <c r="A1065" t="str">
        <f t="shared" si="17"/>
        <v>CONJ RESID CAMPOS ELISEOS</v>
      </c>
      <c r="B1065" s="108" t="s">
        <v>378</v>
      </c>
      <c r="C1065" s="145">
        <v>45869</v>
      </c>
      <c r="D1065" s="168">
        <v>150</v>
      </c>
    </row>
    <row r="1066" spans="1:4" x14ac:dyDescent="0.25">
      <c r="A1066" t="str">
        <f t="shared" si="17"/>
        <v>CONJ RESID CAMPOS ELISEOS</v>
      </c>
      <c r="B1066" s="108" t="s">
        <v>378</v>
      </c>
      <c r="C1066" s="145">
        <v>45869</v>
      </c>
      <c r="D1066" s="168">
        <v>150</v>
      </c>
    </row>
    <row r="1067" spans="1:4" x14ac:dyDescent="0.25">
      <c r="A1067" t="str">
        <f t="shared" si="17"/>
        <v>CONJ RESID CAMPOS ELISEOS</v>
      </c>
      <c r="B1067" s="108" t="s">
        <v>378</v>
      </c>
      <c r="C1067" s="145">
        <v>45869</v>
      </c>
      <c r="D1067" s="168">
        <v>150</v>
      </c>
    </row>
    <row r="1068" spans="1:4" x14ac:dyDescent="0.25">
      <c r="A1068" t="str">
        <f t="shared" si="17"/>
        <v>CONJ RESID CAMPOS ELISEOS</v>
      </c>
      <c r="B1068" s="108" t="s">
        <v>378</v>
      </c>
      <c r="C1068" s="145">
        <v>45869</v>
      </c>
      <c r="D1068" s="168">
        <v>150</v>
      </c>
    </row>
    <row r="1069" spans="1:4" x14ac:dyDescent="0.25">
      <c r="A1069" t="str">
        <f t="shared" si="17"/>
        <v>VALEC DISTR DE VEICULOS</v>
      </c>
      <c r="B1069" s="108" t="s">
        <v>443</v>
      </c>
      <c r="C1069" s="145">
        <v>45869</v>
      </c>
      <c r="D1069" s="168">
        <v>150</v>
      </c>
    </row>
    <row r="1070" spans="1:4" x14ac:dyDescent="0.25">
      <c r="A1070" t="str">
        <f t="shared" si="17"/>
        <v>RESIDENCIAL TERRACO VILA BELA</v>
      </c>
      <c r="B1070" s="108" t="s">
        <v>392</v>
      </c>
      <c r="C1070" s="145">
        <v>45869</v>
      </c>
      <c r="D1070" s="168">
        <v>150</v>
      </c>
    </row>
    <row r="1071" spans="1:4" x14ac:dyDescent="0.25">
      <c r="A1071" t="str">
        <f t="shared" si="17"/>
        <v>VALEC DISTR DE VEICULOS</v>
      </c>
      <c r="B1071" s="108" t="s">
        <v>443</v>
      </c>
      <c r="C1071" s="145">
        <v>45869</v>
      </c>
      <c r="D1071" s="168">
        <v>150</v>
      </c>
    </row>
    <row r="1072" spans="1:4" x14ac:dyDescent="0.25">
      <c r="A1072" t="str">
        <f t="shared" si="17"/>
        <v>VALEC DISTR DE VEICULOS</v>
      </c>
      <c r="B1072" s="108" t="s">
        <v>443</v>
      </c>
      <c r="C1072" s="145">
        <v>45869</v>
      </c>
      <c r="D1072" s="168">
        <v>150</v>
      </c>
    </row>
    <row r="1073" spans="1:4" x14ac:dyDescent="0.25">
      <c r="A1073" t="str">
        <f t="shared" si="17"/>
        <v>VALEC DISTR DE VEICULOS</v>
      </c>
      <c r="B1073" s="108" t="s">
        <v>443</v>
      </c>
      <c r="C1073" s="145">
        <v>45869</v>
      </c>
      <c r="D1073" s="168">
        <v>150</v>
      </c>
    </row>
    <row r="1074" spans="1:4" x14ac:dyDescent="0.25">
      <c r="A1074" t="str">
        <f t="shared" si="17"/>
        <v>VALEC DISTR DE VEICULOS</v>
      </c>
      <c r="B1074" s="108" t="s">
        <v>443</v>
      </c>
      <c r="C1074" s="145">
        <v>45869</v>
      </c>
      <c r="D1074" s="168">
        <v>150</v>
      </c>
    </row>
    <row r="1075" spans="1:4" x14ac:dyDescent="0.25">
      <c r="A1075" t="str">
        <f t="shared" si="17"/>
        <v>VALEC DISTR DE VEICULOS</v>
      </c>
      <c r="B1075" s="108" t="s">
        <v>443</v>
      </c>
      <c r="C1075" s="145">
        <v>45869</v>
      </c>
      <c r="D1075" s="168">
        <v>150</v>
      </c>
    </row>
    <row r="1076" spans="1:4" x14ac:dyDescent="0.25">
      <c r="A1076" t="str">
        <f t="shared" si="17"/>
        <v>CYBELAR RESUMO</v>
      </c>
      <c r="B1076" s="142" t="s">
        <v>434</v>
      </c>
      <c r="C1076" s="145">
        <v>45869</v>
      </c>
      <c r="D1076" s="196">
        <v>210</v>
      </c>
    </row>
    <row r="1077" spans="1:4" x14ac:dyDescent="0.25">
      <c r="A1077" t="str">
        <f t="shared" si="17"/>
        <v>CYBELAR RESUMO</v>
      </c>
      <c r="B1077" s="142" t="s">
        <v>432</v>
      </c>
      <c r="C1077" s="145">
        <v>45869</v>
      </c>
      <c r="D1077" s="196">
        <v>210</v>
      </c>
    </row>
    <row r="1078" spans="1:4" x14ac:dyDescent="0.25">
      <c r="A1078" t="str">
        <f t="shared" si="17"/>
        <v>CYBELAR RESUMO</v>
      </c>
      <c r="B1078" s="142" t="s">
        <v>433</v>
      </c>
      <c r="C1078" s="145">
        <v>45869</v>
      </c>
      <c r="D1078" s="196">
        <v>240</v>
      </c>
    </row>
    <row r="1079" spans="1:4" x14ac:dyDescent="0.25">
      <c r="A1079" t="str">
        <f t="shared" si="17"/>
        <v>CYBELAR RESUMO</v>
      </c>
      <c r="B1079" s="142" t="s">
        <v>435</v>
      </c>
      <c r="C1079" s="145">
        <v>45869</v>
      </c>
      <c r="D1079" s="196">
        <v>210</v>
      </c>
    </row>
    <row r="1080" spans="1:4" x14ac:dyDescent="0.25">
      <c r="A1080" t="str">
        <f t="shared" si="17"/>
        <v>CYBELAR RESUMO</v>
      </c>
      <c r="B1080" s="142" t="s">
        <v>419</v>
      </c>
      <c r="C1080" s="145">
        <v>45869</v>
      </c>
      <c r="D1080" s="196">
        <v>300</v>
      </c>
    </row>
    <row r="1081" spans="1:4" x14ac:dyDescent="0.25">
      <c r="A1081" t="str">
        <f t="shared" si="17"/>
        <v>CYBELAR RESUMO</v>
      </c>
      <c r="B1081" s="142" t="s">
        <v>437</v>
      </c>
      <c r="C1081" s="145">
        <v>45869</v>
      </c>
      <c r="D1081" s="196">
        <v>350</v>
      </c>
    </row>
    <row r="1082" spans="1:4" x14ac:dyDescent="0.25">
      <c r="A1082" t="str">
        <f t="shared" si="17"/>
        <v>CYBELAR RESUMO</v>
      </c>
      <c r="B1082" s="142" t="s">
        <v>438</v>
      </c>
      <c r="C1082" s="145">
        <v>45869</v>
      </c>
      <c r="D1082" s="196">
        <v>210</v>
      </c>
    </row>
    <row r="1083" spans="1:4" x14ac:dyDescent="0.25">
      <c r="A1083" t="str">
        <f t="shared" si="17"/>
        <v>CYBELAR RESUMO</v>
      </c>
      <c r="B1083" s="142" t="s">
        <v>444</v>
      </c>
      <c r="C1083" s="145">
        <v>45869</v>
      </c>
      <c r="D1083" s="196">
        <v>70</v>
      </c>
    </row>
    <row r="1084" spans="1:4" x14ac:dyDescent="0.25">
      <c r="A1084" t="str">
        <f t="shared" si="17"/>
        <v>CYBELAR RESUMO</v>
      </c>
      <c r="B1084" s="142" t="s">
        <v>445</v>
      </c>
      <c r="C1084" s="145">
        <v>45869</v>
      </c>
      <c r="D1084" s="196">
        <v>280</v>
      </c>
    </row>
    <row r="1085" spans="1:4" x14ac:dyDescent="0.25">
      <c r="A1085" t="str">
        <f t="shared" si="17"/>
        <v>CYBELAR RESUMO</v>
      </c>
      <c r="B1085" s="142" t="s">
        <v>446</v>
      </c>
      <c r="C1085" s="145">
        <v>45869</v>
      </c>
      <c r="D1085" s="196">
        <v>280</v>
      </c>
    </row>
    <row r="1086" spans="1:4" x14ac:dyDescent="0.25">
      <c r="A1086" t="str">
        <f t="shared" si="17"/>
        <v>DHL RESUMO</v>
      </c>
      <c r="B1086" t="s">
        <v>439</v>
      </c>
      <c r="C1086" s="145">
        <v>45869</v>
      </c>
      <c r="D1086" s="196">
        <v>400</v>
      </c>
    </row>
    <row r="1087" spans="1:4" x14ac:dyDescent="0.25">
      <c r="A1087">
        <f t="shared" si="17"/>
        <v>0</v>
      </c>
      <c r="B1087" t="s">
        <v>408</v>
      </c>
      <c r="C1087" s="145">
        <v>45869</v>
      </c>
      <c r="D1087" s="196">
        <v>100</v>
      </c>
    </row>
    <row r="1088" spans="1:4" x14ac:dyDescent="0.25">
      <c r="A1088">
        <f t="shared" si="17"/>
        <v>0</v>
      </c>
      <c r="B1088" t="s">
        <v>408</v>
      </c>
      <c r="C1088" s="145">
        <v>45869</v>
      </c>
      <c r="D1088" s="196">
        <v>100</v>
      </c>
    </row>
    <row r="1089" spans="1:4" x14ac:dyDescent="0.25">
      <c r="A1089" t="str">
        <f t="shared" si="17"/>
        <v>MALABAR RESUMO</v>
      </c>
      <c r="B1089" t="s">
        <v>441</v>
      </c>
      <c r="C1089" s="145">
        <v>45869</v>
      </c>
      <c r="D1089" s="196">
        <v>300</v>
      </c>
    </row>
    <row r="1090" spans="1:4" x14ac:dyDescent="0.25">
      <c r="A1090" t="str">
        <f t="shared" si="17"/>
        <v>IMPACTA</v>
      </c>
      <c r="B1090" t="s">
        <v>60</v>
      </c>
      <c r="C1090" s="145">
        <v>45869</v>
      </c>
      <c r="D1090" s="196">
        <v>1000</v>
      </c>
    </row>
    <row r="1091" spans="1:4" x14ac:dyDescent="0.25">
      <c r="A1091" t="str">
        <f t="shared" si="17"/>
        <v>IMPACTA</v>
      </c>
      <c r="B1091" t="s">
        <v>60</v>
      </c>
      <c r="C1091" s="145">
        <v>45869</v>
      </c>
      <c r="D1091" s="196">
        <v>200</v>
      </c>
    </row>
    <row r="1092" spans="1:4" x14ac:dyDescent="0.25">
      <c r="A1092" t="str">
        <f t="shared" si="17"/>
        <v>IMPACTA</v>
      </c>
      <c r="B1092" t="s">
        <v>60</v>
      </c>
      <c r="C1092" s="145">
        <v>45869</v>
      </c>
      <c r="D1092" s="196">
        <v>400</v>
      </c>
    </row>
    <row r="1093" spans="1:4" x14ac:dyDescent="0.25">
      <c r="A1093" t="str">
        <f t="shared" si="17"/>
        <v>IMPACTA</v>
      </c>
      <c r="B1093" t="s">
        <v>60</v>
      </c>
      <c r="C1093" s="145">
        <v>45869</v>
      </c>
      <c r="D1093" s="196">
        <v>200</v>
      </c>
    </row>
    <row r="1094" spans="1:4" x14ac:dyDescent="0.25">
      <c r="A1094" t="str">
        <f t="shared" si="17"/>
        <v>IMPACTA</v>
      </c>
      <c r="B1094" t="s">
        <v>60</v>
      </c>
      <c r="C1094" s="145">
        <v>45869</v>
      </c>
      <c r="D1094" s="196">
        <v>600</v>
      </c>
    </row>
    <row r="1095" spans="1:4" x14ac:dyDescent="0.25">
      <c r="A1095" t="str">
        <f t="shared" si="17"/>
        <v>IMPACTA</v>
      </c>
      <c r="B1095" t="s">
        <v>60</v>
      </c>
      <c r="C1095" s="145">
        <v>45869</v>
      </c>
      <c r="D1095" s="196">
        <v>200</v>
      </c>
    </row>
    <row r="1096" spans="1:4" x14ac:dyDescent="0.25">
      <c r="A1096" t="str">
        <f t="shared" ref="A1096:A1159" si="18">VLOOKUP(B1096,$AA:$AB,2,)</f>
        <v>IMPACTA</v>
      </c>
      <c r="B1096" t="s">
        <v>60</v>
      </c>
      <c r="C1096" s="145">
        <v>45869</v>
      </c>
      <c r="D1096" s="196">
        <v>200</v>
      </c>
    </row>
    <row r="1097" spans="1:4" x14ac:dyDescent="0.25">
      <c r="A1097" t="str">
        <f t="shared" si="18"/>
        <v>IMPACTA</v>
      </c>
      <c r="B1097" t="s">
        <v>60</v>
      </c>
      <c r="C1097" s="145">
        <v>45869</v>
      </c>
      <c r="D1097" s="196">
        <v>500</v>
      </c>
    </row>
    <row r="1098" spans="1:4" x14ac:dyDescent="0.25">
      <c r="A1098" t="str">
        <f t="shared" si="18"/>
        <v>IMPACTA</v>
      </c>
      <c r="B1098" t="s">
        <v>60</v>
      </c>
      <c r="C1098" s="145">
        <v>45869</v>
      </c>
      <c r="D1098" s="196">
        <v>750</v>
      </c>
    </row>
    <row r="1099" spans="1:4" x14ac:dyDescent="0.25">
      <c r="A1099" t="str">
        <f t="shared" si="18"/>
        <v>IMPACTA</v>
      </c>
      <c r="B1099" t="s">
        <v>60</v>
      </c>
      <c r="C1099" s="145">
        <v>45869</v>
      </c>
      <c r="D1099" s="196">
        <v>250</v>
      </c>
    </row>
    <row r="1100" spans="1:4" x14ac:dyDescent="0.25">
      <c r="A1100" t="str">
        <f t="shared" si="18"/>
        <v>IMPACTA</v>
      </c>
      <c r="B1100" t="s">
        <v>60</v>
      </c>
      <c r="C1100" s="145">
        <v>45869</v>
      </c>
      <c r="D1100" s="196">
        <v>1200</v>
      </c>
    </row>
    <row r="1101" spans="1:4" x14ac:dyDescent="0.25">
      <c r="A1101" t="str">
        <f t="shared" si="18"/>
        <v>CYBELAR RESUMO</v>
      </c>
      <c r="B1101" s="142" t="s">
        <v>434</v>
      </c>
      <c r="C1101" s="145">
        <v>45900</v>
      </c>
      <c r="D1101" s="196">
        <v>70</v>
      </c>
    </row>
    <row r="1102" spans="1:4" x14ac:dyDescent="0.25">
      <c r="A1102" t="str">
        <f t="shared" si="18"/>
        <v>CYBELAR RESUMO</v>
      </c>
      <c r="B1102" s="142" t="s">
        <v>432</v>
      </c>
      <c r="C1102" s="145">
        <v>45900</v>
      </c>
      <c r="D1102" s="196">
        <v>210</v>
      </c>
    </row>
    <row r="1103" spans="1:4" x14ac:dyDescent="0.25">
      <c r="A1103" t="str">
        <f t="shared" si="18"/>
        <v>CYBELAR RESUMO</v>
      </c>
      <c r="B1103" s="142" t="s">
        <v>433</v>
      </c>
      <c r="C1103" s="145">
        <v>45900</v>
      </c>
      <c r="D1103" s="196">
        <v>240</v>
      </c>
    </row>
    <row r="1104" spans="1:4" x14ac:dyDescent="0.25">
      <c r="A1104" t="str">
        <f t="shared" si="18"/>
        <v>CYBELAR RESUMO</v>
      </c>
      <c r="B1104" s="142" t="s">
        <v>435</v>
      </c>
      <c r="C1104" s="145">
        <v>45900</v>
      </c>
      <c r="D1104" s="196">
        <v>210</v>
      </c>
    </row>
    <row r="1105" spans="1:4" x14ac:dyDescent="0.25">
      <c r="A1105" t="str">
        <f t="shared" si="18"/>
        <v>CYBELAR RESUMO</v>
      </c>
      <c r="B1105" s="142" t="s">
        <v>419</v>
      </c>
      <c r="C1105" s="145">
        <v>45900</v>
      </c>
      <c r="D1105" s="196">
        <v>300</v>
      </c>
    </row>
    <row r="1106" spans="1:4" x14ac:dyDescent="0.25">
      <c r="A1106" t="str">
        <f t="shared" si="18"/>
        <v>CYBELAR RESUMO</v>
      </c>
      <c r="B1106" s="142" t="s">
        <v>437</v>
      </c>
      <c r="C1106" s="145">
        <v>45900</v>
      </c>
      <c r="D1106" s="196">
        <v>350</v>
      </c>
    </row>
    <row r="1107" spans="1:4" x14ac:dyDescent="0.25">
      <c r="A1107" t="str">
        <f t="shared" si="18"/>
        <v>CYBELAR RESUMO</v>
      </c>
      <c r="B1107" s="142" t="s">
        <v>438</v>
      </c>
      <c r="C1107" s="145">
        <v>45900</v>
      </c>
      <c r="D1107" s="196">
        <v>210</v>
      </c>
    </row>
    <row r="1108" spans="1:4" x14ac:dyDescent="0.25">
      <c r="A1108" t="str">
        <f t="shared" si="18"/>
        <v>CYBELAR RESUMO</v>
      </c>
      <c r="B1108" s="142" t="s">
        <v>444</v>
      </c>
      <c r="C1108" s="145">
        <v>45900</v>
      </c>
      <c r="D1108" s="196">
        <v>210</v>
      </c>
    </row>
    <row r="1109" spans="1:4" x14ac:dyDescent="0.25">
      <c r="A1109" t="str">
        <f t="shared" si="18"/>
        <v>CYBELAR RESUMO</v>
      </c>
      <c r="B1109" s="142" t="s">
        <v>445</v>
      </c>
      <c r="C1109" s="145">
        <v>45900</v>
      </c>
      <c r="D1109" s="196">
        <v>210</v>
      </c>
    </row>
    <row r="1110" spans="1:4" x14ac:dyDescent="0.25">
      <c r="A1110" t="str">
        <f t="shared" si="18"/>
        <v>CYBELAR RESUMO</v>
      </c>
      <c r="B1110" s="142" t="s">
        <v>447</v>
      </c>
      <c r="C1110" s="145">
        <v>45900</v>
      </c>
      <c r="D1110" s="196">
        <v>90</v>
      </c>
    </row>
    <row r="1111" spans="1:4" x14ac:dyDescent="0.25">
      <c r="A1111" t="str">
        <f t="shared" si="18"/>
        <v>CYBELAR RESUMO</v>
      </c>
      <c r="B1111" s="142" t="s">
        <v>436</v>
      </c>
      <c r="C1111" s="145">
        <v>45900</v>
      </c>
      <c r="D1111" s="196">
        <v>350</v>
      </c>
    </row>
    <row r="1112" spans="1:4" x14ac:dyDescent="0.25">
      <c r="A1112" t="str">
        <f t="shared" si="18"/>
        <v>IMPACTA</v>
      </c>
      <c r="B1112" t="s">
        <v>60</v>
      </c>
      <c r="C1112" s="145">
        <v>45900</v>
      </c>
      <c r="D1112" s="196">
        <v>200</v>
      </c>
    </row>
    <row r="1113" spans="1:4" x14ac:dyDescent="0.25">
      <c r="A1113" t="str">
        <f t="shared" si="18"/>
        <v>IMPACTA</v>
      </c>
      <c r="B1113" t="s">
        <v>60</v>
      </c>
      <c r="C1113" s="145">
        <v>45900</v>
      </c>
      <c r="D1113" s="196">
        <v>400</v>
      </c>
    </row>
    <row r="1114" spans="1:4" x14ac:dyDescent="0.25">
      <c r="A1114" t="str">
        <f t="shared" si="18"/>
        <v>IMPACTA</v>
      </c>
      <c r="B1114" t="s">
        <v>60</v>
      </c>
      <c r="C1114" s="145">
        <v>45900</v>
      </c>
      <c r="D1114" s="196">
        <v>800</v>
      </c>
    </row>
    <row r="1115" spans="1:4" x14ac:dyDescent="0.25">
      <c r="A1115" t="str">
        <f t="shared" si="18"/>
        <v>IMPACTA</v>
      </c>
      <c r="B1115" t="s">
        <v>60</v>
      </c>
      <c r="C1115" s="145">
        <v>45900</v>
      </c>
      <c r="D1115" s="196">
        <v>200</v>
      </c>
    </row>
    <row r="1116" spans="1:4" x14ac:dyDescent="0.25">
      <c r="A1116" t="str">
        <f t="shared" si="18"/>
        <v>IMPACTA</v>
      </c>
      <c r="B1116" t="s">
        <v>60</v>
      </c>
      <c r="C1116" s="145">
        <v>45900</v>
      </c>
      <c r="D1116" s="196">
        <v>400</v>
      </c>
    </row>
    <row r="1117" spans="1:4" x14ac:dyDescent="0.25">
      <c r="A1117" t="str">
        <f t="shared" si="18"/>
        <v>IMPACTA</v>
      </c>
      <c r="B1117" t="s">
        <v>60</v>
      </c>
      <c r="C1117" s="145">
        <v>45900</v>
      </c>
      <c r="D1117" s="196">
        <v>400</v>
      </c>
    </row>
    <row r="1118" spans="1:4" x14ac:dyDescent="0.25">
      <c r="A1118" t="str">
        <f t="shared" si="18"/>
        <v>IMPACTA</v>
      </c>
      <c r="B1118" t="s">
        <v>60</v>
      </c>
      <c r="C1118" s="145">
        <v>45900</v>
      </c>
      <c r="D1118" s="196">
        <v>200</v>
      </c>
    </row>
    <row r="1119" spans="1:4" x14ac:dyDescent="0.25">
      <c r="A1119" t="str">
        <f t="shared" si="18"/>
        <v>DHL RESUMO</v>
      </c>
      <c r="B1119" t="s">
        <v>439</v>
      </c>
      <c r="C1119" s="145">
        <v>45900</v>
      </c>
      <c r="D1119" s="196">
        <v>400</v>
      </c>
    </row>
    <row r="1120" spans="1:4" x14ac:dyDescent="0.25">
      <c r="A1120" t="str">
        <f t="shared" si="18"/>
        <v>IMPACTA</v>
      </c>
      <c r="B1120" t="s">
        <v>60</v>
      </c>
      <c r="C1120" s="145">
        <v>45900</v>
      </c>
      <c r="D1120" s="196">
        <v>250</v>
      </c>
    </row>
    <row r="1121" spans="1:4" x14ac:dyDescent="0.25">
      <c r="A1121">
        <f t="shared" si="18"/>
        <v>0</v>
      </c>
      <c r="B1121" t="s">
        <v>408</v>
      </c>
      <c r="C1121" s="145">
        <v>45900</v>
      </c>
      <c r="D1121" s="196">
        <v>100</v>
      </c>
    </row>
    <row r="1122" spans="1:4" x14ac:dyDescent="0.25">
      <c r="A1122" t="str">
        <f t="shared" si="18"/>
        <v>IMPACTA</v>
      </c>
      <c r="B1122" t="s">
        <v>60</v>
      </c>
      <c r="C1122" s="145">
        <v>45900</v>
      </c>
      <c r="D1122" s="196">
        <v>250</v>
      </c>
    </row>
    <row r="1123" spans="1:4" x14ac:dyDescent="0.25">
      <c r="A1123" t="str">
        <f t="shared" si="18"/>
        <v>IMPACTA</v>
      </c>
      <c r="B1123" t="s">
        <v>60</v>
      </c>
      <c r="C1123" s="145">
        <v>45900</v>
      </c>
      <c r="D1123" s="196">
        <v>200</v>
      </c>
    </row>
    <row r="1124" spans="1:4" x14ac:dyDescent="0.25">
      <c r="A1124" t="str">
        <f t="shared" si="18"/>
        <v>IMPACTA</v>
      </c>
      <c r="B1124" t="s">
        <v>60</v>
      </c>
      <c r="C1124" s="145">
        <v>45900</v>
      </c>
      <c r="D1124" s="196">
        <v>1250</v>
      </c>
    </row>
    <row r="1125" spans="1:4" x14ac:dyDescent="0.25">
      <c r="A1125" t="str">
        <f t="shared" si="18"/>
        <v>IMPACTA</v>
      </c>
      <c r="B1125" t="s">
        <v>60</v>
      </c>
      <c r="C1125" s="145">
        <v>45900</v>
      </c>
      <c r="D1125" s="196">
        <v>1400</v>
      </c>
    </row>
    <row r="1126" spans="1:4" x14ac:dyDescent="0.25">
      <c r="A1126" t="str">
        <f t="shared" si="18"/>
        <v xml:space="preserve">GRAMMER DO BRASIL LTDA        </v>
      </c>
      <c r="B1126" t="s">
        <v>396</v>
      </c>
      <c r="C1126" s="145">
        <v>45900</v>
      </c>
      <c r="D1126" s="196">
        <v>200</v>
      </c>
    </row>
    <row r="1127" spans="1:4" x14ac:dyDescent="0.25">
      <c r="A1127" t="str">
        <f t="shared" si="18"/>
        <v xml:space="preserve">GRAMMER DO BRASIL LTDA        </v>
      </c>
      <c r="B1127" t="s">
        <v>396</v>
      </c>
      <c r="C1127" s="145">
        <v>45900</v>
      </c>
      <c r="D1127" s="196">
        <v>150</v>
      </c>
    </row>
    <row r="1128" spans="1:4" x14ac:dyDescent="0.25">
      <c r="A1128" t="str">
        <f t="shared" si="18"/>
        <v>AB BRASIL IND E COM DE ALIM</v>
      </c>
      <c r="B1128" t="s">
        <v>448</v>
      </c>
      <c r="C1128" s="145">
        <v>45900</v>
      </c>
      <c r="D1128" s="196">
        <v>360</v>
      </c>
    </row>
    <row r="1129" spans="1:4" x14ac:dyDescent="0.25">
      <c r="A1129" t="str">
        <f t="shared" si="18"/>
        <v xml:space="preserve">GRAMMER DO BRASIL LTDA        </v>
      </c>
      <c r="B1129" t="s">
        <v>396</v>
      </c>
      <c r="C1129" s="145">
        <v>45900</v>
      </c>
      <c r="D1129" s="196">
        <v>150</v>
      </c>
    </row>
    <row r="1130" spans="1:4" x14ac:dyDescent="0.25">
      <c r="A1130" t="str">
        <f t="shared" si="18"/>
        <v xml:space="preserve">GRAMMER DO BRASIL LTDA        </v>
      </c>
      <c r="B1130" t="s">
        <v>396</v>
      </c>
      <c r="C1130" s="145">
        <v>45900</v>
      </c>
      <c r="D1130" s="196">
        <v>150</v>
      </c>
    </row>
    <row r="1131" spans="1:4" x14ac:dyDescent="0.25">
      <c r="A1131" t="str">
        <f t="shared" si="18"/>
        <v xml:space="preserve">GRAMMER DO BRASIL LTDA        </v>
      </c>
      <c r="B1131" t="s">
        <v>396</v>
      </c>
      <c r="C1131" s="145">
        <v>45900</v>
      </c>
      <c r="D1131" s="196">
        <v>150</v>
      </c>
    </row>
    <row r="1132" spans="1:4" x14ac:dyDescent="0.25">
      <c r="A1132" t="str">
        <f t="shared" si="18"/>
        <v xml:space="preserve">GRAMMER DO BRASIL LTDA        </v>
      </c>
      <c r="B1132" t="s">
        <v>396</v>
      </c>
      <c r="C1132" s="145">
        <v>45900</v>
      </c>
      <c r="D1132" s="196">
        <v>150</v>
      </c>
    </row>
    <row r="1133" spans="1:4" x14ac:dyDescent="0.25">
      <c r="A1133" t="str">
        <f t="shared" si="18"/>
        <v xml:space="preserve">GRAMMER DO BRASIL LTDA        </v>
      </c>
      <c r="B1133" t="s">
        <v>396</v>
      </c>
      <c r="C1133" s="145">
        <v>45900</v>
      </c>
      <c r="D1133" s="196">
        <v>150</v>
      </c>
    </row>
    <row r="1134" spans="1:4" x14ac:dyDescent="0.25">
      <c r="A1134" t="str">
        <f t="shared" si="18"/>
        <v>RESIDENCIAL TERRACO VILA BELA</v>
      </c>
      <c r="B1134" s="108" t="s">
        <v>449</v>
      </c>
      <c r="C1134" s="145">
        <v>45900</v>
      </c>
      <c r="D1134" s="168">
        <v>150</v>
      </c>
    </row>
    <row r="1135" spans="1:4" x14ac:dyDescent="0.25">
      <c r="A1135" t="str">
        <f t="shared" si="18"/>
        <v>RESIDENCIAL TERRACO VILA BELA</v>
      </c>
      <c r="B1135" s="108" t="s">
        <v>449</v>
      </c>
      <c r="C1135" s="145">
        <v>45900</v>
      </c>
      <c r="D1135" s="168">
        <v>150</v>
      </c>
    </row>
    <row r="1136" spans="1:4" x14ac:dyDescent="0.25">
      <c r="A1136" t="str">
        <f t="shared" si="18"/>
        <v>RESIDENCIAL TERRACO VILA BELA</v>
      </c>
      <c r="B1136" s="108" t="s">
        <v>449</v>
      </c>
      <c r="C1136" s="145">
        <v>45900</v>
      </c>
      <c r="D1136" s="168">
        <v>150</v>
      </c>
    </row>
    <row r="1137" spans="1:4" x14ac:dyDescent="0.25">
      <c r="A1137" t="str">
        <f t="shared" si="18"/>
        <v>RESIDENCIAL TERRACO VILA BELA</v>
      </c>
      <c r="B1137" s="108" t="s">
        <v>449</v>
      </c>
      <c r="C1137" s="145">
        <v>45900</v>
      </c>
      <c r="D1137" s="168">
        <v>150</v>
      </c>
    </row>
    <row r="1138" spans="1:4" x14ac:dyDescent="0.25">
      <c r="A1138" t="str">
        <f t="shared" si="18"/>
        <v>RESIDENCIAL TERRACO VILA BELA</v>
      </c>
      <c r="B1138" s="108" t="s">
        <v>449</v>
      </c>
      <c r="C1138" s="145">
        <v>45900</v>
      </c>
      <c r="D1138" s="168">
        <v>150</v>
      </c>
    </row>
    <row r="1139" spans="1:4" x14ac:dyDescent="0.25">
      <c r="A1139" t="str">
        <f t="shared" si="18"/>
        <v>RESIDENCIAL TERRACO VILA BELA</v>
      </c>
      <c r="B1139" s="108" t="s">
        <v>449</v>
      </c>
      <c r="C1139" s="145">
        <v>45900</v>
      </c>
      <c r="D1139" s="168">
        <v>150</v>
      </c>
    </row>
    <row r="1140" spans="1:4" x14ac:dyDescent="0.25">
      <c r="A1140" t="str">
        <f t="shared" si="18"/>
        <v>RESIDENCIAL TERRACO VILA BELA</v>
      </c>
      <c r="B1140" s="108" t="s">
        <v>449</v>
      </c>
      <c r="C1140" s="145">
        <v>45900</v>
      </c>
      <c r="D1140" s="168">
        <v>150</v>
      </c>
    </row>
    <row r="1141" spans="1:4" x14ac:dyDescent="0.25">
      <c r="A1141" t="str">
        <f t="shared" si="18"/>
        <v>RESIDENCIAL TERRACO VILA BELA</v>
      </c>
      <c r="B1141" s="108" t="s">
        <v>449</v>
      </c>
      <c r="C1141" s="145">
        <v>45900</v>
      </c>
      <c r="D1141" s="168">
        <v>150</v>
      </c>
    </row>
    <row r="1142" spans="1:4" x14ac:dyDescent="0.25">
      <c r="A1142" t="str">
        <f t="shared" si="18"/>
        <v>RESIDENCIAL TERRACO VILA BELA</v>
      </c>
      <c r="B1142" s="108" t="s">
        <v>449</v>
      </c>
      <c r="C1142" s="145">
        <v>45900</v>
      </c>
      <c r="D1142" s="168">
        <v>150</v>
      </c>
    </row>
    <row r="1143" spans="1:4" x14ac:dyDescent="0.25">
      <c r="A1143" t="str">
        <f t="shared" si="18"/>
        <v>RESIDENCIAL TERRACO VILA BELA</v>
      </c>
      <c r="B1143" s="108" t="s">
        <v>449</v>
      </c>
      <c r="C1143" s="145">
        <v>45900</v>
      </c>
      <c r="D1143" s="168">
        <v>150</v>
      </c>
    </row>
    <row r="1144" spans="1:4" x14ac:dyDescent="0.25">
      <c r="A1144" t="str">
        <f t="shared" si="18"/>
        <v>RESIDENCIAL TERRACO VILA BELA</v>
      </c>
      <c r="B1144" s="108" t="s">
        <v>449</v>
      </c>
      <c r="C1144" s="145">
        <v>45900</v>
      </c>
      <c r="D1144" s="168">
        <v>150</v>
      </c>
    </row>
    <row r="1145" spans="1:4" x14ac:dyDescent="0.25">
      <c r="A1145" t="str">
        <f t="shared" si="18"/>
        <v>RESIDENCIAL TERRACO VILA BELA</v>
      </c>
      <c r="B1145" s="108" t="s">
        <v>449</v>
      </c>
      <c r="C1145" s="145">
        <v>45900</v>
      </c>
      <c r="D1145" s="168">
        <v>150</v>
      </c>
    </row>
    <row r="1146" spans="1:4" x14ac:dyDescent="0.25">
      <c r="A1146" t="str">
        <f t="shared" si="18"/>
        <v>RESIDENCIAL TERRACO VILA BELA</v>
      </c>
      <c r="B1146" s="108" t="s">
        <v>449</v>
      </c>
      <c r="C1146" s="145">
        <v>45900</v>
      </c>
      <c r="D1146" s="168">
        <v>150</v>
      </c>
    </row>
    <row r="1147" spans="1:4" x14ac:dyDescent="0.25">
      <c r="A1147" t="str">
        <f t="shared" si="18"/>
        <v>RESIDENCIAL TERRACO VILA BELA</v>
      </c>
      <c r="B1147" s="108" t="s">
        <v>449</v>
      </c>
      <c r="C1147" s="145">
        <v>45900</v>
      </c>
      <c r="D1147" s="168">
        <v>150</v>
      </c>
    </row>
    <row r="1148" spans="1:4" x14ac:dyDescent="0.25">
      <c r="A1148" t="str">
        <f t="shared" si="18"/>
        <v>CONJ RESID CAMPOS ELISEOS</v>
      </c>
      <c r="B1148" s="108" t="s">
        <v>378</v>
      </c>
      <c r="C1148" s="145">
        <v>45900</v>
      </c>
      <c r="D1148" s="168">
        <v>150</v>
      </c>
    </row>
    <row r="1149" spans="1:4" x14ac:dyDescent="0.25">
      <c r="A1149" t="str">
        <f t="shared" si="18"/>
        <v>CONJ RESID CAMPOS ELISEOS</v>
      </c>
      <c r="B1149" s="108" t="s">
        <v>378</v>
      </c>
      <c r="C1149" s="145">
        <v>45900</v>
      </c>
      <c r="D1149" s="168">
        <v>150</v>
      </c>
    </row>
    <row r="1150" spans="1:4" x14ac:dyDescent="0.25">
      <c r="A1150" t="str">
        <f t="shared" si="18"/>
        <v>CONJ RESID CAMPOS ELISEOS</v>
      </c>
      <c r="B1150" s="108" t="s">
        <v>378</v>
      </c>
      <c r="C1150" s="145">
        <v>45900</v>
      </c>
      <c r="D1150" s="168">
        <v>150</v>
      </c>
    </row>
    <row r="1151" spans="1:4" x14ac:dyDescent="0.25">
      <c r="A1151" t="str">
        <f t="shared" si="18"/>
        <v>CONJ RESID CAMPOS ELISEOS</v>
      </c>
      <c r="B1151" s="108" t="s">
        <v>378</v>
      </c>
      <c r="C1151" s="145">
        <v>45900</v>
      </c>
      <c r="D1151" s="168">
        <v>150</v>
      </c>
    </row>
    <row r="1152" spans="1:4" x14ac:dyDescent="0.25">
      <c r="A1152" t="str">
        <f t="shared" si="18"/>
        <v>CONJ RESID CAMPOS ELISEOS</v>
      </c>
      <c r="B1152" s="108" t="s">
        <v>378</v>
      </c>
      <c r="C1152" s="145">
        <v>45900</v>
      </c>
      <c r="D1152" s="168">
        <v>150</v>
      </c>
    </row>
    <row r="1153" spans="1:4" x14ac:dyDescent="0.25">
      <c r="A1153" t="str">
        <f t="shared" si="18"/>
        <v>CONJ RESID CAMPOS ELISEOS</v>
      </c>
      <c r="B1153" s="108" t="s">
        <v>378</v>
      </c>
      <c r="C1153" s="145">
        <v>45900</v>
      </c>
      <c r="D1153" s="168">
        <v>150</v>
      </c>
    </row>
    <row r="1154" spans="1:4" x14ac:dyDescent="0.25">
      <c r="A1154" t="str">
        <f t="shared" si="18"/>
        <v>CONJ RESID CAMPOS ELISEOS</v>
      </c>
      <c r="B1154" s="108" t="s">
        <v>378</v>
      </c>
      <c r="C1154" s="145">
        <v>45900</v>
      </c>
      <c r="D1154" s="168">
        <v>150</v>
      </c>
    </row>
    <row r="1155" spans="1:4" x14ac:dyDescent="0.25">
      <c r="A1155" t="str">
        <f t="shared" si="18"/>
        <v>CONJ RESID CAMPOS ELISEOS</v>
      </c>
      <c r="B1155" s="108" t="s">
        <v>378</v>
      </c>
      <c r="C1155" s="145">
        <v>45900</v>
      </c>
      <c r="D1155" s="168">
        <v>150</v>
      </c>
    </row>
    <row r="1156" spans="1:4" x14ac:dyDescent="0.25">
      <c r="A1156" t="str">
        <f t="shared" si="18"/>
        <v>CONJ RESID CAMPOS ELISEOS</v>
      </c>
      <c r="B1156" s="108" t="s">
        <v>378</v>
      </c>
      <c r="C1156" s="145">
        <v>45900</v>
      </c>
      <c r="D1156" s="168">
        <v>150</v>
      </c>
    </row>
    <row r="1157" spans="1:4" x14ac:dyDescent="0.25">
      <c r="A1157" t="str">
        <f t="shared" si="18"/>
        <v>CONJ RESID CAMPOS ELISEOS</v>
      </c>
      <c r="B1157" s="108" t="s">
        <v>378</v>
      </c>
      <c r="C1157" s="145">
        <v>45900</v>
      </c>
      <c r="D1157" s="168">
        <v>150</v>
      </c>
    </row>
    <row r="1158" spans="1:4" x14ac:dyDescent="0.25">
      <c r="A1158" t="str">
        <f t="shared" si="18"/>
        <v>CONJ RESID CAMPOS ELISEOS</v>
      </c>
      <c r="B1158" s="108" t="s">
        <v>378</v>
      </c>
      <c r="C1158" s="145">
        <v>45900</v>
      </c>
      <c r="D1158" s="168">
        <v>150</v>
      </c>
    </row>
    <row r="1159" spans="1:4" x14ac:dyDescent="0.25">
      <c r="A1159" t="str">
        <f t="shared" si="18"/>
        <v>CONJ RESID CAMPOS ELISEOS</v>
      </c>
      <c r="B1159" s="108" t="s">
        <v>378</v>
      </c>
      <c r="C1159" s="145">
        <v>45900</v>
      </c>
      <c r="D1159" s="168">
        <v>150</v>
      </c>
    </row>
    <row r="1160" spans="1:4" x14ac:dyDescent="0.25">
      <c r="A1160" t="str">
        <f t="shared" ref="A1160:A1223" si="19">VLOOKUP(B1160,$AA:$AB,2,)</f>
        <v>CONJ RESID CAMPOS ELISEOS</v>
      </c>
      <c r="B1160" s="108" t="s">
        <v>378</v>
      </c>
      <c r="C1160" s="145">
        <v>45900</v>
      </c>
      <c r="D1160" s="168">
        <v>150</v>
      </c>
    </row>
    <row r="1161" spans="1:4" x14ac:dyDescent="0.25">
      <c r="A1161" t="str">
        <f t="shared" si="19"/>
        <v>CONJ RESID CAMPOS ELISEOS</v>
      </c>
      <c r="B1161" s="108" t="s">
        <v>378</v>
      </c>
      <c r="C1161" s="145">
        <v>45900</v>
      </c>
      <c r="D1161" s="168">
        <v>150</v>
      </c>
    </row>
    <row r="1162" spans="1:4" x14ac:dyDescent="0.25">
      <c r="A1162" t="str">
        <f t="shared" si="19"/>
        <v>TRIMPLAS</v>
      </c>
      <c r="B1162" s="108" t="s">
        <v>397</v>
      </c>
      <c r="C1162" s="145">
        <v>45900</v>
      </c>
      <c r="D1162" s="168">
        <v>150</v>
      </c>
    </row>
    <row r="1163" spans="1:4" x14ac:dyDescent="0.25">
      <c r="A1163" t="str">
        <f t="shared" si="19"/>
        <v>TRIMPLAS</v>
      </c>
      <c r="B1163" s="108" t="s">
        <v>397</v>
      </c>
      <c r="C1163" s="145">
        <v>45900</v>
      </c>
      <c r="D1163" s="168">
        <v>150</v>
      </c>
    </row>
    <row r="1164" spans="1:4" x14ac:dyDescent="0.25">
      <c r="A1164" t="str">
        <f t="shared" si="19"/>
        <v>TRIMPLAS</v>
      </c>
      <c r="B1164" s="108" t="s">
        <v>397</v>
      </c>
      <c r="C1164" s="145">
        <v>45900</v>
      </c>
      <c r="D1164" s="168">
        <v>150</v>
      </c>
    </row>
    <row r="1165" spans="1:4" x14ac:dyDescent="0.25">
      <c r="A1165" t="str">
        <f t="shared" si="19"/>
        <v>TRIMPLAS</v>
      </c>
      <c r="B1165" s="108" t="s">
        <v>397</v>
      </c>
      <c r="C1165" s="145">
        <v>45900</v>
      </c>
      <c r="D1165" s="168">
        <v>150</v>
      </c>
    </row>
    <row r="1166" spans="1:4" x14ac:dyDescent="0.25">
      <c r="A1166" t="str">
        <f t="shared" si="19"/>
        <v>TRIMPLAS</v>
      </c>
      <c r="B1166" s="108" t="s">
        <v>397</v>
      </c>
      <c r="C1166" s="145">
        <v>45900</v>
      </c>
      <c r="D1166" s="168">
        <v>150</v>
      </c>
    </row>
    <row r="1167" spans="1:4" x14ac:dyDescent="0.25">
      <c r="A1167" t="str">
        <f t="shared" si="19"/>
        <v>MAGOGA HORTIFRUTI</v>
      </c>
      <c r="B1167" s="108" t="s">
        <v>377</v>
      </c>
      <c r="C1167" s="145">
        <v>45900</v>
      </c>
      <c r="D1167" s="168">
        <v>150</v>
      </c>
    </row>
    <row r="1168" spans="1:4" x14ac:dyDescent="0.25">
      <c r="A1168" t="str">
        <f t="shared" si="19"/>
        <v>MAGOGA HORTIFRUTI</v>
      </c>
      <c r="B1168" s="108" t="s">
        <v>377</v>
      </c>
      <c r="C1168" s="145">
        <v>45900</v>
      </c>
      <c r="D1168" s="168">
        <v>150</v>
      </c>
    </row>
    <row r="1169" spans="1:4" x14ac:dyDescent="0.25">
      <c r="A1169" t="str">
        <f t="shared" si="19"/>
        <v>MAGOGA HORTIFRUTI</v>
      </c>
      <c r="B1169" s="108" t="s">
        <v>377</v>
      </c>
      <c r="C1169" s="145">
        <v>45900</v>
      </c>
      <c r="D1169" s="168">
        <v>150</v>
      </c>
    </row>
    <row r="1170" spans="1:4" x14ac:dyDescent="0.25">
      <c r="A1170" t="str">
        <f t="shared" si="19"/>
        <v>MAGOGA HORTIFRUTI</v>
      </c>
      <c r="B1170" s="108" t="s">
        <v>377</v>
      </c>
      <c r="C1170" s="145">
        <v>45900</v>
      </c>
      <c r="D1170" s="168">
        <v>150</v>
      </c>
    </row>
    <row r="1171" spans="1:4" x14ac:dyDescent="0.25">
      <c r="A1171" t="str">
        <f t="shared" si="19"/>
        <v>MAGOGA HORTIFRUTI</v>
      </c>
      <c r="B1171" s="108" t="s">
        <v>377</v>
      </c>
      <c r="C1171" s="145">
        <v>45900</v>
      </c>
      <c r="D1171" s="168">
        <v>150</v>
      </c>
    </row>
    <row r="1172" spans="1:4" x14ac:dyDescent="0.25">
      <c r="A1172" t="str">
        <f t="shared" si="19"/>
        <v>MAGOGA HORTIFRUTI</v>
      </c>
      <c r="B1172" s="108" t="s">
        <v>377</v>
      </c>
      <c r="C1172" s="145">
        <v>45900</v>
      </c>
      <c r="D1172" s="168">
        <v>150</v>
      </c>
    </row>
    <row r="1173" spans="1:4" x14ac:dyDescent="0.25">
      <c r="A1173" t="str">
        <f t="shared" si="19"/>
        <v>MAGOGA HORTIFRUTI</v>
      </c>
      <c r="B1173" s="108" t="s">
        <v>377</v>
      </c>
      <c r="C1173" s="145">
        <v>45900</v>
      </c>
      <c r="D1173" s="168">
        <v>150</v>
      </c>
    </row>
    <row r="1174" spans="1:4" x14ac:dyDescent="0.25">
      <c r="A1174" t="str">
        <f t="shared" si="19"/>
        <v>LAR NOSSA SENHORA DAS GRACAS</v>
      </c>
      <c r="B1174" s="108" t="s">
        <v>395</v>
      </c>
      <c r="C1174" s="145">
        <v>45900</v>
      </c>
      <c r="D1174" s="168">
        <v>150</v>
      </c>
    </row>
    <row r="1175" spans="1:4" x14ac:dyDescent="0.25">
      <c r="A1175">
        <f t="shared" si="19"/>
        <v>0</v>
      </c>
      <c r="B1175" s="108" t="s">
        <v>105</v>
      </c>
      <c r="C1175" s="145">
        <v>45900</v>
      </c>
      <c r="D1175" s="168">
        <v>150</v>
      </c>
    </row>
    <row r="1176" spans="1:4" x14ac:dyDescent="0.25">
      <c r="A1176">
        <f t="shared" si="19"/>
        <v>0</v>
      </c>
      <c r="B1176" s="108" t="s">
        <v>105</v>
      </c>
      <c r="C1176" s="145">
        <v>45900</v>
      </c>
      <c r="D1176" s="168">
        <v>150</v>
      </c>
    </row>
    <row r="1177" spans="1:4" x14ac:dyDescent="0.25">
      <c r="A1177">
        <f t="shared" si="19"/>
        <v>0</v>
      </c>
      <c r="B1177" s="108" t="s">
        <v>105</v>
      </c>
      <c r="C1177" s="145">
        <v>45900</v>
      </c>
      <c r="D1177" s="168">
        <v>150</v>
      </c>
    </row>
    <row r="1178" spans="1:4" x14ac:dyDescent="0.25">
      <c r="A1178">
        <f t="shared" si="19"/>
        <v>0</v>
      </c>
      <c r="B1178" s="108" t="s">
        <v>105</v>
      </c>
      <c r="C1178" s="145">
        <v>45900</v>
      </c>
      <c r="D1178" s="168">
        <v>150</v>
      </c>
    </row>
    <row r="1179" spans="1:4" x14ac:dyDescent="0.25">
      <c r="A1179">
        <f t="shared" si="19"/>
        <v>0</v>
      </c>
      <c r="B1179" s="108" t="s">
        <v>105</v>
      </c>
      <c r="C1179" s="145">
        <v>45900</v>
      </c>
      <c r="D1179" s="168">
        <v>150</v>
      </c>
    </row>
    <row r="1180" spans="1:4" x14ac:dyDescent="0.25">
      <c r="A1180">
        <f t="shared" si="19"/>
        <v>0</v>
      </c>
      <c r="B1180" s="108" t="s">
        <v>105</v>
      </c>
      <c r="C1180" s="145">
        <v>45900</v>
      </c>
      <c r="D1180" s="168">
        <v>150</v>
      </c>
    </row>
    <row r="1181" spans="1:4" x14ac:dyDescent="0.25">
      <c r="A1181">
        <f t="shared" si="19"/>
        <v>0</v>
      </c>
      <c r="B1181" s="108" t="s">
        <v>105</v>
      </c>
      <c r="C1181" s="145">
        <v>45900</v>
      </c>
      <c r="D1181" s="168">
        <v>150</v>
      </c>
    </row>
    <row r="1182" spans="1:4" x14ac:dyDescent="0.25">
      <c r="A1182" t="str">
        <f t="shared" si="19"/>
        <v>AB BRASIL IND E COM DE ALIM</v>
      </c>
      <c r="B1182" t="s">
        <v>448</v>
      </c>
      <c r="C1182" s="145">
        <v>45900</v>
      </c>
      <c r="D1182" s="196">
        <v>540</v>
      </c>
    </row>
    <row r="1183" spans="1:4" x14ac:dyDescent="0.25">
      <c r="A1183" t="str">
        <f t="shared" si="19"/>
        <v>BIC AMAZONIA BARUERI</v>
      </c>
      <c r="B1183" t="s">
        <v>416</v>
      </c>
      <c r="C1183" s="145">
        <v>45900</v>
      </c>
      <c r="D1183" s="196">
        <v>150</v>
      </c>
    </row>
    <row r="1184" spans="1:4" x14ac:dyDescent="0.25">
      <c r="A1184" t="str">
        <f t="shared" si="19"/>
        <v>DHL RESUMO</v>
      </c>
      <c r="B1184" t="s">
        <v>450</v>
      </c>
      <c r="C1184" s="145">
        <v>45900</v>
      </c>
      <c r="D1184" s="196">
        <v>100</v>
      </c>
    </row>
    <row r="1185" spans="1:4" x14ac:dyDescent="0.25">
      <c r="A1185" t="str">
        <f t="shared" si="19"/>
        <v>DHL RESUMO</v>
      </c>
      <c r="B1185" t="s">
        <v>451</v>
      </c>
      <c r="C1185" s="145">
        <v>45900</v>
      </c>
      <c r="D1185" s="196">
        <v>311.39999999999998</v>
      </c>
    </row>
    <row r="1186" spans="1:4" ht="18" x14ac:dyDescent="0.25">
      <c r="A1186" t="str">
        <f t="shared" si="19"/>
        <v>DHL RESUMO</v>
      </c>
      <c r="B1186" s="173" t="s">
        <v>439</v>
      </c>
      <c r="C1186" s="145">
        <v>45900</v>
      </c>
      <c r="D1186" s="200">
        <v>400</v>
      </c>
    </row>
    <row r="1187" spans="1:4" ht="18" x14ac:dyDescent="0.25">
      <c r="A1187">
        <f t="shared" si="19"/>
        <v>0</v>
      </c>
      <c r="B1187" s="173" t="s">
        <v>408</v>
      </c>
      <c r="C1187" s="145">
        <v>45900</v>
      </c>
      <c r="D1187" s="200">
        <v>200</v>
      </c>
    </row>
    <row r="1188" spans="1:4" ht="18" x14ac:dyDescent="0.25">
      <c r="A1188" t="str">
        <f t="shared" si="19"/>
        <v>IMPACTA</v>
      </c>
      <c r="B1188" s="173" t="s">
        <v>60</v>
      </c>
      <c r="C1188" s="145">
        <v>45900</v>
      </c>
      <c r="D1188" s="200">
        <v>200</v>
      </c>
    </row>
    <row r="1189" spans="1:4" ht="18" x14ac:dyDescent="0.25">
      <c r="A1189" t="str">
        <f t="shared" si="19"/>
        <v>IMPACTA</v>
      </c>
      <c r="B1189" s="173" t="s">
        <v>60</v>
      </c>
      <c r="C1189" s="145">
        <v>45900</v>
      </c>
      <c r="D1189" s="200">
        <v>1400</v>
      </c>
    </row>
    <row r="1190" spans="1:4" ht="18" x14ac:dyDescent="0.25">
      <c r="A1190" t="str">
        <f t="shared" si="19"/>
        <v>IMPACTA</v>
      </c>
      <c r="B1190" s="173" t="s">
        <v>60</v>
      </c>
      <c r="C1190" s="145">
        <v>45900</v>
      </c>
      <c r="D1190" s="200">
        <v>400</v>
      </c>
    </row>
    <row r="1191" spans="1:4" ht="18" x14ac:dyDescent="0.25">
      <c r="A1191" t="str">
        <f t="shared" si="19"/>
        <v>IMPACTA</v>
      </c>
      <c r="B1191" s="173" t="s">
        <v>60</v>
      </c>
      <c r="C1191" s="145">
        <v>45900</v>
      </c>
      <c r="D1191" s="200">
        <v>250</v>
      </c>
    </row>
    <row r="1192" spans="1:4" ht="18" x14ac:dyDescent="0.25">
      <c r="A1192" t="str">
        <f t="shared" si="19"/>
        <v>IMPACTA</v>
      </c>
      <c r="B1192" s="173" t="s">
        <v>60</v>
      </c>
      <c r="C1192" s="145">
        <v>45900</v>
      </c>
      <c r="D1192" s="200">
        <v>200</v>
      </c>
    </row>
    <row r="1193" spans="1:4" ht="18" x14ac:dyDescent="0.25">
      <c r="A1193" t="str">
        <f t="shared" si="19"/>
        <v>IMPACTA</v>
      </c>
      <c r="B1193" s="173" t="s">
        <v>60</v>
      </c>
      <c r="C1193" s="145">
        <v>45900</v>
      </c>
      <c r="D1193" s="200">
        <v>200</v>
      </c>
    </row>
    <row r="1194" spans="1:4" ht="18" x14ac:dyDescent="0.25">
      <c r="A1194" t="str">
        <f t="shared" si="19"/>
        <v>IMPACTA</v>
      </c>
      <c r="B1194" s="173" t="s">
        <v>60</v>
      </c>
      <c r="C1194" s="145">
        <v>45900</v>
      </c>
      <c r="D1194" s="200">
        <v>400</v>
      </c>
    </row>
    <row r="1195" spans="1:4" ht="18" x14ac:dyDescent="0.25">
      <c r="A1195" t="str">
        <f t="shared" si="19"/>
        <v>IMPACTA</v>
      </c>
      <c r="B1195" s="173" t="s">
        <v>60</v>
      </c>
      <c r="C1195" s="145">
        <v>45900</v>
      </c>
      <c r="D1195" s="200">
        <v>200</v>
      </c>
    </row>
    <row r="1196" spans="1:4" x14ac:dyDescent="0.25">
      <c r="A1196" t="str">
        <f t="shared" si="19"/>
        <v>RESIDENCIAL TERRACO VILA BELA</v>
      </c>
      <c r="B1196" s="108" t="s">
        <v>449</v>
      </c>
      <c r="C1196" s="145">
        <v>45900</v>
      </c>
      <c r="D1196" s="168">
        <v>150</v>
      </c>
    </row>
    <row r="1197" spans="1:4" x14ac:dyDescent="0.25">
      <c r="A1197" t="str">
        <f t="shared" si="19"/>
        <v>RESIDENCIAL TERRACO VILA BELA</v>
      </c>
      <c r="B1197" s="108" t="s">
        <v>449</v>
      </c>
      <c r="C1197" s="145">
        <v>45900</v>
      </c>
      <c r="D1197" s="168">
        <v>150</v>
      </c>
    </row>
    <row r="1198" spans="1:4" x14ac:dyDescent="0.25">
      <c r="A1198" t="str">
        <f t="shared" si="19"/>
        <v>RESIDENCIAL TERRACO VILA BELA</v>
      </c>
      <c r="B1198" s="108" t="s">
        <v>449</v>
      </c>
      <c r="C1198" s="145">
        <v>45900</v>
      </c>
      <c r="D1198" s="168">
        <v>150</v>
      </c>
    </row>
    <row r="1199" spans="1:4" x14ac:dyDescent="0.25">
      <c r="A1199" t="str">
        <f t="shared" si="19"/>
        <v>RESIDENCIAL TERRACO VILA BELA</v>
      </c>
      <c r="B1199" s="108" t="s">
        <v>449</v>
      </c>
      <c r="C1199" s="145">
        <v>45900</v>
      </c>
      <c r="D1199" s="168">
        <v>150</v>
      </c>
    </row>
    <row r="1200" spans="1:4" x14ac:dyDescent="0.25">
      <c r="A1200" t="str">
        <f t="shared" si="19"/>
        <v>RESIDENCIAL TERRACO VILA BELA</v>
      </c>
      <c r="B1200" s="108" t="s">
        <v>449</v>
      </c>
      <c r="C1200" s="145">
        <v>45900</v>
      </c>
      <c r="D1200" s="168">
        <v>150</v>
      </c>
    </row>
    <row r="1201" spans="1:4" x14ac:dyDescent="0.25">
      <c r="A1201" t="str">
        <f t="shared" si="19"/>
        <v>RESIDENCIAL TERRACO VILA BELA</v>
      </c>
      <c r="B1201" s="108" t="s">
        <v>449</v>
      </c>
      <c r="C1201" s="145">
        <v>45900</v>
      </c>
      <c r="D1201" s="168">
        <v>150</v>
      </c>
    </row>
    <row r="1202" spans="1:4" x14ac:dyDescent="0.25">
      <c r="A1202" t="str">
        <f t="shared" si="19"/>
        <v>RESIDENCIAL TERRACO VILA BELA</v>
      </c>
      <c r="B1202" s="108" t="s">
        <v>449</v>
      </c>
      <c r="C1202" s="145">
        <v>45900</v>
      </c>
      <c r="D1202" s="168">
        <v>150</v>
      </c>
    </row>
    <row r="1203" spans="1:4" x14ac:dyDescent="0.25">
      <c r="A1203" t="str">
        <f t="shared" si="19"/>
        <v>RESIDENCIAL TERRACO VILA BELA</v>
      </c>
      <c r="B1203" s="108" t="s">
        <v>449</v>
      </c>
      <c r="C1203" s="145">
        <v>45900</v>
      </c>
      <c r="D1203" s="168">
        <v>150</v>
      </c>
    </row>
    <row r="1204" spans="1:4" x14ac:dyDescent="0.25">
      <c r="A1204" t="str">
        <f t="shared" si="19"/>
        <v>RESIDENCIAL TERRACO VILA BELA</v>
      </c>
      <c r="B1204" s="108" t="s">
        <v>449</v>
      </c>
      <c r="C1204" s="145">
        <v>45900</v>
      </c>
      <c r="D1204" s="168">
        <v>150</v>
      </c>
    </row>
    <row r="1205" spans="1:4" x14ac:dyDescent="0.25">
      <c r="A1205" t="str">
        <f t="shared" si="19"/>
        <v>RESIDENCIAL TERRACO VILA BELA</v>
      </c>
      <c r="B1205" s="108" t="s">
        <v>449</v>
      </c>
      <c r="C1205" s="145">
        <v>45900</v>
      </c>
      <c r="D1205" s="168">
        <v>150</v>
      </c>
    </row>
    <row r="1206" spans="1:4" x14ac:dyDescent="0.25">
      <c r="A1206" t="str">
        <f t="shared" si="19"/>
        <v>RESIDENCIAL TERRACO VILA BELA</v>
      </c>
      <c r="B1206" s="108" t="s">
        <v>449</v>
      </c>
      <c r="C1206" s="145">
        <v>45900</v>
      </c>
      <c r="D1206" s="168">
        <v>150</v>
      </c>
    </row>
    <row r="1207" spans="1:4" x14ac:dyDescent="0.25">
      <c r="A1207" t="str">
        <f t="shared" si="19"/>
        <v>RESIDENCIAL TERRACO VILA BELA</v>
      </c>
      <c r="B1207" s="108" t="s">
        <v>449</v>
      </c>
      <c r="C1207" s="145">
        <v>45900</v>
      </c>
      <c r="D1207" s="168">
        <v>150</v>
      </c>
    </row>
    <row r="1208" spans="1:4" x14ac:dyDescent="0.25">
      <c r="A1208" t="str">
        <f t="shared" si="19"/>
        <v>RESIDENCIAL TERRACO VILA BELA</v>
      </c>
      <c r="B1208" s="108" t="s">
        <v>449</v>
      </c>
      <c r="C1208" s="145">
        <v>45900</v>
      </c>
      <c r="D1208" s="168">
        <v>150</v>
      </c>
    </row>
    <row r="1209" spans="1:4" x14ac:dyDescent="0.25">
      <c r="A1209" t="str">
        <f t="shared" si="19"/>
        <v>RESIDENCIAL TERRACO VILA BELA</v>
      </c>
      <c r="B1209" s="108" t="s">
        <v>449</v>
      </c>
      <c r="C1209" s="145">
        <v>45900</v>
      </c>
      <c r="D1209" s="168">
        <v>150</v>
      </c>
    </row>
    <row r="1210" spans="1:4" x14ac:dyDescent="0.25">
      <c r="A1210" t="str">
        <f t="shared" si="19"/>
        <v>RESIDENCIAL TERRACO VILA BELA</v>
      </c>
      <c r="B1210" s="108" t="s">
        <v>449</v>
      </c>
      <c r="C1210" s="145">
        <v>45900</v>
      </c>
      <c r="D1210" s="168">
        <v>150</v>
      </c>
    </row>
    <row r="1211" spans="1:4" x14ac:dyDescent="0.25">
      <c r="A1211">
        <f t="shared" si="19"/>
        <v>0</v>
      </c>
      <c r="B1211" s="108" t="s">
        <v>105</v>
      </c>
      <c r="C1211" s="145">
        <v>45900</v>
      </c>
      <c r="D1211" s="168">
        <v>150</v>
      </c>
    </row>
    <row r="1212" spans="1:4" x14ac:dyDescent="0.25">
      <c r="A1212">
        <f t="shared" si="19"/>
        <v>0</v>
      </c>
      <c r="B1212" s="108" t="s">
        <v>105</v>
      </c>
      <c r="C1212" s="145">
        <v>45900</v>
      </c>
      <c r="D1212" s="168">
        <v>150</v>
      </c>
    </row>
    <row r="1213" spans="1:4" x14ac:dyDescent="0.25">
      <c r="A1213" t="str">
        <f t="shared" si="19"/>
        <v>CONJ RESID CAMPOS ELISEOS</v>
      </c>
      <c r="B1213" s="108" t="s">
        <v>378</v>
      </c>
      <c r="C1213" s="145">
        <v>45900</v>
      </c>
      <c r="D1213" s="168">
        <v>150</v>
      </c>
    </row>
    <row r="1214" spans="1:4" x14ac:dyDescent="0.25">
      <c r="A1214" t="str">
        <f t="shared" si="19"/>
        <v>CONJ RESID CAMPOS ELISEOS</v>
      </c>
      <c r="B1214" s="108" t="s">
        <v>378</v>
      </c>
      <c r="C1214" s="145">
        <v>45900</v>
      </c>
      <c r="D1214" s="168">
        <v>150</v>
      </c>
    </row>
    <row r="1215" spans="1:4" x14ac:dyDescent="0.25">
      <c r="A1215" t="str">
        <f t="shared" si="19"/>
        <v>CONJ RESID CAMPOS ELISEOS</v>
      </c>
      <c r="B1215" s="108" t="s">
        <v>378</v>
      </c>
      <c r="C1215" s="145">
        <v>45900</v>
      </c>
      <c r="D1215" s="168">
        <v>150</v>
      </c>
    </row>
    <row r="1216" spans="1:4" x14ac:dyDescent="0.25">
      <c r="A1216" t="str">
        <f t="shared" si="19"/>
        <v>CONJ RESID CAMPOS ELISEOS</v>
      </c>
      <c r="B1216" s="108" t="s">
        <v>378</v>
      </c>
      <c r="C1216" s="145">
        <v>45900</v>
      </c>
      <c r="D1216" s="168">
        <v>150</v>
      </c>
    </row>
    <row r="1217" spans="1:4" x14ac:dyDescent="0.25">
      <c r="A1217" t="str">
        <f t="shared" si="19"/>
        <v>CONJ RESID CAMPOS ELISEOS</v>
      </c>
      <c r="B1217" s="108" t="s">
        <v>378</v>
      </c>
      <c r="C1217" s="145">
        <v>45900</v>
      </c>
      <c r="D1217" s="168">
        <v>150</v>
      </c>
    </row>
    <row r="1218" spans="1:4" x14ac:dyDescent="0.25">
      <c r="A1218" t="str">
        <f t="shared" si="19"/>
        <v>CONJ RESID CAMPOS ELISEOS</v>
      </c>
      <c r="B1218" s="108" t="s">
        <v>378</v>
      </c>
      <c r="C1218" s="145">
        <v>45900</v>
      </c>
      <c r="D1218" s="168">
        <v>150</v>
      </c>
    </row>
    <row r="1219" spans="1:4" x14ac:dyDescent="0.25">
      <c r="A1219" t="str">
        <f t="shared" si="19"/>
        <v>CONJ RESID CAMPOS ELISEOS</v>
      </c>
      <c r="B1219" s="108" t="s">
        <v>378</v>
      </c>
      <c r="C1219" s="145">
        <v>45900</v>
      </c>
      <c r="D1219" s="168">
        <v>150</v>
      </c>
    </row>
    <row r="1220" spans="1:4" x14ac:dyDescent="0.25">
      <c r="A1220" t="str">
        <f t="shared" si="19"/>
        <v>CONJ RESID CAMPOS ELISEOS</v>
      </c>
      <c r="B1220" s="108" t="s">
        <v>378</v>
      </c>
      <c r="C1220" s="145">
        <v>45900</v>
      </c>
      <c r="D1220" s="168">
        <v>150</v>
      </c>
    </row>
    <row r="1221" spans="1:4" x14ac:dyDescent="0.25">
      <c r="A1221" t="str">
        <f t="shared" si="19"/>
        <v>CONJ RESID CAMPOS ELISEOS</v>
      </c>
      <c r="B1221" s="108" t="s">
        <v>378</v>
      </c>
      <c r="C1221" s="145">
        <v>45900</v>
      </c>
      <c r="D1221" s="168">
        <v>150</v>
      </c>
    </row>
    <row r="1222" spans="1:4" x14ac:dyDescent="0.25">
      <c r="A1222" t="str">
        <f t="shared" si="19"/>
        <v>CONJ RESID CAMPOS ELISEOS</v>
      </c>
      <c r="B1222" s="108" t="s">
        <v>378</v>
      </c>
      <c r="C1222" s="145">
        <v>45900</v>
      </c>
      <c r="D1222" s="168">
        <v>150</v>
      </c>
    </row>
    <row r="1223" spans="1:4" x14ac:dyDescent="0.25">
      <c r="A1223" t="str">
        <f t="shared" si="19"/>
        <v>CONJ RESID CAMPOS ELISEOS</v>
      </c>
      <c r="B1223" s="108" t="s">
        <v>378</v>
      </c>
      <c r="C1223" s="145">
        <v>45900</v>
      </c>
      <c r="D1223" s="168">
        <v>150</v>
      </c>
    </row>
    <row r="1224" spans="1:4" x14ac:dyDescent="0.25">
      <c r="A1224" t="str">
        <f t="shared" ref="A1224:A1287" si="20">VLOOKUP(B1224,$AA:$AB,2,)</f>
        <v>TRIMPLAS</v>
      </c>
      <c r="B1224" s="108" t="s">
        <v>397</v>
      </c>
      <c r="C1224" s="145">
        <v>45900</v>
      </c>
      <c r="D1224" s="168">
        <v>150</v>
      </c>
    </row>
    <row r="1225" spans="1:4" x14ac:dyDescent="0.25">
      <c r="A1225" t="str">
        <f t="shared" si="20"/>
        <v>TRIMPLAS</v>
      </c>
      <c r="B1225" s="108" t="s">
        <v>397</v>
      </c>
      <c r="C1225" s="145">
        <v>45900</v>
      </c>
      <c r="D1225" s="168">
        <v>150</v>
      </c>
    </row>
    <row r="1226" spans="1:4" x14ac:dyDescent="0.25">
      <c r="A1226" t="str">
        <f t="shared" si="20"/>
        <v>TRIMPLAS</v>
      </c>
      <c r="B1226" s="108" t="s">
        <v>397</v>
      </c>
      <c r="C1226" s="145">
        <v>45900</v>
      </c>
      <c r="D1226" s="168">
        <v>150</v>
      </c>
    </row>
    <row r="1227" spans="1:4" x14ac:dyDescent="0.25">
      <c r="A1227" t="str">
        <f t="shared" si="20"/>
        <v>MAGOGA HORTIFRUTI</v>
      </c>
      <c r="B1227" s="108" t="s">
        <v>377</v>
      </c>
      <c r="C1227" s="145">
        <v>45900</v>
      </c>
      <c r="D1227" s="168">
        <v>150</v>
      </c>
    </row>
    <row r="1228" spans="1:4" x14ac:dyDescent="0.25">
      <c r="A1228" t="str">
        <f t="shared" si="20"/>
        <v>MAGOGA HORTIFRUTI</v>
      </c>
      <c r="B1228" s="108" t="s">
        <v>377</v>
      </c>
      <c r="C1228" s="145">
        <v>45900</v>
      </c>
      <c r="D1228" s="168">
        <v>150</v>
      </c>
    </row>
    <row r="1229" spans="1:4" x14ac:dyDescent="0.25">
      <c r="A1229" t="str">
        <f t="shared" si="20"/>
        <v>MAGOGA HORTIFRUTI</v>
      </c>
      <c r="B1229" s="108" t="s">
        <v>377</v>
      </c>
      <c r="C1229" s="145">
        <v>45900</v>
      </c>
      <c r="D1229" s="168">
        <v>150</v>
      </c>
    </row>
    <row r="1230" spans="1:4" x14ac:dyDescent="0.25">
      <c r="A1230" t="str">
        <f t="shared" si="20"/>
        <v>MAGOGA HORTIFRUTI</v>
      </c>
      <c r="B1230" s="108" t="s">
        <v>377</v>
      </c>
      <c r="C1230" s="145">
        <v>45900</v>
      </c>
      <c r="D1230" s="168">
        <v>150</v>
      </c>
    </row>
    <row r="1231" spans="1:4" x14ac:dyDescent="0.25">
      <c r="A1231" t="str">
        <f t="shared" si="20"/>
        <v>MAGOGA HORTIFRUTI</v>
      </c>
      <c r="B1231" s="108" t="s">
        <v>377</v>
      </c>
      <c r="C1231" s="145">
        <v>45900</v>
      </c>
      <c r="D1231" s="168">
        <v>150</v>
      </c>
    </row>
    <row r="1232" spans="1:4" x14ac:dyDescent="0.25">
      <c r="A1232" t="str">
        <f t="shared" si="20"/>
        <v>MAGOGA HORTIFRUTI</v>
      </c>
      <c r="B1232" s="108" t="s">
        <v>377</v>
      </c>
      <c r="C1232" s="145">
        <v>45900</v>
      </c>
      <c r="D1232" s="168">
        <v>150</v>
      </c>
    </row>
    <row r="1233" spans="1:4" x14ac:dyDescent="0.25">
      <c r="A1233" t="str">
        <f t="shared" si="20"/>
        <v>MAGOGA HORTIFRUTI</v>
      </c>
      <c r="B1233" s="108" t="s">
        <v>377</v>
      </c>
      <c r="C1233" s="145">
        <v>45900</v>
      </c>
      <c r="D1233" s="168">
        <v>150</v>
      </c>
    </row>
    <row r="1234" spans="1:4" x14ac:dyDescent="0.25">
      <c r="A1234" t="str">
        <f t="shared" si="20"/>
        <v>MAGOGA HORTIFRUTI</v>
      </c>
      <c r="B1234" s="108" t="s">
        <v>377</v>
      </c>
      <c r="C1234" s="145">
        <v>45900</v>
      </c>
      <c r="D1234" s="168">
        <v>150</v>
      </c>
    </row>
    <row r="1235" spans="1:4" x14ac:dyDescent="0.25">
      <c r="A1235" t="str">
        <f t="shared" si="20"/>
        <v>MAGOGA HORTIFRUTI</v>
      </c>
      <c r="B1235" s="108" t="s">
        <v>377</v>
      </c>
      <c r="C1235" s="145">
        <v>45900</v>
      </c>
      <c r="D1235" s="168">
        <v>150</v>
      </c>
    </row>
    <row r="1236" spans="1:4" x14ac:dyDescent="0.25">
      <c r="A1236">
        <f t="shared" si="20"/>
        <v>0</v>
      </c>
      <c r="B1236" s="108" t="s">
        <v>105</v>
      </c>
      <c r="C1236" s="145">
        <v>45900</v>
      </c>
      <c r="D1236" s="168">
        <v>150</v>
      </c>
    </row>
    <row r="1237" spans="1:4" x14ac:dyDescent="0.25">
      <c r="A1237">
        <f t="shared" si="20"/>
        <v>0</v>
      </c>
      <c r="B1237" s="108" t="s">
        <v>105</v>
      </c>
      <c r="C1237" s="145">
        <v>45900</v>
      </c>
      <c r="D1237" s="168">
        <v>150</v>
      </c>
    </row>
    <row r="1238" spans="1:4" x14ac:dyDescent="0.25">
      <c r="A1238">
        <f t="shared" si="20"/>
        <v>0</v>
      </c>
      <c r="B1238" s="108" t="s">
        <v>105</v>
      </c>
      <c r="C1238" s="145">
        <v>45900</v>
      </c>
      <c r="D1238" s="168">
        <v>150</v>
      </c>
    </row>
    <row r="1239" spans="1:4" x14ac:dyDescent="0.25">
      <c r="A1239">
        <f t="shared" si="20"/>
        <v>0</v>
      </c>
      <c r="B1239" s="108" t="s">
        <v>105</v>
      </c>
      <c r="C1239" s="145">
        <v>45900</v>
      </c>
      <c r="D1239" s="168">
        <v>150</v>
      </c>
    </row>
    <row r="1240" spans="1:4" x14ac:dyDescent="0.25">
      <c r="A1240">
        <f t="shared" si="20"/>
        <v>0</v>
      </c>
      <c r="B1240" s="108" t="s">
        <v>105</v>
      </c>
      <c r="C1240" s="145">
        <v>45900</v>
      </c>
      <c r="D1240" s="168">
        <v>150</v>
      </c>
    </row>
    <row r="1241" spans="1:4" x14ac:dyDescent="0.25">
      <c r="A1241">
        <f t="shared" si="20"/>
        <v>0</v>
      </c>
      <c r="B1241" s="108" t="s">
        <v>105</v>
      </c>
      <c r="C1241" s="145">
        <v>45900</v>
      </c>
      <c r="D1241" s="168">
        <v>150</v>
      </c>
    </row>
    <row r="1242" spans="1:4" x14ac:dyDescent="0.25">
      <c r="A1242">
        <f t="shared" si="20"/>
        <v>0</v>
      </c>
      <c r="B1242" s="108" t="s">
        <v>105</v>
      </c>
      <c r="C1242" s="145">
        <v>45900</v>
      </c>
      <c r="D1242" s="168">
        <v>150</v>
      </c>
    </row>
    <row r="1243" spans="1:4" x14ac:dyDescent="0.25">
      <c r="A1243">
        <f t="shared" si="20"/>
        <v>0</v>
      </c>
      <c r="B1243" s="108" t="s">
        <v>105</v>
      </c>
      <c r="C1243" s="145">
        <v>45900</v>
      </c>
      <c r="D1243" s="168">
        <v>150</v>
      </c>
    </row>
    <row r="1244" spans="1:4" x14ac:dyDescent="0.25">
      <c r="A1244">
        <f t="shared" si="20"/>
        <v>0</v>
      </c>
      <c r="B1244" s="108" t="s">
        <v>105</v>
      </c>
      <c r="C1244" s="145">
        <v>45900</v>
      </c>
      <c r="D1244" s="168">
        <v>150</v>
      </c>
    </row>
    <row r="1245" spans="1:4" x14ac:dyDescent="0.25">
      <c r="A1245">
        <f t="shared" si="20"/>
        <v>0</v>
      </c>
      <c r="B1245" s="108" t="s">
        <v>105</v>
      </c>
      <c r="C1245" s="145">
        <v>45900</v>
      </c>
      <c r="D1245" s="168">
        <v>150</v>
      </c>
    </row>
    <row r="1246" spans="1:4" x14ac:dyDescent="0.25">
      <c r="A1246" t="str">
        <f t="shared" si="20"/>
        <v>RESIDENCIAL TERRACO VILA BELA</v>
      </c>
      <c r="B1246" s="108" t="s">
        <v>449</v>
      </c>
      <c r="C1246" s="145">
        <v>45900</v>
      </c>
      <c r="D1246" s="168">
        <v>180</v>
      </c>
    </row>
    <row r="1247" spans="1:4" x14ac:dyDescent="0.25">
      <c r="A1247" t="str">
        <f t="shared" si="20"/>
        <v>RESIDENCIAL TERRACO VILA BELA</v>
      </c>
      <c r="B1247" s="108" t="s">
        <v>449</v>
      </c>
      <c r="C1247" s="145">
        <v>45900</v>
      </c>
      <c r="D1247" s="168">
        <v>150</v>
      </c>
    </row>
    <row r="1248" spans="1:4" x14ac:dyDescent="0.25">
      <c r="A1248">
        <f t="shared" si="20"/>
        <v>0</v>
      </c>
      <c r="B1248" s="108" t="s">
        <v>192</v>
      </c>
      <c r="C1248" s="145">
        <v>45900</v>
      </c>
      <c r="D1248" s="168">
        <v>150</v>
      </c>
    </row>
    <row r="1249" spans="1:4" x14ac:dyDescent="0.25">
      <c r="A1249">
        <f t="shared" si="20"/>
        <v>0</v>
      </c>
      <c r="B1249" s="108" t="s">
        <v>192</v>
      </c>
      <c r="C1249" s="145">
        <v>45900</v>
      </c>
      <c r="D1249" s="168">
        <v>150</v>
      </c>
    </row>
    <row r="1250" spans="1:4" x14ac:dyDescent="0.25">
      <c r="A1250">
        <f t="shared" si="20"/>
        <v>0</v>
      </c>
      <c r="B1250" s="108" t="s">
        <v>192</v>
      </c>
      <c r="C1250" s="145">
        <v>45900</v>
      </c>
      <c r="D1250" s="168">
        <v>150</v>
      </c>
    </row>
    <row r="1251" spans="1:4" x14ac:dyDescent="0.25">
      <c r="A1251">
        <f t="shared" si="20"/>
        <v>0</v>
      </c>
      <c r="B1251" s="108" t="s">
        <v>192</v>
      </c>
      <c r="C1251" s="145">
        <v>45900</v>
      </c>
      <c r="D1251" s="168">
        <v>150</v>
      </c>
    </row>
    <row r="1252" spans="1:4" x14ac:dyDescent="0.25">
      <c r="A1252">
        <f t="shared" si="20"/>
        <v>0</v>
      </c>
      <c r="B1252" s="108" t="s">
        <v>192</v>
      </c>
      <c r="C1252" s="145">
        <v>45900</v>
      </c>
      <c r="D1252" s="168">
        <v>150</v>
      </c>
    </row>
    <row r="1253" spans="1:4" x14ac:dyDescent="0.25">
      <c r="A1253" t="str">
        <f t="shared" si="20"/>
        <v>HARALD RESUMO</v>
      </c>
      <c r="B1253" s="149" t="s">
        <v>421</v>
      </c>
      <c r="C1253" s="145">
        <v>45900</v>
      </c>
      <c r="D1253" s="168">
        <v>150</v>
      </c>
    </row>
    <row r="1254" spans="1:4" x14ac:dyDescent="0.25">
      <c r="A1254" t="str">
        <f t="shared" si="20"/>
        <v>HARALD RESUMO</v>
      </c>
      <c r="B1254" s="104" t="s">
        <v>421</v>
      </c>
      <c r="C1254" s="145">
        <v>45900</v>
      </c>
      <c r="D1254" s="168">
        <v>180</v>
      </c>
    </row>
    <row r="1255" spans="1:4" x14ac:dyDescent="0.25">
      <c r="A1255" t="str">
        <f t="shared" si="20"/>
        <v>HARALD RESUMO</v>
      </c>
      <c r="B1255" s="104" t="s">
        <v>421</v>
      </c>
      <c r="C1255" s="145">
        <v>45900</v>
      </c>
      <c r="D1255" s="168">
        <v>180</v>
      </c>
    </row>
    <row r="1256" spans="1:4" x14ac:dyDescent="0.25">
      <c r="A1256" t="str">
        <f t="shared" si="20"/>
        <v>HARALD RESUMO</v>
      </c>
      <c r="B1256" s="104" t="s">
        <v>421</v>
      </c>
      <c r="C1256" s="145">
        <v>45900</v>
      </c>
      <c r="D1256" s="168">
        <v>180</v>
      </c>
    </row>
    <row r="1257" spans="1:4" x14ac:dyDescent="0.25">
      <c r="A1257" t="str">
        <f t="shared" si="20"/>
        <v>CYBELAR RESUMO</v>
      </c>
      <c r="B1257" t="s">
        <v>432</v>
      </c>
      <c r="C1257" s="145">
        <v>45900</v>
      </c>
      <c r="D1257" s="196">
        <v>210</v>
      </c>
    </row>
    <row r="1258" spans="1:4" x14ac:dyDescent="0.25">
      <c r="A1258" t="str">
        <f t="shared" si="20"/>
        <v>CYBELAR RESUMO</v>
      </c>
      <c r="B1258" t="s">
        <v>433</v>
      </c>
      <c r="C1258" s="145">
        <v>45900</v>
      </c>
      <c r="D1258" s="196">
        <v>240</v>
      </c>
    </row>
    <row r="1259" spans="1:4" x14ac:dyDescent="0.25">
      <c r="A1259" t="str">
        <f t="shared" si="20"/>
        <v>CYBELAR RESUMO</v>
      </c>
      <c r="B1259" t="s">
        <v>435</v>
      </c>
      <c r="C1259" s="145">
        <v>45900</v>
      </c>
      <c r="D1259" s="196">
        <v>210</v>
      </c>
    </row>
    <row r="1260" spans="1:4" x14ac:dyDescent="0.25">
      <c r="A1260" t="str">
        <f t="shared" si="20"/>
        <v>CYBELAR RESUMO</v>
      </c>
      <c r="B1260" t="s">
        <v>419</v>
      </c>
      <c r="C1260" s="145">
        <v>45900</v>
      </c>
      <c r="D1260" s="196">
        <v>300</v>
      </c>
    </row>
    <row r="1261" spans="1:4" x14ac:dyDescent="0.25">
      <c r="A1261" t="str">
        <f t="shared" si="20"/>
        <v>CYBELAR RESUMO</v>
      </c>
      <c r="B1261" t="s">
        <v>437</v>
      </c>
      <c r="C1261" s="145">
        <v>45900</v>
      </c>
      <c r="D1261" s="196">
        <v>350</v>
      </c>
    </row>
    <row r="1262" spans="1:4" x14ac:dyDescent="0.25">
      <c r="A1262" t="str">
        <f t="shared" si="20"/>
        <v>CYBELAR RESUMO</v>
      </c>
      <c r="B1262" t="s">
        <v>438</v>
      </c>
      <c r="C1262" s="145">
        <v>45900</v>
      </c>
      <c r="D1262" s="196">
        <v>210</v>
      </c>
    </row>
    <row r="1263" spans="1:4" x14ac:dyDescent="0.25">
      <c r="A1263" t="str">
        <f t="shared" si="20"/>
        <v>CYBELAR RESUMO</v>
      </c>
      <c r="B1263" t="s">
        <v>444</v>
      </c>
      <c r="C1263" s="145">
        <v>45900</v>
      </c>
      <c r="D1263" s="196">
        <v>210</v>
      </c>
    </row>
    <row r="1264" spans="1:4" x14ac:dyDescent="0.25">
      <c r="A1264" t="str">
        <f t="shared" si="20"/>
        <v>CYBELAR RESUMO</v>
      </c>
      <c r="B1264" t="s">
        <v>447</v>
      </c>
      <c r="C1264" s="145">
        <v>45900</v>
      </c>
      <c r="D1264" s="196">
        <v>100</v>
      </c>
    </row>
    <row r="1265" spans="1:4" x14ac:dyDescent="0.25">
      <c r="A1265" t="str">
        <f t="shared" si="20"/>
        <v>CYBELAR RESUMO</v>
      </c>
      <c r="B1265" t="s">
        <v>445</v>
      </c>
      <c r="C1265" s="145">
        <v>45900</v>
      </c>
      <c r="D1265" s="196">
        <v>210</v>
      </c>
    </row>
    <row r="1266" spans="1:4" x14ac:dyDescent="0.25">
      <c r="A1266" t="str">
        <f t="shared" si="20"/>
        <v>HARALD RESUMO</v>
      </c>
      <c r="B1266" s="149" t="s">
        <v>421</v>
      </c>
      <c r="C1266" s="145">
        <v>45900</v>
      </c>
      <c r="D1266" s="168">
        <v>180</v>
      </c>
    </row>
    <row r="1267" spans="1:4" x14ac:dyDescent="0.25">
      <c r="A1267" t="str">
        <f t="shared" si="20"/>
        <v>HARALD RESUMO</v>
      </c>
      <c r="B1267" s="104" t="s">
        <v>421</v>
      </c>
      <c r="C1267" s="145">
        <v>45900</v>
      </c>
      <c r="D1267" s="168">
        <v>180</v>
      </c>
    </row>
    <row r="1268" spans="1:4" x14ac:dyDescent="0.25">
      <c r="A1268" t="str">
        <f t="shared" si="20"/>
        <v>HARALD RESUMO</v>
      </c>
      <c r="B1268" s="104" t="s">
        <v>421</v>
      </c>
      <c r="C1268" s="145">
        <v>45900</v>
      </c>
      <c r="D1268" s="168">
        <v>180</v>
      </c>
    </row>
    <row r="1269" spans="1:4" x14ac:dyDescent="0.25">
      <c r="A1269" t="str">
        <f t="shared" si="20"/>
        <v>HARALD RESUMO</v>
      </c>
      <c r="B1269" s="104" t="s">
        <v>421</v>
      </c>
      <c r="C1269" s="145">
        <v>45900</v>
      </c>
      <c r="D1269" s="168">
        <v>180</v>
      </c>
    </row>
    <row r="1270" spans="1:4" x14ac:dyDescent="0.25">
      <c r="A1270" t="str">
        <f t="shared" si="20"/>
        <v>HARALD RESUMO</v>
      </c>
      <c r="B1270" s="104" t="s">
        <v>421</v>
      </c>
      <c r="C1270" s="145">
        <v>45900</v>
      </c>
      <c r="D1270" s="168">
        <v>180</v>
      </c>
    </row>
    <row r="1271" spans="1:4" x14ac:dyDescent="0.25">
      <c r="A1271" t="str">
        <f t="shared" si="20"/>
        <v>CYBELAR RESUMO</v>
      </c>
      <c r="B1271" s="142" t="s">
        <v>435</v>
      </c>
      <c r="C1271" s="145">
        <v>45900</v>
      </c>
      <c r="D1271" s="174">
        <v>70</v>
      </c>
    </row>
    <row r="1272" spans="1:4" x14ac:dyDescent="0.25">
      <c r="A1272" t="str">
        <f t="shared" si="20"/>
        <v>CYBELAR RESUMO</v>
      </c>
      <c r="B1272" s="142" t="s">
        <v>419</v>
      </c>
      <c r="C1272" s="145">
        <v>45900</v>
      </c>
      <c r="D1272" s="174">
        <v>100</v>
      </c>
    </row>
    <row r="1273" spans="1:4" x14ac:dyDescent="0.25">
      <c r="A1273" t="str">
        <f t="shared" si="20"/>
        <v>CYBELAR RESUMO</v>
      </c>
      <c r="B1273" s="142" t="s">
        <v>437</v>
      </c>
      <c r="C1273" s="145">
        <v>45900</v>
      </c>
      <c r="D1273" s="174">
        <v>70</v>
      </c>
    </row>
    <row r="1274" spans="1:4" x14ac:dyDescent="0.25">
      <c r="A1274" t="str">
        <f t="shared" si="20"/>
        <v>CYBELAR RESUMO</v>
      </c>
      <c r="B1274" s="142" t="s">
        <v>438</v>
      </c>
      <c r="C1274" s="145">
        <v>45900</v>
      </c>
      <c r="D1274" s="174">
        <v>70</v>
      </c>
    </row>
    <row r="1275" spans="1:4" x14ac:dyDescent="0.25">
      <c r="A1275" t="str">
        <f t="shared" si="20"/>
        <v>CYBELAR RESUMO</v>
      </c>
      <c r="B1275" s="142" t="s">
        <v>444</v>
      </c>
      <c r="C1275" s="145">
        <v>45900</v>
      </c>
      <c r="D1275" s="174">
        <v>70</v>
      </c>
    </row>
    <row r="1276" spans="1:4" x14ac:dyDescent="0.25">
      <c r="A1276" t="str">
        <f t="shared" si="20"/>
        <v>CYBELAR RESUMO</v>
      </c>
      <c r="B1276" s="142" t="s">
        <v>447</v>
      </c>
      <c r="C1276" s="145">
        <v>45900</v>
      </c>
      <c r="D1276" s="174">
        <v>100</v>
      </c>
    </row>
    <row r="1277" spans="1:4" x14ac:dyDescent="0.25">
      <c r="A1277" t="str">
        <f t="shared" si="20"/>
        <v>CYBELAR RESUMO</v>
      </c>
      <c r="B1277" s="141" t="s">
        <v>445</v>
      </c>
      <c r="C1277" s="145">
        <v>45900</v>
      </c>
      <c r="D1277" s="175">
        <v>70</v>
      </c>
    </row>
    <row r="1278" spans="1:4" x14ac:dyDescent="0.25">
      <c r="A1278" t="str">
        <f t="shared" si="20"/>
        <v>CYBELAR RESUMO</v>
      </c>
      <c r="B1278" s="141" t="s">
        <v>452</v>
      </c>
      <c r="C1278" s="145">
        <v>45900</v>
      </c>
      <c r="D1278" s="175">
        <v>100</v>
      </c>
    </row>
    <row r="1279" spans="1:4" x14ac:dyDescent="0.25">
      <c r="A1279" t="str">
        <f t="shared" si="20"/>
        <v>CYBELAR RESUMO</v>
      </c>
      <c r="B1279" s="141" t="s">
        <v>453</v>
      </c>
      <c r="C1279" s="145">
        <v>45900</v>
      </c>
      <c r="D1279" s="175">
        <v>70</v>
      </c>
    </row>
    <row r="1280" spans="1:4" x14ac:dyDescent="0.25">
      <c r="A1280" t="str">
        <f t="shared" si="20"/>
        <v>CYBELAR RESUMO</v>
      </c>
      <c r="B1280" s="141" t="s">
        <v>454</v>
      </c>
      <c r="C1280" s="145">
        <v>45900</v>
      </c>
      <c r="D1280" s="175">
        <v>70</v>
      </c>
    </row>
    <row r="1281" spans="1:4" x14ac:dyDescent="0.25">
      <c r="A1281" t="str">
        <f t="shared" si="20"/>
        <v>RESIDENCIAL TERRACO VILA BELA</v>
      </c>
      <c r="B1281" s="108" t="s">
        <v>449</v>
      </c>
      <c r="C1281" s="145">
        <v>45900</v>
      </c>
      <c r="D1281" s="168">
        <v>150</v>
      </c>
    </row>
    <row r="1282" spans="1:4" x14ac:dyDescent="0.25">
      <c r="A1282" t="str">
        <f t="shared" si="20"/>
        <v>RESIDENCIAL TERRACO VILA BELA</v>
      </c>
      <c r="B1282" s="108" t="s">
        <v>449</v>
      </c>
      <c r="C1282" s="145">
        <v>45900</v>
      </c>
      <c r="D1282" s="168">
        <v>150</v>
      </c>
    </row>
    <row r="1283" spans="1:4" x14ac:dyDescent="0.25">
      <c r="A1283" t="str">
        <f t="shared" si="20"/>
        <v>RESIDENCIAL TERRACO VILA BELA</v>
      </c>
      <c r="B1283" s="108" t="s">
        <v>449</v>
      </c>
      <c r="C1283" s="145">
        <v>45900</v>
      </c>
      <c r="D1283" s="168">
        <v>150</v>
      </c>
    </row>
    <row r="1284" spans="1:4" x14ac:dyDescent="0.25">
      <c r="A1284" t="str">
        <f t="shared" si="20"/>
        <v>RESIDENCIAL TERRACO VILA BELA</v>
      </c>
      <c r="B1284" s="108" t="s">
        <v>449</v>
      </c>
      <c r="C1284" s="145">
        <v>45900</v>
      </c>
      <c r="D1284" s="168">
        <v>150</v>
      </c>
    </row>
    <row r="1285" spans="1:4" x14ac:dyDescent="0.25">
      <c r="A1285" t="str">
        <f t="shared" si="20"/>
        <v>RESIDENCIAL TERRACO VILA BELA</v>
      </c>
      <c r="B1285" s="108" t="s">
        <v>449</v>
      </c>
      <c r="C1285" s="145">
        <v>45900</v>
      </c>
      <c r="D1285" s="168">
        <v>150</v>
      </c>
    </row>
    <row r="1286" spans="1:4" x14ac:dyDescent="0.25">
      <c r="A1286" t="str">
        <f t="shared" si="20"/>
        <v>RESIDENCIAL TERRACO VILA BELA</v>
      </c>
      <c r="B1286" s="108" t="s">
        <v>449</v>
      </c>
      <c r="C1286" s="145">
        <v>45900</v>
      </c>
      <c r="D1286" s="168">
        <v>150</v>
      </c>
    </row>
    <row r="1287" spans="1:4" x14ac:dyDescent="0.25">
      <c r="A1287" t="str">
        <f t="shared" si="20"/>
        <v>RESIDENCIAL TERRACO VILA BELA</v>
      </c>
      <c r="B1287" s="108" t="s">
        <v>449</v>
      </c>
      <c r="C1287" s="145">
        <v>45900</v>
      </c>
      <c r="D1287" s="168">
        <v>150</v>
      </c>
    </row>
    <row r="1288" spans="1:4" x14ac:dyDescent="0.25">
      <c r="A1288" t="str">
        <f t="shared" ref="A1288:A1351" si="21">VLOOKUP(B1288,$AA:$AB,2,)</f>
        <v>RESIDENCIAL TERRACO VILA BELA</v>
      </c>
      <c r="B1288" s="108" t="s">
        <v>449</v>
      </c>
      <c r="C1288" s="145">
        <v>45900</v>
      </c>
      <c r="D1288" s="168">
        <v>150</v>
      </c>
    </row>
    <row r="1289" spans="1:4" x14ac:dyDescent="0.25">
      <c r="A1289" t="str">
        <f t="shared" si="21"/>
        <v>RESIDENCIAL TERRACO VILA BELA</v>
      </c>
      <c r="B1289" s="108" t="s">
        <v>449</v>
      </c>
      <c r="C1289" s="145">
        <v>45900</v>
      </c>
      <c r="D1289" s="168">
        <v>150</v>
      </c>
    </row>
    <row r="1290" spans="1:4" x14ac:dyDescent="0.25">
      <c r="A1290" t="str">
        <f t="shared" si="21"/>
        <v>RESIDENCIAL TERRACO VILA BELA</v>
      </c>
      <c r="B1290" s="108" t="s">
        <v>449</v>
      </c>
      <c r="C1290" s="145">
        <v>45900</v>
      </c>
      <c r="D1290" s="168">
        <v>150</v>
      </c>
    </row>
    <row r="1291" spans="1:4" x14ac:dyDescent="0.25">
      <c r="A1291" t="str">
        <f t="shared" si="21"/>
        <v>RESIDENCIAL TERRACO VILA BELA</v>
      </c>
      <c r="B1291" s="108" t="s">
        <v>449</v>
      </c>
      <c r="C1291" s="145">
        <v>45900</v>
      </c>
      <c r="D1291" s="168">
        <v>150</v>
      </c>
    </row>
    <row r="1292" spans="1:4" x14ac:dyDescent="0.25">
      <c r="A1292" t="str">
        <f t="shared" si="21"/>
        <v>RESIDENCIAL TERRACO VILA BELA</v>
      </c>
      <c r="B1292" s="108" t="s">
        <v>449</v>
      </c>
      <c r="C1292" s="145">
        <v>45900</v>
      </c>
      <c r="D1292" s="168">
        <v>150</v>
      </c>
    </row>
    <row r="1293" spans="1:4" x14ac:dyDescent="0.25">
      <c r="A1293" t="str">
        <f t="shared" si="21"/>
        <v>RESIDENCIAL TERRACO VILA BELA</v>
      </c>
      <c r="B1293" s="108" t="s">
        <v>449</v>
      </c>
      <c r="C1293" s="145">
        <v>45900</v>
      </c>
      <c r="D1293" s="168">
        <v>150</v>
      </c>
    </row>
    <row r="1294" spans="1:4" x14ac:dyDescent="0.25">
      <c r="A1294" t="str">
        <f t="shared" si="21"/>
        <v>RESIDENCIAL TERRACO VILA BELA</v>
      </c>
      <c r="B1294" s="108" t="s">
        <v>449</v>
      </c>
      <c r="C1294" s="145">
        <v>45900</v>
      </c>
      <c r="D1294" s="168">
        <v>150</v>
      </c>
    </row>
    <row r="1295" spans="1:4" x14ac:dyDescent="0.25">
      <c r="A1295" t="str">
        <f t="shared" si="21"/>
        <v>RESIDENCIAL TERRACO VILA BELA</v>
      </c>
      <c r="B1295" s="108" t="s">
        <v>449</v>
      </c>
      <c r="C1295" s="145">
        <v>45900</v>
      </c>
      <c r="D1295" s="168">
        <v>150</v>
      </c>
    </row>
    <row r="1296" spans="1:4" x14ac:dyDescent="0.25">
      <c r="A1296" t="str">
        <f t="shared" si="21"/>
        <v>RESIDENCIAL TERRACO VILA BELA</v>
      </c>
      <c r="B1296" s="108" t="s">
        <v>449</v>
      </c>
      <c r="C1296" s="145">
        <v>45900</v>
      </c>
      <c r="D1296" s="168">
        <v>150</v>
      </c>
    </row>
    <row r="1297" spans="1:4" x14ac:dyDescent="0.25">
      <c r="A1297" t="str">
        <f t="shared" si="21"/>
        <v>RESIDENCIAL TERRACO VILA BELA</v>
      </c>
      <c r="B1297" s="108" t="s">
        <v>449</v>
      </c>
      <c r="C1297" s="145">
        <v>45900</v>
      </c>
      <c r="D1297" s="168">
        <v>150</v>
      </c>
    </row>
    <row r="1298" spans="1:4" x14ac:dyDescent="0.25">
      <c r="A1298" t="str">
        <f t="shared" si="21"/>
        <v>RESIDENCIAL TERRACO VILA BELA</v>
      </c>
      <c r="B1298" s="108" t="s">
        <v>449</v>
      </c>
      <c r="C1298" s="145">
        <v>45900</v>
      </c>
      <c r="D1298" s="168">
        <v>150</v>
      </c>
    </row>
    <row r="1299" spans="1:4" x14ac:dyDescent="0.25">
      <c r="A1299" t="str">
        <f t="shared" si="21"/>
        <v>CONJ RESID CAMPOS ELISEOS</v>
      </c>
      <c r="B1299" s="108" t="s">
        <v>378</v>
      </c>
      <c r="C1299" s="145">
        <v>45900</v>
      </c>
      <c r="D1299" s="168">
        <v>150</v>
      </c>
    </row>
    <row r="1300" spans="1:4" x14ac:dyDescent="0.25">
      <c r="A1300" t="str">
        <f t="shared" si="21"/>
        <v>CONJ RESID CAMPOS ELISEOS</v>
      </c>
      <c r="B1300" s="108" t="s">
        <v>378</v>
      </c>
      <c r="C1300" s="145">
        <v>45900</v>
      </c>
      <c r="D1300" s="168">
        <v>150</v>
      </c>
    </row>
    <row r="1301" spans="1:4" x14ac:dyDescent="0.25">
      <c r="A1301" t="str">
        <f t="shared" si="21"/>
        <v>CONJ RESID CAMPOS ELISEOS</v>
      </c>
      <c r="B1301" s="108" t="s">
        <v>378</v>
      </c>
      <c r="C1301" s="145">
        <v>45900</v>
      </c>
      <c r="D1301" s="168">
        <v>150</v>
      </c>
    </row>
    <row r="1302" spans="1:4" x14ac:dyDescent="0.25">
      <c r="A1302" t="str">
        <f t="shared" si="21"/>
        <v>CONJ RESID CAMPOS ELISEOS</v>
      </c>
      <c r="B1302" s="108" t="s">
        <v>378</v>
      </c>
      <c r="C1302" s="145">
        <v>45900</v>
      </c>
      <c r="D1302" s="168">
        <v>150</v>
      </c>
    </row>
    <row r="1303" spans="1:4" x14ac:dyDescent="0.25">
      <c r="A1303" t="str">
        <f t="shared" si="21"/>
        <v>CONJ RESID CAMPOS ELISEOS</v>
      </c>
      <c r="B1303" s="108" t="s">
        <v>378</v>
      </c>
      <c r="C1303" s="145">
        <v>45900</v>
      </c>
      <c r="D1303" s="168">
        <v>150</v>
      </c>
    </row>
    <row r="1304" spans="1:4" x14ac:dyDescent="0.25">
      <c r="A1304" t="str">
        <f t="shared" si="21"/>
        <v>CONJ RESID CAMPOS ELISEOS</v>
      </c>
      <c r="B1304" s="108" t="s">
        <v>378</v>
      </c>
      <c r="C1304" s="145">
        <v>45900</v>
      </c>
      <c r="D1304" s="168">
        <v>150</v>
      </c>
    </row>
    <row r="1305" spans="1:4" x14ac:dyDescent="0.25">
      <c r="A1305" t="str">
        <f t="shared" si="21"/>
        <v>CONJ RESID CAMPOS ELISEOS</v>
      </c>
      <c r="B1305" s="108" t="s">
        <v>378</v>
      </c>
      <c r="C1305" s="145">
        <v>45900</v>
      </c>
      <c r="D1305" s="168">
        <v>150</v>
      </c>
    </row>
    <row r="1306" spans="1:4" x14ac:dyDescent="0.25">
      <c r="A1306" t="str">
        <f t="shared" si="21"/>
        <v>CONJ RESID CAMPOS ELISEOS</v>
      </c>
      <c r="B1306" s="108" t="s">
        <v>378</v>
      </c>
      <c r="C1306" s="145">
        <v>45900</v>
      </c>
      <c r="D1306" s="168">
        <v>150</v>
      </c>
    </row>
    <row r="1307" spans="1:4" x14ac:dyDescent="0.25">
      <c r="A1307" t="str">
        <f t="shared" si="21"/>
        <v>TRIMPLAS</v>
      </c>
      <c r="B1307" s="108" t="s">
        <v>397</v>
      </c>
      <c r="C1307" s="145">
        <v>45900</v>
      </c>
      <c r="D1307" s="168">
        <v>150</v>
      </c>
    </row>
    <row r="1308" spans="1:4" x14ac:dyDescent="0.25">
      <c r="A1308" t="str">
        <f t="shared" si="21"/>
        <v>TRIMPLAS</v>
      </c>
      <c r="B1308" s="108" t="s">
        <v>397</v>
      </c>
      <c r="C1308" s="145">
        <v>45900</v>
      </c>
      <c r="D1308" s="168">
        <v>150</v>
      </c>
    </row>
    <row r="1309" spans="1:4" x14ac:dyDescent="0.25">
      <c r="A1309" t="str">
        <f t="shared" si="21"/>
        <v>TRIMPLAS</v>
      </c>
      <c r="B1309" s="108" t="s">
        <v>397</v>
      </c>
      <c r="C1309" s="145">
        <v>45900</v>
      </c>
      <c r="D1309" s="168">
        <v>150</v>
      </c>
    </row>
    <row r="1310" spans="1:4" x14ac:dyDescent="0.25">
      <c r="A1310" t="str">
        <f t="shared" si="21"/>
        <v>MAGOGA HORTIFRUTI</v>
      </c>
      <c r="B1310" s="108" t="s">
        <v>377</v>
      </c>
      <c r="C1310" s="145">
        <v>45900</v>
      </c>
      <c r="D1310" s="168">
        <v>150</v>
      </c>
    </row>
    <row r="1311" spans="1:4" x14ac:dyDescent="0.25">
      <c r="A1311" t="str">
        <f t="shared" si="21"/>
        <v>MAGOGA HORTIFRUTI</v>
      </c>
      <c r="B1311" s="108" t="s">
        <v>377</v>
      </c>
      <c r="C1311" s="145">
        <v>45900</v>
      </c>
      <c r="D1311" s="168">
        <v>150</v>
      </c>
    </row>
    <row r="1312" spans="1:4" x14ac:dyDescent="0.25">
      <c r="A1312" t="str">
        <f t="shared" si="21"/>
        <v>CONJ RESID CAMPOS ELISEOS</v>
      </c>
      <c r="B1312" s="108" t="s">
        <v>378</v>
      </c>
      <c r="C1312" s="145">
        <v>45900</v>
      </c>
      <c r="D1312" s="168">
        <v>150</v>
      </c>
    </row>
    <row r="1313" spans="1:4" x14ac:dyDescent="0.25">
      <c r="A1313" t="str">
        <f t="shared" si="21"/>
        <v>CONJ RESID CAMPOS ELISEOS</v>
      </c>
      <c r="B1313" s="108" t="s">
        <v>378</v>
      </c>
      <c r="C1313" s="145">
        <v>45900</v>
      </c>
      <c r="D1313" s="168">
        <v>150</v>
      </c>
    </row>
    <row r="1314" spans="1:4" x14ac:dyDescent="0.25">
      <c r="A1314" t="str">
        <f t="shared" si="21"/>
        <v>CONJ RESID CAMPOS ELISEOS</v>
      </c>
      <c r="B1314" s="108" t="s">
        <v>378</v>
      </c>
      <c r="C1314" s="145">
        <v>45900</v>
      </c>
      <c r="D1314" s="168">
        <v>150</v>
      </c>
    </row>
    <row r="1315" spans="1:4" x14ac:dyDescent="0.25">
      <c r="A1315" t="str">
        <f t="shared" si="21"/>
        <v>CONJ RESID CAMPOS ELISEOS</v>
      </c>
      <c r="B1315" s="108" t="s">
        <v>378</v>
      </c>
      <c r="C1315" s="145">
        <v>45900</v>
      </c>
      <c r="D1315" s="168">
        <v>150</v>
      </c>
    </row>
    <row r="1316" spans="1:4" x14ac:dyDescent="0.25">
      <c r="A1316" t="str">
        <f t="shared" si="21"/>
        <v>MAGOGA HORTIFRUTI</v>
      </c>
      <c r="B1316" s="108" t="s">
        <v>377</v>
      </c>
      <c r="C1316" s="145">
        <v>45900</v>
      </c>
      <c r="D1316" s="168">
        <v>150</v>
      </c>
    </row>
    <row r="1317" spans="1:4" x14ac:dyDescent="0.25">
      <c r="A1317">
        <f t="shared" si="21"/>
        <v>0</v>
      </c>
      <c r="B1317" s="108" t="s">
        <v>105</v>
      </c>
      <c r="C1317" s="145">
        <v>45900</v>
      </c>
      <c r="D1317" s="168">
        <v>150</v>
      </c>
    </row>
    <row r="1318" spans="1:4" x14ac:dyDescent="0.25">
      <c r="A1318">
        <f t="shared" si="21"/>
        <v>0</v>
      </c>
      <c r="B1318" s="108" t="s">
        <v>105</v>
      </c>
      <c r="C1318" s="145">
        <v>45900</v>
      </c>
      <c r="D1318" s="168">
        <v>150</v>
      </c>
    </row>
    <row r="1319" spans="1:4" x14ac:dyDescent="0.25">
      <c r="A1319">
        <f t="shared" si="21"/>
        <v>0</v>
      </c>
      <c r="B1319" s="108" t="s">
        <v>105</v>
      </c>
      <c r="C1319" s="145">
        <v>45900</v>
      </c>
      <c r="D1319" s="168">
        <v>150</v>
      </c>
    </row>
    <row r="1320" spans="1:4" x14ac:dyDescent="0.25">
      <c r="A1320">
        <f t="shared" si="21"/>
        <v>0</v>
      </c>
      <c r="B1320" s="108" t="s">
        <v>105</v>
      </c>
      <c r="C1320" s="145">
        <v>45900</v>
      </c>
      <c r="D1320" s="168">
        <v>150</v>
      </c>
    </row>
    <row r="1321" spans="1:4" x14ac:dyDescent="0.25">
      <c r="A1321">
        <f t="shared" si="21"/>
        <v>0</v>
      </c>
      <c r="B1321" s="108" t="s">
        <v>105</v>
      </c>
      <c r="C1321" s="145">
        <v>45900</v>
      </c>
      <c r="D1321" s="168">
        <v>150</v>
      </c>
    </row>
    <row r="1322" spans="1:4" x14ac:dyDescent="0.25">
      <c r="A1322">
        <f t="shared" si="21"/>
        <v>0</v>
      </c>
      <c r="B1322" s="108" t="s">
        <v>105</v>
      </c>
      <c r="C1322" s="145">
        <v>45900</v>
      </c>
      <c r="D1322" s="168">
        <v>150</v>
      </c>
    </row>
    <row r="1323" spans="1:4" x14ac:dyDescent="0.25">
      <c r="A1323">
        <f t="shared" si="21"/>
        <v>0</v>
      </c>
      <c r="B1323" s="108" t="s">
        <v>105</v>
      </c>
      <c r="C1323" s="145">
        <v>45900</v>
      </c>
      <c r="D1323" s="168">
        <v>150</v>
      </c>
    </row>
    <row r="1324" spans="1:4" x14ac:dyDescent="0.25">
      <c r="A1324">
        <f t="shared" si="21"/>
        <v>0</v>
      </c>
      <c r="B1324" s="108" t="s">
        <v>105</v>
      </c>
      <c r="C1324" s="145">
        <v>45900</v>
      </c>
      <c r="D1324" s="168">
        <v>150</v>
      </c>
    </row>
    <row r="1325" spans="1:4" x14ac:dyDescent="0.25">
      <c r="A1325">
        <f t="shared" si="21"/>
        <v>0</v>
      </c>
      <c r="B1325" s="108" t="s">
        <v>105</v>
      </c>
      <c r="C1325" s="145">
        <v>45900</v>
      </c>
      <c r="D1325" s="168">
        <v>150</v>
      </c>
    </row>
    <row r="1326" spans="1:4" x14ac:dyDescent="0.25">
      <c r="A1326">
        <f t="shared" si="21"/>
        <v>0</v>
      </c>
      <c r="B1326" s="108" t="s">
        <v>105</v>
      </c>
      <c r="C1326" s="145">
        <v>45900</v>
      </c>
      <c r="D1326" s="168">
        <v>150</v>
      </c>
    </row>
    <row r="1327" spans="1:4" x14ac:dyDescent="0.25">
      <c r="A1327">
        <f t="shared" si="21"/>
        <v>0</v>
      </c>
      <c r="B1327" s="108" t="s">
        <v>105</v>
      </c>
      <c r="C1327" s="145">
        <v>45900</v>
      </c>
      <c r="D1327" s="168">
        <v>150</v>
      </c>
    </row>
    <row r="1328" spans="1:4" x14ac:dyDescent="0.25">
      <c r="A1328">
        <f t="shared" si="21"/>
        <v>0</v>
      </c>
      <c r="B1328" s="108" t="s">
        <v>105</v>
      </c>
      <c r="C1328" s="145">
        <v>45900</v>
      </c>
      <c r="D1328" s="168">
        <v>150</v>
      </c>
    </row>
    <row r="1329" spans="1:4" x14ac:dyDescent="0.25">
      <c r="A1329">
        <f t="shared" si="21"/>
        <v>0</v>
      </c>
      <c r="B1329" s="108" t="s">
        <v>105</v>
      </c>
      <c r="C1329" s="145">
        <v>45900</v>
      </c>
      <c r="D1329" s="168">
        <v>150</v>
      </c>
    </row>
    <row r="1330" spans="1:4" x14ac:dyDescent="0.25">
      <c r="A1330">
        <f t="shared" si="21"/>
        <v>0</v>
      </c>
      <c r="B1330" s="108" t="s">
        <v>105</v>
      </c>
      <c r="C1330" s="145">
        <v>45900</v>
      </c>
      <c r="D1330" s="168">
        <v>150</v>
      </c>
    </row>
    <row r="1331" spans="1:4" x14ac:dyDescent="0.25">
      <c r="A1331" t="str">
        <f t="shared" si="21"/>
        <v>G-KT DO BRASIL LTDA</v>
      </c>
      <c r="B1331" s="108" t="s">
        <v>442</v>
      </c>
      <c r="C1331" s="145">
        <v>45900</v>
      </c>
      <c r="D1331" s="168">
        <v>180</v>
      </c>
    </row>
    <row r="1332" spans="1:4" x14ac:dyDescent="0.25">
      <c r="A1332" t="str">
        <f t="shared" si="21"/>
        <v>G-KT DO BRASIL LTDA</v>
      </c>
      <c r="B1332" s="108" t="s">
        <v>442</v>
      </c>
      <c r="C1332" s="145">
        <v>45900</v>
      </c>
      <c r="D1332" s="168">
        <v>180</v>
      </c>
    </row>
    <row r="1333" spans="1:4" x14ac:dyDescent="0.25">
      <c r="A1333">
        <f t="shared" si="21"/>
        <v>0</v>
      </c>
      <c r="B1333" s="158" t="s">
        <v>408</v>
      </c>
      <c r="C1333" s="145">
        <v>45900</v>
      </c>
      <c r="D1333" s="165">
        <v>100</v>
      </c>
    </row>
    <row r="1334" spans="1:4" x14ac:dyDescent="0.25">
      <c r="A1334" t="str">
        <f t="shared" si="21"/>
        <v>AERCAMP IND/COM DE EMBAL E MAQ</v>
      </c>
      <c r="B1334" s="158" t="s">
        <v>161</v>
      </c>
      <c r="C1334" s="145">
        <v>45900</v>
      </c>
      <c r="D1334" s="165">
        <v>150</v>
      </c>
    </row>
    <row r="1335" spans="1:4" x14ac:dyDescent="0.25">
      <c r="A1335" t="str">
        <f t="shared" si="21"/>
        <v>AERCAMP IND/COM DE EMBAL E MAQ</v>
      </c>
      <c r="B1335" s="158" t="s">
        <v>161</v>
      </c>
      <c r="C1335" s="145">
        <v>45900</v>
      </c>
      <c r="D1335" s="165">
        <v>150</v>
      </c>
    </row>
    <row r="1336" spans="1:4" x14ac:dyDescent="0.25">
      <c r="A1336" t="str">
        <f t="shared" si="21"/>
        <v>AERCAMP IND/COM DE EMBAL E MAQ</v>
      </c>
      <c r="B1336" s="158" t="s">
        <v>161</v>
      </c>
      <c r="C1336" s="145">
        <v>45900</v>
      </c>
      <c r="D1336" s="165">
        <v>150</v>
      </c>
    </row>
    <row r="1337" spans="1:4" x14ac:dyDescent="0.25">
      <c r="A1337" t="str">
        <f t="shared" si="21"/>
        <v>AERCAMP IND/COM DE EMBAL E MAQ</v>
      </c>
      <c r="B1337" s="158" t="s">
        <v>161</v>
      </c>
      <c r="C1337" s="145">
        <v>45900</v>
      </c>
      <c r="D1337" s="165">
        <v>150</v>
      </c>
    </row>
    <row r="1338" spans="1:4" x14ac:dyDescent="0.25">
      <c r="A1338" t="str">
        <f t="shared" si="21"/>
        <v>AERCAMP IND/COM DE EMBAL E MAQ</v>
      </c>
      <c r="B1338" s="158" t="s">
        <v>161</v>
      </c>
      <c r="C1338" s="145">
        <v>45900</v>
      </c>
      <c r="D1338" s="165">
        <v>150</v>
      </c>
    </row>
    <row r="1339" spans="1:4" x14ac:dyDescent="0.25">
      <c r="A1339" t="str">
        <f t="shared" si="21"/>
        <v>IMPACTA</v>
      </c>
      <c r="B1339" s="176" t="s">
        <v>60</v>
      </c>
      <c r="C1339" s="145">
        <v>45900</v>
      </c>
      <c r="D1339" s="165">
        <v>600</v>
      </c>
    </row>
    <row r="1340" spans="1:4" x14ac:dyDescent="0.25">
      <c r="A1340" t="str">
        <f t="shared" si="21"/>
        <v>IMPACTA</v>
      </c>
      <c r="B1340" s="158" t="s">
        <v>60</v>
      </c>
      <c r="C1340" s="145">
        <v>45900</v>
      </c>
      <c r="D1340" s="165">
        <v>200</v>
      </c>
    </row>
    <row r="1341" spans="1:4" x14ac:dyDescent="0.25">
      <c r="A1341" t="str">
        <f t="shared" si="21"/>
        <v>IMPACTA</v>
      </c>
      <c r="B1341" s="158" t="s">
        <v>60</v>
      </c>
      <c r="C1341" s="145">
        <v>45900</v>
      </c>
      <c r="D1341" s="165">
        <v>200</v>
      </c>
    </row>
    <row r="1342" spans="1:4" x14ac:dyDescent="0.25">
      <c r="A1342" t="str">
        <f t="shared" si="21"/>
        <v>IMPACTA</v>
      </c>
      <c r="B1342" s="158" t="s">
        <v>60</v>
      </c>
      <c r="C1342" s="145">
        <v>45900</v>
      </c>
      <c r="D1342" s="165">
        <v>200</v>
      </c>
    </row>
    <row r="1343" spans="1:4" x14ac:dyDescent="0.25">
      <c r="A1343" t="str">
        <f t="shared" si="21"/>
        <v>IMPACTA</v>
      </c>
      <c r="B1343" s="158" t="s">
        <v>60</v>
      </c>
      <c r="C1343" s="145">
        <v>45900</v>
      </c>
      <c r="D1343" s="165">
        <v>200</v>
      </c>
    </row>
    <row r="1344" spans="1:4" x14ac:dyDescent="0.25">
      <c r="A1344" t="str">
        <f t="shared" si="21"/>
        <v>IMPACTA</v>
      </c>
      <c r="B1344" s="176" t="s">
        <v>60</v>
      </c>
      <c r="C1344" s="145">
        <v>45900</v>
      </c>
      <c r="D1344" s="165">
        <v>400</v>
      </c>
    </row>
    <row r="1345" spans="1:4" x14ac:dyDescent="0.25">
      <c r="A1345" t="str">
        <f t="shared" si="21"/>
        <v>IMPACTA</v>
      </c>
      <c r="B1345" s="158" t="s">
        <v>60</v>
      </c>
      <c r="C1345" s="145">
        <v>45900</v>
      </c>
      <c r="D1345" s="165">
        <v>200</v>
      </c>
    </row>
    <row r="1346" spans="1:4" x14ac:dyDescent="0.25">
      <c r="A1346" t="str">
        <f t="shared" si="21"/>
        <v>IMPACTA</v>
      </c>
      <c r="B1346" s="158" t="s">
        <v>60</v>
      </c>
      <c r="C1346" s="145">
        <v>45900</v>
      </c>
      <c r="D1346" s="165">
        <v>250</v>
      </c>
    </row>
    <row r="1347" spans="1:4" x14ac:dyDescent="0.25">
      <c r="A1347" t="str">
        <f t="shared" si="21"/>
        <v>IMPACTA</v>
      </c>
      <c r="B1347" s="158" t="s">
        <v>60</v>
      </c>
      <c r="C1347" s="145">
        <v>45900</v>
      </c>
      <c r="D1347" s="165">
        <v>250</v>
      </c>
    </row>
    <row r="1348" spans="1:4" x14ac:dyDescent="0.25">
      <c r="A1348" t="str">
        <f t="shared" si="21"/>
        <v>IMPACTA</v>
      </c>
      <c r="B1348" s="176" t="s">
        <v>60</v>
      </c>
      <c r="C1348" s="145">
        <v>45900</v>
      </c>
      <c r="D1348" s="165">
        <v>200</v>
      </c>
    </row>
    <row r="1349" spans="1:4" x14ac:dyDescent="0.25">
      <c r="A1349" t="str">
        <f t="shared" si="21"/>
        <v>IMPACTA</v>
      </c>
      <c r="B1349" s="176" t="s">
        <v>60</v>
      </c>
      <c r="C1349" s="145">
        <v>45900</v>
      </c>
      <c r="D1349" s="165">
        <v>200</v>
      </c>
    </row>
    <row r="1350" spans="1:4" x14ac:dyDescent="0.25">
      <c r="A1350" t="str">
        <f t="shared" si="21"/>
        <v>VIP RESUMO</v>
      </c>
      <c r="B1350" s="176" t="s">
        <v>455</v>
      </c>
      <c r="C1350" s="145">
        <v>45900</v>
      </c>
      <c r="D1350" s="165">
        <v>250</v>
      </c>
    </row>
    <row r="1351" spans="1:4" x14ac:dyDescent="0.25">
      <c r="A1351" t="str">
        <f t="shared" si="21"/>
        <v>VIP RESUMO</v>
      </c>
      <c r="B1351" s="176" t="s">
        <v>455</v>
      </c>
      <c r="C1351" s="145">
        <v>45900</v>
      </c>
      <c r="D1351" s="165">
        <v>250</v>
      </c>
    </row>
    <row r="1352" spans="1:4" ht="15.75" x14ac:dyDescent="0.25">
      <c r="A1352" t="str">
        <f t="shared" ref="A1352:A1415" si="22">VLOOKUP(B1352,$AA:$AB,2,)</f>
        <v>HARALD RESUMO</v>
      </c>
      <c r="B1352" s="177" t="s">
        <v>421</v>
      </c>
      <c r="C1352" s="145">
        <v>45900</v>
      </c>
      <c r="D1352" s="201">
        <v>180</v>
      </c>
    </row>
    <row r="1353" spans="1:4" ht="15.75" x14ac:dyDescent="0.25">
      <c r="A1353" t="str">
        <f t="shared" si="22"/>
        <v>HARALD RESUMO</v>
      </c>
      <c r="B1353" s="177" t="s">
        <v>421</v>
      </c>
      <c r="C1353" s="145">
        <v>45900</v>
      </c>
      <c r="D1353" s="201">
        <v>180</v>
      </c>
    </row>
    <row r="1354" spans="1:4" ht="15.75" x14ac:dyDescent="0.25">
      <c r="A1354" t="str">
        <f t="shared" si="22"/>
        <v>HARALD RESUMO</v>
      </c>
      <c r="B1354" s="177" t="s">
        <v>421</v>
      </c>
      <c r="C1354" s="145">
        <v>45900</v>
      </c>
      <c r="D1354" s="201">
        <v>180</v>
      </c>
    </row>
    <row r="1355" spans="1:4" ht="15.75" x14ac:dyDescent="0.25">
      <c r="A1355" t="str">
        <f t="shared" si="22"/>
        <v>HARALD RESUMO</v>
      </c>
      <c r="B1355" s="177" t="s">
        <v>421</v>
      </c>
      <c r="C1355" s="145">
        <v>45900</v>
      </c>
      <c r="D1355" s="201">
        <v>180</v>
      </c>
    </row>
    <row r="1356" spans="1:4" ht="15.75" x14ac:dyDescent="0.25">
      <c r="A1356" t="str">
        <f t="shared" si="22"/>
        <v>HARALD RESUMO</v>
      </c>
      <c r="B1356" s="177" t="s">
        <v>421</v>
      </c>
      <c r="C1356" s="145">
        <v>45900</v>
      </c>
      <c r="D1356" s="201">
        <v>180</v>
      </c>
    </row>
    <row r="1357" spans="1:4" ht="15.75" x14ac:dyDescent="0.25">
      <c r="A1357" t="str">
        <f t="shared" si="22"/>
        <v>HARALD RESUMO</v>
      </c>
      <c r="B1357" s="177" t="s">
        <v>421</v>
      </c>
      <c r="C1357" s="145">
        <v>45900</v>
      </c>
      <c r="D1357" s="201">
        <v>180</v>
      </c>
    </row>
    <row r="1358" spans="1:4" ht="15.75" x14ac:dyDescent="0.25">
      <c r="A1358" t="str">
        <f t="shared" si="22"/>
        <v>HARALD RESUMO</v>
      </c>
      <c r="B1358" s="177" t="s">
        <v>421</v>
      </c>
      <c r="C1358" s="145">
        <v>45900</v>
      </c>
      <c r="D1358" s="201">
        <v>180</v>
      </c>
    </row>
    <row r="1359" spans="1:4" ht="15.75" x14ac:dyDescent="0.25">
      <c r="A1359" t="str">
        <f t="shared" si="22"/>
        <v>HARALD RESUMO</v>
      </c>
      <c r="B1359" s="177" t="s">
        <v>421</v>
      </c>
      <c r="C1359" s="145">
        <v>45900</v>
      </c>
      <c r="D1359" s="201">
        <v>180</v>
      </c>
    </row>
    <row r="1360" spans="1:4" ht="15.75" x14ac:dyDescent="0.25">
      <c r="A1360" t="str">
        <f t="shared" si="22"/>
        <v>HARALD RESUMO</v>
      </c>
      <c r="B1360" s="177" t="s">
        <v>421</v>
      </c>
      <c r="C1360" s="145">
        <v>45900</v>
      </c>
      <c r="D1360" s="201">
        <v>180</v>
      </c>
    </row>
    <row r="1361" spans="1:4" ht="15.75" x14ac:dyDescent="0.25">
      <c r="A1361" t="str">
        <f t="shared" si="22"/>
        <v>HARALD RESUMO</v>
      </c>
      <c r="B1361" s="177" t="s">
        <v>421</v>
      </c>
      <c r="C1361" s="145">
        <v>45900</v>
      </c>
      <c r="D1361" s="201">
        <v>180</v>
      </c>
    </row>
    <row r="1362" spans="1:4" ht="15.75" x14ac:dyDescent="0.25">
      <c r="A1362" t="str">
        <f t="shared" si="22"/>
        <v>HARALD RESUMO</v>
      </c>
      <c r="B1362" s="177" t="s">
        <v>421</v>
      </c>
      <c r="C1362" s="145">
        <v>45900</v>
      </c>
      <c r="D1362" s="201">
        <v>180</v>
      </c>
    </row>
    <row r="1363" spans="1:4" ht="15.75" x14ac:dyDescent="0.25">
      <c r="A1363" t="str">
        <f t="shared" si="22"/>
        <v>HARALD RESUMO</v>
      </c>
      <c r="B1363" s="177" t="s">
        <v>421</v>
      </c>
      <c r="C1363" s="145">
        <v>45900</v>
      </c>
      <c r="D1363" s="201">
        <v>180</v>
      </c>
    </row>
    <row r="1364" spans="1:4" ht="15.75" x14ac:dyDescent="0.25">
      <c r="A1364" t="str">
        <f t="shared" si="22"/>
        <v>HARALD RESUMO</v>
      </c>
      <c r="B1364" s="177" t="s">
        <v>421</v>
      </c>
      <c r="C1364" s="145">
        <v>45900</v>
      </c>
      <c r="D1364" s="201">
        <v>180</v>
      </c>
    </row>
    <row r="1365" spans="1:4" ht="15.75" x14ac:dyDescent="0.25">
      <c r="A1365" t="str">
        <f t="shared" si="22"/>
        <v>HARALD RESUMO</v>
      </c>
      <c r="B1365" s="178" t="s">
        <v>421</v>
      </c>
      <c r="C1365" s="145">
        <v>45900</v>
      </c>
      <c r="D1365" s="202">
        <v>180</v>
      </c>
    </row>
    <row r="1366" spans="1:4" ht="15.75" x14ac:dyDescent="0.25">
      <c r="A1366" t="str">
        <f t="shared" si="22"/>
        <v>HARALD RESUMO</v>
      </c>
      <c r="B1366" s="177" t="s">
        <v>421</v>
      </c>
      <c r="C1366" s="145">
        <v>45900</v>
      </c>
      <c r="D1366" s="201">
        <v>180</v>
      </c>
    </row>
    <row r="1367" spans="1:4" ht="15.75" x14ac:dyDescent="0.25">
      <c r="A1367" t="str">
        <f t="shared" si="22"/>
        <v>HARALD RESUMO</v>
      </c>
      <c r="B1367" s="177" t="s">
        <v>421</v>
      </c>
      <c r="C1367" s="145">
        <v>45900</v>
      </c>
      <c r="D1367" s="201">
        <v>180</v>
      </c>
    </row>
    <row r="1368" spans="1:4" x14ac:dyDescent="0.25">
      <c r="A1368">
        <f t="shared" si="22"/>
        <v>0</v>
      </c>
      <c r="B1368" t="s">
        <v>408</v>
      </c>
      <c r="C1368" s="145">
        <v>45900</v>
      </c>
      <c r="D1368" s="203">
        <v>100</v>
      </c>
    </row>
    <row r="1369" spans="1:4" x14ac:dyDescent="0.25">
      <c r="A1369" t="str">
        <f t="shared" si="22"/>
        <v>EPA QUIMICA</v>
      </c>
      <c r="B1369" t="s">
        <v>456</v>
      </c>
      <c r="C1369" s="145">
        <v>45900</v>
      </c>
      <c r="D1369" s="203">
        <v>300</v>
      </c>
    </row>
    <row r="1370" spans="1:4" x14ac:dyDescent="0.25">
      <c r="A1370" t="str">
        <f t="shared" si="22"/>
        <v>EPA QUIMICA</v>
      </c>
      <c r="B1370" t="s">
        <v>456</v>
      </c>
      <c r="C1370" s="145">
        <v>45900</v>
      </c>
      <c r="D1370" s="203">
        <v>450</v>
      </c>
    </row>
    <row r="1371" spans="1:4" x14ac:dyDescent="0.25">
      <c r="A1371" t="str">
        <f t="shared" si="22"/>
        <v>IMPACTA</v>
      </c>
      <c r="B1371" t="s">
        <v>60</v>
      </c>
      <c r="C1371" s="145">
        <v>45900</v>
      </c>
      <c r="D1371" s="203">
        <v>200</v>
      </c>
    </row>
    <row r="1372" spans="1:4" x14ac:dyDescent="0.25">
      <c r="A1372" t="str">
        <f t="shared" si="22"/>
        <v>IMPACTA</v>
      </c>
      <c r="B1372" t="s">
        <v>60</v>
      </c>
      <c r="C1372" s="145">
        <v>45900</v>
      </c>
      <c r="D1372" s="203">
        <v>250</v>
      </c>
    </row>
    <row r="1373" spans="1:4" x14ac:dyDescent="0.25">
      <c r="A1373" t="str">
        <f t="shared" si="22"/>
        <v>IMPACTA</v>
      </c>
      <c r="B1373" t="s">
        <v>60</v>
      </c>
      <c r="C1373" s="145">
        <v>45900</v>
      </c>
      <c r="D1373" s="203">
        <v>250</v>
      </c>
    </row>
    <row r="1374" spans="1:4" x14ac:dyDescent="0.25">
      <c r="A1374" t="str">
        <f t="shared" si="22"/>
        <v>IMPACTA</v>
      </c>
      <c r="B1374" t="s">
        <v>60</v>
      </c>
      <c r="C1374" s="145">
        <v>45900</v>
      </c>
      <c r="D1374" s="203">
        <v>250</v>
      </c>
    </row>
    <row r="1375" spans="1:4" x14ac:dyDescent="0.25">
      <c r="A1375" t="str">
        <f t="shared" si="22"/>
        <v>IMPACTA</v>
      </c>
      <c r="B1375" t="s">
        <v>60</v>
      </c>
      <c r="C1375" s="145">
        <v>45900</v>
      </c>
      <c r="D1375" s="203">
        <v>400</v>
      </c>
    </row>
    <row r="1376" spans="1:4" x14ac:dyDescent="0.25">
      <c r="A1376" t="str">
        <f t="shared" si="22"/>
        <v>IMPACTA</v>
      </c>
      <c r="B1376" t="s">
        <v>60</v>
      </c>
      <c r="C1376" s="145">
        <v>45900</v>
      </c>
      <c r="D1376" s="203">
        <v>200</v>
      </c>
    </row>
    <row r="1377" spans="1:4" x14ac:dyDescent="0.25">
      <c r="A1377" t="str">
        <f t="shared" si="22"/>
        <v>IMPACTA</v>
      </c>
      <c r="B1377" t="s">
        <v>60</v>
      </c>
      <c r="C1377" s="145">
        <v>45900</v>
      </c>
      <c r="D1377" s="203">
        <v>200</v>
      </c>
    </row>
    <row r="1378" spans="1:4" x14ac:dyDescent="0.25">
      <c r="A1378" t="str">
        <f t="shared" si="22"/>
        <v>IMPACTA</v>
      </c>
      <c r="B1378" t="s">
        <v>60</v>
      </c>
      <c r="C1378" s="145">
        <v>45900</v>
      </c>
      <c r="D1378" s="203">
        <v>500</v>
      </c>
    </row>
    <row r="1379" spans="1:4" x14ac:dyDescent="0.25">
      <c r="A1379" t="str">
        <f t="shared" si="22"/>
        <v>RESIDENCIAL TERRACO VILA BELA</v>
      </c>
      <c r="B1379" s="108" t="s">
        <v>449</v>
      </c>
      <c r="C1379" s="145">
        <v>45900</v>
      </c>
      <c r="D1379" s="210">
        <v>150</v>
      </c>
    </row>
    <row r="1380" spans="1:4" x14ac:dyDescent="0.25">
      <c r="A1380" t="str">
        <f t="shared" si="22"/>
        <v>RESIDENCIAL TERRACO VILA BELA</v>
      </c>
      <c r="B1380" s="108" t="s">
        <v>449</v>
      </c>
      <c r="C1380" s="145">
        <v>45900</v>
      </c>
      <c r="D1380" s="210">
        <v>150</v>
      </c>
    </row>
    <row r="1381" spans="1:4" x14ac:dyDescent="0.25">
      <c r="A1381" t="str">
        <f t="shared" si="22"/>
        <v>RESIDENCIAL TERRACO VILA BELA</v>
      </c>
      <c r="B1381" s="108" t="s">
        <v>449</v>
      </c>
      <c r="C1381" s="145">
        <v>45900</v>
      </c>
      <c r="D1381" s="210">
        <v>150</v>
      </c>
    </row>
    <row r="1382" spans="1:4" x14ac:dyDescent="0.25">
      <c r="A1382" t="str">
        <f t="shared" si="22"/>
        <v>RESIDENCIAL TERRACO VILA BELA</v>
      </c>
      <c r="B1382" s="108" t="s">
        <v>449</v>
      </c>
      <c r="C1382" s="145">
        <v>45900</v>
      </c>
      <c r="D1382" s="210">
        <v>150</v>
      </c>
    </row>
    <row r="1383" spans="1:4" x14ac:dyDescent="0.25">
      <c r="A1383" t="str">
        <f t="shared" si="22"/>
        <v>RESIDENCIAL TERRACO VILA BELA</v>
      </c>
      <c r="B1383" s="108" t="s">
        <v>449</v>
      </c>
      <c r="C1383" s="145">
        <v>45900</v>
      </c>
      <c r="D1383" s="210">
        <v>150</v>
      </c>
    </row>
    <row r="1384" spans="1:4" x14ac:dyDescent="0.25">
      <c r="A1384" t="str">
        <f t="shared" si="22"/>
        <v>RESIDENCIAL TERRACO VILA BELA</v>
      </c>
      <c r="B1384" s="108" t="s">
        <v>449</v>
      </c>
      <c r="C1384" s="145">
        <v>45900</v>
      </c>
      <c r="D1384" s="210">
        <v>150</v>
      </c>
    </row>
    <row r="1385" spans="1:4" x14ac:dyDescent="0.25">
      <c r="A1385" t="str">
        <f t="shared" si="22"/>
        <v>RESIDENCIAL TERRACO VILA BELA</v>
      </c>
      <c r="B1385" s="108" t="s">
        <v>449</v>
      </c>
      <c r="C1385" s="145">
        <v>45900</v>
      </c>
      <c r="D1385" s="210">
        <v>150</v>
      </c>
    </row>
    <row r="1386" spans="1:4" x14ac:dyDescent="0.25">
      <c r="A1386" t="str">
        <f t="shared" si="22"/>
        <v>RESIDENCIAL TERRACO VILA BELA</v>
      </c>
      <c r="B1386" s="108" t="s">
        <v>449</v>
      </c>
      <c r="C1386" s="145">
        <v>45900</v>
      </c>
      <c r="D1386" s="210">
        <v>150</v>
      </c>
    </row>
    <row r="1387" spans="1:4" x14ac:dyDescent="0.25">
      <c r="A1387" t="str">
        <f t="shared" si="22"/>
        <v>RESIDENCIAL TERRACO VILA BELA</v>
      </c>
      <c r="B1387" s="108" t="s">
        <v>449</v>
      </c>
      <c r="C1387" s="145">
        <v>45900</v>
      </c>
      <c r="D1387" s="210">
        <v>150</v>
      </c>
    </row>
    <row r="1388" spans="1:4" x14ac:dyDescent="0.25">
      <c r="A1388" t="str">
        <f t="shared" si="22"/>
        <v>RESIDENCIAL TERRACO VILA BELA</v>
      </c>
      <c r="B1388" s="108" t="s">
        <v>449</v>
      </c>
      <c r="C1388" s="145">
        <v>45900</v>
      </c>
      <c r="D1388" s="210">
        <v>150</v>
      </c>
    </row>
    <row r="1389" spans="1:4" x14ac:dyDescent="0.25">
      <c r="A1389" t="str">
        <f t="shared" si="22"/>
        <v>RESIDENCIAL TERRACO VILA BELA</v>
      </c>
      <c r="B1389" s="108" t="s">
        <v>449</v>
      </c>
      <c r="C1389" s="145">
        <v>45900</v>
      </c>
      <c r="D1389" s="210">
        <v>150</v>
      </c>
    </row>
    <row r="1390" spans="1:4" x14ac:dyDescent="0.25">
      <c r="A1390" t="str">
        <f t="shared" si="22"/>
        <v>RESIDENCIAL TERRACO VILA BELA</v>
      </c>
      <c r="B1390" s="108" t="s">
        <v>449</v>
      </c>
      <c r="C1390" s="145">
        <v>45900</v>
      </c>
      <c r="D1390" s="210">
        <v>150</v>
      </c>
    </row>
    <row r="1391" spans="1:4" x14ac:dyDescent="0.25">
      <c r="A1391" t="str">
        <f t="shared" si="22"/>
        <v>RESIDENCIAL TERRACO VILA BELA</v>
      </c>
      <c r="B1391" s="108" t="s">
        <v>449</v>
      </c>
      <c r="C1391" s="145">
        <v>45900</v>
      </c>
      <c r="D1391" s="210">
        <v>150</v>
      </c>
    </row>
    <row r="1392" spans="1:4" x14ac:dyDescent="0.25">
      <c r="A1392" t="str">
        <f t="shared" si="22"/>
        <v>RESIDENCIAL TERRACO VILA BELA</v>
      </c>
      <c r="B1392" s="108" t="s">
        <v>449</v>
      </c>
      <c r="C1392" s="145">
        <v>45900</v>
      </c>
      <c r="D1392" s="210">
        <v>150</v>
      </c>
    </row>
    <row r="1393" spans="1:4" x14ac:dyDescent="0.25">
      <c r="A1393" t="str">
        <f t="shared" si="22"/>
        <v>RESIDENCIAL TERRACO VILA BELA</v>
      </c>
      <c r="B1393" s="108" t="s">
        <v>449</v>
      </c>
      <c r="C1393" s="145">
        <v>45900</v>
      </c>
      <c r="D1393" s="210">
        <v>150</v>
      </c>
    </row>
    <row r="1394" spans="1:4" x14ac:dyDescent="0.25">
      <c r="A1394" t="str">
        <f t="shared" si="22"/>
        <v>RESIDENCIAL TERRACO VILA BELA</v>
      </c>
      <c r="B1394" s="108" t="s">
        <v>449</v>
      </c>
      <c r="C1394" s="145">
        <v>45900</v>
      </c>
      <c r="D1394" s="210">
        <v>150</v>
      </c>
    </row>
    <row r="1395" spans="1:4" x14ac:dyDescent="0.25">
      <c r="A1395" t="str">
        <f t="shared" si="22"/>
        <v>RESIDENCIAL TERRACO VILA BELA</v>
      </c>
      <c r="B1395" s="108" t="s">
        <v>449</v>
      </c>
      <c r="C1395" s="145">
        <v>45900</v>
      </c>
      <c r="D1395" s="210">
        <v>150</v>
      </c>
    </row>
    <row r="1396" spans="1:4" x14ac:dyDescent="0.25">
      <c r="A1396" t="str">
        <f t="shared" si="22"/>
        <v>RESIDENCIAL TERRACO VILA BELA</v>
      </c>
      <c r="B1396" s="108" t="s">
        <v>449</v>
      </c>
      <c r="C1396" s="145">
        <v>45900</v>
      </c>
      <c r="D1396" s="210">
        <v>150</v>
      </c>
    </row>
    <row r="1397" spans="1:4" x14ac:dyDescent="0.25">
      <c r="A1397" t="str">
        <f t="shared" si="22"/>
        <v>CONJ RESID CAMPOS ELISEOS</v>
      </c>
      <c r="B1397" s="108" t="s">
        <v>378</v>
      </c>
      <c r="C1397" s="145">
        <v>45900</v>
      </c>
      <c r="D1397" s="210">
        <v>150</v>
      </c>
    </row>
    <row r="1398" spans="1:4" x14ac:dyDescent="0.25">
      <c r="A1398" t="str">
        <f t="shared" si="22"/>
        <v>CONJ RESID CAMPOS ELISEOS</v>
      </c>
      <c r="B1398" s="108" t="s">
        <v>378</v>
      </c>
      <c r="C1398" s="145">
        <v>45900</v>
      </c>
      <c r="D1398" s="210">
        <v>150</v>
      </c>
    </row>
    <row r="1399" spans="1:4" x14ac:dyDescent="0.25">
      <c r="A1399" t="str">
        <f t="shared" si="22"/>
        <v>CONJ RESID CAMPOS ELISEOS</v>
      </c>
      <c r="B1399" s="108" t="s">
        <v>378</v>
      </c>
      <c r="C1399" s="145">
        <v>45900</v>
      </c>
      <c r="D1399" s="210">
        <v>150</v>
      </c>
    </row>
    <row r="1400" spans="1:4" x14ac:dyDescent="0.25">
      <c r="A1400" t="str">
        <f t="shared" si="22"/>
        <v>CONJ RESID CAMPOS ELISEOS</v>
      </c>
      <c r="B1400" s="108" t="s">
        <v>378</v>
      </c>
      <c r="C1400" s="145">
        <v>45900</v>
      </c>
      <c r="D1400" s="210">
        <v>150</v>
      </c>
    </row>
    <row r="1401" spans="1:4" x14ac:dyDescent="0.25">
      <c r="A1401" t="str">
        <f t="shared" si="22"/>
        <v>CONJ RESID CAMPOS ELISEOS</v>
      </c>
      <c r="B1401" s="108" t="s">
        <v>378</v>
      </c>
      <c r="C1401" s="145">
        <v>45900</v>
      </c>
      <c r="D1401" s="210">
        <v>150</v>
      </c>
    </row>
    <row r="1402" spans="1:4" x14ac:dyDescent="0.25">
      <c r="A1402" t="str">
        <f t="shared" si="22"/>
        <v>CONJ RESID CAMPOS ELISEOS</v>
      </c>
      <c r="B1402" s="108" t="s">
        <v>378</v>
      </c>
      <c r="C1402" s="145">
        <v>45900</v>
      </c>
      <c r="D1402" s="210">
        <v>150</v>
      </c>
    </row>
    <row r="1403" spans="1:4" x14ac:dyDescent="0.25">
      <c r="A1403" t="str">
        <f t="shared" si="22"/>
        <v>TRIMPLAS</v>
      </c>
      <c r="B1403" s="108" t="s">
        <v>397</v>
      </c>
      <c r="C1403" s="145">
        <v>45900</v>
      </c>
      <c r="D1403" s="210">
        <v>150</v>
      </c>
    </row>
    <row r="1404" spans="1:4" x14ac:dyDescent="0.25">
      <c r="A1404" t="str">
        <f t="shared" si="22"/>
        <v>TRIMPLAS</v>
      </c>
      <c r="B1404" s="108" t="s">
        <v>397</v>
      </c>
      <c r="C1404" s="145">
        <v>45900</v>
      </c>
      <c r="D1404" s="210">
        <v>150</v>
      </c>
    </row>
    <row r="1405" spans="1:4" x14ac:dyDescent="0.25">
      <c r="A1405" t="str">
        <f t="shared" si="22"/>
        <v>TRIMPLAS</v>
      </c>
      <c r="B1405" s="108" t="s">
        <v>397</v>
      </c>
      <c r="C1405" s="145">
        <v>45900</v>
      </c>
      <c r="D1405" s="210">
        <v>150</v>
      </c>
    </row>
    <row r="1406" spans="1:4" x14ac:dyDescent="0.25">
      <c r="A1406" t="str">
        <f t="shared" si="22"/>
        <v>CONJ RESID CAMPOS ELISEOS</v>
      </c>
      <c r="B1406" s="108" t="s">
        <v>378</v>
      </c>
      <c r="C1406" s="145">
        <v>45900</v>
      </c>
      <c r="D1406" s="210">
        <v>150</v>
      </c>
    </row>
    <row r="1407" spans="1:4" x14ac:dyDescent="0.25">
      <c r="A1407" t="str">
        <f t="shared" si="22"/>
        <v>CONJ RESID CAMPOS ELISEOS</v>
      </c>
      <c r="B1407" s="108" t="s">
        <v>378</v>
      </c>
      <c r="C1407" s="145">
        <v>45900</v>
      </c>
      <c r="D1407" s="210">
        <v>150</v>
      </c>
    </row>
    <row r="1408" spans="1:4" x14ac:dyDescent="0.25">
      <c r="A1408" t="str">
        <f t="shared" si="22"/>
        <v>CONJ RESID CAMPOS ELISEOS</v>
      </c>
      <c r="B1408" s="108" t="s">
        <v>378</v>
      </c>
      <c r="C1408" s="145">
        <v>45900</v>
      </c>
      <c r="D1408" s="210">
        <v>150</v>
      </c>
    </row>
    <row r="1409" spans="1:4" x14ac:dyDescent="0.25">
      <c r="A1409" t="str">
        <f t="shared" si="22"/>
        <v>CONJ RESID CAMPOS ELISEOS</v>
      </c>
      <c r="B1409" s="108" t="s">
        <v>378</v>
      </c>
      <c r="C1409" s="145">
        <v>45900</v>
      </c>
      <c r="D1409" s="210">
        <v>150</v>
      </c>
    </row>
    <row r="1410" spans="1:4" x14ac:dyDescent="0.25">
      <c r="A1410" t="str">
        <f t="shared" si="22"/>
        <v>CONJ RESID CAMPOS ELISEOS</v>
      </c>
      <c r="B1410" s="108" t="s">
        <v>378</v>
      </c>
      <c r="C1410" s="145">
        <v>45900</v>
      </c>
      <c r="D1410" s="210">
        <v>150</v>
      </c>
    </row>
    <row r="1411" spans="1:4" x14ac:dyDescent="0.25">
      <c r="A1411" t="str">
        <f t="shared" si="22"/>
        <v>MAGOGA HORTIFRUTI</v>
      </c>
      <c r="B1411" s="108" t="s">
        <v>377</v>
      </c>
      <c r="C1411" s="145">
        <v>45900</v>
      </c>
      <c r="D1411" s="210">
        <v>150</v>
      </c>
    </row>
    <row r="1412" spans="1:4" x14ac:dyDescent="0.25">
      <c r="A1412">
        <f t="shared" si="22"/>
        <v>0</v>
      </c>
      <c r="B1412" s="108" t="s">
        <v>105</v>
      </c>
      <c r="C1412" s="145">
        <v>45900</v>
      </c>
      <c r="D1412" s="210">
        <v>150</v>
      </c>
    </row>
    <row r="1413" spans="1:4" x14ac:dyDescent="0.25">
      <c r="A1413">
        <f t="shared" si="22"/>
        <v>0</v>
      </c>
      <c r="B1413" s="108" t="s">
        <v>105</v>
      </c>
      <c r="C1413" s="145">
        <v>45900</v>
      </c>
      <c r="D1413" s="210">
        <v>150</v>
      </c>
    </row>
    <row r="1414" spans="1:4" x14ac:dyDescent="0.25">
      <c r="A1414">
        <f t="shared" si="22"/>
        <v>0</v>
      </c>
      <c r="B1414" s="108" t="s">
        <v>105</v>
      </c>
      <c r="C1414" s="145">
        <v>45900</v>
      </c>
      <c r="D1414" s="210">
        <v>150</v>
      </c>
    </row>
    <row r="1415" spans="1:4" x14ac:dyDescent="0.25">
      <c r="A1415">
        <f t="shared" si="22"/>
        <v>0</v>
      </c>
      <c r="B1415" s="108" t="s">
        <v>105</v>
      </c>
      <c r="C1415" s="145">
        <v>45900</v>
      </c>
      <c r="D1415" s="210">
        <v>150</v>
      </c>
    </row>
    <row r="1416" spans="1:4" x14ac:dyDescent="0.25">
      <c r="A1416">
        <f t="shared" ref="A1416:A1431" si="23">VLOOKUP(B1416,$AA:$AB,2,)</f>
        <v>0</v>
      </c>
      <c r="B1416" s="108" t="s">
        <v>105</v>
      </c>
      <c r="C1416" s="145">
        <v>45900</v>
      </c>
      <c r="D1416" s="210">
        <v>150</v>
      </c>
    </row>
    <row r="1417" spans="1:4" x14ac:dyDescent="0.25">
      <c r="A1417">
        <f t="shared" si="23"/>
        <v>0</v>
      </c>
      <c r="B1417" s="108" t="s">
        <v>105</v>
      </c>
      <c r="C1417" s="145">
        <v>45900</v>
      </c>
      <c r="D1417" s="210">
        <v>150</v>
      </c>
    </row>
    <row r="1418" spans="1:4" x14ac:dyDescent="0.25">
      <c r="A1418" t="str">
        <f t="shared" si="23"/>
        <v xml:space="preserve">CONDOMINIO MASSIMO RESIDENCE  </v>
      </c>
      <c r="B1418" s="108" t="s">
        <v>457</v>
      </c>
      <c r="C1418" s="145">
        <v>45900</v>
      </c>
      <c r="D1418" s="210">
        <v>150</v>
      </c>
    </row>
    <row r="1419" spans="1:4" x14ac:dyDescent="0.25">
      <c r="A1419" t="str">
        <f t="shared" si="23"/>
        <v xml:space="preserve">CONDOMINIO MASSIMO RESIDENCE  </v>
      </c>
      <c r="B1419" s="108" t="s">
        <v>457</v>
      </c>
      <c r="C1419" s="145">
        <v>45900</v>
      </c>
      <c r="D1419" s="210">
        <v>150</v>
      </c>
    </row>
    <row r="1420" spans="1:4" x14ac:dyDescent="0.25">
      <c r="A1420" t="str">
        <f t="shared" si="23"/>
        <v xml:space="preserve">CONDOMINIO MASSIMO RESIDENCE  </v>
      </c>
      <c r="B1420" s="108" t="s">
        <v>457</v>
      </c>
      <c r="C1420" s="145">
        <v>45900</v>
      </c>
      <c r="D1420" s="210">
        <v>150</v>
      </c>
    </row>
    <row r="1421" spans="1:4" x14ac:dyDescent="0.25">
      <c r="A1421">
        <f t="shared" si="23"/>
        <v>0</v>
      </c>
      <c r="B1421" s="108" t="s">
        <v>192</v>
      </c>
      <c r="C1421" s="145">
        <v>45900</v>
      </c>
      <c r="D1421" s="210">
        <v>150</v>
      </c>
    </row>
    <row r="1422" spans="1:4" x14ac:dyDescent="0.25">
      <c r="A1422">
        <f t="shared" si="23"/>
        <v>0</v>
      </c>
      <c r="B1422" s="108" t="s">
        <v>105</v>
      </c>
      <c r="C1422" s="145">
        <v>45900</v>
      </c>
      <c r="D1422" s="210">
        <v>150</v>
      </c>
    </row>
    <row r="1423" spans="1:4" x14ac:dyDescent="0.25">
      <c r="A1423">
        <f t="shared" si="23"/>
        <v>0</v>
      </c>
      <c r="B1423" s="108" t="s">
        <v>105</v>
      </c>
      <c r="C1423" s="145">
        <v>45900</v>
      </c>
      <c r="D1423" s="210">
        <v>150</v>
      </c>
    </row>
    <row r="1424" spans="1:4" x14ac:dyDescent="0.25">
      <c r="A1424">
        <f t="shared" si="23"/>
        <v>0</v>
      </c>
      <c r="B1424" s="108" t="s">
        <v>105</v>
      </c>
      <c r="C1424" s="145">
        <v>45900</v>
      </c>
      <c r="D1424" s="210">
        <v>150</v>
      </c>
    </row>
    <row r="1425" spans="1:4" x14ac:dyDescent="0.25">
      <c r="A1425">
        <f t="shared" si="23"/>
        <v>0</v>
      </c>
      <c r="B1425" s="108" t="s">
        <v>105</v>
      </c>
      <c r="C1425" s="145">
        <v>45900</v>
      </c>
      <c r="D1425" s="210">
        <v>150</v>
      </c>
    </row>
    <row r="1426" spans="1:4" x14ac:dyDescent="0.25">
      <c r="A1426">
        <f t="shared" si="23"/>
        <v>0</v>
      </c>
      <c r="B1426" s="108" t="s">
        <v>105</v>
      </c>
      <c r="C1426" s="145">
        <v>45900</v>
      </c>
      <c r="D1426" s="210">
        <v>150</v>
      </c>
    </row>
    <row r="1427" spans="1:4" x14ac:dyDescent="0.25">
      <c r="A1427" t="str">
        <f t="shared" si="23"/>
        <v xml:space="preserve">CONDOMINIO MASSIMO RESIDENCE  </v>
      </c>
      <c r="B1427" s="108" t="s">
        <v>457</v>
      </c>
      <c r="C1427" s="145">
        <v>45900</v>
      </c>
      <c r="D1427" s="210">
        <v>150</v>
      </c>
    </row>
    <row r="1428" spans="1:4" x14ac:dyDescent="0.25">
      <c r="A1428" t="str">
        <f t="shared" si="23"/>
        <v>CYBELAR RESUMO</v>
      </c>
      <c r="B1428" s="142" t="s">
        <v>438</v>
      </c>
      <c r="C1428" s="145">
        <v>45900</v>
      </c>
      <c r="D1428" s="196">
        <v>70</v>
      </c>
    </row>
    <row r="1429" spans="1:4" x14ac:dyDescent="0.25">
      <c r="A1429" t="str">
        <f t="shared" si="23"/>
        <v>CYBELAR RESUMO</v>
      </c>
      <c r="B1429" s="142" t="s">
        <v>444</v>
      </c>
      <c r="C1429" s="145">
        <v>45900</v>
      </c>
      <c r="D1429" s="196">
        <v>210</v>
      </c>
    </row>
    <row r="1430" spans="1:4" x14ac:dyDescent="0.25">
      <c r="A1430" t="str">
        <f t="shared" si="23"/>
        <v>CYBELAR RESUMO</v>
      </c>
      <c r="B1430" s="142" t="s">
        <v>447</v>
      </c>
      <c r="C1430" s="145">
        <v>45900</v>
      </c>
      <c r="D1430" s="196">
        <v>300</v>
      </c>
    </row>
    <row r="1431" spans="1:4" x14ac:dyDescent="0.25">
      <c r="A1431" t="str">
        <f t="shared" si="23"/>
        <v>CYBELAR RESUMO</v>
      </c>
      <c r="B1431" s="141" t="s">
        <v>453</v>
      </c>
      <c r="C1431" s="145">
        <v>45900</v>
      </c>
      <c r="D1431" s="196">
        <v>210</v>
      </c>
    </row>
    <row r="1432" spans="1:4" ht="15.75" x14ac:dyDescent="0.25">
      <c r="A1432" t="s">
        <v>93</v>
      </c>
      <c r="B1432" s="208" t="s">
        <v>421</v>
      </c>
      <c r="C1432" s="145">
        <v>45930</v>
      </c>
      <c r="D1432" s="196">
        <v>180</v>
      </c>
    </row>
    <row r="1433" spans="1:4" ht="15.75" x14ac:dyDescent="0.25">
      <c r="A1433" t="s">
        <v>93</v>
      </c>
      <c r="B1433" s="208" t="s">
        <v>421</v>
      </c>
      <c r="C1433" s="145">
        <v>45930</v>
      </c>
      <c r="D1433" s="196">
        <v>180</v>
      </c>
    </row>
    <row r="1434" spans="1:4" ht="15.75" x14ac:dyDescent="0.25">
      <c r="A1434" t="s">
        <v>93</v>
      </c>
      <c r="B1434" s="208" t="s">
        <v>421</v>
      </c>
      <c r="C1434" s="145">
        <v>45930</v>
      </c>
      <c r="D1434" s="196">
        <v>180</v>
      </c>
    </row>
    <row r="1435" spans="1:4" ht="15.75" x14ac:dyDescent="0.25">
      <c r="A1435" t="s">
        <v>93</v>
      </c>
      <c r="B1435" s="208" t="s">
        <v>421</v>
      </c>
      <c r="C1435" s="145">
        <v>45930</v>
      </c>
      <c r="D1435" s="196">
        <v>180</v>
      </c>
    </row>
    <row r="1436" spans="1:4" ht="15.75" x14ac:dyDescent="0.25">
      <c r="A1436" t="s">
        <v>93</v>
      </c>
      <c r="B1436" s="208" t="s">
        <v>421</v>
      </c>
      <c r="C1436" s="145">
        <v>45930</v>
      </c>
      <c r="D1436" s="196">
        <v>180</v>
      </c>
    </row>
    <row r="1437" spans="1:4" ht="15.75" x14ac:dyDescent="0.25">
      <c r="A1437" t="s">
        <v>93</v>
      </c>
      <c r="B1437" s="208" t="s">
        <v>421</v>
      </c>
      <c r="C1437" s="145">
        <v>45930</v>
      </c>
      <c r="D1437" s="196">
        <v>180</v>
      </c>
    </row>
    <row r="1438" spans="1:4" ht="15.75" x14ac:dyDescent="0.25">
      <c r="A1438" t="s">
        <v>93</v>
      </c>
      <c r="B1438" s="208" t="s">
        <v>421</v>
      </c>
      <c r="C1438" s="145">
        <v>45930</v>
      </c>
      <c r="D1438" s="196">
        <v>180</v>
      </c>
    </row>
    <row r="1439" spans="1:4" ht="15.75" x14ac:dyDescent="0.25">
      <c r="A1439" t="s">
        <v>93</v>
      </c>
      <c r="B1439" s="208" t="s">
        <v>421</v>
      </c>
      <c r="C1439" s="145">
        <v>45930</v>
      </c>
      <c r="D1439" s="196">
        <v>180</v>
      </c>
    </row>
    <row r="1440" spans="1:4" ht="15.75" x14ac:dyDescent="0.25">
      <c r="A1440" t="s">
        <v>93</v>
      </c>
      <c r="B1440" s="208" t="s">
        <v>421</v>
      </c>
      <c r="C1440" s="145">
        <v>45930</v>
      </c>
      <c r="D1440" s="196">
        <v>180</v>
      </c>
    </row>
    <row r="1441" spans="1:4" ht="15.75" x14ac:dyDescent="0.25">
      <c r="A1441" t="s">
        <v>93</v>
      </c>
      <c r="B1441" s="208" t="s">
        <v>421</v>
      </c>
      <c r="C1441" s="145">
        <v>45930</v>
      </c>
      <c r="D1441" s="196">
        <v>180</v>
      </c>
    </row>
    <row r="1442" spans="1:4" ht="15.75" x14ac:dyDescent="0.25">
      <c r="A1442" t="s">
        <v>93</v>
      </c>
      <c r="B1442" s="208" t="s">
        <v>421</v>
      </c>
      <c r="C1442" s="145">
        <v>45930</v>
      </c>
      <c r="D1442" s="196">
        <v>180</v>
      </c>
    </row>
    <row r="1443" spans="1:4" ht="15.75" x14ac:dyDescent="0.25">
      <c r="A1443" t="s">
        <v>93</v>
      </c>
      <c r="B1443" s="208" t="s">
        <v>421</v>
      </c>
      <c r="C1443" s="145">
        <v>45930</v>
      </c>
      <c r="D1443" s="196">
        <v>180</v>
      </c>
    </row>
    <row r="1444" spans="1:4" ht="15.75" x14ac:dyDescent="0.25">
      <c r="A1444" t="s">
        <v>93</v>
      </c>
      <c r="B1444" s="208" t="s">
        <v>421</v>
      </c>
      <c r="C1444" s="145">
        <v>45930</v>
      </c>
      <c r="D1444" s="196">
        <v>180</v>
      </c>
    </row>
    <row r="1445" spans="1:4" ht="15.75" x14ac:dyDescent="0.25">
      <c r="A1445" t="s">
        <v>93</v>
      </c>
      <c r="B1445" s="209" t="s">
        <v>421</v>
      </c>
      <c r="C1445" s="145">
        <v>45930</v>
      </c>
      <c r="D1445" s="196">
        <v>180</v>
      </c>
    </row>
    <row r="1446" spans="1:4" ht="15.75" x14ac:dyDescent="0.25">
      <c r="A1446" t="s">
        <v>93</v>
      </c>
      <c r="B1446" s="208" t="s">
        <v>421</v>
      </c>
      <c r="C1446" s="145">
        <v>45930</v>
      </c>
      <c r="D1446" s="196">
        <v>180</v>
      </c>
    </row>
    <row r="1447" spans="1:4" ht="15.75" x14ac:dyDescent="0.25">
      <c r="A1447" t="s">
        <v>93</v>
      </c>
      <c r="B1447" s="208" t="s">
        <v>421</v>
      </c>
      <c r="C1447" s="145">
        <v>45930</v>
      </c>
      <c r="D1447" s="196">
        <v>180</v>
      </c>
    </row>
    <row r="1448" spans="1:4" x14ac:dyDescent="0.25">
      <c r="A1448" t="s">
        <v>94</v>
      </c>
      <c r="B1448" t="s">
        <v>94</v>
      </c>
      <c r="C1448" s="145">
        <v>45930</v>
      </c>
      <c r="D1448" s="196">
        <v>100</v>
      </c>
    </row>
    <row r="1449" spans="1:4" x14ac:dyDescent="0.25">
      <c r="A1449" t="s">
        <v>45</v>
      </c>
      <c r="B1449" t="s">
        <v>45</v>
      </c>
      <c r="C1449" s="145">
        <v>45930</v>
      </c>
      <c r="D1449" s="196">
        <v>300</v>
      </c>
    </row>
    <row r="1450" spans="1:4" x14ac:dyDescent="0.25">
      <c r="A1450" t="s">
        <v>45</v>
      </c>
      <c r="B1450" t="s">
        <v>45</v>
      </c>
      <c r="C1450" s="145">
        <v>45930</v>
      </c>
      <c r="D1450" s="196">
        <v>450</v>
      </c>
    </row>
    <row r="1451" spans="1:4" x14ac:dyDescent="0.25">
      <c r="A1451" t="s">
        <v>60</v>
      </c>
      <c r="B1451" t="s">
        <v>60</v>
      </c>
      <c r="C1451" s="145">
        <v>45930</v>
      </c>
      <c r="D1451" s="196">
        <v>200</v>
      </c>
    </row>
    <row r="1452" spans="1:4" x14ac:dyDescent="0.25">
      <c r="A1452" t="s">
        <v>60</v>
      </c>
      <c r="B1452" t="s">
        <v>60</v>
      </c>
      <c r="C1452" s="145">
        <v>45930</v>
      </c>
      <c r="D1452" s="196">
        <v>250</v>
      </c>
    </row>
    <row r="1453" spans="1:4" x14ac:dyDescent="0.25">
      <c r="A1453" t="s">
        <v>60</v>
      </c>
      <c r="B1453" t="s">
        <v>60</v>
      </c>
      <c r="C1453" s="145">
        <v>45930</v>
      </c>
      <c r="D1453" s="196">
        <v>250</v>
      </c>
    </row>
    <row r="1454" spans="1:4" x14ac:dyDescent="0.25">
      <c r="A1454" t="s">
        <v>60</v>
      </c>
      <c r="B1454" t="s">
        <v>60</v>
      </c>
      <c r="C1454" s="145">
        <v>45930</v>
      </c>
      <c r="D1454" s="196">
        <v>250</v>
      </c>
    </row>
    <row r="1455" spans="1:4" x14ac:dyDescent="0.25">
      <c r="A1455" t="s">
        <v>60</v>
      </c>
      <c r="B1455" t="s">
        <v>60</v>
      </c>
      <c r="C1455" s="145">
        <v>45930</v>
      </c>
      <c r="D1455" s="196">
        <v>400</v>
      </c>
    </row>
    <row r="1456" spans="1:4" x14ac:dyDescent="0.25">
      <c r="A1456" t="s">
        <v>60</v>
      </c>
      <c r="B1456" t="s">
        <v>60</v>
      </c>
      <c r="C1456" s="145">
        <v>45930</v>
      </c>
      <c r="D1456" s="196">
        <v>200</v>
      </c>
    </row>
    <row r="1457" spans="1:4" x14ac:dyDescent="0.25">
      <c r="A1457" t="s">
        <v>60</v>
      </c>
      <c r="B1457" t="s">
        <v>60</v>
      </c>
      <c r="C1457" s="145">
        <v>45930</v>
      </c>
      <c r="D1457" s="196">
        <v>200</v>
      </c>
    </row>
    <row r="1458" spans="1:4" x14ac:dyDescent="0.25">
      <c r="A1458" t="s">
        <v>60</v>
      </c>
      <c r="B1458" t="s">
        <v>60</v>
      </c>
      <c r="C1458" s="145">
        <v>45930</v>
      </c>
      <c r="D1458" s="196">
        <v>500</v>
      </c>
    </row>
    <row r="1459" spans="1:4" x14ac:dyDescent="0.25">
      <c r="A1459" t="s">
        <v>12</v>
      </c>
      <c r="B1459" t="s">
        <v>12</v>
      </c>
      <c r="C1459" s="145">
        <v>45930</v>
      </c>
      <c r="D1459" s="196">
        <v>150</v>
      </c>
    </row>
    <row r="1460" spans="1:4" x14ac:dyDescent="0.25">
      <c r="A1460" t="s">
        <v>12</v>
      </c>
      <c r="B1460" t="s">
        <v>12</v>
      </c>
      <c r="C1460" s="145">
        <v>45930</v>
      </c>
      <c r="D1460" s="196">
        <v>150</v>
      </c>
    </row>
    <row r="1461" spans="1:4" x14ac:dyDescent="0.25">
      <c r="A1461" t="s">
        <v>12</v>
      </c>
      <c r="B1461" t="s">
        <v>12</v>
      </c>
      <c r="C1461" s="145">
        <v>45930</v>
      </c>
      <c r="D1461" s="196">
        <v>150</v>
      </c>
    </row>
    <row r="1462" spans="1:4" x14ac:dyDescent="0.25">
      <c r="A1462" t="s">
        <v>12</v>
      </c>
      <c r="B1462" t="s">
        <v>12</v>
      </c>
      <c r="C1462" s="145">
        <v>45930</v>
      </c>
      <c r="D1462" s="196">
        <v>150</v>
      </c>
    </row>
    <row r="1463" spans="1:4" x14ac:dyDescent="0.25">
      <c r="A1463" t="s">
        <v>12</v>
      </c>
      <c r="B1463" t="s">
        <v>12</v>
      </c>
      <c r="C1463" s="145">
        <v>45930</v>
      </c>
      <c r="D1463" s="196">
        <v>150</v>
      </c>
    </row>
    <row r="1464" spans="1:4" x14ac:dyDescent="0.25">
      <c r="A1464" t="s">
        <v>12</v>
      </c>
      <c r="B1464" t="s">
        <v>12</v>
      </c>
      <c r="C1464" s="145">
        <v>45930</v>
      </c>
      <c r="D1464" s="196">
        <v>150</v>
      </c>
    </row>
    <row r="1465" spans="1:4" x14ac:dyDescent="0.25">
      <c r="A1465" t="s">
        <v>12</v>
      </c>
      <c r="B1465" t="s">
        <v>12</v>
      </c>
      <c r="C1465" s="145">
        <v>45930</v>
      </c>
      <c r="D1465" s="196">
        <v>150</v>
      </c>
    </row>
    <row r="1466" spans="1:4" x14ac:dyDescent="0.25">
      <c r="A1466" t="s">
        <v>12</v>
      </c>
      <c r="B1466" t="s">
        <v>12</v>
      </c>
      <c r="C1466" s="145">
        <v>45930</v>
      </c>
      <c r="D1466" s="196">
        <v>150</v>
      </c>
    </row>
    <row r="1467" spans="1:4" x14ac:dyDescent="0.25">
      <c r="A1467" t="s">
        <v>12</v>
      </c>
      <c r="B1467" t="s">
        <v>12</v>
      </c>
      <c r="C1467" s="145">
        <v>45930</v>
      </c>
      <c r="D1467" s="196">
        <v>150</v>
      </c>
    </row>
    <row r="1468" spans="1:4" x14ac:dyDescent="0.25">
      <c r="A1468" t="s">
        <v>12</v>
      </c>
      <c r="B1468" t="s">
        <v>12</v>
      </c>
      <c r="C1468" s="145">
        <v>45930</v>
      </c>
      <c r="D1468" s="196">
        <v>150</v>
      </c>
    </row>
    <row r="1469" spans="1:4" x14ac:dyDescent="0.25">
      <c r="A1469" t="s">
        <v>12</v>
      </c>
      <c r="B1469" t="s">
        <v>12</v>
      </c>
      <c r="C1469" s="145">
        <v>45930</v>
      </c>
      <c r="D1469" s="196">
        <v>150</v>
      </c>
    </row>
    <row r="1470" spans="1:4" x14ac:dyDescent="0.25">
      <c r="A1470" t="s">
        <v>12</v>
      </c>
      <c r="B1470" t="s">
        <v>12</v>
      </c>
      <c r="C1470" s="145">
        <v>45930</v>
      </c>
      <c r="D1470" s="196">
        <v>150</v>
      </c>
    </row>
    <row r="1471" spans="1:4" x14ac:dyDescent="0.25">
      <c r="A1471" t="s">
        <v>12</v>
      </c>
      <c r="B1471" t="s">
        <v>12</v>
      </c>
      <c r="C1471" s="145">
        <v>45930</v>
      </c>
      <c r="D1471" s="196">
        <v>150</v>
      </c>
    </row>
    <row r="1472" spans="1:4" x14ac:dyDescent="0.25">
      <c r="A1472" t="s">
        <v>12</v>
      </c>
      <c r="B1472" t="s">
        <v>12</v>
      </c>
      <c r="C1472" s="145">
        <v>45930</v>
      </c>
      <c r="D1472" s="196">
        <v>150</v>
      </c>
    </row>
    <row r="1473" spans="1:4" x14ac:dyDescent="0.25">
      <c r="A1473" t="s">
        <v>12</v>
      </c>
      <c r="B1473" t="s">
        <v>12</v>
      </c>
      <c r="C1473" s="145">
        <v>45930</v>
      </c>
      <c r="D1473" s="196">
        <v>150</v>
      </c>
    </row>
    <row r="1474" spans="1:4" x14ac:dyDescent="0.25">
      <c r="A1474" t="s">
        <v>12</v>
      </c>
      <c r="B1474" t="s">
        <v>12</v>
      </c>
      <c r="C1474" s="145">
        <v>45930</v>
      </c>
      <c r="D1474" s="196">
        <v>150</v>
      </c>
    </row>
    <row r="1475" spans="1:4" x14ac:dyDescent="0.25">
      <c r="A1475" t="s">
        <v>12</v>
      </c>
      <c r="B1475" t="s">
        <v>12</v>
      </c>
      <c r="C1475" s="145">
        <v>45930</v>
      </c>
      <c r="D1475" s="196">
        <v>150</v>
      </c>
    </row>
    <row r="1476" spans="1:4" x14ac:dyDescent="0.25">
      <c r="A1476" t="s">
        <v>12</v>
      </c>
      <c r="B1476" t="s">
        <v>12</v>
      </c>
      <c r="C1476" s="145">
        <v>45930</v>
      </c>
      <c r="D1476" s="196">
        <v>150</v>
      </c>
    </row>
    <row r="1477" spans="1:4" x14ac:dyDescent="0.25">
      <c r="A1477" t="s">
        <v>38</v>
      </c>
      <c r="B1477" t="s">
        <v>38</v>
      </c>
      <c r="C1477" s="145">
        <v>45930</v>
      </c>
      <c r="D1477" s="196">
        <v>150</v>
      </c>
    </row>
    <row r="1478" spans="1:4" x14ac:dyDescent="0.25">
      <c r="A1478" t="s">
        <v>38</v>
      </c>
      <c r="B1478" t="s">
        <v>38</v>
      </c>
      <c r="C1478" s="145">
        <v>45930</v>
      </c>
      <c r="D1478" s="196">
        <v>150</v>
      </c>
    </row>
    <row r="1479" spans="1:4" x14ac:dyDescent="0.25">
      <c r="A1479" t="s">
        <v>38</v>
      </c>
      <c r="B1479" t="s">
        <v>38</v>
      </c>
      <c r="C1479" s="145">
        <v>45930</v>
      </c>
      <c r="D1479" s="196">
        <v>150</v>
      </c>
    </row>
    <row r="1480" spans="1:4" x14ac:dyDescent="0.25">
      <c r="A1480" t="s">
        <v>38</v>
      </c>
      <c r="B1480" t="s">
        <v>38</v>
      </c>
      <c r="C1480" s="145">
        <v>45930</v>
      </c>
      <c r="D1480" s="196">
        <v>150</v>
      </c>
    </row>
    <row r="1481" spans="1:4" x14ac:dyDescent="0.25">
      <c r="A1481" t="s">
        <v>38</v>
      </c>
      <c r="B1481" t="s">
        <v>38</v>
      </c>
      <c r="C1481" s="145">
        <v>45930</v>
      </c>
      <c r="D1481" s="196">
        <v>150</v>
      </c>
    </row>
    <row r="1482" spans="1:4" x14ac:dyDescent="0.25">
      <c r="A1482" t="s">
        <v>38</v>
      </c>
      <c r="B1482" t="s">
        <v>38</v>
      </c>
      <c r="C1482" s="145">
        <v>45930</v>
      </c>
      <c r="D1482" s="196">
        <v>150</v>
      </c>
    </row>
    <row r="1483" spans="1:4" x14ac:dyDescent="0.25">
      <c r="A1483" t="s">
        <v>78</v>
      </c>
      <c r="B1483" t="s">
        <v>78</v>
      </c>
      <c r="C1483" s="145">
        <v>45930</v>
      </c>
      <c r="D1483" s="196">
        <v>150</v>
      </c>
    </row>
    <row r="1484" spans="1:4" x14ac:dyDescent="0.25">
      <c r="A1484" t="s">
        <v>78</v>
      </c>
      <c r="B1484" t="s">
        <v>78</v>
      </c>
      <c r="C1484" s="145">
        <v>45930</v>
      </c>
      <c r="D1484" s="196">
        <v>150</v>
      </c>
    </row>
    <row r="1485" spans="1:4" x14ac:dyDescent="0.25">
      <c r="A1485" t="s">
        <v>78</v>
      </c>
      <c r="B1485" t="s">
        <v>78</v>
      </c>
      <c r="C1485" s="145">
        <v>45930</v>
      </c>
      <c r="D1485" s="196">
        <v>150</v>
      </c>
    </row>
    <row r="1486" spans="1:4" x14ac:dyDescent="0.25">
      <c r="A1486" t="s">
        <v>38</v>
      </c>
      <c r="B1486" t="s">
        <v>38</v>
      </c>
      <c r="C1486" s="145">
        <v>45930</v>
      </c>
      <c r="D1486" s="196">
        <v>150</v>
      </c>
    </row>
    <row r="1487" spans="1:4" x14ac:dyDescent="0.25">
      <c r="A1487" t="s">
        <v>38</v>
      </c>
      <c r="B1487" t="s">
        <v>38</v>
      </c>
      <c r="C1487" s="145">
        <v>45930</v>
      </c>
      <c r="D1487" s="196">
        <v>150</v>
      </c>
    </row>
    <row r="1488" spans="1:4" x14ac:dyDescent="0.25">
      <c r="A1488" t="s">
        <v>38</v>
      </c>
      <c r="B1488" t="s">
        <v>38</v>
      </c>
      <c r="C1488" s="145">
        <v>45930</v>
      </c>
      <c r="D1488" s="196">
        <v>150</v>
      </c>
    </row>
    <row r="1489" spans="1:4" x14ac:dyDescent="0.25">
      <c r="A1489" t="s">
        <v>38</v>
      </c>
      <c r="B1489" t="s">
        <v>38</v>
      </c>
      <c r="C1489" s="145">
        <v>45930</v>
      </c>
      <c r="D1489" s="196">
        <v>150</v>
      </c>
    </row>
    <row r="1490" spans="1:4" x14ac:dyDescent="0.25">
      <c r="A1490" t="s">
        <v>38</v>
      </c>
      <c r="B1490" t="s">
        <v>38</v>
      </c>
      <c r="C1490" s="145">
        <v>45930</v>
      </c>
      <c r="D1490" s="196">
        <v>150</v>
      </c>
    </row>
    <row r="1491" spans="1:4" x14ac:dyDescent="0.25">
      <c r="A1491" t="s">
        <v>66</v>
      </c>
      <c r="B1491" t="s">
        <v>66</v>
      </c>
      <c r="C1491" s="145">
        <v>45930</v>
      </c>
      <c r="D1491" s="196">
        <v>150</v>
      </c>
    </row>
    <row r="1492" spans="1:4" x14ac:dyDescent="0.25">
      <c r="A1492" t="s">
        <v>105</v>
      </c>
      <c r="B1492" t="s">
        <v>105</v>
      </c>
      <c r="C1492" s="145">
        <v>45930</v>
      </c>
      <c r="D1492" s="196">
        <v>150</v>
      </c>
    </row>
    <row r="1493" spans="1:4" x14ac:dyDescent="0.25">
      <c r="A1493" t="s">
        <v>105</v>
      </c>
      <c r="B1493" t="s">
        <v>105</v>
      </c>
      <c r="C1493" s="145">
        <v>45930</v>
      </c>
      <c r="D1493" s="196">
        <v>150</v>
      </c>
    </row>
    <row r="1494" spans="1:4" x14ac:dyDescent="0.25">
      <c r="A1494" t="s">
        <v>105</v>
      </c>
      <c r="B1494" t="s">
        <v>105</v>
      </c>
      <c r="C1494" s="145">
        <v>45930</v>
      </c>
      <c r="D1494" s="196">
        <v>150</v>
      </c>
    </row>
    <row r="1495" spans="1:4" x14ac:dyDescent="0.25">
      <c r="A1495" t="s">
        <v>105</v>
      </c>
      <c r="B1495" t="s">
        <v>105</v>
      </c>
      <c r="C1495" s="145">
        <v>45930</v>
      </c>
      <c r="D1495" s="196">
        <v>150</v>
      </c>
    </row>
    <row r="1496" spans="1:4" x14ac:dyDescent="0.25">
      <c r="A1496" t="s">
        <v>105</v>
      </c>
      <c r="B1496" t="s">
        <v>105</v>
      </c>
      <c r="C1496" s="145">
        <v>45930</v>
      </c>
      <c r="D1496" s="196">
        <v>150</v>
      </c>
    </row>
    <row r="1497" spans="1:4" x14ac:dyDescent="0.25">
      <c r="A1497" t="s">
        <v>105</v>
      </c>
      <c r="B1497" t="s">
        <v>105</v>
      </c>
      <c r="C1497" s="145">
        <v>45930</v>
      </c>
      <c r="D1497" s="196">
        <v>150</v>
      </c>
    </row>
    <row r="1498" spans="1:4" x14ac:dyDescent="0.25">
      <c r="A1498" t="s">
        <v>37</v>
      </c>
      <c r="B1498" t="s">
        <v>37</v>
      </c>
      <c r="C1498" s="145">
        <v>45930</v>
      </c>
      <c r="D1498" s="196">
        <v>150</v>
      </c>
    </row>
    <row r="1499" spans="1:4" x14ac:dyDescent="0.25">
      <c r="A1499" t="s">
        <v>37</v>
      </c>
      <c r="B1499" t="s">
        <v>37</v>
      </c>
      <c r="C1499" s="145">
        <v>45930</v>
      </c>
      <c r="D1499" s="196">
        <v>150</v>
      </c>
    </row>
    <row r="1500" spans="1:4" x14ac:dyDescent="0.25">
      <c r="A1500" t="s">
        <v>37</v>
      </c>
      <c r="B1500" t="s">
        <v>37</v>
      </c>
      <c r="C1500" s="145">
        <v>45930</v>
      </c>
      <c r="D1500" s="196">
        <v>150</v>
      </c>
    </row>
    <row r="1501" spans="1:4" x14ac:dyDescent="0.25">
      <c r="A1501" t="s">
        <v>29</v>
      </c>
      <c r="B1501" t="s">
        <v>29</v>
      </c>
      <c r="C1501" s="145">
        <v>45930</v>
      </c>
      <c r="D1501" s="196">
        <v>150</v>
      </c>
    </row>
    <row r="1502" spans="1:4" x14ac:dyDescent="0.25">
      <c r="A1502" t="s">
        <v>105</v>
      </c>
      <c r="B1502" t="s">
        <v>105</v>
      </c>
      <c r="C1502" s="145">
        <v>45930</v>
      </c>
      <c r="D1502" s="196">
        <v>150</v>
      </c>
    </row>
    <row r="1503" spans="1:4" x14ac:dyDescent="0.25">
      <c r="A1503" t="s">
        <v>105</v>
      </c>
      <c r="B1503" t="s">
        <v>105</v>
      </c>
      <c r="C1503" s="145">
        <v>45930</v>
      </c>
      <c r="D1503" s="196">
        <v>150</v>
      </c>
    </row>
    <row r="1504" spans="1:4" x14ac:dyDescent="0.25">
      <c r="A1504" t="s">
        <v>105</v>
      </c>
      <c r="B1504" t="s">
        <v>105</v>
      </c>
      <c r="C1504" s="145">
        <v>45930</v>
      </c>
      <c r="D1504" s="196">
        <v>150</v>
      </c>
    </row>
    <row r="1505" spans="1:4" x14ac:dyDescent="0.25">
      <c r="A1505" t="s">
        <v>105</v>
      </c>
      <c r="B1505" t="s">
        <v>105</v>
      </c>
      <c r="C1505" s="145">
        <v>45930</v>
      </c>
      <c r="D1505" s="196">
        <v>150</v>
      </c>
    </row>
    <row r="1506" spans="1:4" x14ac:dyDescent="0.25">
      <c r="A1506" t="s">
        <v>105</v>
      </c>
      <c r="B1506" t="s">
        <v>105</v>
      </c>
      <c r="C1506" s="145">
        <v>45930</v>
      </c>
      <c r="D1506" s="196">
        <v>150</v>
      </c>
    </row>
    <row r="1507" spans="1:4" x14ac:dyDescent="0.25">
      <c r="A1507" t="s">
        <v>37</v>
      </c>
      <c r="B1507" t="s">
        <v>37</v>
      </c>
      <c r="C1507" s="145">
        <v>45930</v>
      </c>
      <c r="D1507" s="196">
        <v>150</v>
      </c>
    </row>
    <row r="1508" spans="1:4" x14ac:dyDescent="0.25">
      <c r="A1508" t="s">
        <v>87</v>
      </c>
      <c r="B1508" t="s">
        <v>438</v>
      </c>
      <c r="C1508" s="145">
        <v>45930</v>
      </c>
      <c r="D1508" s="196">
        <v>70</v>
      </c>
    </row>
    <row r="1509" spans="1:4" x14ac:dyDescent="0.25">
      <c r="A1509" t="s">
        <v>87</v>
      </c>
      <c r="B1509" t="s">
        <v>444</v>
      </c>
      <c r="C1509" s="145">
        <v>45930</v>
      </c>
      <c r="D1509" s="196">
        <v>210</v>
      </c>
    </row>
    <row r="1510" spans="1:4" x14ac:dyDescent="0.25">
      <c r="A1510" t="s">
        <v>87</v>
      </c>
      <c r="B1510" t="s">
        <v>447</v>
      </c>
      <c r="C1510" s="145">
        <v>45930</v>
      </c>
      <c r="D1510" s="196">
        <v>300</v>
      </c>
    </row>
    <row r="1511" spans="1:4" x14ac:dyDescent="0.25">
      <c r="A1511" t="s">
        <v>87</v>
      </c>
      <c r="B1511" t="s">
        <v>453</v>
      </c>
      <c r="C1511" s="145">
        <v>45930</v>
      </c>
      <c r="D1511" s="196">
        <v>210</v>
      </c>
    </row>
    <row r="1512" spans="1:4" x14ac:dyDescent="0.25">
      <c r="A1512" t="s">
        <v>93</v>
      </c>
      <c r="B1512" t="s">
        <v>462</v>
      </c>
      <c r="C1512" s="145">
        <v>45930</v>
      </c>
      <c r="D1512" s="196">
        <v>180</v>
      </c>
    </row>
    <row r="1513" spans="1:4" x14ac:dyDescent="0.25">
      <c r="A1513" t="s">
        <v>93</v>
      </c>
      <c r="B1513" t="s">
        <v>462</v>
      </c>
      <c r="C1513" s="145">
        <v>45930</v>
      </c>
      <c r="D1513" s="196">
        <v>180</v>
      </c>
    </row>
    <row r="1514" spans="1:4" x14ac:dyDescent="0.25">
      <c r="A1514" t="s">
        <v>93</v>
      </c>
      <c r="B1514" t="s">
        <v>53</v>
      </c>
      <c r="C1514" s="145">
        <v>45930</v>
      </c>
      <c r="D1514" s="196">
        <v>180</v>
      </c>
    </row>
    <row r="1515" spans="1:4" x14ac:dyDescent="0.25">
      <c r="A1515" t="s">
        <v>93</v>
      </c>
      <c r="B1515" t="s">
        <v>53</v>
      </c>
      <c r="C1515" s="145">
        <v>45930</v>
      </c>
      <c r="D1515" s="196">
        <v>180</v>
      </c>
    </row>
    <row r="1516" spans="1:4" x14ac:dyDescent="0.25">
      <c r="A1516" t="s">
        <v>93</v>
      </c>
      <c r="B1516" t="s">
        <v>53</v>
      </c>
      <c r="C1516" s="145">
        <v>45930</v>
      </c>
      <c r="D1516" s="196">
        <v>180</v>
      </c>
    </row>
    <row r="1517" spans="1:4" x14ac:dyDescent="0.25">
      <c r="A1517" t="s">
        <v>93</v>
      </c>
      <c r="B1517" t="s">
        <v>53</v>
      </c>
      <c r="C1517" s="145">
        <v>45930</v>
      </c>
      <c r="D1517" s="196">
        <v>180</v>
      </c>
    </row>
    <row r="1518" spans="1:4" x14ac:dyDescent="0.25">
      <c r="A1518" t="s">
        <v>93</v>
      </c>
      <c r="B1518" t="s">
        <v>53</v>
      </c>
      <c r="C1518" s="145">
        <v>45930</v>
      </c>
      <c r="D1518" s="196">
        <v>180</v>
      </c>
    </row>
    <row r="1519" spans="1:4" x14ac:dyDescent="0.25">
      <c r="A1519" t="s">
        <v>93</v>
      </c>
      <c r="B1519" t="s">
        <v>53</v>
      </c>
      <c r="C1519" s="145">
        <v>45930</v>
      </c>
      <c r="D1519" s="196">
        <v>60</v>
      </c>
    </row>
    <row r="1520" spans="1:4" x14ac:dyDescent="0.25">
      <c r="A1520" t="s">
        <v>87</v>
      </c>
      <c r="B1520" t="s">
        <v>444</v>
      </c>
      <c r="C1520" s="145">
        <v>45930</v>
      </c>
      <c r="D1520" s="196">
        <v>70</v>
      </c>
    </row>
    <row r="1521" spans="1:4" x14ac:dyDescent="0.25">
      <c r="A1521" t="s">
        <v>87</v>
      </c>
      <c r="B1521" t="s">
        <v>447</v>
      </c>
      <c r="C1521" s="145">
        <v>45930</v>
      </c>
      <c r="D1521" s="196">
        <v>300</v>
      </c>
    </row>
    <row r="1522" spans="1:4" x14ac:dyDescent="0.25">
      <c r="A1522" t="s">
        <v>87</v>
      </c>
      <c r="B1522" t="s">
        <v>453</v>
      </c>
      <c r="C1522" s="145">
        <v>45930</v>
      </c>
      <c r="D1522" s="196">
        <v>210</v>
      </c>
    </row>
    <row r="1523" spans="1:4" x14ac:dyDescent="0.25">
      <c r="A1523" t="s">
        <v>87</v>
      </c>
      <c r="B1523" t="s">
        <v>445</v>
      </c>
      <c r="C1523" s="145">
        <v>45930</v>
      </c>
      <c r="D1523" s="196">
        <v>70</v>
      </c>
    </row>
    <row r="1524" spans="1:4" x14ac:dyDescent="0.25">
      <c r="A1524" t="s">
        <v>87</v>
      </c>
      <c r="B1524" t="s">
        <v>445</v>
      </c>
      <c r="C1524" s="145">
        <v>45930</v>
      </c>
      <c r="D1524" s="196">
        <v>350</v>
      </c>
    </row>
    <row r="1525" spans="1:4" x14ac:dyDescent="0.25">
      <c r="A1525" t="s">
        <v>87</v>
      </c>
      <c r="B1525" t="s">
        <v>463</v>
      </c>
      <c r="C1525" s="145">
        <v>45930</v>
      </c>
      <c r="D1525" s="196">
        <v>210</v>
      </c>
    </row>
    <row r="1526" spans="1:4" x14ac:dyDescent="0.25">
      <c r="A1526" t="s">
        <v>87</v>
      </c>
      <c r="B1526" t="s">
        <v>464</v>
      </c>
      <c r="C1526" s="145">
        <v>45930</v>
      </c>
      <c r="D1526" s="196">
        <v>140</v>
      </c>
    </row>
    <row r="1527" spans="1:4" x14ac:dyDescent="0.25">
      <c r="A1527" t="s">
        <v>12</v>
      </c>
      <c r="B1527" t="s">
        <v>12</v>
      </c>
      <c r="C1527" s="145">
        <v>45930</v>
      </c>
      <c r="D1527" s="196">
        <v>150</v>
      </c>
    </row>
    <row r="1528" spans="1:4" x14ac:dyDescent="0.25">
      <c r="A1528" t="s">
        <v>12</v>
      </c>
      <c r="B1528" t="s">
        <v>12</v>
      </c>
      <c r="C1528" s="145">
        <v>45930</v>
      </c>
      <c r="D1528" s="196">
        <v>150</v>
      </c>
    </row>
    <row r="1529" spans="1:4" x14ac:dyDescent="0.25">
      <c r="A1529" t="s">
        <v>12</v>
      </c>
      <c r="B1529" t="s">
        <v>12</v>
      </c>
      <c r="C1529" s="145">
        <v>45930</v>
      </c>
      <c r="D1529" s="196">
        <v>150</v>
      </c>
    </row>
    <row r="1530" spans="1:4" x14ac:dyDescent="0.25">
      <c r="A1530" t="s">
        <v>12</v>
      </c>
      <c r="B1530" t="s">
        <v>12</v>
      </c>
      <c r="C1530" s="145">
        <v>45930</v>
      </c>
      <c r="D1530" s="196">
        <v>150</v>
      </c>
    </row>
    <row r="1531" spans="1:4" x14ac:dyDescent="0.25">
      <c r="A1531" t="s">
        <v>12</v>
      </c>
      <c r="B1531" t="s">
        <v>12</v>
      </c>
      <c r="C1531" s="145">
        <v>45930</v>
      </c>
      <c r="D1531" s="196">
        <v>150</v>
      </c>
    </row>
    <row r="1532" spans="1:4" x14ac:dyDescent="0.25">
      <c r="A1532" t="s">
        <v>12</v>
      </c>
      <c r="B1532" t="s">
        <v>12</v>
      </c>
      <c r="C1532" s="145">
        <v>45930</v>
      </c>
      <c r="D1532" s="196">
        <v>150</v>
      </c>
    </row>
    <row r="1533" spans="1:4" x14ac:dyDescent="0.25">
      <c r="A1533" t="s">
        <v>12</v>
      </c>
      <c r="B1533" t="s">
        <v>12</v>
      </c>
      <c r="C1533" s="145">
        <v>45930</v>
      </c>
      <c r="D1533" s="196">
        <v>150</v>
      </c>
    </row>
    <row r="1534" spans="1:4" x14ac:dyDescent="0.25">
      <c r="A1534" t="s">
        <v>12</v>
      </c>
      <c r="B1534" t="s">
        <v>12</v>
      </c>
      <c r="C1534" s="145">
        <v>45930</v>
      </c>
      <c r="D1534" s="196">
        <v>150</v>
      </c>
    </row>
    <row r="1535" spans="1:4" x14ac:dyDescent="0.25">
      <c r="A1535" t="s">
        <v>12</v>
      </c>
      <c r="B1535" t="s">
        <v>12</v>
      </c>
      <c r="C1535" s="145">
        <v>45930</v>
      </c>
      <c r="D1535" s="196">
        <v>150</v>
      </c>
    </row>
    <row r="1536" spans="1:4" x14ac:dyDescent="0.25">
      <c r="A1536" t="s">
        <v>12</v>
      </c>
      <c r="B1536" t="s">
        <v>12</v>
      </c>
      <c r="C1536" s="145">
        <v>45930</v>
      </c>
      <c r="D1536" s="196">
        <v>150</v>
      </c>
    </row>
    <row r="1537" spans="1:4" x14ac:dyDescent="0.25">
      <c r="A1537" t="s">
        <v>12</v>
      </c>
      <c r="B1537" t="s">
        <v>12</v>
      </c>
      <c r="C1537" s="145">
        <v>45930</v>
      </c>
      <c r="D1537" s="196">
        <v>150</v>
      </c>
    </row>
    <row r="1538" spans="1:4" x14ac:dyDescent="0.25">
      <c r="A1538" t="s">
        <v>12</v>
      </c>
      <c r="B1538" t="s">
        <v>12</v>
      </c>
      <c r="C1538" s="145">
        <v>45930</v>
      </c>
      <c r="D1538" s="196">
        <v>150</v>
      </c>
    </row>
    <row r="1539" spans="1:4" x14ac:dyDescent="0.25">
      <c r="A1539" t="s">
        <v>12</v>
      </c>
      <c r="B1539" t="s">
        <v>12</v>
      </c>
      <c r="C1539" s="145">
        <v>45930</v>
      </c>
      <c r="D1539" s="196">
        <v>150</v>
      </c>
    </row>
    <row r="1540" spans="1:4" x14ac:dyDescent="0.25">
      <c r="A1540" t="s">
        <v>12</v>
      </c>
      <c r="B1540" t="s">
        <v>12</v>
      </c>
      <c r="C1540" s="145">
        <v>45930</v>
      </c>
      <c r="D1540" s="196">
        <v>150</v>
      </c>
    </row>
    <row r="1541" spans="1:4" x14ac:dyDescent="0.25">
      <c r="A1541" t="s">
        <v>12</v>
      </c>
      <c r="B1541" t="s">
        <v>12</v>
      </c>
      <c r="C1541" s="145">
        <v>45930</v>
      </c>
      <c r="D1541" s="196">
        <v>150</v>
      </c>
    </row>
    <row r="1542" spans="1:4" x14ac:dyDescent="0.25">
      <c r="A1542" t="s">
        <v>12</v>
      </c>
      <c r="B1542" t="s">
        <v>12</v>
      </c>
      <c r="C1542" s="145">
        <v>45930</v>
      </c>
      <c r="D1542" s="196">
        <v>150</v>
      </c>
    </row>
    <row r="1543" spans="1:4" x14ac:dyDescent="0.25">
      <c r="A1543" t="s">
        <v>38</v>
      </c>
      <c r="B1543" t="s">
        <v>38</v>
      </c>
      <c r="C1543" s="145">
        <v>45930</v>
      </c>
      <c r="D1543" s="196">
        <v>150</v>
      </c>
    </row>
    <row r="1544" spans="1:4" x14ac:dyDescent="0.25">
      <c r="A1544" t="s">
        <v>38</v>
      </c>
      <c r="B1544" t="s">
        <v>38</v>
      </c>
      <c r="C1544" s="145">
        <v>45930</v>
      </c>
      <c r="D1544" s="196">
        <v>150</v>
      </c>
    </row>
    <row r="1545" spans="1:4" x14ac:dyDescent="0.25">
      <c r="A1545" t="s">
        <v>38</v>
      </c>
      <c r="B1545" t="s">
        <v>38</v>
      </c>
      <c r="C1545" s="145">
        <v>45930</v>
      </c>
      <c r="D1545" s="196">
        <v>150</v>
      </c>
    </row>
    <row r="1546" spans="1:4" x14ac:dyDescent="0.25">
      <c r="A1546" t="s">
        <v>38</v>
      </c>
      <c r="B1546" t="s">
        <v>38</v>
      </c>
      <c r="C1546" s="145">
        <v>45930</v>
      </c>
      <c r="D1546" s="196">
        <v>150</v>
      </c>
    </row>
    <row r="1547" spans="1:4" x14ac:dyDescent="0.25">
      <c r="A1547" t="s">
        <v>38</v>
      </c>
      <c r="B1547" t="s">
        <v>38</v>
      </c>
      <c r="C1547" s="145">
        <v>45930</v>
      </c>
      <c r="D1547" s="196">
        <v>150</v>
      </c>
    </row>
    <row r="1548" spans="1:4" x14ac:dyDescent="0.25">
      <c r="A1548" t="s">
        <v>38</v>
      </c>
      <c r="B1548" t="s">
        <v>38</v>
      </c>
      <c r="C1548" s="145">
        <v>45930</v>
      </c>
      <c r="D1548" s="196">
        <v>150</v>
      </c>
    </row>
    <row r="1549" spans="1:4" x14ac:dyDescent="0.25">
      <c r="A1549" t="s">
        <v>78</v>
      </c>
      <c r="B1549" t="s">
        <v>78</v>
      </c>
      <c r="C1549" s="145">
        <v>45930</v>
      </c>
      <c r="D1549" s="196">
        <v>150</v>
      </c>
    </row>
    <row r="1550" spans="1:4" x14ac:dyDescent="0.25">
      <c r="A1550" t="s">
        <v>78</v>
      </c>
      <c r="B1550" t="s">
        <v>78</v>
      </c>
      <c r="C1550" s="145">
        <v>45930</v>
      </c>
      <c r="D1550" s="196">
        <v>150</v>
      </c>
    </row>
    <row r="1551" spans="1:4" x14ac:dyDescent="0.25">
      <c r="A1551" t="s">
        <v>78</v>
      </c>
      <c r="B1551" t="s">
        <v>78</v>
      </c>
      <c r="C1551" s="145">
        <v>45930</v>
      </c>
      <c r="D1551" s="196">
        <v>150</v>
      </c>
    </row>
    <row r="1552" spans="1:4" x14ac:dyDescent="0.25">
      <c r="A1552" t="s">
        <v>38</v>
      </c>
      <c r="B1552" t="s">
        <v>38</v>
      </c>
      <c r="C1552" s="145">
        <v>45930</v>
      </c>
      <c r="D1552" s="196">
        <v>150</v>
      </c>
    </row>
    <row r="1553" spans="1:4" x14ac:dyDescent="0.25">
      <c r="A1553" t="s">
        <v>38</v>
      </c>
      <c r="B1553" t="s">
        <v>38</v>
      </c>
      <c r="C1553" s="145">
        <v>45930</v>
      </c>
      <c r="D1553" s="196">
        <v>150</v>
      </c>
    </row>
    <row r="1554" spans="1:4" x14ac:dyDescent="0.25">
      <c r="A1554" t="s">
        <v>38</v>
      </c>
      <c r="B1554" t="s">
        <v>38</v>
      </c>
      <c r="C1554" s="145">
        <v>45930</v>
      </c>
      <c r="D1554" s="196">
        <v>150</v>
      </c>
    </row>
    <row r="1555" spans="1:4" x14ac:dyDescent="0.25">
      <c r="A1555" t="s">
        <v>38</v>
      </c>
      <c r="B1555" t="s">
        <v>38</v>
      </c>
      <c r="C1555" s="145">
        <v>45930</v>
      </c>
      <c r="D1555" s="196">
        <v>150</v>
      </c>
    </row>
    <row r="1556" spans="1:4" x14ac:dyDescent="0.25">
      <c r="A1556" t="s">
        <v>38</v>
      </c>
      <c r="B1556" t="s">
        <v>38</v>
      </c>
      <c r="C1556" s="145">
        <v>45930</v>
      </c>
      <c r="D1556" s="196">
        <v>150</v>
      </c>
    </row>
    <row r="1557" spans="1:4" x14ac:dyDescent="0.25">
      <c r="A1557" t="s">
        <v>38</v>
      </c>
      <c r="B1557" t="s">
        <v>38</v>
      </c>
      <c r="C1557" s="145">
        <v>45930</v>
      </c>
      <c r="D1557" s="196">
        <v>150</v>
      </c>
    </row>
    <row r="1558" spans="1:4" x14ac:dyDescent="0.25">
      <c r="A1558" t="s">
        <v>105</v>
      </c>
      <c r="B1558" t="s">
        <v>105</v>
      </c>
      <c r="C1558" s="145">
        <v>45930</v>
      </c>
      <c r="D1558" s="196">
        <v>150</v>
      </c>
    </row>
    <row r="1559" spans="1:4" x14ac:dyDescent="0.25">
      <c r="A1559" t="s">
        <v>105</v>
      </c>
      <c r="B1559" t="s">
        <v>105</v>
      </c>
      <c r="C1559" s="145">
        <v>45930</v>
      </c>
      <c r="D1559" s="196">
        <v>150</v>
      </c>
    </row>
    <row r="1560" spans="1:4" x14ac:dyDescent="0.25">
      <c r="A1560" t="s">
        <v>105</v>
      </c>
      <c r="B1560" t="s">
        <v>105</v>
      </c>
      <c r="C1560" s="145">
        <v>45930</v>
      </c>
      <c r="D1560" s="196">
        <v>150</v>
      </c>
    </row>
    <row r="1561" spans="1:4" x14ac:dyDescent="0.25">
      <c r="A1561" t="s">
        <v>105</v>
      </c>
      <c r="B1561" t="s">
        <v>105</v>
      </c>
      <c r="C1561" s="145">
        <v>45930</v>
      </c>
      <c r="D1561" s="196">
        <v>150</v>
      </c>
    </row>
    <row r="1562" spans="1:4" x14ac:dyDescent="0.25">
      <c r="A1562" t="s">
        <v>105</v>
      </c>
      <c r="B1562" t="s">
        <v>105</v>
      </c>
      <c r="C1562" s="145">
        <v>45930</v>
      </c>
      <c r="D1562" s="196">
        <v>150</v>
      </c>
    </row>
    <row r="1563" spans="1:4" x14ac:dyDescent="0.25">
      <c r="A1563" t="s">
        <v>105</v>
      </c>
      <c r="B1563" t="s">
        <v>105</v>
      </c>
      <c r="C1563" s="145">
        <v>45930</v>
      </c>
      <c r="D1563" s="196">
        <v>150</v>
      </c>
    </row>
    <row r="1564" spans="1:4" x14ac:dyDescent="0.25">
      <c r="A1564" t="s">
        <v>105</v>
      </c>
      <c r="B1564" t="s">
        <v>105</v>
      </c>
      <c r="C1564" s="145">
        <v>45930</v>
      </c>
      <c r="D1564" s="196">
        <v>150</v>
      </c>
    </row>
    <row r="1565" spans="1:4" x14ac:dyDescent="0.25">
      <c r="A1565" t="s">
        <v>105</v>
      </c>
      <c r="B1565" t="s">
        <v>105</v>
      </c>
      <c r="C1565" s="145">
        <v>45930</v>
      </c>
      <c r="D1565" s="196">
        <v>150</v>
      </c>
    </row>
    <row r="1566" spans="1:4" x14ac:dyDescent="0.25">
      <c r="A1566" t="s">
        <v>105</v>
      </c>
      <c r="B1566" t="s">
        <v>105</v>
      </c>
      <c r="C1566" s="145">
        <v>45930</v>
      </c>
      <c r="D1566" s="196">
        <v>150</v>
      </c>
    </row>
    <row r="1567" spans="1:4" x14ac:dyDescent="0.25">
      <c r="A1567" t="s">
        <v>105</v>
      </c>
      <c r="B1567" t="s">
        <v>105</v>
      </c>
      <c r="C1567" s="145">
        <v>45930</v>
      </c>
      <c r="D1567" s="196">
        <v>150</v>
      </c>
    </row>
    <row r="1568" spans="1:4" x14ac:dyDescent="0.25">
      <c r="A1568" t="s">
        <v>105</v>
      </c>
      <c r="B1568" t="s">
        <v>105</v>
      </c>
      <c r="C1568" s="145">
        <v>45930</v>
      </c>
      <c r="D1568" s="196">
        <v>150</v>
      </c>
    </row>
    <row r="1569" spans="1:4" x14ac:dyDescent="0.25">
      <c r="A1569" t="s">
        <v>37</v>
      </c>
      <c r="B1569" t="s">
        <v>37</v>
      </c>
      <c r="C1569" s="145">
        <v>45930</v>
      </c>
      <c r="D1569" s="196">
        <v>150</v>
      </c>
    </row>
    <row r="1570" spans="1:4" x14ac:dyDescent="0.25">
      <c r="A1570" t="s">
        <v>37</v>
      </c>
      <c r="B1570" t="s">
        <v>37</v>
      </c>
      <c r="C1570" s="145">
        <v>45930</v>
      </c>
      <c r="D1570" s="196">
        <v>150</v>
      </c>
    </row>
    <row r="1571" spans="1:4" x14ac:dyDescent="0.25">
      <c r="A1571" t="s">
        <v>37</v>
      </c>
      <c r="B1571" t="s">
        <v>37</v>
      </c>
      <c r="C1571" s="145">
        <v>45930</v>
      </c>
      <c r="D1571" s="196">
        <v>150</v>
      </c>
    </row>
    <row r="1572" spans="1:4" x14ac:dyDescent="0.25">
      <c r="A1572" t="s">
        <v>37</v>
      </c>
      <c r="B1572" t="s">
        <v>37</v>
      </c>
      <c r="C1572" s="145">
        <v>45930</v>
      </c>
      <c r="D1572" s="196">
        <v>150</v>
      </c>
    </row>
    <row r="1573" spans="1:4" x14ac:dyDescent="0.25">
      <c r="A1573" t="s">
        <v>47</v>
      </c>
      <c r="B1573" t="s">
        <v>47</v>
      </c>
      <c r="C1573" s="145">
        <v>45930</v>
      </c>
      <c r="D1573" s="196">
        <v>150</v>
      </c>
    </row>
    <row r="1574" spans="1:4" x14ac:dyDescent="0.25">
      <c r="A1574" t="s">
        <v>47</v>
      </c>
      <c r="B1574" t="s">
        <v>47</v>
      </c>
      <c r="C1574" s="145">
        <v>45930</v>
      </c>
      <c r="D1574" s="196">
        <v>150</v>
      </c>
    </row>
    <row r="1575" spans="1:4" x14ac:dyDescent="0.25">
      <c r="A1575" t="s">
        <v>47</v>
      </c>
      <c r="B1575" t="s">
        <v>47</v>
      </c>
      <c r="C1575" s="145">
        <v>45930</v>
      </c>
      <c r="D1575" s="196">
        <v>150</v>
      </c>
    </row>
    <row r="1576" spans="1:4" x14ac:dyDescent="0.25">
      <c r="A1576" t="s">
        <v>65</v>
      </c>
      <c r="B1576" t="s">
        <v>65</v>
      </c>
      <c r="C1576" s="145">
        <v>45930</v>
      </c>
      <c r="D1576" s="196">
        <v>150</v>
      </c>
    </row>
    <row r="1577" spans="1:4" x14ac:dyDescent="0.25">
      <c r="A1577" t="s">
        <v>88</v>
      </c>
      <c r="B1577" t="s">
        <v>465</v>
      </c>
      <c r="C1577" s="145">
        <v>45930</v>
      </c>
      <c r="D1577" s="196">
        <v>90</v>
      </c>
    </row>
    <row r="1578" spans="1:4" x14ac:dyDescent="0.25">
      <c r="A1578" t="s">
        <v>94</v>
      </c>
      <c r="B1578" t="s">
        <v>94</v>
      </c>
      <c r="C1578" s="145">
        <v>45930</v>
      </c>
      <c r="D1578" s="196">
        <v>100</v>
      </c>
    </row>
    <row r="1579" spans="1:4" x14ac:dyDescent="0.25">
      <c r="A1579" t="s">
        <v>45</v>
      </c>
      <c r="B1579" t="s">
        <v>45</v>
      </c>
      <c r="C1579" s="145">
        <v>45930</v>
      </c>
      <c r="D1579" s="196">
        <v>900</v>
      </c>
    </row>
    <row r="1580" spans="1:4" x14ac:dyDescent="0.25">
      <c r="A1580" t="s">
        <v>18</v>
      </c>
      <c r="B1580" t="s">
        <v>18</v>
      </c>
      <c r="C1580" s="145">
        <v>45930</v>
      </c>
      <c r="D1580" s="196">
        <v>150</v>
      </c>
    </row>
    <row r="1581" spans="1:4" x14ac:dyDescent="0.25">
      <c r="A1581" t="s">
        <v>18</v>
      </c>
      <c r="B1581" t="s">
        <v>18</v>
      </c>
      <c r="C1581" s="145">
        <v>45930</v>
      </c>
      <c r="D1581" s="196">
        <v>150</v>
      </c>
    </row>
    <row r="1582" spans="1:4" x14ac:dyDescent="0.25">
      <c r="A1582" t="s">
        <v>18</v>
      </c>
      <c r="B1582" t="s">
        <v>18</v>
      </c>
      <c r="C1582" s="145">
        <v>45930</v>
      </c>
      <c r="D1582" s="196">
        <v>150</v>
      </c>
    </row>
    <row r="1583" spans="1:4" x14ac:dyDescent="0.25">
      <c r="A1583" t="s">
        <v>18</v>
      </c>
      <c r="B1583" t="s">
        <v>18</v>
      </c>
      <c r="C1583" s="145">
        <v>45930</v>
      </c>
      <c r="D1583" s="196">
        <v>150</v>
      </c>
    </row>
    <row r="1584" spans="1:4" x14ac:dyDescent="0.25">
      <c r="A1584" t="s">
        <v>60</v>
      </c>
      <c r="B1584" t="s">
        <v>60</v>
      </c>
      <c r="C1584" s="145">
        <v>45930</v>
      </c>
      <c r="D1584" s="196">
        <v>400</v>
      </c>
    </row>
    <row r="1585" spans="1:4" x14ac:dyDescent="0.25">
      <c r="A1585" t="s">
        <v>60</v>
      </c>
      <c r="B1585" t="s">
        <v>60</v>
      </c>
      <c r="C1585" s="145">
        <v>45930</v>
      </c>
      <c r="D1585" s="196">
        <v>500</v>
      </c>
    </row>
    <row r="1586" spans="1:4" x14ac:dyDescent="0.25">
      <c r="A1586" t="s">
        <v>60</v>
      </c>
      <c r="B1586" t="s">
        <v>60</v>
      </c>
      <c r="C1586" s="145">
        <v>45930</v>
      </c>
      <c r="D1586" s="196">
        <v>600</v>
      </c>
    </row>
    <row r="1587" spans="1:4" x14ac:dyDescent="0.25">
      <c r="A1587" t="s">
        <v>60</v>
      </c>
      <c r="B1587" t="s">
        <v>60</v>
      </c>
      <c r="C1587" s="145">
        <v>45930</v>
      </c>
      <c r="D1587" s="196">
        <v>750</v>
      </c>
    </row>
    <row r="1588" spans="1:4" x14ac:dyDescent="0.25">
      <c r="A1588" t="s">
        <v>60</v>
      </c>
      <c r="B1588" t="s">
        <v>60</v>
      </c>
      <c r="C1588" s="145">
        <v>45930</v>
      </c>
      <c r="D1588" s="196">
        <v>200</v>
      </c>
    </row>
    <row r="1589" spans="1:4" x14ac:dyDescent="0.25">
      <c r="A1589" t="s">
        <v>60</v>
      </c>
      <c r="B1589" t="s">
        <v>60</v>
      </c>
      <c r="C1589" s="145">
        <v>45930</v>
      </c>
      <c r="D1589" s="196">
        <v>200</v>
      </c>
    </row>
    <row r="1590" spans="1:4" x14ac:dyDescent="0.25">
      <c r="A1590" t="s">
        <v>60</v>
      </c>
      <c r="B1590" t="s">
        <v>60</v>
      </c>
      <c r="C1590" s="145">
        <v>45930</v>
      </c>
      <c r="D1590" s="196">
        <v>200</v>
      </c>
    </row>
    <row r="1591" spans="1:4" x14ac:dyDescent="0.25">
      <c r="A1591" t="s">
        <v>60</v>
      </c>
      <c r="B1591" t="s">
        <v>60</v>
      </c>
      <c r="C1591" s="145">
        <v>45930</v>
      </c>
      <c r="D1591" s="196">
        <v>200</v>
      </c>
    </row>
    <row r="1592" spans="1:4" x14ac:dyDescent="0.25">
      <c r="A1592" t="s">
        <v>60</v>
      </c>
      <c r="B1592" t="s">
        <v>60</v>
      </c>
      <c r="C1592" s="145">
        <v>45930</v>
      </c>
      <c r="D1592" s="196">
        <v>400</v>
      </c>
    </row>
    <row r="1593" spans="1:4" x14ac:dyDescent="0.25">
      <c r="A1593" t="s">
        <v>35</v>
      </c>
      <c r="B1593" t="s">
        <v>35</v>
      </c>
      <c r="C1593" s="145">
        <v>45930</v>
      </c>
      <c r="D1593" s="196">
        <v>390</v>
      </c>
    </row>
    <row r="1594" spans="1:4" x14ac:dyDescent="0.25">
      <c r="A1594" t="s">
        <v>88</v>
      </c>
      <c r="B1594" t="s">
        <v>413</v>
      </c>
      <c r="C1594" s="145">
        <v>45930</v>
      </c>
      <c r="D1594" s="196">
        <v>130</v>
      </c>
    </row>
    <row r="1595" spans="1:4" x14ac:dyDescent="0.25">
      <c r="A1595" t="s">
        <v>16</v>
      </c>
      <c r="B1595" t="s">
        <v>16</v>
      </c>
      <c r="C1595" s="145">
        <v>45930</v>
      </c>
      <c r="D1595" s="196">
        <v>150</v>
      </c>
    </row>
    <row r="1596" spans="1:4" x14ac:dyDescent="0.25">
      <c r="A1596" t="s">
        <v>16</v>
      </c>
      <c r="B1596" t="s">
        <v>16</v>
      </c>
      <c r="C1596" s="145">
        <v>45930</v>
      </c>
      <c r="D1596" s="196">
        <v>150</v>
      </c>
    </row>
    <row r="1597" spans="1:4" x14ac:dyDescent="0.25">
      <c r="A1597" t="s">
        <v>94</v>
      </c>
      <c r="B1597" t="s">
        <v>94</v>
      </c>
      <c r="C1597" s="145">
        <v>45930</v>
      </c>
      <c r="D1597" s="196">
        <v>100</v>
      </c>
    </row>
    <row r="1598" spans="1:4" x14ac:dyDescent="0.25">
      <c r="A1598" t="s">
        <v>88</v>
      </c>
      <c r="B1598" t="s">
        <v>413</v>
      </c>
      <c r="C1598" s="145">
        <v>45930</v>
      </c>
      <c r="D1598" s="196">
        <v>520</v>
      </c>
    </row>
    <row r="1599" spans="1:4" x14ac:dyDescent="0.25">
      <c r="A1599" t="s">
        <v>35</v>
      </c>
      <c r="B1599" t="s">
        <v>35</v>
      </c>
      <c r="C1599" s="145">
        <v>45930</v>
      </c>
      <c r="D1599" s="196">
        <v>260</v>
      </c>
    </row>
    <row r="1600" spans="1:4" x14ac:dyDescent="0.25">
      <c r="A1600" t="s">
        <v>88</v>
      </c>
      <c r="B1600" t="s">
        <v>465</v>
      </c>
      <c r="C1600" s="145">
        <v>45930</v>
      </c>
      <c r="D1600" s="196">
        <v>180</v>
      </c>
    </row>
    <row r="1601" spans="1:4" x14ac:dyDescent="0.25">
      <c r="A1601" t="s">
        <v>60</v>
      </c>
      <c r="B1601" t="s">
        <v>60</v>
      </c>
      <c r="C1601" s="145">
        <v>45930</v>
      </c>
      <c r="D1601" s="196">
        <v>400</v>
      </c>
    </row>
    <row r="1602" spans="1:4" x14ac:dyDescent="0.25">
      <c r="A1602" t="s">
        <v>60</v>
      </c>
      <c r="B1602" t="s">
        <v>60</v>
      </c>
      <c r="C1602" s="145">
        <v>45930</v>
      </c>
      <c r="D1602" s="196">
        <v>1250</v>
      </c>
    </row>
    <row r="1603" spans="1:4" x14ac:dyDescent="0.25">
      <c r="A1603" t="s">
        <v>60</v>
      </c>
      <c r="B1603" t="s">
        <v>60</v>
      </c>
      <c r="C1603" s="145">
        <v>45930</v>
      </c>
      <c r="D1603" s="196">
        <v>400</v>
      </c>
    </row>
    <row r="1604" spans="1:4" x14ac:dyDescent="0.25">
      <c r="A1604" t="s">
        <v>60</v>
      </c>
      <c r="B1604" t="s">
        <v>60</v>
      </c>
      <c r="C1604" s="145">
        <v>45930</v>
      </c>
      <c r="D1604" s="196">
        <v>1250</v>
      </c>
    </row>
    <row r="1605" spans="1:4" x14ac:dyDescent="0.25">
      <c r="A1605" t="s">
        <v>60</v>
      </c>
      <c r="B1605" t="s">
        <v>60</v>
      </c>
      <c r="C1605" s="145">
        <v>45930</v>
      </c>
      <c r="D1605" s="196">
        <v>200</v>
      </c>
    </row>
    <row r="1606" spans="1:4" x14ac:dyDescent="0.25">
      <c r="A1606" t="s">
        <v>60</v>
      </c>
      <c r="B1606" t="s">
        <v>60</v>
      </c>
      <c r="C1606" s="145">
        <v>45930</v>
      </c>
      <c r="D1606" s="196">
        <v>600</v>
      </c>
    </row>
    <row r="1607" spans="1:4" x14ac:dyDescent="0.25">
      <c r="A1607" t="s">
        <v>60</v>
      </c>
      <c r="B1607" t="s">
        <v>60</v>
      </c>
      <c r="C1607" s="145">
        <v>45930</v>
      </c>
      <c r="D1607" s="196">
        <v>500</v>
      </c>
    </row>
    <row r="1608" spans="1:4" x14ac:dyDescent="0.25">
      <c r="A1608" t="s">
        <v>60</v>
      </c>
      <c r="B1608" t="s">
        <v>60</v>
      </c>
      <c r="C1608" s="145">
        <v>45930</v>
      </c>
      <c r="D1608" s="196">
        <v>400</v>
      </c>
    </row>
    <row r="1609" spans="1:4" x14ac:dyDescent="0.25">
      <c r="A1609" t="s">
        <v>12</v>
      </c>
      <c r="B1609" t="s">
        <v>12</v>
      </c>
      <c r="C1609" s="145">
        <v>45930</v>
      </c>
      <c r="D1609" s="196">
        <v>150</v>
      </c>
    </row>
    <row r="1610" spans="1:4" x14ac:dyDescent="0.25">
      <c r="A1610" t="s">
        <v>12</v>
      </c>
      <c r="B1610" t="s">
        <v>12</v>
      </c>
      <c r="C1610" s="145">
        <v>45930</v>
      </c>
      <c r="D1610" s="196">
        <v>150</v>
      </c>
    </row>
    <row r="1611" spans="1:4" x14ac:dyDescent="0.25">
      <c r="A1611" t="s">
        <v>12</v>
      </c>
      <c r="B1611" t="s">
        <v>12</v>
      </c>
      <c r="C1611" s="145">
        <v>45930</v>
      </c>
      <c r="D1611" s="196">
        <v>150</v>
      </c>
    </row>
    <row r="1612" spans="1:4" x14ac:dyDescent="0.25">
      <c r="A1612" t="s">
        <v>12</v>
      </c>
      <c r="B1612" t="s">
        <v>12</v>
      </c>
      <c r="C1612" s="145">
        <v>45930</v>
      </c>
      <c r="D1612" s="196">
        <v>150</v>
      </c>
    </row>
    <row r="1613" spans="1:4" x14ac:dyDescent="0.25">
      <c r="A1613" t="s">
        <v>12</v>
      </c>
      <c r="B1613" t="s">
        <v>12</v>
      </c>
      <c r="C1613" s="145">
        <v>45930</v>
      </c>
      <c r="D1613" s="196">
        <v>150</v>
      </c>
    </row>
    <row r="1614" spans="1:4" x14ac:dyDescent="0.25">
      <c r="A1614" t="s">
        <v>12</v>
      </c>
      <c r="B1614" t="s">
        <v>12</v>
      </c>
      <c r="C1614" s="145">
        <v>45930</v>
      </c>
      <c r="D1614" s="196">
        <v>150</v>
      </c>
    </row>
    <row r="1615" spans="1:4" x14ac:dyDescent="0.25">
      <c r="A1615" t="s">
        <v>12</v>
      </c>
      <c r="B1615" t="s">
        <v>12</v>
      </c>
      <c r="C1615" s="145">
        <v>45930</v>
      </c>
      <c r="D1615" s="196">
        <v>150</v>
      </c>
    </row>
    <row r="1616" spans="1:4" x14ac:dyDescent="0.25">
      <c r="A1616" t="s">
        <v>12</v>
      </c>
      <c r="B1616" t="s">
        <v>12</v>
      </c>
      <c r="C1616" s="145">
        <v>45930</v>
      </c>
      <c r="D1616" s="196">
        <v>150</v>
      </c>
    </row>
    <row r="1617" spans="1:4" x14ac:dyDescent="0.25">
      <c r="A1617" t="s">
        <v>12</v>
      </c>
      <c r="B1617" t="s">
        <v>12</v>
      </c>
      <c r="C1617" s="145">
        <v>45930</v>
      </c>
      <c r="D1617" s="196">
        <v>150</v>
      </c>
    </row>
    <row r="1618" spans="1:4" x14ac:dyDescent="0.25">
      <c r="A1618" t="s">
        <v>12</v>
      </c>
      <c r="B1618" t="s">
        <v>12</v>
      </c>
      <c r="C1618" s="145">
        <v>45930</v>
      </c>
      <c r="D1618" s="196">
        <v>150</v>
      </c>
    </row>
    <row r="1619" spans="1:4" x14ac:dyDescent="0.25">
      <c r="A1619" t="s">
        <v>12</v>
      </c>
      <c r="B1619" t="s">
        <v>12</v>
      </c>
      <c r="C1619" s="145">
        <v>45930</v>
      </c>
      <c r="D1619" s="196">
        <v>150</v>
      </c>
    </row>
    <row r="1620" spans="1:4" x14ac:dyDescent="0.25">
      <c r="A1620" t="s">
        <v>12</v>
      </c>
      <c r="B1620" t="s">
        <v>12</v>
      </c>
      <c r="C1620" s="145">
        <v>45930</v>
      </c>
      <c r="D1620" s="196">
        <v>150</v>
      </c>
    </row>
    <row r="1621" spans="1:4" x14ac:dyDescent="0.25">
      <c r="A1621" t="s">
        <v>12</v>
      </c>
      <c r="B1621" t="s">
        <v>12</v>
      </c>
      <c r="C1621" s="145">
        <v>45930</v>
      </c>
      <c r="D1621" s="196">
        <v>150</v>
      </c>
    </row>
    <row r="1622" spans="1:4" x14ac:dyDescent="0.25">
      <c r="A1622" t="s">
        <v>12</v>
      </c>
      <c r="B1622" t="s">
        <v>12</v>
      </c>
      <c r="C1622" s="145">
        <v>45930</v>
      </c>
      <c r="D1622" s="196">
        <v>150</v>
      </c>
    </row>
    <row r="1623" spans="1:4" x14ac:dyDescent="0.25">
      <c r="A1623" t="s">
        <v>12</v>
      </c>
      <c r="B1623" t="s">
        <v>12</v>
      </c>
      <c r="C1623" s="145">
        <v>45930</v>
      </c>
      <c r="D1623" s="196">
        <v>150</v>
      </c>
    </row>
    <row r="1624" spans="1:4" x14ac:dyDescent="0.25">
      <c r="A1624" t="s">
        <v>12</v>
      </c>
      <c r="B1624" t="s">
        <v>12</v>
      </c>
      <c r="C1624" s="145">
        <v>45930</v>
      </c>
      <c r="D1624" s="196">
        <v>150</v>
      </c>
    </row>
    <row r="1625" spans="1:4" x14ac:dyDescent="0.25">
      <c r="A1625" t="s">
        <v>12</v>
      </c>
      <c r="B1625" t="s">
        <v>12</v>
      </c>
      <c r="C1625" s="145">
        <v>45930</v>
      </c>
      <c r="D1625" s="196">
        <v>150</v>
      </c>
    </row>
    <row r="1626" spans="1:4" x14ac:dyDescent="0.25">
      <c r="A1626" t="s">
        <v>12</v>
      </c>
      <c r="B1626" t="s">
        <v>12</v>
      </c>
      <c r="C1626" s="145">
        <v>45930</v>
      </c>
      <c r="D1626" s="196">
        <v>150</v>
      </c>
    </row>
    <row r="1627" spans="1:4" x14ac:dyDescent="0.25">
      <c r="A1627" t="s">
        <v>38</v>
      </c>
      <c r="B1627" t="s">
        <v>38</v>
      </c>
      <c r="C1627" s="145">
        <v>45930</v>
      </c>
      <c r="D1627" s="196">
        <v>150</v>
      </c>
    </row>
    <row r="1628" spans="1:4" x14ac:dyDescent="0.25">
      <c r="A1628" t="s">
        <v>38</v>
      </c>
      <c r="B1628" t="s">
        <v>38</v>
      </c>
      <c r="C1628" s="145">
        <v>45930</v>
      </c>
      <c r="D1628" s="196">
        <v>150</v>
      </c>
    </row>
    <row r="1629" spans="1:4" x14ac:dyDescent="0.25">
      <c r="A1629" t="s">
        <v>38</v>
      </c>
      <c r="B1629" t="s">
        <v>38</v>
      </c>
      <c r="C1629" s="145">
        <v>45930</v>
      </c>
      <c r="D1629" s="196">
        <v>150</v>
      </c>
    </row>
    <row r="1630" spans="1:4" x14ac:dyDescent="0.25">
      <c r="A1630" t="s">
        <v>38</v>
      </c>
      <c r="B1630" t="s">
        <v>38</v>
      </c>
      <c r="C1630" s="145">
        <v>45930</v>
      </c>
      <c r="D1630" s="196">
        <v>150</v>
      </c>
    </row>
    <row r="1631" spans="1:4" x14ac:dyDescent="0.25">
      <c r="A1631" t="s">
        <v>38</v>
      </c>
      <c r="B1631" t="s">
        <v>38</v>
      </c>
      <c r="C1631" s="145">
        <v>45930</v>
      </c>
      <c r="D1631" s="196">
        <v>150</v>
      </c>
    </row>
    <row r="1632" spans="1:4" x14ac:dyDescent="0.25">
      <c r="A1632" t="s">
        <v>38</v>
      </c>
      <c r="B1632" t="s">
        <v>38</v>
      </c>
      <c r="C1632" s="145">
        <v>45930</v>
      </c>
      <c r="D1632" s="196">
        <v>150</v>
      </c>
    </row>
    <row r="1633" spans="1:4" x14ac:dyDescent="0.25">
      <c r="A1633" t="s">
        <v>38</v>
      </c>
      <c r="B1633" t="s">
        <v>38</v>
      </c>
      <c r="C1633" s="145">
        <v>45930</v>
      </c>
      <c r="D1633" s="196">
        <v>150</v>
      </c>
    </row>
    <row r="1634" spans="1:4" x14ac:dyDescent="0.25">
      <c r="A1634" t="s">
        <v>38</v>
      </c>
      <c r="B1634" t="s">
        <v>38</v>
      </c>
      <c r="C1634" s="145">
        <v>45930</v>
      </c>
      <c r="D1634" s="196">
        <v>150</v>
      </c>
    </row>
    <row r="1635" spans="1:4" x14ac:dyDescent="0.25">
      <c r="A1635" t="s">
        <v>38</v>
      </c>
      <c r="B1635" t="s">
        <v>38</v>
      </c>
      <c r="C1635" s="145">
        <v>45930</v>
      </c>
      <c r="D1635" s="196">
        <v>150</v>
      </c>
    </row>
    <row r="1636" spans="1:4" x14ac:dyDescent="0.25">
      <c r="A1636" t="s">
        <v>38</v>
      </c>
      <c r="B1636" t="s">
        <v>38</v>
      </c>
      <c r="C1636" s="145">
        <v>45930</v>
      </c>
      <c r="D1636" s="196">
        <v>150</v>
      </c>
    </row>
    <row r="1637" spans="1:4" x14ac:dyDescent="0.25">
      <c r="A1637" t="s">
        <v>38</v>
      </c>
      <c r="B1637" t="s">
        <v>38</v>
      </c>
      <c r="C1637" s="145">
        <v>45930</v>
      </c>
      <c r="D1637" s="196">
        <v>150</v>
      </c>
    </row>
    <row r="1638" spans="1:4" x14ac:dyDescent="0.25">
      <c r="A1638" t="s">
        <v>38</v>
      </c>
      <c r="B1638" t="s">
        <v>38</v>
      </c>
      <c r="C1638" s="145">
        <v>45930</v>
      </c>
      <c r="D1638" s="196">
        <v>150</v>
      </c>
    </row>
    <row r="1639" spans="1:4" x14ac:dyDescent="0.25">
      <c r="A1639" t="s">
        <v>38</v>
      </c>
      <c r="B1639" t="s">
        <v>38</v>
      </c>
      <c r="C1639" s="145">
        <v>45930</v>
      </c>
      <c r="D1639" s="196">
        <v>150</v>
      </c>
    </row>
    <row r="1640" spans="1:4" x14ac:dyDescent="0.25">
      <c r="A1640" t="s">
        <v>38</v>
      </c>
      <c r="B1640" t="s">
        <v>38</v>
      </c>
      <c r="C1640" s="145">
        <v>45930</v>
      </c>
      <c r="D1640" s="196">
        <v>150</v>
      </c>
    </row>
    <row r="1641" spans="1:4" x14ac:dyDescent="0.25">
      <c r="A1641" t="s">
        <v>38</v>
      </c>
      <c r="B1641" t="s">
        <v>38</v>
      </c>
      <c r="C1641" s="145">
        <v>45930</v>
      </c>
      <c r="D1641" s="196">
        <v>150</v>
      </c>
    </row>
    <row r="1642" spans="1:4" x14ac:dyDescent="0.25">
      <c r="A1642" t="s">
        <v>78</v>
      </c>
      <c r="B1642" t="s">
        <v>78</v>
      </c>
      <c r="C1642" s="145">
        <v>45930</v>
      </c>
      <c r="D1642" s="196">
        <v>150</v>
      </c>
    </row>
    <row r="1643" spans="1:4" x14ac:dyDescent="0.25">
      <c r="A1643" t="s">
        <v>78</v>
      </c>
      <c r="B1643" t="s">
        <v>78</v>
      </c>
      <c r="C1643" s="145">
        <v>45930</v>
      </c>
      <c r="D1643" s="196">
        <v>150</v>
      </c>
    </row>
    <row r="1644" spans="1:4" x14ac:dyDescent="0.25">
      <c r="A1644" t="s">
        <v>78</v>
      </c>
      <c r="B1644" t="s">
        <v>78</v>
      </c>
      <c r="C1644" s="145">
        <v>45930</v>
      </c>
      <c r="D1644" s="196">
        <v>150</v>
      </c>
    </row>
    <row r="1645" spans="1:4" x14ac:dyDescent="0.25">
      <c r="A1645" t="s">
        <v>105</v>
      </c>
      <c r="B1645" t="s">
        <v>105</v>
      </c>
      <c r="C1645" s="145">
        <v>45930</v>
      </c>
      <c r="D1645" s="196">
        <v>150</v>
      </c>
    </row>
    <row r="1646" spans="1:4" x14ac:dyDescent="0.25">
      <c r="A1646" t="s">
        <v>105</v>
      </c>
      <c r="B1646" t="s">
        <v>105</v>
      </c>
      <c r="C1646" s="145">
        <v>45930</v>
      </c>
      <c r="D1646" s="196">
        <v>150</v>
      </c>
    </row>
    <row r="1647" spans="1:4" x14ac:dyDescent="0.25">
      <c r="A1647" t="s">
        <v>105</v>
      </c>
      <c r="B1647" t="s">
        <v>105</v>
      </c>
      <c r="C1647" s="145">
        <v>45930</v>
      </c>
      <c r="D1647" s="196">
        <v>150</v>
      </c>
    </row>
    <row r="1648" spans="1:4" x14ac:dyDescent="0.25">
      <c r="A1648" t="s">
        <v>105</v>
      </c>
      <c r="B1648" t="s">
        <v>105</v>
      </c>
      <c r="C1648" s="145">
        <v>45930</v>
      </c>
      <c r="D1648" s="196">
        <v>150</v>
      </c>
    </row>
    <row r="1649" spans="1:4" x14ac:dyDescent="0.25">
      <c r="A1649" t="s">
        <v>105</v>
      </c>
      <c r="B1649" t="s">
        <v>105</v>
      </c>
      <c r="C1649" s="145">
        <v>45930</v>
      </c>
      <c r="D1649" s="196">
        <v>150</v>
      </c>
    </row>
    <row r="1650" spans="1:4" x14ac:dyDescent="0.25">
      <c r="A1650" t="s">
        <v>105</v>
      </c>
      <c r="B1650" t="s">
        <v>105</v>
      </c>
      <c r="C1650" s="145">
        <v>45930</v>
      </c>
      <c r="D1650" s="196">
        <v>150</v>
      </c>
    </row>
    <row r="1651" spans="1:4" x14ac:dyDescent="0.25">
      <c r="A1651" t="s">
        <v>105</v>
      </c>
      <c r="B1651" t="s">
        <v>105</v>
      </c>
      <c r="C1651" s="145">
        <v>45930</v>
      </c>
      <c r="D1651" s="196">
        <v>150</v>
      </c>
    </row>
    <row r="1652" spans="1:4" x14ac:dyDescent="0.25">
      <c r="A1652" t="s">
        <v>105</v>
      </c>
      <c r="B1652" t="s">
        <v>105</v>
      </c>
      <c r="C1652" s="145">
        <v>45930</v>
      </c>
      <c r="D1652" s="196">
        <v>150</v>
      </c>
    </row>
    <row r="1653" spans="1:4" x14ac:dyDescent="0.25">
      <c r="A1653" t="s">
        <v>37</v>
      </c>
      <c r="B1653" t="s">
        <v>37</v>
      </c>
      <c r="C1653" s="145">
        <v>45930</v>
      </c>
      <c r="D1653" s="196">
        <v>150</v>
      </c>
    </row>
    <row r="1654" spans="1:4" x14ac:dyDescent="0.25">
      <c r="A1654" t="s">
        <v>37</v>
      </c>
      <c r="B1654" t="s">
        <v>37</v>
      </c>
      <c r="C1654" s="145">
        <v>45930</v>
      </c>
      <c r="D1654" s="196">
        <v>150</v>
      </c>
    </row>
    <row r="1655" spans="1:4" x14ac:dyDescent="0.25">
      <c r="A1655" t="s">
        <v>37</v>
      </c>
      <c r="B1655" t="s">
        <v>37</v>
      </c>
      <c r="C1655" s="145">
        <v>45930</v>
      </c>
      <c r="D1655" s="196">
        <v>150</v>
      </c>
    </row>
    <row r="1656" spans="1:4" x14ac:dyDescent="0.25">
      <c r="A1656" t="s">
        <v>37</v>
      </c>
      <c r="B1656" t="s">
        <v>37</v>
      </c>
      <c r="C1656" s="145">
        <v>45930</v>
      </c>
      <c r="D1656" s="196">
        <v>150</v>
      </c>
    </row>
    <row r="1657" spans="1:4" x14ac:dyDescent="0.25">
      <c r="A1657" t="s">
        <v>37</v>
      </c>
      <c r="B1657" t="s">
        <v>37</v>
      </c>
      <c r="C1657" s="145">
        <v>45930</v>
      </c>
      <c r="D1657" s="196">
        <v>150</v>
      </c>
    </row>
    <row r="1658" spans="1:4" x14ac:dyDescent="0.25">
      <c r="A1658" t="s">
        <v>37</v>
      </c>
      <c r="B1658" t="s">
        <v>37</v>
      </c>
      <c r="C1658" s="145">
        <v>45930</v>
      </c>
      <c r="D1658" s="196">
        <v>150</v>
      </c>
    </row>
    <row r="1659" spans="1:4" x14ac:dyDescent="0.25">
      <c r="A1659" t="s">
        <v>47</v>
      </c>
      <c r="B1659" t="s">
        <v>47</v>
      </c>
      <c r="C1659" s="145">
        <v>45930</v>
      </c>
      <c r="D1659" s="196">
        <v>150</v>
      </c>
    </row>
    <row r="1660" spans="1:4" x14ac:dyDescent="0.25">
      <c r="A1660" t="s">
        <v>45</v>
      </c>
      <c r="B1660" t="s">
        <v>45</v>
      </c>
      <c r="C1660" s="145">
        <v>45930</v>
      </c>
      <c r="D1660" s="196">
        <v>150</v>
      </c>
    </row>
    <row r="1661" spans="1:4" x14ac:dyDescent="0.25">
      <c r="A1661" t="s">
        <v>45</v>
      </c>
      <c r="B1661" t="s">
        <v>45</v>
      </c>
      <c r="C1661" s="145">
        <v>45930</v>
      </c>
      <c r="D1661" s="196">
        <v>150</v>
      </c>
    </row>
    <row r="1662" spans="1:4" x14ac:dyDescent="0.25">
      <c r="A1662" t="s">
        <v>45</v>
      </c>
      <c r="B1662" t="s">
        <v>45</v>
      </c>
      <c r="C1662" s="145">
        <v>45930</v>
      </c>
      <c r="D1662" s="196">
        <v>150</v>
      </c>
    </row>
    <row r="1663" spans="1:4" x14ac:dyDescent="0.25">
      <c r="A1663" t="s">
        <v>45</v>
      </c>
      <c r="B1663" t="s">
        <v>45</v>
      </c>
      <c r="C1663" s="145">
        <v>45930</v>
      </c>
      <c r="D1663" s="196">
        <v>150</v>
      </c>
    </row>
    <row r="1664" spans="1:4" x14ac:dyDescent="0.25">
      <c r="A1664" t="s">
        <v>45</v>
      </c>
      <c r="B1664" t="s">
        <v>45</v>
      </c>
      <c r="C1664" s="145">
        <v>45930</v>
      </c>
      <c r="D1664" s="196">
        <v>150</v>
      </c>
    </row>
    <row r="1665" spans="1:4" x14ac:dyDescent="0.25">
      <c r="A1665" t="s">
        <v>45</v>
      </c>
      <c r="B1665" t="s">
        <v>45</v>
      </c>
      <c r="C1665" s="145">
        <v>45930</v>
      </c>
      <c r="D1665" s="196">
        <v>150</v>
      </c>
    </row>
    <row r="1666" spans="1:4" x14ac:dyDescent="0.25">
      <c r="A1666" t="s">
        <v>87</v>
      </c>
      <c r="B1666" t="s">
        <v>447</v>
      </c>
      <c r="C1666" s="145">
        <v>45930</v>
      </c>
      <c r="D1666" s="196">
        <v>300</v>
      </c>
    </row>
    <row r="1667" spans="1:4" x14ac:dyDescent="0.25">
      <c r="A1667" t="s">
        <v>87</v>
      </c>
      <c r="B1667" t="s">
        <v>445</v>
      </c>
      <c r="C1667" s="145">
        <v>45930</v>
      </c>
      <c r="D1667" s="196">
        <v>210</v>
      </c>
    </row>
    <row r="1668" spans="1:4" x14ac:dyDescent="0.25">
      <c r="A1668" t="s">
        <v>87</v>
      </c>
      <c r="B1668" t="s">
        <v>463</v>
      </c>
      <c r="C1668" s="145">
        <v>45930</v>
      </c>
      <c r="D1668" s="196">
        <v>70</v>
      </c>
    </row>
    <row r="1669" spans="1:4" x14ac:dyDescent="0.25">
      <c r="A1669" t="s">
        <v>87</v>
      </c>
      <c r="B1669" t="s">
        <v>464</v>
      </c>
      <c r="C1669" s="145">
        <v>45930</v>
      </c>
      <c r="D1669" s="196">
        <v>420</v>
      </c>
    </row>
    <row r="1670" spans="1:4" x14ac:dyDescent="0.25">
      <c r="A1670" t="s">
        <v>87</v>
      </c>
      <c r="B1670" t="s">
        <v>466</v>
      </c>
      <c r="C1670" s="145">
        <v>45930</v>
      </c>
      <c r="D1670" s="196">
        <v>280</v>
      </c>
    </row>
    <row r="1671" spans="1:4" x14ac:dyDescent="0.25">
      <c r="A1671" t="s">
        <v>87</v>
      </c>
      <c r="B1671" t="s">
        <v>467</v>
      </c>
      <c r="C1671" s="145">
        <v>45930</v>
      </c>
      <c r="D1671" s="196">
        <v>300</v>
      </c>
    </row>
    <row r="1672" spans="1:4" x14ac:dyDescent="0.25">
      <c r="A1672" t="s">
        <v>16</v>
      </c>
      <c r="B1672" t="s">
        <v>16</v>
      </c>
      <c r="C1672" s="145">
        <v>45930</v>
      </c>
      <c r="D1672" s="196">
        <v>180</v>
      </c>
    </row>
    <row r="1673" spans="1:4" x14ac:dyDescent="0.25">
      <c r="A1673" t="s">
        <v>71</v>
      </c>
      <c r="B1673" t="s">
        <v>71</v>
      </c>
      <c r="C1673" s="145">
        <v>45930</v>
      </c>
      <c r="D1673" s="196">
        <v>150</v>
      </c>
    </row>
    <row r="1674" spans="1:4" x14ac:dyDescent="0.25">
      <c r="A1674" t="s">
        <v>12</v>
      </c>
      <c r="B1674" t="s">
        <v>12</v>
      </c>
      <c r="C1674" s="145">
        <v>45930</v>
      </c>
      <c r="D1674" s="196">
        <v>150</v>
      </c>
    </row>
    <row r="1675" spans="1:4" x14ac:dyDescent="0.25">
      <c r="A1675" t="s">
        <v>12</v>
      </c>
      <c r="B1675" t="s">
        <v>12</v>
      </c>
      <c r="C1675" s="145">
        <v>45930</v>
      </c>
      <c r="D1675" s="196">
        <v>150</v>
      </c>
    </row>
    <row r="1676" spans="1:4" x14ac:dyDescent="0.25">
      <c r="A1676" t="s">
        <v>12</v>
      </c>
      <c r="B1676" t="s">
        <v>12</v>
      </c>
      <c r="C1676" s="145">
        <v>45930</v>
      </c>
      <c r="D1676" s="196">
        <v>150</v>
      </c>
    </row>
    <row r="1677" spans="1:4" x14ac:dyDescent="0.25">
      <c r="A1677" t="s">
        <v>12</v>
      </c>
      <c r="B1677" t="s">
        <v>12</v>
      </c>
      <c r="C1677" s="145">
        <v>45930</v>
      </c>
      <c r="D1677" s="196">
        <v>150</v>
      </c>
    </row>
    <row r="1678" spans="1:4" x14ac:dyDescent="0.25">
      <c r="A1678" t="s">
        <v>12</v>
      </c>
      <c r="B1678" t="s">
        <v>12</v>
      </c>
      <c r="C1678" s="145">
        <v>45930</v>
      </c>
      <c r="D1678" s="196">
        <v>150</v>
      </c>
    </row>
    <row r="1679" spans="1:4" x14ac:dyDescent="0.25">
      <c r="A1679" t="s">
        <v>12</v>
      </c>
      <c r="B1679" t="s">
        <v>12</v>
      </c>
      <c r="C1679" s="145">
        <v>45930</v>
      </c>
      <c r="D1679" s="196">
        <v>150</v>
      </c>
    </row>
    <row r="1680" spans="1:4" x14ac:dyDescent="0.25">
      <c r="A1680" t="s">
        <v>12</v>
      </c>
      <c r="B1680" t="s">
        <v>12</v>
      </c>
      <c r="C1680" s="145">
        <v>45930</v>
      </c>
      <c r="D1680" s="196">
        <v>150</v>
      </c>
    </row>
    <row r="1681" spans="1:4" x14ac:dyDescent="0.25">
      <c r="A1681" t="s">
        <v>12</v>
      </c>
      <c r="B1681" t="s">
        <v>12</v>
      </c>
      <c r="C1681" s="145">
        <v>45930</v>
      </c>
      <c r="D1681" s="196">
        <v>150</v>
      </c>
    </row>
    <row r="1682" spans="1:4" x14ac:dyDescent="0.25">
      <c r="A1682" t="s">
        <v>12</v>
      </c>
      <c r="B1682" t="s">
        <v>12</v>
      </c>
      <c r="C1682" s="145">
        <v>45930</v>
      </c>
      <c r="D1682" s="196">
        <v>150</v>
      </c>
    </row>
    <row r="1683" spans="1:4" x14ac:dyDescent="0.25">
      <c r="A1683" t="s">
        <v>12</v>
      </c>
      <c r="B1683" t="s">
        <v>12</v>
      </c>
      <c r="C1683" s="145">
        <v>45930</v>
      </c>
      <c r="D1683" s="196">
        <v>150</v>
      </c>
    </row>
    <row r="1684" spans="1:4" x14ac:dyDescent="0.25">
      <c r="A1684" t="s">
        <v>14</v>
      </c>
      <c r="B1684" t="s">
        <v>14</v>
      </c>
      <c r="C1684" s="145">
        <v>45930</v>
      </c>
      <c r="D1684" s="196">
        <v>150</v>
      </c>
    </row>
    <row r="1685" spans="1:4" x14ac:dyDescent="0.25">
      <c r="A1685" t="s">
        <v>13</v>
      </c>
      <c r="B1685" t="s">
        <v>13</v>
      </c>
      <c r="C1685" s="145">
        <v>45930</v>
      </c>
      <c r="D1685" s="196">
        <v>150</v>
      </c>
    </row>
    <row r="1686" spans="1:4" x14ac:dyDescent="0.25">
      <c r="A1686" t="s">
        <v>105</v>
      </c>
      <c r="B1686" t="s">
        <v>105</v>
      </c>
      <c r="C1686" s="145">
        <v>45930</v>
      </c>
      <c r="D1686" s="196">
        <v>150</v>
      </c>
    </row>
    <row r="1687" spans="1:4" x14ac:dyDescent="0.25">
      <c r="A1687" t="s">
        <v>105</v>
      </c>
      <c r="B1687" t="s">
        <v>105</v>
      </c>
      <c r="C1687" s="145">
        <v>45930</v>
      </c>
      <c r="D1687" s="196">
        <v>150</v>
      </c>
    </row>
    <row r="1688" spans="1:4" x14ac:dyDescent="0.25">
      <c r="A1688" t="s">
        <v>105</v>
      </c>
      <c r="B1688" t="s">
        <v>105</v>
      </c>
      <c r="C1688" s="145">
        <v>45930</v>
      </c>
      <c r="D1688" s="196">
        <v>150</v>
      </c>
    </row>
    <row r="1689" spans="1:4" x14ac:dyDescent="0.25">
      <c r="A1689" t="s">
        <v>105</v>
      </c>
      <c r="B1689" t="s">
        <v>105</v>
      </c>
      <c r="C1689" s="145">
        <v>45930</v>
      </c>
      <c r="D1689" s="196">
        <v>150</v>
      </c>
    </row>
    <row r="1690" spans="1:4" x14ac:dyDescent="0.25">
      <c r="A1690" t="s">
        <v>105</v>
      </c>
      <c r="B1690" t="s">
        <v>105</v>
      </c>
      <c r="C1690" s="145">
        <v>45930</v>
      </c>
      <c r="D1690" s="196">
        <v>150</v>
      </c>
    </row>
    <row r="1691" spans="1:4" x14ac:dyDescent="0.25">
      <c r="A1691" t="s">
        <v>105</v>
      </c>
      <c r="B1691" t="s">
        <v>105</v>
      </c>
      <c r="C1691" s="145">
        <v>45930</v>
      </c>
      <c r="D1691" s="196">
        <v>150</v>
      </c>
    </row>
    <row r="1692" spans="1:4" x14ac:dyDescent="0.25">
      <c r="A1692" t="s">
        <v>105</v>
      </c>
      <c r="B1692" t="s">
        <v>105</v>
      </c>
      <c r="C1692" s="145">
        <v>45930</v>
      </c>
      <c r="D1692" s="196">
        <v>150</v>
      </c>
    </row>
    <row r="1693" spans="1:4" x14ac:dyDescent="0.25">
      <c r="A1693" t="s">
        <v>105</v>
      </c>
      <c r="B1693" t="s">
        <v>105</v>
      </c>
      <c r="C1693" s="145">
        <v>45930</v>
      </c>
      <c r="D1693" s="196">
        <v>150</v>
      </c>
    </row>
    <row r="1694" spans="1:4" x14ac:dyDescent="0.25">
      <c r="A1694" t="s">
        <v>105</v>
      </c>
      <c r="B1694" t="s">
        <v>105</v>
      </c>
      <c r="C1694" s="145">
        <v>45930</v>
      </c>
      <c r="D1694" s="196">
        <v>150</v>
      </c>
    </row>
    <row r="1695" spans="1:4" x14ac:dyDescent="0.25">
      <c r="A1695" t="s">
        <v>105</v>
      </c>
      <c r="B1695" t="s">
        <v>105</v>
      </c>
      <c r="C1695" s="145">
        <v>45930</v>
      </c>
      <c r="D1695" s="196">
        <v>150</v>
      </c>
    </row>
    <row r="1696" spans="1:4" x14ac:dyDescent="0.25">
      <c r="A1696" t="s">
        <v>105</v>
      </c>
      <c r="B1696" t="s">
        <v>105</v>
      </c>
      <c r="C1696" s="145">
        <v>45930</v>
      </c>
      <c r="D1696" s="196">
        <v>150</v>
      </c>
    </row>
    <row r="1697" spans="1:4" x14ac:dyDescent="0.25">
      <c r="A1697" t="s">
        <v>105</v>
      </c>
      <c r="B1697" t="s">
        <v>105</v>
      </c>
      <c r="C1697" s="145">
        <v>45930</v>
      </c>
      <c r="D1697" s="196">
        <v>150</v>
      </c>
    </row>
    <row r="1698" spans="1:4" x14ac:dyDescent="0.25">
      <c r="A1698" t="s">
        <v>105</v>
      </c>
      <c r="B1698" t="s">
        <v>105</v>
      </c>
      <c r="C1698" s="145">
        <v>45930</v>
      </c>
      <c r="D1698" s="196">
        <v>150</v>
      </c>
    </row>
    <row r="1699" spans="1:4" x14ac:dyDescent="0.25">
      <c r="A1699" t="s">
        <v>105</v>
      </c>
      <c r="B1699" t="s">
        <v>105</v>
      </c>
      <c r="C1699" s="145">
        <v>45930</v>
      </c>
      <c r="D1699" s="196">
        <v>150</v>
      </c>
    </row>
    <row r="1700" spans="1:4" x14ac:dyDescent="0.25">
      <c r="A1700" t="s">
        <v>105</v>
      </c>
      <c r="B1700" t="s">
        <v>105</v>
      </c>
      <c r="C1700" s="145">
        <v>45930</v>
      </c>
      <c r="D1700" s="196">
        <v>150</v>
      </c>
    </row>
    <row r="1701" spans="1:4" x14ac:dyDescent="0.25">
      <c r="A1701" t="s">
        <v>105</v>
      </c>
      <c r="B1701" t="s">
        <v>105</v>
      </c>
      <c r="C1701" s="145">
        <v>45930</v>
      </c>
      <c r="D1701" s="196">
        <v>150</v>
      </c>
    </row>
    <row r="1702" spans="1:4" x14ac:dyDescent="0.25">
      <c r="A1702" t="s">
        <v>38</v>
      </c>
      <c r="B1702" t="s">
        <v>38</v>
      </c>
      <c r="C1702" s="145">
        <v>45930</v>
      </c>
      <c r="D1702" s="196">
        <v>150</v>
      </c>
    </row>
    <row r="1703" spans="1:4" x14ac:dyDescent="0.25">
      <c r="A1703" t="s">
        <v>38</v>
      </c>
      <c r="B1703" t="s">
        <v>38</v>
      </c>
      <c r="C1703" s="145">
        <v>45930</v>
      </c>
      <c r="D1703" s="196">
        <v>150</v>
      </c>
    </row>
    <row r="1704" spans="1:4" x14ac:dyDescent="0.25">
      <c r="A1704" t="s">
        <v>38</v>
      </c>
      <c r="B1704" t="s">
        <v>38</v>
      </c>
      <c r="C1704" s="145">
        <v>45930</v>
      </c>
      <c r="D1704" s="196">
        <v>150</v>
      </c>
    </row>
    <row r="1705" spans="1:4" x14ac:dyDescent="0.25">
      <c r="A1705" t="s">
        <v>38</v>
      </c>
      <c r="B1705" t="s">
        <v>38</v>
      </c>
      <c r="C1705" s="145">
        <v>45930</v>
      </c>
      <c r="D1705" s="196">
        <v>150</v>
      </c>
    </row>
    <row r="1706" spans="1:4" x14ac:dyDescent="0.25">
      <c r="A1706" t="s">
        <v>38</v>
      </c>
      <c r="B1706" t="s">
        <v>38</v>
      </c>
      <c r="C1706" s="145">
        <v>45930</v>
      </c>
      <c r="D1706" s="196">
        <v>150</v>
      </c>
    </row>
    <row r="1707" spans="1:4" x14ac:dyDescent="0.25">
      <c r="A1707" t="s">
        <v>38</v>
      </c>
      <c r="B1707" t="s">
        <v>38</v>
      </c>
      <c r="C1707" s="145">
        <v>45930</v>
      </c>
      <c r="D1707" s="196">
        <v>150</v>
      </c>
    </row>
    <row r="1708" spans="1:4" x14ac:dyDescent="0.25">
      <c r="A1708" t="s">
        <v>38</v>
      </c>
      <c r="B1708" t="s">
        <v>38</v>
      </c>
      <c r="C1708" s="145">
        <v>45930</v>
      </c>
      <c r="D1708" s="196">
        <v>150</v>
      </c>
    </row>
    <row r="1709" spans="1:4" x14ac:dyDescent="0.25">
      <c r="A1709" t="s">
        <v>38</v>
      </c>
      <c r="B1709" t="s">
        <v>38</v>
      </c>
      <c r="C1709" s="145">
        <v>45930</v>
      </c>
      <c r="D1709" s="196">
        <v>150</v>
      </c>
    </row>
    <row r="1710" spans="1:4" x14ac:dyDescent="0.25">
      <c r="A1710" t="s">
        <v>38</v>
      </c>
      <c r="B1710" t="s">
        <v>38</v>
      </c>
      <c r="C1710" s="145">
        <v>45930</v>
      </c>
      <c r="D1710" s="196">
        <v>150</v>
      </c>
    </row>
    <row r="1711" spans="1:4" x14ac:dyDescent="0.25">
      <c r="A1711" t="s">
        <v>38</v>
      </c>
      <c r="B1711" t="s">
        <v>38</v>
      </c>
      <c r="C1711" s="145">
        <v>45930</v>
      </c>
      <c r="D1711" s="196">
        <v>150</v>
      </c>
    </row>
    <row r="1712" spans="1:4" x14ac:dyDescent="0.25">
      <c r="A1712" t="s">
        <v>38</v>
      </c>
      <c r="B1712" t="s">
        <v>38</v>
      </c>
      <c r="C1712" s="145">
        <v>45930</v>
      </c>
      <c r="D1712" s="196">
        <v>150</v>
      </c>
    </row>
    <row r="1713" spans="1:4" x14ac:dyDescent="0.25">
      <c r="A1713" t="s">
        <v>38</v>
      </c>
      <c r="B1713" t="s">
        <v>38</v>
      </c>
      <c r="C1713" s="145">
        <v>45930</v>
      </c>
      <c r="D1713" s="196">
        <v>150</v>
      </c>
    </row>
    <row r="1714" spans="1:4" x14ac:dyDescent="0.25">
      <c r="A1714" t="s">
        <v>78</v>
      </c>
      <c r="B1714" t="s">
        <v>78</v>
      </c>
      <c r="C1714" s="145">
        <v>45930</v>
      </c>
      <c r="D1714" s="196">
        <v>150</v>
      </c>
    </row>
    <row r="1715" spans="1:4" x14ac:dyDescent="0.25">
      <c r="A1715" t="s">
        <v>78</v>
      </c>
      <c r="B1715" t="s">
        <v>78</v>
      </c>
      <c r="C1715" s="145">
        <v>45930</v>
      </c>
      <c r="D1715" s="196">
        <v>150</v>
      </c>
    </row>
    <row r="1716" spans="1:4" x14ac:dyDescent="0.25">
      <c r="A1716" t="s">
        <v>78</v>
      </c>
      <c r="B1716" t="s">
        <v>78</v>
      </c>
      <c r="C1716" s="145">
        <v>45930</v>
      </c>
      <c r="D1716" s="196">
        <v>150</v>
      </c>
    </row>
    <row r="1717" spans="1:4" x14ac:dyDescent="0.25">
      <c r="A1717" t="s">
        <v>45</v>
      </c>
      <c r="B1717" t="s">
        <v>45</v>
      </c>
      <c r="C1717" s="145">
        <v>45930</v>
      </c>
      <c r="D1717" s="196">
        <v>150</v>
      </c>
    </row>
    <row r="1718" spans="1:4" x14ac:dyDescent="0.25">
      <c r="A1718" t="s">
        <v>45</v>
      </c>
      <c r="B1718" t="s">
        <v>45</v>
      </c>
      <c r="C1718" s="145">
        <v>45930</v>
      </c>
      <c r="D1718" s="196">
        <v>150</v>
      </c>
    </row>
    <row r="1719" spans="1:4" x14ac:dyDescent="0.25">
      <c r="A1719" t="s">
        <v>45</v>
      </c>
      <c r="B1719" t="s">
        <v>45</v>
      </c>
      <c r="C1719" s="145">
        <v>45930</v>
      </c>
      <c r="D1719" s="196">
        <v>150</v>
      </c>
    </row>
    <row r="1720" spans="1:4" x14ac:dyDescent="0.25">
      <c r="A1720" t="s">
        <v>87</v>
      </c>
      <c r="B1720" t="s">
        <v>447</v>
      </c>
      <c r="C1720" s="145">
        <v>45930</v>
      </c>
      <c r="D1720" s="196">
        <v>300</v>
      </c>
    </row>
    <row r="1721" spans="1:4" x14ac:dyDescent="0.25">
      <c r="A1721" t="s">
        <v>87</v>
      </c>
      <c r="B1721" t="s">
        <v>463</v>
      </c>
      <c r="C1721" s="145">
        <v>45930</v>
      </c>
      <c r="D1721" s="196">
        <v>210</v>
      </c>
    </row>
    <row r="1722" spans="1:4" x14ac:dyDescent="0.25">
      <c r="A1722" t="s">
        <v>87</v>
      </c>
      <c r="B1722" t="s">
        <v>464</v>
      </c>
      <c r="C1722" s="145">
        <v>45930</v>
      </c>
      <c r="D1722" s="196">
        <v>420</v>
      </c>
    </row>
    <row r="1723" spans="1:4" x14ac:dyDescent="0.25">
      <c r="A1723" t="s">
        <v>87</v>
      </c>
      <c r="B1723" t="s">
        <v>467</v>
      </c>
      <c r="C1723" s="145">
        <v>45930</v>
      </c>
      <c r="D1723" s="196">
        <v>600</v>
      </c>
    </row>
    <row r="1724" spans="1:4" x14ac:dyDescent="0.25">
      <c r="A1724" t="s">
        <v>87</v>
      </c>
      <c r="B1724" t="s">
        <v>468</v>
      </c>
      <c r="C1724" s="145">
        <v>45930</v>
      </c>
      <c r="D1724" s="196">
        <v>210</v>
      </c>
    </row>
    <row r="1725" spans="1:4" x14ac:dyDescent="0.25">
      <c r="A1725" t="s">
        <v>87</v>
      </c>
      <c r="B1725" t="s">
        <v>469</v>
      </c>
      <c r="C1725" s="145">
        <v>45930</v>
      </c>
      <c r="D1725" s="196">
        <v>70</v>
      </c>
    </row>
    <row r="1726" spans="1:4" x14ac:dyDescent="0.25">
      <c r="A1726" t="s">
        <v>87</v>
      </c>
      <c r="B1726" t="s">
        <v>470</v>
      </c>
      <c r="C1726" s="145">
        <v>45930</v>
      </c>
      <c r="D1726" s="196">
        <v>140</v>
      </c>
    </row>
    <row r="1727" spans="1:4" x14ac:dyDescent="0.25">
      <c r="A1727" t="s">
        <v>87</v>
      </c>
      <c r="B1727" t="s">
        <v>452</v>
      </c>
      <c r="C1727" s="145">
        <v>45930</v>
      </c>
      <c r="D1727" s="196">
        <v>70</v>
      </c>
    </row>
    <row r="1728" spans="1:4" x14ac:dyDescent="0.25">
      <c r="A1728" t="s">
        <v>60</v>
      </c>
      <c r="B1728" t="s">
        <v>60</v>
      </c>
      <c r="C1728" s="145">
        <v>45930</v>
      </c>
      <c r="D1728" s="196">
        <v>300</v>
      </c>
    </row>
    <row r="1729" spans="1:4" x14ac:dyDescent="0.25">
      <c r="A1729" t="s">
        <v>32</v>
      </c>
      <c r="B1729" t="s">
        <v>32</v>
      </c>
      <c r="C1729" s="145">
        <v>45930</v>
      </c>
      <c r="D1729" s="196">
        <v>150</v>
      </c>
    </row>
    <row r="1730" spans="1:4" x14ac:dyDescent="0.25">
      <c r="A1730" t="s">
        <v>32</v>
      </c>
      <c r="B1730" t="s">
        <v>32</v>
      </c>
      <c r="C1730" s="145">
        <v>45930</v>
      </c>
      <c r="D1730" s="196">
        <v>150</v>
      </c>
    </row>
    <row r="1731" spans="1:4" x14ac:dyDescent="0.25">
      <c r="A1731" t="s">
        <v>32</v>
      </c>
      <c r="B1731" t="s">
        <v>32</v>
      </c>
      <c r="C1731" s="145">
        <v>45930</v>
      </c>
      <c r="D1731" s="196">
        <v>200</v>
      </c>
    </row>
    <row r="1732" spans="1:4" x14ac:dyDescent="0.25">
      <c r="A1732" t="s">
        <v>94</v>
      </c>
      <c r="B1732" t="s">
        <v>94</v>
      </c>
      <c r="C1732" s="145">
        <v>45930</v>
      </c>
      <c r="D1732" s="196">
        <v>100</v>
      </c>
    </row>
    <row r="1733" spans="1:4" x14ac:dyDescent="0.25">
      <c r="A1733" t="s">
        <v>88</v>
      </c>
      <c r="B1733" t="s">
        <v>413</v>
      </c>
      <c r="C1733" s="145">
        <v>45930</v>
      </c>
      <c r="D1733" s="196">
        <v>650</v>
      </c>
    </row>
    <row r="1734" spans="1:4" x14ac:dyDescent="0.25">
      <c r="A1734" t="s">
        <v>35</v>
      </c>
      <c r="B1734" t="s">
        <v>35</v>
      </c>
      <c r="C1734" s="145">
        <v>45930</v>
      </c>
      <c r="D1734" s="196">
        <v>130</v>
      </c>
    </row>
    <row r="1735" spans="1:4" x14ac:dyDescent="0.25">
      <c r="A1735" t="s">
        <v>60</v>
      </c>
      <c r="B1735" t="s">
        <v>60</v>
      </c>
      <c r="C1735" s="145">
        <v>45930</v>
      </c>
      <c r="D1735" s="196">
        <v>400</v>
      </c>
    </row>
    <row r="1736" spans="1:4" x14ac:dyDescent="0.25">
      <c r="A1736" t="s">
        <v>60</v>
      </c>
      <c r="B1736" t="s">
        <v>60</v>
      </c>
      <c r="C1736" s="145">
        <v>45930</v>
      </c>
      <c r="D1736" s="196">
        <v>1500</v>
      </c>
    </row>
    <row r="1737" spans="1:4" x14ac:dyDescent="0.25">
      <c r="A1737" t="s">
        <v>60</v>
      </c>
      <c r="B1737" t="s">
        <v>60</v>
      </c>
      <c r="C1737" s="145">
        <v>45930</v>
      </c>
      <c r="D1737" s="196">
        <v>800</v>
      </c>
    </row>
    <row r="1738" spans="1:4" x14ac:dyDescent="0.25">
      <c r="A1738" t="s">
        <v>60</v>
      </c>
      <c r="B1738" t="s">
        <v>60</v>
      </c>
      <c r="C1738" s="145">
        <v>45930</v>
      </c>
      <c r="D1738" s="196">
        <v>200</v>
      </c>
    </row>
    <row r="1739" spans="1:4" x14ac:dyDescent="0.25">
      <c r="A1739" t="s">
        <v>60</v>
      </c>
      <c r="B1739" t="s">
        <v>60</v>
      </c>
      <c r="C1739" s="145">
        <v>45930</v>
      </c>
      <c r="D1739" s="196">
        <v>400</v>
      </c>
    </row>
    <row r="1740" spans="1:4" x14ac:dyDescent="0.25">
      <c r="A1740" t="s">
        <v>60</v>
      </c>
      <c r="B1740" t="s">
        <v>60</v>
      </c>
      <c r="C1740" s="145">
        <v>45930</v>
      </c>
      <c r="D1740" s="196">
        <v>250</v>
      </c>
    </row>
    <row r="1741" spans="1:4" x14ac:dyDescent="0.25">
      <c r="A1741" t="s">
        <v>60</v>
      </c>
      <c r="B1741" t="s">
        <v>60</v>
      </c>
      <c r="C1741" s="145">
        <v>45930</v>
      </c>
      <c r="D1741" s="196">
        <v>600</v>
      </c>
    </row>
    <row r="1742" spans="1:4" x14ac:dyDescent="0.25">
      <c r="A1742" t="s">
        <v>60</v>
      </c>
      <c r="B1742" t="s">
        <v>60</v>
      </c>
      <c r="C1742" s="145">
        <v>45930</v>
      </c>
      <c r="D1742" s="196">
        <v>400</v>
      </c>
    </row>
    <row r="1743" spans="1:4" x14ac:dyDescent="0.25">
      <c r="A1743" t="s">
        <v>60</v>
      </c>
      <c r="B1743" t="s">
        <v>60</v>
      </c>
      <c r="C1743" s="145">
        <v>45930</v>
      </c>
      <c r="D1743" s="196">
        <v>500</v>
      </c>
    </row>
    <row r="1744" spans="1:4" x14ac:dyDescent="0.25">
      <c r="A1744" t="s">
        <v>60</v>
      </c>
      <c r="B1744" t="s">
        <v>60</v>
      </c>
      <c r="C1744" s="145">
        <v>45930</v>
      </c>
      <c r="D1744" s="196">
        <v>400</v>
      </c>
    </row>
    <row r="1745" spans="1:4" x14ac:dyDescent="0.25">
      <c r="A1745" t="s">
        <v>93</v>
      </c>
      <c r="B1745" t="s">
        <v>93</v>
      </c>
      <c r="C1745" s="145">
        <v>45930</v>
      </c>
      <c r="D1745" s="196">
        <v>180</v>
      </c>
    </row>
    <row r="1746" spans="1:4" x14ac:dyDescent="0.25">
      <c r="A1746" t="s">
        <v>93</v>
      </c>
      <c r="B1746" t="s">
        <v>93</v>
      </c>
      <c r="C1746" s="145">
        <v>45930</v>
      </c>
      <c r="D1746" s="196">
        <v>180</v>
      </c>
    </row>
    <row r="1747" spans="1:4" x14ac:dyDescent="0.25">
      <c r="A1747" t="s">
        <v>93</v>
      </c>
      <c r="B1747" t="s">
        <v>93</v>
      </c>
      <c r="C1747" s="145">
        <v>45930</v>
      </c>
      <c r="D1747" s="196">
        <v>180</v>
      </c>
    </row>
    <row r="1748" spans="1:4" x14ac:dyDescent="0.25">
      <c r="A1748" t="s">
        <v>93</v>
      </c>
      <c r="B1748" t="s">
        <v>93</v>
      </c>
      <c r="C1748" s="145">
        <v>45930</v>
      </c>
      <c r="D1748" s="196">
        <v>180</v>
      </c>
    </row>
    <row r="1749" spans="1:4" x14ac:dyDescent="0.25">
      <c r="A1749" t="s">
        <v>93</v>
      </c>
      <c r="B1749" t="s">
        <v>93</v>
      </c>
      <c r="C1749" s="145">
        <v>45930</v>
      </c>
      <c r="D1749" s="196">
        <v>180</v>
      </c>
    </row>
    <row r="1750" spans="1:4" x14ac:dyDescent="0.25">
      <c r="A1750" t="s">
        <v>93</v>
      </c>
      <c r="B1750" t="s">
        <v>93</v>
      </c>
      <c r="C1750" s="145">
        <v>45930</v>
      </c>
      <c r="D1750" s="196">
        <v>180</v>
      </c>
    </row>
    <row r="1751" spans="1:4" x14ac:dyDescent="0.25">
      <c r="A1751" t="s">
        <v>93</v>
      </c>
      <c r="B1751" t="s">
        <v>93</v>
      </c>
      <c r="C1751" s="145">
        <v>45930</v>
      </c>
      <c r="D1751" s="196">
        <v>180</v>
      </c>
    </row>
    <row r="1752" spans="1:4" x14ac:dyDescent="0.25">
      <c r="A1752" t="s">
        <v>93</v>
      </c>
      <c r="B1752" t="s">
        <v>93</v>
      </c>
      <c r="C1752" s="145">
        <v>45930</v>
      </c>
      <c r="D1752" s="196">
        <v>180</v>
      </c>
    </row>
    <row r="1753" spans="1:4" x14ac:dyDescent="0.25">
      <c r="A1753" t="s">
        <v>93</v>
      </c>
      <c r="B1753" t="s">
        <v>93</v>
      </c>
      <c r="C1753" s="145">
        <v>45930</v>
      </c>
      <c r="D1753" s="196">
        <v>180</v>
      </c>
    </row>
    <row r="1754" spans="1:4" x14ac:dyDescent="0.25">
      <c r="A1754" t="s">
        <v>93</v>
      </c>
      <c r="B1754" t="s">
        <v>93</v>
      </c>
      <c r="C1754" s="145">
        <v>45930</v>
      </c>
      <c r="D1754" s="196">
        <v>180</v>
      </c>
    </row>
    <row r="1755" spans="1:4" x14ac:dyDescent="0.25">
      <c r="A1755" t="s">
        <v>93</v>
      </c>
      <c r="B1755" t="s">
        <v>93</v>
      </c>
      <c r="C1755" s="145">
        <v>45930</v>
      </c>
      <c r="D1755" s="196">
        <v>180</v>
      </c>
    </row>
    <row r="1756" spans="1:4" x14ac:dyDescent="0.25">
      <c r="A1756" t="s">
        <v>93</v>
      </c>
      <c r="B1756" t="s">
        <v>93</v>
      </c>
      <c r="C1756" s="145">
        <v>45930</v>
      </c>
      <c r="D1756" s="196">
        <v>180</v>
      </c>
    </row>
    <row r="1757" spans="1:4" x14ac:dyDescent="0.25">
      <c r="A1757" t="s">
        <v>93</v>
      </c>
      <c r="B1757" t="s">
        <v>93</v>
      </c>
      <c r="C1757" s="145">
        <v>45930</v>
      </c>
      <c r="D1757" s="196">
        <v>180</v>
      </c>
    </row>
    <row r="1758" spans="1:4" x14ac:dyDescent="0.25">
      <c r="A1758" t="s">
        <v>93</v>
      </c>
      <c r="B1758" t="s">
        <v>93</v>
      </c>
      <c r="C1758" s="145">
        <v>45930</v>
      </c>
      <c r="D1758" s="196">
        <v>180</v>
      </c>
    </row>
    <row r="1759" spans="1:4" x14ac:dyDescent="0.25">
      <c r="A1759" t="s">
        <v>93</v>
      </c>
      <c r="B1759" t="s">
        <v>93</v>
      </c>
      <c r="C1759" s="145">
        <v>45930</v>
      </c>
      <c r="D1759" s="196">
        <v>180</v>
      </c>
    </row>
    <row r="1760" spans="1:4" x14ac:dyDescent="0.25">
      <c r="A1760" t="s">
        <v>93</v>
      </c>
      <c r="B1760" t="s">
        <v>93</v>
      </c>
      <c r="C1760" s="145">
        <v>45930</v>
      </c>
      <c r="D1760" s="196">
        <v>180</v>
      </c>
    </row>
    <row r="1761" spans="1:4" x14ac:dyDescent="0.25">
      <c r="A1761" t="s">
        <v>87</v>
      </c>
      <c r="B1761" t="s">
        <v>447</v>
      </c>
      <c r="C1761" s="145">
        <v>45930</v>
      </c>
      <c r="D1761" s="196">
        <v>300</v>
      </c>
    </row>
    <row r="1762" spans="1:4" x14ac:dyDescent="0.25">
      <c r="A1762" t="s">
        <v>87</v>
      </c>
      <c r="B1762" t="s">
        <v>463</v>
      </c>
      <c r="C1762" s="145">
        <v>45930</v>
      </c>
      <c r="D1762" s="196">
        <v>210</v>
      </c>
    </row>
    <row r="1763" spans="1:4" x14ac:dyDescent="0.25">
      <c r="A1763" t="s">
        <v>87</v>
      </c>
      <c r="B1763" t="s">
        <v>464</v>
      </c>
      <c r="C1763" s="145">
        <v>45930</v>
      </c>
      <c r="D1763" s="196">
        <v>420</v>
      </c>
    </row>
    <row r="1764" spans="1:4" x14ac:dyDescent="0.25">
      <c r="A1764" t="s">
        <v>87</v>
      </c>
      <c r="B1764" t="s">
        <v>467</v>
      </c>
      <c r="C1764" s="145">
        <v>45930</v>
      </c>
      <c r="D1764" s="196">
        <v>750</v>
      </c>
    </row>
    <row r="1765" spans="1:4" x14ac:dyDescent="0.25">
      <c r="A1765" t="s">
        <v>87</v>
      </c>
      <c r="B1765" t="s">
        <v>468</v>
      </c>
      <c r="C1765" s="145">
        <v>45930</v>
      </c>
      <c r="D1765" s="196">
        <v>210</v>
      </c>
    </row>
    <row r="1766" spans="1:4" x14ac:dyDescent="0.25">
      <c r="A1766" t="s">
        <v>87</v>
      </c>
      <c r="B1766" t="s">
        <v>469</v>
      </c>
      <c r="C1766" s="145">
        <v>45930</v>
      </c>
      <c r="D1766" s="196">
        <v>210</v>
      </c>
    </row>
    <row r="1767" spans="1:4" x14ac:dyDescent="0.25">
      <c r="A1767" t="s">
        <v>87</v>
      </c>
      <c r="B1767" t="s">
        <v>446</v>
      </c>
      <c r="C1767" s="145">
        <v>45930</v>
      </c>
      <c r="D1767" s="196">
        <v>150</v>
      </c>
    </row>
    <row r="1768" spans="1:4" x14ac:dyDescent="0.25">
      <c r="A1768" t="s">
        <v>12</v>
      </c>
      <c r="B1768" t="s">
        <v>12</v>
      </c>
      <c r="C1768" s="145">
        <v>45930</v>
      </c>
      <c r="D1768" s="196">
        <v>150</v>
      </c>
    </row>
    <row r="1769" spans="1:4" x14ac:dyDescent="0.25">
      <c r="A1769" t="s">
        <v>12</v>
      </c>
      <c r="B1769" t="s">
        <v>12</v>
      </c>
      <c r="C1769" s="145">
        <v>45930</v>
      </c>
      <c r="D1769" s="196">
        <v>150</v>
      </c>
    </row>
    <row r="1770" spans="1:4" x14ac:dyDescent="0.25">
      <c r="A1770" t="s">
        <v>12</v>
      </c>
      <c r="B1770" t="s">
        <v>12</v>
      </c>
      <c r="C1770" s="145">
        <v>45930</v>
      </c>
      <c r="D1770" s="196">
        <v>150</v>
      </c>
    </row>
    <row r="1771" spans="1:4" x14ac:dyDescent="0.25">
      <c r="A1771" t="s">
        <v>12</v>
      </c>
      <c r="B1771" t="s">
        <v>12</v>
      </c>
      <c r="C1771" s="145">
        <v>45930</v>
      </c>
      <c r="D1771" s="196">
        <v>150</v>
      </c>
    </row>
    <row r="1772" spans="1:4" x14ac:dyDescent="0.25">
      <c r="A1772" t="s">
        <v>12</v>
      </c>
      <c r="B1772" t="s">
        <v>12</v>
      </c>
      <c r="C1772" s="145">
        <v>45930</v>
      </c>
      <c r="D1772" s="196">
        <v>150</v>
      </c>
    </row>
    <row r="1773" spans="1:4" x14ac:dyDescent="0.25">
      <c r="A1773" t="s">
        <v>12</v>
      </c>
      <c r="B1773" t="s">
        <v>12</v>
      </c>
      <c r="C1773" s="145">
        <v>45930</v>
      </c>
      <c r="D1773" s="196">
        <v>150</v>
      </c>
    </row>
    <row r="1774" spans="1:4" x14ac:dyDescent="0.25">
      <c r="A1774" t="s">
        <v>12</v>
      </c>
      <c r="B1774" t="s">
        <v>12</v>
      </c>
      <c r="C1774" s="145">
        <v>45930</v>
      </c>
      <c r="D1774" s="196">
        <v>150</v>
      </c>
    </row>
    <row r="1775" spans="1:4" x14ac:dyDescent="0.25">
      <c r="A1775" t="s">
        <v>12</v>
      </c>
      <c r="B1775" t="s">
        <v>12</v>
      </c>
      <c r="C1775" s="145">
        <v>45930</v>
      </c>
      <c r="D1775" s="196">
        <v>150</v>
      </c>
    </row>
    <row r="1776" spans="1:4" x14ac:dyDescent="0.25">
      <c r="A1776" t="s">
        <v>12</v>
      </c>
      <c r="B1776" t="s">
        <v>12</v>
      </c>
      <c r="C1776" s="145">
        <v>45930</v>
      </c>
      <c r="D1776" s="196">
        <v>150</v>
      </c>
    </row>
    <row r="1777" spans="1:4" x14ac:dyDescent="0.25">
      <c r="A1777" t="s">
        <v>12</v>
      </c>
      <c r="B1777" t="s">
        <v>12</v>
      </c>
      <c r="C1777" s="145">
        <v>45930</v>
      </c>
      <c r="D1777" s="196">
        <v>150</v>
      </c>
    </row>
    <row r="1778" spans="1:4" x14ac:dyDescent="0.25">
      <c r="A1778" t="s">
        <v>12</v>
      </c>
      <c r="B1778" t="s">
        <v>12</v>
      </c>
      <c r="C1778" s="145">
        <v>45930</v>
      </c>
      <c r="D1778" s="196">
        <v>150</v>
      </c>
    </row>
    <row r="1779" spans="1:4" x14ac:dyDescent="0.25">
      <c r="A1779" t="s">
        <v>12</v>
      </c>
      <c r="B1779" t="s">
        <v>12</v>
      </c>
      <c r="C1779" s="145">
        <v>45930</v>
      </c>
      <c r="D1779" s="196">
        <v>150</v>
      </c>
    </row>
    <row r="1780" spans="1:4" x14ac:dyDescent="0.25">
      <c r="A1780" t="s">
        <v>105</v>
      </c>
      <c r="B1780" t="s">
        <v>105</v>
      </c>
      <c r="C1780" s="145">
        <v>45930</v>
      </c>
      <c r="D1780" s="196">
        <v>150</v>
      </c>
    </row>
    <row r="1781" spans="1:4" x14ac:dyDescent="0.25">
      <c r="A1781" t="s">
        <v>105</v>
      </c>
      <c r="B1781" t="s">
        <v>105</v>
      </c>
      <c r="C1781" s="145">
        <v>45930</v>
      </c>
      <c r="D1781" s="196">
        <v>150</v>
      </c>
    </row>
    <row r="1782" spans="1:4" x14ac:dyDescent="0.25">
      <c r="A1782" t="s">
        <v>105</v>
      </c>
      <c r="B1782" t="s">
        <v>105</v>
      </c>
      <c r="C1782" s="145">
        <v>45930</v>
      </c>
      <c r="D1782" s="196">
        <v>150</v>
      </c>
    </row>
    <row r="1783" spans="1:4" x14ac:dyDescent="0.25">
      <c r="A1783" t="s">
        <v>105</v>
      </c>
      <c r="B1783" t="s">
        <v>105</v>
      </c>
      <c r="C1783" s="145">
        <v>45930</v>
      </c>
      <c r="D1783" s="196">
        <v>150</v>
      </c>
    </row>
    <row r="1784" spans="1:4" x14ac:dyDescent="0.25">
      <c r="A1784" t="s">
        <v>105</v>
      </c>
      <c r="B1784" t="s">
        <v>105</v>
      </c>
      <c r="C1784" s="145">
        <v>45930</v>
      </c>
      <c r="D1784" s="196">
        <v>150</v>
      </c>
    </row>
    <row r="1785" spans="1:4" x14ac:dyDescent="0.25">
      <c r="A1785" t="s">
        <v>105</v>
      </c>
      <c r="B1785" t="s">
        <v>105</v>
      </c>
      <c r="C1785" s="145">
        <v>45930</v>
      </c>
      <c r="D1785" s="196">
        <v>150</v>
      </c>
    </row>
    <row r="1786" spans="1:4" x14ac:dyDescent="0.25">
      <c r="A1786" t="s">
        <v>105</v>
      </c>
      <c r="B1786" t="s">
        <v>105</v>
      </c>
      <c r="C1786" s="145">
        <v>45930</v>
      </c>
      <c r="D1786" s="196">
        <v>150</v>
      </c>
    </row>
    <row r="1787" spans="1:4" x14ac:dyDescent="0.25">
      <c r="A1787" t="s">
        <v>105</v>
      </c>
      <c r="B1787" t="s">
        <v>105</v>
      </c>
      <c r="C1787" s="145">
        <v>45930</v>
      </c>
      <c r="D1787" s="196">
        <v>150</v>
      </c>
    </row>
    <row r="1788" spans="1:4" x14ac:dyDescent="0.25">
      <c r="A1788" t="s">
        <v>105</v>
      </c>
      <c r="B1788" t="s">
        <v>105</v>
      </c>
      <c r="C1788" s="145">
        <v>45930</v>
      </c>
      <c r="D1788" s="196">
        <v>150</v>
      </c>
    </row>
    <row r="1789" spans="1:4" x14ac:dyDescent="0.25">
      <c r="A1789" t="s">
        <v>105</v>
      </c>
      <c r="B1789" t="s">
        <v>105</v>
      </c>
      <c r="C1789" s="145">
        <v>45930</v>
      </c>
      <c r="D1789" s="196">
        <v>150</v>
      </c>
    </row>
    <row r="1790" spans="1:4" x14ac:dyDescent="0.25">
      <c r="A1790" t="s">
        <v>105</v>
      </c>
      <c r="B1790" t="s">
        <v>105</v>
      </c>
      <c r="C1790" s="145">
        <v>45930</v>
      </c>
      <c r="D1790" s="196">
        <v>150</v>
      </c>
    </row>
    <row r="1791" spans="1:4" x14ac:dyDescent="0.25">
      <c r="A1791" t="s">
        <v>105</v>
      </c>
      <c r="B1791" t="s">
        <v>105</v>
      </c>
      <c r="C1791" s="145">
        <v>45930</v>
      </c>
      <c r="D1791" s="196">
        <v>150</v>
      </c>
    </row>
    <row r="1792" spans="1:4" x14ac:dyDescent="0.25">
      <c r="A1792" t="s">
        <v>105</v>
      </c>
      <c r="B1792" t="s">
        <v>105</v>
      </c>
      <c r="C1792" s="145">
        <v>45930</v>
      </c>
      <c r="D1792" s="196">
        <v>150</v>
      </c>
    </row>
    <row r="1793" spans="1:4" x14ac:dyDescent="0.25">
      <c r="A1793" t="s">
        <v>105</v>
      </c>
      <c r="B1793" t="s">
        <v>105</v>
      </c>
      <c r="C1793" s="145">
        <v>45930</v>
      </c>
      <c r="D1793" s="196">
        <v>150</v>
      </c>
    </row>
    <row r="1794" spans="1:4" x14ac:dyDescent="0.25">
      <c r="A1794" t="s">
        <v>105</v>
      </c>
      <c r="B1794" t="s">
        <v>105</v>
      </c>
      <c r="C1794" s="145">
        <v>45930</v>
      </c>
      <c r="D1794" s="196">
        <v>150</v>
      </c>
    </row>
    <row r="1795" spans="1:4" x14ac:dyDescent="0.25">
      <c r="A1795" t="s">
        <v>14</v>
      </c>
      <c r="B1795" t="s">
        <v>14</v>
      </c>
      <c r="C1795" s="145">
        <v>45930</v>
      </c>
      <c r="D1795" s="196">
        <v>150</v>
      </c>
    </row>
    <row r="1796" spans="1:4" x14ac:dyDescent="0.25">
      <c r="A1796" t="s">
        <v>14</v>
      </c>
      <c r="B1796" t="s">
        <v>14</v>
      </c>
      <c r="C1796" s="145">
        <v>45930</v>
      </c>
      <c r="D1796" s="196">
        <v>150</v>
      </c>
    </row>
    <row r="1797" spans="1:4" x14ac:dyDescent="0.25">
      <c r="A1797" t="s">
        <v>14</v>
      </c>
      <c r="B1797" t="s">
        <v>14</v>
      </c>
      <c r="C1797" s="145">
        <v>45930</v>
      </c>
      <c r="D1797" s="196">
        <v>150</v>
      </c>
    </row>
    <row r="1798" spans="1:4" x14ac:dyDescent="0.25">
      <c r="A1798" t="s">
        <v>38</v>
      </c>
      <c r="B1798" t="s">
        <v>38</v>
      </c>
      <c r="C1798" s="145">
        <v>45930</v>
      </c>
      <c r="D1798" s="196">
        <v>150</v>
      </c>
    </row>
    <row r="1799" spans="1:4" x14ac:dyDescent="0.25">
      <c r="A1799" t="s">
        <v>38</v>
      </c>
      <c r="B1799" t="s">
        <v>38</v>
      </c>
      <c r="C1799" s="145">
        <v>45930</v>
      </c>
      <c r="D1799" s="196">
        <v>150</v>
      </c>
    </row>
    <row r="1800" spans="1:4" x14ac:dyDescent="0.25">
      <c r="A1800" t="s">
        <v>38</v>
      </c>
      <c r="B1800" t="s">
        <v>38</v>
      </c>
      <c r="C1800" s="145">
        <v>45930</v>
      </c>
      <c r="D1800" s="196">
        <v>150</v>
      </c>
    </row>
    <row r="1801" spans="1:4" x14ac:dyDescent="0.25">
      <c r="A1801" t="s">
        <v>38</v>
      </c>
      <c r="B1801" t="s">
        <v>38</v>
      </c>
      <c r="C1801" s="145">
        <v>45930</v>
      </c>
      <c r="D1801" s="196">
        <v>150</v>
      </c>
    </row>
    <row r="1802" spans="1:4" x14ac:dyDescent="0.25">
      <c r="A1802" t="s">
        <v>38</v>
      </c>
      <c r="B1802" t="s">
        <v>38</v>
      </c>
      <c r="C1802" s="145">
        <v>45930</v>
      </c>
      <c r="D1802" s="196">
        <v>150</v>
      </c>
    </row>
    <row r="1803" spans="1:4" x14ac:dyDescent="0.25">
      <c r="A1803" t="s">
        <v>38</v>
      </c>
      <c r="B1803" t="s">
        <v>38</v>
      </c>
      <c r="C1803" s="145">
        <v>45930</v>
      </c>
      <c r="D1803" s="196">
        <v>150</v>
      </c>
    </row>
    <row r="1804" spans="1:4" x14ac:dyDescent="0.25">
      <c r="A1804" t="s">
        <v>38</v>
      </c>
      <c r="B1804" t="s">
        <v>38</v>
      </c>
      <c r="C1804" s="145">
        <v>45930</v>
      </c>
      <c r="D1804" s="196">
        <v>150</v>
      </c>
    </row>
    <row r="1805" spans="1:4" x14ac:dyDescent="0.25">
      <c r="A1805" t="s">
        <v>38</v>
      </c>
      <c r="B1805" t="s">
        <v>38</v>
      </c>
      <c r="C1805" s="145">
        <v>45930</v>
      </c>
      <c r="D1805" s="196">
        <v>150</v>
      </c>
    </row>
    <row r="1806" spans="1:4" x14ac:dyDescent="0.25">
      <c r="A1806" t="s">
        <v>38</v>
      </c>
      <c r="B1806" t="s">
        <v>38</v>
      </c>
      <c r="C1806" s="145">
        <v>45930</v>
      </c>
      <c r="D1806" s="196">
        <v>150</v>
      </c>
    </row>
    <row r="1807" spans="1:4" x14ac:dyDescent="0.25">
      <c r="A1807" t="s">
        <v>38</v>
      </c>
      <c r="B1807" t="s">
        <v>38</v>
      </c>
      <c r="C1807" s="145">
        <v>45930</v>
      </c>
      <c r="D1807" s="196">
        <v>150</v>
      </c>
    </row>
    <row r="1808" spans="1:4" x14ac:dyDescent="0.25">
      <c r="A1808" t="s">
        <v>38</v>
      </c>
      <c r="B1808" t="s">
        <v>38</v>
      </c>
      <c r="C1808" s="145">
        <v>45930</v>
      </c>
      <c r="D1808" s="196">
        <v>150</v>
      </c>
    </row>
    <row r="1809" spans="1:4" x14ac:dyDescent="0.25">
      <c r="A1809" t="s">
        <v>38</v>
      </c>
      <c r="B1809" t="s">
        <v>38</v>
      </c>
      <c r="C1809" s="145">
        <v>45930</v>
      </c>
      <c r="D1809" s="196">
        <v>150</v>
      </c>
    </row>
    <row r="1810" spans="1:4" x14ac:dyDescent="0.25">
      <c r="A1810" t="s">
        <v>13</v>
      </c>
      <c r="B1810" t="s">
        <v>13</v>
      </c>
      <c r="C1810" s="145">
        <v>45930</v>
      </c>
      <c r="D1810" s="196">
        <v>150</v>
      </c>
    </row>
    <row r="1811" spans="1:4" x14ac:dyDescent="0.25">
      <c r="A1811" t="s">
        <v>13</v>
      </c>
      <c r="B1811" t="s">
        <v>13</v>
      </c>
      <c r="C1811" s="145">
        <v>45930</v>
      </c>
      <c r="D1811" s="196">
        <v>150</v>
      </c>
    </row>
    <row r="1812" spans="1:4" x14ac:dyDescent="0.25">
      <c r="A1812" t="s">
        <v>13</v>
      </c>
      <c r="B1812" t="s">
        <v>13</v>
      </c>
      <c r="C1812" s="145">
        <v>45930</v>
      </c>
      <c r="D1812" s="196">
        <v>150</v>
      </c>
    </row>
    <row r="1813" spans="1:4" x14ac:dyDescent="0.25">
      <c r="A1813" t="s">
        <v>13</v>
      </c>
      <c r="B1813" t="s">
        <v>13</v>
      </c>
      <c r="C1813" s="145">
        <v>45930</v>
      </c>
      <c r="D1813" s="196">
        <v>150</v>
      </c>
    </row>
    <row r="1814" spans="1:4" x14ac:dyDescent="0.25">
      <c r="A1814" t="s">
        <v>13</v>
      </c>
      <c r="B1814" t="s">
        <v>13</v>
      </c>
      <c r="C1814" s="145">
        <v>45930</v>
      </c>
      <c r="D1814" s="196">
        <v>150</v>
      </c>
    </row>
    <row r="1815" spans="1:4" x14ac:dyDescent="0.25">
      <c r="A1815" t="s">
        <v>13</v>
      </c>
      <c r="B1815" t="s">
        <v>13</v>
      </c>
      <c r="C1815" s="145">
        <v>45930</v>
      </c>
      <c r="D1815" s="196">
        <v>150</v>
      </c>
    </row>
    <row r="1816" spans="1:4" x14ac:dyDescent="0.25">
      <c r="A1816" t="s">
        <v>78</v>
      </c>
      <c r="B1816" t="s">
        <v>78</v>
      </c>
      <c r="C1816" s="145">
        <v>45930</v>
      </c>
      <c r="D1816" s="196">
        <v>150</v>
      </c>
    </row>
    <row r="1817" spans="1:4" x14ac:dyDescent="0.25">
      <c r="A1817" t="s">
        <v>78</v>
      </c>
      <c r="B1817" t="s">
        <v>78</v>
      </c>
      <c r="C1817" s="145">
        <v>45930</v>
      </c>
      <c r="D1817" s="196">
        <v>150</v>
      </c>
    </row>
    <row r="1818" spans="1:4" x14ac:dyDescent="0.25">
      <c r="A1818" t="s">
        <v>78</v>
      </c>
      <c r="B1818" t="s">
        <v>78</v>
      </c>
      <c r="C1818" s="145">
        <v>45930</v>
      </c>
      <c r="D1818" s="196">
        <v>150</v>
      </c>
    </row>
    <row r="1819" spans="1:4" x14ac:dyDescent="0.25">
      <c r="A1819" t="s">
        <v>78</v>
      </c>
      <c r="B1819" t="s">
        <v>78</v>
      </c>
      <c r="C1819" s="145">
        <v>45930</v>
      </c>
      <c r="D1819" s="196">
        <v>150</v>
      </c>
    </row>
    <row r="1820" spans="1:4" x14ac:dyDescent="0.25">
      <c r="A1820" t="s">
        <v>12</v>
      </c>
      <c r="B1820" t="s">
        <v>12</v>
      </c>
      <c r="C1820" s="145">
        <v>45930</v>
      </c>
      <c r="D1820" s="196">
        <v>150</v>
      </c>
    </row>
    <row r="1821" spans="1:4" x14ac:dyDescent="0.25">
      <c r="A1821" t="s">
        <v>12</v>
      </c>
      <c r="B1821" t="s">
        <v>12</v>
      </c>
      <c r="C1821" s="145">
        <v>45930</v>
      </c>
      <c r="D1821" s="196">
        <v>150</v>
      </c>
    </row>
    <row r="1822" spans="1:4" x14ac:dyDescent="0.25">
      <c r="A1822" t="s">
        <v>12</v>
      </c>
      <c r="B1822" t="s">
        <v>12</v>
      </c>
      <c r="C1822" s="145">
        <v>45930</v>
      </c>
      <c r="D1822" s="196">
        <v>150</v>
      </c>
    </row>
    <row r="1823" spans="1:4" x14ac:dyDescent="0.25">
      <c r="A1823" t="s">
        <v>12</v>
      </c>
      <c r="B1823" t="s">
        <v>12</v>
      </c>
      <c r="C1823" s="145">
        <v>45930</v>
      </c>
      <c r="D1823" s="196">
        <v>150</v>
      </c>
    </row>
    <row r="1824" spans="1:4" x14ac:dyDescent="0.25">
      <c r="A1824" t="s">
        <v>12</v>
      </c>
      <c r="B1824" t="s">
        <v>12</v>
      </c>
      <c r="C1824" s="145">
        <v>45930</v>
      </c>
      <c r="D1824" s="196">
        <v>150</v>
      </c>
    </row>
    <row r="1825" spans="1:4" x14ac:dyDescent="0.25">
      <c r="A1825" t="s">
        <v>12</v>
      </c>
      <c r="B1825" t="s">
        <v>12</v>
      </c>
      <c r="C1825" s="145">
        <v>45930</v>
      </c>
      <c r="D1825" s="196">
        <v>150</v>
      </c>
    </row>
    <row r="1826" spans="1:4" x14ac:dyDescent="0.25">
      <c r="A1826" t="s">
        <v>45</v>
      </c>
      <c r="B1826" t="s">
        <v>45</v>
      </c>
      <c r="C1826" s="145">
        <v>45930</v>
      </c>
      <c r="D1826" s="196">
        <v>150</v>
      </c>
    </row>
    <row r="1827" spans="1:4" x14ac:dyDescent="0.25">
      <c r="A1827" t="s">
        <v>45</v>
      </c>
      <c r="B1827" t="s">
        <v>45</v>
      </c>
      <c r="C1827" s="145">
        <v>45930</v>
      </c>
      <c r="D1827" s="196">
        <v>150</v>
      </c>
    </row>
    <row r="1828" spans="1:4" x14ac:dyDescent="0.25">
      <c r="A1828" t="s">
        <v>45</v>
      </c>
      <c r="B1828" t="s">
        <v>45</v>
      </c>
      <c r="C1828" s="145">
        <v>45930</v>
      </c>
      <c r="D1828" s="196">
        <v>150</v>
      </c>
    </row>
    <row r="1829" spans="1:4" x14ac:dyDescent="0.25">
      <c r="A1829" t="s">
        <v>45</v>
      </c>
      <c r="B1829" t="s">
        <v>45</v>
      </c>
      <c r="C1829" s="145">
        <v>45930</v>
      </c>
      <c r="D1829" s="196">
        <v>150</v>
      </c>
    </row>
    <row r="1830" spans="1:4" x14ac:dyDescent="0.25">
      <c r="A1830" t="s">
        <v>45</v>
      </c>
      <c r="B1830" t="s">
        <v>45</v>
      </c>
      <c r="C1830" s="145">
        <v>45930</v>
      </c>
      <c r="D1830" s="196">
        <v>150</v>
      </c>
    </row>
    <row r="1831" spans="1:4" x14ac:dyDescent="0.25">
      <c r="A1831" t="s">
        <v>45</v>
      </c>
      <c r="B1831" t="s">
        <v>45</v>
      </c>
      <c r="C1831" s="145">
        <v>45930</v>
      </c>
      <c r="D1831" s="196">
        <v>150</v>
      </c>
    </row>
    <row r="1832" spans="1:4" x14ac:dyDescent="0.25">
      <c r="A1832" t="s">
        <v>94</v>
      </c>
      <c r="B1832" t="s">
        <v>94</v>
      </c>
      <c r="C1832" s="145">
        <v>45930</v>
      </c>
      <c r="D1832" s="196">
        <v>100</v>
      </c>
    </row>
    <row r="1833" spans="1:4" x14ac:dyDescent="0.25">
      <c r="A1833" t="s">
        <v>35</v>
      </c>
      <c r="B1833" t="s">
        <v>35</v>
      </c>
      <c r="C1833" s="145">
        <v>45930</v>
      </c>
      <c r="D1833" s="196">
        <v>130</v>
      </c>
    </row>
    <row r="1834" spans="1:4" x14ac:dyDescent="0.25">
      <c r="A1834" t="s">
        <v>60</v>
      </c>
      <c r="B1834" t="s">
        <v>60</v>
      </c>
      <c r="C1834" s="145">
        <v>45930</v>
      </c>
      <c r="D1834" s="196">
        <v>600</v>
      </c>
    </row>
    <row r="1835" spans="1:4" x14ac:dyDescent="0.25">
      <c r="A1835" t="s">
        <v>60</v>
      </c>
      <c r="B1835" t="s">
        <v>60</v>
      </c>
      <c r="C1835" s="145">
        <v>45930</v>
      </c>
      <c r="D1835" s="196">
        <v>1500</v>
      </c>
    </row>
    <row r="1836" spans="1:4" x14ac:dyDescent="0.25">
      <c r="A1836" t="s">
        <v>60</v>
      </c>
      <c r="B1836" t="s">
        <v>60</v>
      </c>
      <c r="C1836" s="145">
        <v>45930</v>
      </c>
      <c r="D1836" s="196">
        <v>400</v>
      </c>
    </row>
    <row r="1837" spans="1:4" x14ac:dyDescent="0.25">
      <c r="A1837" t="s">
        <v>60</v>
      </c>
      <c r="B1837" t="s">
        <v>60</v>
      </c>
      <c r="C1837" s="145">
        <v>45930</v>
      </c>
      <c r="D1837" s="196">
        <v>200</v>
      </c>
    </row>
    <row r="1838" spans="1:4" x14ac:dyDescent="0.25">
      <c r="A1838" t="s">
        <v>60</v>
      </c>
      <c r="B1838" t="s">
        <v>60</v>
      </c>
      <c r="C1838" s="145">
        <v>45930</v>
      </c>
      <c r="D1838" s="196">
        <v>1000</v>
      </c>
    </row>
    <row r="1839" spans="1:4" x14ac:dyDescent="0.25">
      <c r="A1839" t="s">
        <v>60</v>
      </c>
      <c r="B1839" t="s">
        <v>60</v>
      </c>
      <c r="C1839" s="145">
        <v>45930</v>
      </c>
      <c r="D1839" s="196">
        <v>500</v>
      </c>
    </row>
    <row r="1840" spans="1:4" x14ac:dyDescent="0.25">
      <c r="A1840" t="s">
        <v>60</v>
      </c>
      <c r="B1840" t="s">
        <v>60</v>
      </c>
      <c r="C1840" s="145">
        <v>45930</v>
      </c>
      <c r="D1840" s="196">
        <v>600</v>
      </c>
    </row>
    <row r="1841" spans="1:4" x14ac:dyDescent="0.25">
      <c r="A1841" t="s">
        <v>60</v>
      </c>
      <c r="B1841" t="s">
        <v>60</v>
      </c>
      <c r="C1841" s="145">
        <v>45930</v>
      </c>
      <c r="D1841" s="196">
        <v>400</v>
      </c>
    </row>
    <row r="1842" spans="1:4" x14ac:dyDescent="0.25">
      <c r="A1842" t="s">
        <v>60</v>
      </c>
      <c r="B1842" t="s">
        <v>60</v>
      </c>
      <c r="C1842" s="145">
        <v>45930</v>
      </c>
      <c r="D1842" s="196">
        <v>250</v>
      </c>
    </row>
    <row r="1843" spans="1:4" x14ac:dyDescent="0.25">
      <c r="A1843" t="s">
        <v>71</v>
      </c>
      <c r="B1843" t="s">
        <v>71</v>
      </c>
      <c r="C1843" s="145">
        <v>45930</v>
      </c>
      <c r="D1843" s="196">
        <v>150</v>
      </c>
    </row>
    <row r="1844" spans="1:4" x14ac:dyDescent="0.25">
      <c r="A1844" t="s">
        <v>71</v>
      </c>
      <c r="B1844" t="s">
        <v>71</v>
      </c>
      <c r="C1844" s="145">
        <v>45930</v>
      </c>
      <c r="D1844" s="196">
        <v>300</v>
      </c>
    </row>
    <row r="1845" spans="1:4" x14ac:dyDescent="0.25">
      <c r="A1845" t="s">
        <v>27</v>
      </c>
      <c r="B1845" t="s">
        <v>27</v>
      </c>
      <c r="C1845" s="145">
        <v>45930</v>
      </c>
      <c r="D1845" s="196">
        <v>450</v>
      </c>
    </row>
    <row r="1846" spans="1:4" x14ac:dyDescent="0.25">
      <c r="A1846" t="s">
        <v>93</v>
      </c>
      <c r="B1846" t="s">
        <v>53</v>
      </c>
      <c r="C1846" s="145">
        <v>45930</v>
      </c>
      <c r="D1846" s="196">
        <v>180</v>
      </c>
    </row>
    <row r="1847" spans="1:4" x14ac:dyDescent="0.25">
      <c r="A1847" t="s">
        <v>93</v>
      </c>
      <c r="B1847" t="s">
        <v>53</v>
      </c>
      <c r="C1847" s="145">
        <v>45930</v>
      </c>
      <c r="D1847" s="196">
        <v>180</v>
      </c>
    </row>
    <row r="1848" spans="1:4" x14ac:dyDescent="0.25">
      <c r="A1848" t="s">
        <v>93</v>
      </c>
      <c r="B1848" t="s">
        <v>53</v>
      </c>
      <c r="C1848" s="145">
        <v>45930</v>
      </c>
      <c r="D1848" s="196">
        <v>180</v>
      </c>
    </row>
    <row r="1849" spans="1:4" x14ac:dyDescent="0.25">
      <c r="A1849" t="s">
        <v>93</v>
      </c>
      <c r="B1849" t="s">
        <v>53</v>
      </c>
      <c r="C1849" s="145">
        <v>45930</v>
      </c>
      <c r="D1849" s="196">
        <v>180</v>
      </c>
    </row>
    <row r="1850" spans="1:4" x14ac:dyDescent="0.25">
      <c r="A1850" t="s">
        <v>93</v>
      </c>
      <c r="B1850" t="s">
        <v>53</v>
      </c>
      <c r="C1850" s="145">
        <v>45930</v>
      </c>
      <c r="D1850" s="196">
        <v>180</v>
      </c>
    </row>
    <row r="1851" spans="1:4" x14ac:dyDescent="0.25">
      <c r="A1851" t="s">
        <v>93</v>
      </c>
      <c r="B1851" t="s">
        <v>53</v>
      </c>
      <c r="C1851" s="145">
        <v>45930</v>
      </c>
      <c r="D1851" s="196">
        <v>180</v>
      </c>
    </row>
    <row r="1852" spans="1:4" x14ac:dyDescent="0.25">
      <c r="A1852" t="s">
        <v>93</v>
      </c>
      <c r="B1852" t="s">
        <v>53</v>
      </c>
      <c r="C1852" s="145">
        <v>45930</v>
      </c>
      <c r="D1852" s="196">
        <v>180</v>
      </c>
    </row>
  </sheetData>
  <autoFilter ref="A1:D1431" xr:uid="{221A1913-2C76-4072-B16E-28AB566C5CAA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6956-3055-4F53-86E3-7BA4BFC380D3}">
  <dimension ref="A1:J460"/>
  <sheetViews>
    <sheetView topLeftCell="A4" workbookViewId="0">
      <selection activeCell="H32" sqref="H32"/>
    </sheetView>
  </sheetViews>
  <sheetFormatPr defaultRowHeight="15" x14ac:dyDescent="0.25"/>
  <cols>
    <col min="1" max="1" width="34.85546875" style="189" bestFit="1" customWidth="1"/>
    <col min="2" max="2" width="24.28515625" style="189" bestFit="1" customWidth="1"/>
    <col min="3" max="3" width="17.85546875" style="191" customWidth="1"/>
    <col min="4" max="7" width="9.140625" style="189"/>
    <col min="8" max="8" width="10.5703125" style="189" bestFit="1" customWidth="1"/>
    <col min="9" max="10" width="9.5703125" style="189" bestFit="1" customWidth="1"/>
    <col min="11" max="16384" width="9.140625" style="189"/>
  </cols>
  <sheetData>
    <row r="1" spans="1:10" x14ac:dyDescent="0.25">
      <c r="A1" s="189" t="s">
        <v>458</v>
      </c>
      <c r="B1" s="189" t="s">
        <v>459</v>
      </c>
      <c r="C1" s="190" t="s">
        <v>140</v>
      </c>
    </row>
    <row r="2" spans="1:10" x14ac:dyDescent="0.25">
      <c r="A2" s="189" t="s">
        <v>16</v>
      </c>
      <c r="B2" s="189" t="s">
        <v>115</v>
      </c>
      <c r="C2" s="190">
        <v>7039.0249999999996</v>
      </c>
      <c r="H2" s="219"/>
      <c r="I2" s="221"/>
    </row>
    <row r="3" spans="1:10" x14ac:dyDescent="0.25">
      <c r="A3" s="189" t="s">
        <v>16</v>
      </c>
      <c r="B3" s="189" t="s">
        <v>127</v>
      </c>
      <c r="C3" s="190">
        <v>7996.15</v>
      </c>
      <c r="H3" s="220"/>
      <c r="I3" s="221"/>
    </row>
    <row r="4" spans="1:10" x14ac:dyDescent="0.25">
      <c r="A4" s="189" t="s">
        <v>16</v>
      </c>
      <c r="B4" s="189" t="s">
        <v>126</v>
      </c>
      <c r="C4" s="190">
        <v>1928.5569999999998</v>
      </c>
      <c r="H4" s="219"/>
      <c r="I4" s="221"/>
    </row>
    <row r="5" spans="1:10" x14ac:dyDescent="0.25">
      <c r="A5" s="189" t="s">
        <v>16</v>
      </c>
      <c r="B5" s="189" t="s">
        <v>128</v>
      </c>
      <c r="C5" s="190">
        <v>824.67600000000016</v>
      </c>
      <c r="H5" s="220"/>
      <c r="I5" s="221"/>
    </row>
    <row r="6" spans="1:10" x14ac:dyDescent="0.25">
      <c r="A6" s="189" t="s">
        <v>16</v>
      </c>
      <c r="B6" s="189" t="s">
        <v>129</v>
      </c>
      <c r="C6" s="190">
        <v>3279.4067</v>
      </c>
      <c r="H6" s="219"/>
      <c r="I6" s="221"/>
      <c r="J6" s="221"/>
    </row>
    <row r="7" spans="1:10" x14ac:dyDescent="0.25">
      <c r="A7" s="189" t="s">
        <v>16</v>
      </c>
      <c r="B7" s="189" t="s">
        <v>130</v>
      </c>
      <c r="C7" s="190">
        <v>1071.2</v>
      </c>
      <c r="H7" s="220"/>
      <c r="I7" s="221"/>
      <c r="J7" s="221"/>
    </row>
    <row r="8" spans="1:10" x14ac:dyDescent="0.25">
      <c r="A8" s="189" t="s">
        <v>16</v>
      </c>
      <c r="B8" s="189" t="s">
        <v>114</v>
      </c>
      <c r="C8" s="190">
        <v>46262.398499999996</v>
      </c>
      <c r="H8" s="219"/>
      <c r="I8" s="221"/>
      <c r="J8" s="221"/>
    </row>
    <row r="9" spans="1:10" x14ac:dyDescent="0.25">
      <c r="A9" s="189" t="s">
        <v>16</v>
      </c>
      <c r="B9" s="189" t="s">
        <v>110</v>
      </c>
      <c r="C9" s="190">
        <v>1832.4456276962712</v>
      </c>
      <c r="H9" s="220"/>
      <c r="I9" s="221"/>
      <c r="J9" s="221"/>
    </row>
    <row r="10" spans="1:10" x14ac:dyDescent="0.25">
      <c r="A10" s="189" t="s">
        <v>16</v>
      </c>
      <c r="B10" s="189" t="s">
        <v>131</v>
      </c>
      <c r="C10" s="190">
        <v>7277.9697000000006</v>
      </c>
      <c r="H10" s="219"/>
      <c r="I10" s="221"/>
      <c r="J10" s="221"/>
    </row>
    <row r="11" spans="1:10" x14ac:dyDescent="0.25">
      <c r="A11" s="189" t="s">
        <v>17</v>
      </c>
      <c r="B11" s="189" t="s">
        <v>115</v>
      </c>
      <c r="C11" s="190"/>
    </row>
    <row r="12" spans="1:10" x14ac:dyDescent="0.25">
      <c r="A12" s="189" t="s">
        <v>17</v>
      </c>
      <c r="B12" s="189" t="s">
        <v>127</v>
      </c>
      <c r="C12" s="190"/>
    </row>
    <row r="13" spans="1:10" x14ac:dyDescent="0.25">
      <c r="A13" s="189" t="s">
        <v>17</v>
      </c>
      <c r="B13" s="189" t="s">
        <v>126</v>
      </c>
      <c r="C13" s="190"/>
    </row>
    <row r="14" spans="1:10" x14ac:dyDescent="0.25">
      <c r="A14" s="189" t="s">
        <v>17</v>
      </c>
      <c r="B14" s="189" t="s">
        <v>128</v>
      </c>
      <c r="C14" s="190"/>
    </row>
    <row r="15" spans="1:10" x14ac:dyDescent="0.25">
      <c r="A15" s="189" t="s">
        <v>17</v>
      </c>
      <c r="B15" s="189" t="s">
        <v>129</v>
      </c>
      <c r="C15" s="190"/>
    </row>
    <row r="16" spans="1:10" x14ac:dyDescent="0.25">
      <c r="A16" s="189" t="s">
        <v>17</v>
      </c>
      <c r="B16" s="189" t="s">
        <v>130</v>
      </c>
      <c r="C16" s="190"/>
    </row>
    <row r="17" spans="1:3" x14ac:dyDescent="0.25">
      <c r="A17" s="189" t="s">
        <v>18</v>
      </c>
      <c r="B17" s="189" t="s">
        <v>115</v>
      </c>
      <c r="C17" s="190"/>
    </row>
    <row r="18" spans="1:3" x14ac:dyDescent="0.25">
      <c r="A18" s="189" t="s">
        <v>18</v>
      </c>
      <c r="B18" s="189" t="s">
        <v>127</v>
      </c>
      <c r="C18" s="190"/>
    </row>
    <row r="19" spans="1:3" x14ac:dyDescent="0.25">
      <c r="A19" s="189" t="s">
        <v>18</v>
      </c>
      <c r="B19" s="189" t="s">
        <v>126</v>
      </c>
      <c r="C19" s="190"/>
    </row>
    <row r="20" spans="1:3" x14ac:dyDescent="0.25">
      <c r="A20" s="189" t="s">
        <v>18</v>
      </c>
      <c r="B20" s="189" t="s">
        <v>128</v>
      </c>
      <c r="C20" s="190"/>
    </row>
    <row r="21" spans="1:3" x14ac:dyDescent="0.25">
      <c r="A21" s="189" t="s">
        <v>18</v>
      </c>
      <c r="B21" s="189" t="s">
        <v>129</v>
      </c>
      <c r="C21" s="190"/>
    </row>
    <row r="22" spans="1:3" x14ac:dyDescent="0.25">
      <c r="A22" s="189" t="s">
        <v>18</v>
      </c>
      <c r="B22" s="189" t="s">
        <v>130</v>
      </c>
      <c r="C22" s="190"/>
    </row>
    <row r="23" spans="1:3" x14ac:dyDescent="0.25">
      <c r="A23" s="189" t="s">
        <v>19</v>
      </c>
      <c r="B23" s="189" t="s">
        <v>115</v>
      </c>
      <c r="C23" s="190"/>
    </row>
    <row r="24" spans="1:3" x14ac:dyDescent="0.25">
      <c r="A24" s="189" t="s">
        <v>19</v>
      </c>
      <c r="B24" s="189" t="s">
        <v>127</v>
      </c>
      <c r="C24" s="190"/>
    </row>
    <row r="25" spans="1:3" x14ac:dyDescent="0.25">
      <c r="A25" s="189" t="s">
        <v>19</v>
      </c>
      <c r="B25" s="189" t="s">
        <v>126</v>
      </c>
      <c r="C25" s="190"/>
    </row>
    <row r="26" spans="1:3" x14ac:dyDescent="0.25">
      <c r="A26" s="189" t="s">
        <v>19</v>
      </c>
      <c r="B26" s="189" t="s">
        <v>128</v>
      </c>
      <c r="C26" s="190"/>
    </row>
    <row r="27" spans="1:3" x14ac:dyDescent="0.25">
      <c r="A27" s="189" t="s">
        <v>19</v>
      </c>
      <c r="B27" s="189" t="s">
        <v>129</v>
      </c>
      <c r="C27" s="190"/>
    </row>
    <row r="28" spans="1:3" x14ac:dyDescent="0.25">
      <c r="A28" s="189" t="s">
        <v>19</v>
      </c>
      <c r="B28" s="189" t="s">
        <v>130</v>
      </c>
      <c r="C28" s="190"/>
    </row>
    <row r="29" spans="1:3" x14ac:dyDescent="0.25">
      <c r="A29" s="189" t="s">
        <v>20</v>
      </c>
      <c r="B29" s="189" t="s">
        <v>115</v>
      </c>
      <c r="C29" s="190"/>
    </row>
    <row r="30" spans="1:3" x14ac:dyDescent="0.25">
      <c r="A30" s="189" t="s">
        <v>20</v>
      </c>
      <c r="B30" s="189" t="s">
        <v>127</v>
      </c>
      <c r="C30" s="190"/>
    </row>
    <row r="31" spans="1:3" x14ac:dyDescent="0.25">
      <c r="A31" s="189" t="s">
        <v>20</v>
      </c>
      <c r="B31" s="189" t="s">
        <v>126</v>
      </c>
      <c r="C31" s="190"/>
    </row>
    <row r="32" spans="1:3" x14ac:dyDescent="0.25">
      <c r="A32" s="189" t="s">
        <v>20</v>
      </c>
      <c r="B32" s="189" t="s">
        <v>128</v>
      </c>
      <c r="C32" s="190"/>
    </row>
    <row r="33" spans="1:3" x14ac:dyDescent="0.25">
      <c r="A33" s="189" t="s">
        <v>20</v>
      </c>
      <c r="B33" s="189" t="s">
        <v>129</v>
      </c>
      <c r="C33" s="190"/>
    </row>
    <row r="34" spans="1:3" x14ac:dyDescent="0.25">
      <c r="A34" s="189" t="s">
        <v>20</v>
      </c>
      <c r="B34" s="189" t="s">
        <v>130</v>
      </c>
      <c r="C34" s="190"/>
    </row>
    <row r="35" spans="1:3" x14ac:dyDescent="0.25">
      <c r="A35" s="189" t="s">
        <v>21</v>
      </c>
      <c r="B35" s="189" t="s">
        <v>115</v>
      </c>
      <c r="C35" s="190"/>
    </row>
    <row r="36" spans="1:3" x14ac:dyDescent="0.25">
      <c r="A36" s="189" t="s">
        <v>21</v>
      </c>
      <c r="B36" s="189" t="s">
        <v>127</v>
      </c>
      <c r="C36" s="190"/>
    </row>
    <row r="37" spans="1:3" x14ac:dyDescent="0.25">
      <c r="A37" s="189" t="s">
        <v>21</v>
      </c>
      <c r="B37" s="189" t="s">
        <v>126</v>
      </c>
      <c r="C37" s="190"/>
    </row>
    <row r="38" spans="1:3" x14ac:dyDescent="0.25">
      <c r="A38" s="189" t="s">
        <v>21</v>
      </c>
      <c r="B38" s="189" t="s">
        <v>128</v>
      </c>
      <c r="C38" s="190"/>
    </row>
    <row r="39" spans="1:3" x14ac:dyDescent="0.25">
      <c r="A39" s="189" t="s">
        <v>21</v>
      </c>
      <c r="B39" s="189" t="s">
        <v>129</v>
      </c>
      <c r="C39" s="190"/>
    </row>
    <row r="40" spans="1:3" x14ac:dyDescent="0.25">
      <c r="A40" s="189" t="s">
        <v>21</v>
      </c>
      <c r="B40" s="189" t="s">
        <v>130</v>
      </c>
      <c r="C40" s="190"/>
    </row>
    <row r="41" spans="1:3" x14ac:dyDescent="0.25">
      <c r="A41" s="189" t="s">
        <v>22</v>
      </c>
      <c r="B41" s="189" t="s">
        <v>115</v>
      </c>
      <c r="C41" s="190"/>
    </row>
    <row r="42" spans="1:3" x14ac:dyDescent="0.25">
      <c r="A42" s="189" t="s">
        <v>22</v>
      </c>
      <c r="B42" s="189" t="s">
        <v>127</v>
      </c>
      <c r="C42" s="190"/>
    </row>
    <row r="43" spans="1:3" x14ac:dyDescent="0.25">
      <c r="A43" s="189" t="s">
        <v>22</v>
      </c>
      <c r="B43" s="189" t="s">
        <v>126</v>
      </c>
      <c r="C43" s="190"/>
    </row>
    <row r="44" spans="1:3" x14ac:dyDescent="0.25">
      <c r="A44" s="189" t="s">
        <v>22</v>
      </c>
      <c r="B44" s="189" t="s">
        <v>128</v>
      </c>
      <c r="C44" s="190"/>
    </row>
    <row r="45" spans="1:3" x14ac:dyDescent="0.25">
      <c r="A45" s="189" t="s">
        <v>22</v>
      </c>
      <c r="B45" s="189" t="s">
        <v>129</v>
      </c>
      <c r="C45" s="190"/>
    </row>
    <row r="46" spans="1:3" x14ac:dyDescent="0.25">
      <c r="A46" s="189" t="s">
        <v>22</v>
      </c>
      <c r="B46" s="189" t="s">
        <v>130</v>
      </c>
      <c r="C46" s="190"/>
    </row>
    <row r="47" spans="1:3" x14ac:dyDescent="0.25">
      <c r="A47" s="189" t="s">
        <v>25</v>
      </c>
      <c r="B47" s="189" t="s">
        <v>115</v>
      </c>
      <c r="C47" s="190"/>
    </row>
    <row r="48" spans="1:3" x14ac:dyDescent="0.25">
      <c r="A48" s="189" t="s">
        <v>25</v>
      </c>
      <c r="B48" s="189" t="s">
        <v>127</v>
      </c>
      <c r="C48" s="190"/>
    </row>
    <row r="49" spans="1:3" x14ac:dyDescent="0.25">
      <c r="A49" s="189" t="s">
        <v>25</v>
      </c>
      <c r="B49" s="189" t="s">
        <v>126</v>
      </c>
      <c r="C49" s="190"/>
    </row>
    <row r="50" spans="1:3" x14ac:dyDescent="0.25">
      <c r="A50" s="189" t="s">
        <v>25</v>
      </c>
      <c r="B50" s="189" t="s">
        <v>128</v>
      </c>
      <c r="C50" s="190"/>
    </row>
    <row r="51" spans="1:3" x14ac:dyDescent="0.25">
      <c r="A51" s="189" t="s">
        <v>25</v>
      </c>
      <c r="B51" s="189" t="s">
        <v>129</v>
      </c>
      <c r="C51" s="190"/>
    </row>
    <row r="52" spans="1:3" x14ac:dyDescent="0.25">
      <c r="A52" s="189" t="s">
        <v>25</v>
      </c>
      <c r="B52" s="189" t="s">
        <v>130</v>
      </c>
      <c r="C52" s="190"/>
    </row>
    <row r="53" spans="1:3" x14ac:dyDescent="0.25">
      <c r="A53" s="189" t="s">
        <v>26</v>
      </c>
      <c r="B53" s="189" t="s">
        <v>115</v>
      </c>
      <c r="C53" s="190"/>
    </row>
    <row r="54" spans="1:3" x14ac:dyDescent="0.25">
      <c r="A54" s="189" t="s">
        <v>26</v>
      </c>
      <c r="B54" s="189" t="s">
        <v>127</v>
      </c>
      <c r="C54" s="190"/>
    </row>
    <row r="55" spans="1:3" x14ac:dyDescent="0.25">
      <c r="A55" s="189" t="s">
        <v>26</v>
      </c>
      <c r="B55" s="189" t="s">
        <v>126</v>
      </c>
      <c r="C55" s="190"/>
    </row>
    <row r="56" spans="1:3" x14ac:dyDescent="0.25">
      <c r="A56" s="189" t="s">
        <v>26</v>
      </c>
      <c r="B56" s="189" t="s">
        <v>128</v>
      </c>
      <c r="C56" s="190"/>
    </row>
    <row r="57" spans="1:3" x14ac:dyDescent="0.25">
      <c r="A57" s="189" t="s">
        <v>26</v>
      </c>
      <c r="B57" s="189" t="s">
        <v>129</v>
      </c>
      <c r="C57" s="190"/>
    </row>
    <row r="58" spans="1:3" x14ac:dyDescent="0.25">
      <c r="A58" s="189" t="s">
        <v>26</v>
      </c>
      <c r="B58" s="189" t="s">
        <v>130</v>
      </c>
      <c r="C58" s="190"/>
    </row>
    <row r="59" spans="1:3" x14ac:dyDescent="0.25">
      <c r="A59" s="189" t="s">
        <v>27</v>
      </c>
      <c r="B59" s="189" t="s">
        <v>115</v>
      </c>
      <c r="C59" s="190"/>
    </row>
    <row r="60" spans="1:3" x14ac:dyDescent="0.25">
      <c r="A60" s="189" t="s">
        <v>27</v>
      </c>
      <c r="B60" s="189" t="s">
        <v>127</v>
      </c>
      <c r="C60" s="190"/>
    </row>
    <row r="61" spans="1:3" x14ac:dyDescent="0.25">
      <c r="A61" s="189" t="s">
        <v>27</v>
      </c>
      <c r="B61" s="189" t="s">
        <v>126</v>
      </c>
      <c r="C61" s="190"/>
    </row>
    <row r="62" spans="1:3" x14ac:dyDescent="0.25">
      <c r="A62" s="189" t="s">
        <v>27</v>
      </c>
      <c r="B62" s="189" t="s">
        <v>128</v>
      </c>
      <c r="C62" s="190"/>
    </row>
    <row r="63" spans="1:3" x14ac:dyDescent="0.25">
      <c r="A63" s="189" t="s">
        <v>27</v>
      </c>
      <c r="B63" s="189" t="s">
        <v>129</v>
      </c>
      <c r="C63" s="190"/>
    </row>
    <row r="64" spans="1:3" x14ac:dyDescent="0.25">
      <c r="A64" s="189" t="s">
        <v>27</v>
      </c>
      <c r="B64" s="189" t="s">
        <v>130</v>
      </c>
      <c r="C64" s="190"/>
    </row>
    <row r="65" spans="1:3" x14ac:dyDescent="0.25">
      <c r="A65" s="189" t="s">
        <v>28</v>
      </c>
      <c r="B65" s="189" t="s">
        <v>115</v>
      </c>
      <c r="C65" s="190"/>
    </row>
    <row r="66" spans="1:3" x14ac:dyDescent="0.25">
      <c r="A66" s="189" t="s">
        <v>28</v>
      </c>
      <c r="B66" s="189" t="s">
        <v>127</v>
      </c>
      <c r="C66" s="190"/>
    </row>
    <row r="67" spans="1:3" x14ac:dyDescent="0.25">
      <c r="A67" s="189" t="s">
        <v>28</v>
      </c>
      <c r="B67" s="189" t="s">
        <v>126</v>
      </c>
      <c r="C67" s="190"/>
    </row>
    <row r="68" spans="1:3" x14ac:dyDescent="0.25">
      <c r="A68" s="189" t="s">
        <v>28</v>
      </c>
      <c r="B68" s="189" t="s">
        <v>128</v>
      </c>
      <c r="C68" s="190"/>
    </row>
    <row r="69" spans="1:3" x14ac:dyDescent="0.25">
      <c r="A69" s="189" t="s">
        <v>28</v>
      </c>
      <c r="B69" s="189" t="s">
        <v>129</v>
      </c>
      <c r="C69" s="190"/>
    </row>
    <row r="70" spans="1:3" x14ac:dyDescent="0.25">
      <c r="A70" s="189" t="s">
        <v>28</v>
      </c>
      <c r="B70" s="189" t="s">
        <v>130</v>
      </c>
      <c r="C70" s="190"/>
    </row>
    <row r="71" spans="1:3" x14ac:dyDescent="0.25">
      <c r="A71" s="189" t="s">
        <v>29</v>
      </c>
      <c r="B71" s="189" t="s">
        <v>115</v>
      </c>
      <c r="C71" s="190"/>
    </row>
    <row r="72" spans="1:3" x14ac:dyDescent="0.25">
      <c r="A72" s="189" t="s">
        <v>29</v>
      </c>
      <c r="B72" s="189" t="s">
        <v>127</v>
      </c>
      <c r="C72" s="190"/>
    </row>
    <row r="73" spans="1:3" x14ac:dyDescent="0.25">
      <c r="A73" s="189" t="s">
        <v>29</v>
      </c>
      <c r="B73" s="189" t="s">
        <v>126</v>
      </c>
      <c r="C73" s="190"/>
    </row>
    <row r="74" spans="1:3" x14ac:dyDescent="0.25">
      <c r="A74" s="189" t="s">
        <v>29</v>
      </c>
      <c r="B74" s="189" t="s">
        <v>128</v>
      </c>
      <c r="C74" s="190"/>
    </row>
    <row r="75" spans="1:3" x14ac:dyDescent="0.25">
      <c r="A75" s="189" t="s">
        <v>29</v>
      </c>
      <c r="B75" s="189" t="s">
        <v>129</v>
      </c>
      <c r="C75" s="190"/>
    </row>
    <row r="76" spans="1:3" x14ac:dyDescent="0.25">
      <c r="A76" s="189" t="s">
        <v>29</v>
      </c>
      <c r="B76" s="189" t="s">
        <v>130</v>
      </c>
      <c r="C76" s="190"/>
    </row>
    <row r="77" spans="1:3" x14ac:dyDescent="0.25">
      <c r="A77" s="189" t="s">
        <v>30</v>
      </c>
      <c r="B77" s="189" t="s">
        <v>115</v>
      </c>
      <c r="C77" s="190"/>
    </row>
    <row r="78" spans="1:3" x14ac:dyDescent="0.25">
      <c r="A78" s="189" t="s">
        <v>30</v>
      </c>
      <c r="B78" s="189" t="s">
        <v>127</v>
      </c>
      <c r="C78" s="190"/>
    </row>
    <row r="79" spans="1:3" x14ac:dyDescent="0.25">
      <c r="A79" s="189" t="s">
        <v>30</v>
      </c>
      <c r="B79" s="189" t="s">
        <v>126</v>
      </c>
      <c r="C79" s="190"/>
    </row>
    <row r="80" spans="1:3" x14ac:dyDescent="0.25">
      <c r="A80" s="189" t="s">
        <v>30</v>
      </c>
      <c r="B80" s="189" t="s">
        <v>128</v>
      </c>
      <c r="C80" s="190"/>
    </row>
    <row r="81" spans="1:3" x14ac:dyDescent="0.25">
      <c r="A81" s="189" t="s">
        <v>30</v>
      </c>
      <c r="B81" s="189" t="s">
        <v>129</v>
      </c>
      <c r="C81" s="190"/>
    </row>
    <row r="82" spans="1:3" x14ac:dyDescent="0.25">
      <c r="A82" s="189" t="s">
        <v>30</v>
      </c>
      <c r="B82" s="189" t="s">
        <v>130</v>
      </c>
      <c r="C82" s="190"/>
    </row>
    <row r="83" spans="1:3" x14ac:dyDescent="0.25">
      <c r="A83" s="189" t="s">
        <v>31</v>
      </c>
      <c r="B83" s="189" t="s">
        <v>115</v>
      </c>
      <c r="C83" s="190"/>
    </row>
    <row r="84" spans="1:3" x14ac:dyDescent="0.25">
      <c r="A84" s="189" t="s">
        <v>31</v>
      </c>
      <c r="B84" s="189" t="s">
        <v>127</v>
      </c>
      <c r="C84" s="190"/>
    </row>
    <row r="85" spans="1:3" x14ac:dyDescent="0.25">
      <c r="A85" s="189" t="s">
        <v>31</v>
      </c>
      <c r="B85" s="189" t="s">
        <v>126</v>
      </c>
      <c r="C85" s="190"/>
    </row>
    <row r="86" spans="1:3" x14ac:dyDescent="0.25">
      <c r="A86" s="189" t="s">
        <v>31</v>
      </c>
      <c r="B86" s="189" t="s">
        <v>128</v>
      </c>
      <c r="C86" s="190"/>
    </row>
    <row r="87" spans="1:3" x14ac:dyDescent="0.25">
      <c r="A87" s="189" t="s">
        <v>31</v>
      </c>
      <c r="B87" s="189" t="s">
        <v>129</v>
      </c>
      <c r="C87" s="190"/>
    </row>
    <row r="88" spans="1:3" x14ac:dyDescent="0.25">
      <c r="A88" s="189" t="s">
        <v>31</v>
      </c>
      <c r="B88" s="189" t="s">
        <v>130</v>
      </c>
      <c r="C88" s="190"/>
    </row>
    <row r="89" spans="1:3" x14ac:dyDescent="0.25">
      <c r="A89" s="189" t="s">
        <v>117</v>
      </c>
      <c r="B89" s="189" t="s">
        <v>115</v>
      </c>
      <c r="C89" s="190"/>
    </row>
    <row r="90" spans="1:3" x14ac:dyDescent="0.25">
      <c r="A90" s="189" t="s">
        <v>117</v>
      </c>
      <c r="B90" s="189" t="s">
        <v>127</v>
      </c>
      <c r="C90" s="190"/>
    </row>
    <row r="91" spans="1:3" x14ac:dyDescent="0.25">
      <c r="A91" s="189" t="s">
        <v>117</v>
      </c>
      <c r="B91" s="189" t="s">
        <v>126</v>
      </c>
      <c r="C91" s="190"/>
    </row>
    <row r="92" spans="1:3" x14ac:dyDescent="0.25">
      <c r="A92" s="189" t="s">
        <v>117</v>
      </c>
      <c r="B92" s="189" t="s">
        <v>128</v>
      </c>
      <c r="C92" s="190"/>
    </row>
    <row r="93" spans="1:3" x14ac:dyDescent="0.25">
      <c r="A93" s="189" t="s">
        <v>117</v>
      </c>
      <c r="B93" s="189" t="s">
        <v>129</v>
      </c>
      <c r="C93" s="190"/>
    </row>
    <row r="94" spans="1:3" x14ac:dyDescent="0.25">
      <c r="A94" s="189" t="s">
        <v>117</v>
      </c>
      <c r="B94" s="189" t="s">
        <v>130</v>
      </c>
      <c r="C94" s="190"/>
    </row>
    <row r="95" spans="1:3" x14ac:dyDescent="0.25">
      <c r="A95" s="189" t="s">
        <v>117</v>
      </c>
      <c r="B95" s="189" t="s">
        <v>115</v>
      </c>
      <c r="C95" s="190"/>
    </row>
    <row r="96" spans="1:3" x14ac:dyDescent="0.25">
      <c r="A96" s="189" t="s">
        <v>117</v>
      </c>
      <c r="B96" s="189" t="s">
        <v>127</v>
      </c>
      <c r="C96" s="190"/>
    </row>
    <row r="97" spans="1:3" x14ac:dyDescent="0.25">
      <c r="A97" s="189" t="s">
        <v>117</v>
      </c>
      <c r="B97" s="189" t="s">
        <v>126</v>
      </c>
      <c r="C97" s="190"/>
    </row>
    <row r="98" spans="1:3" x14ac:dyDescent="0.25">
      <c r="A98" s="189" t="s">
        <v>117</v>
      </c>
      <c r="B98" s="189" t="s">
        <v>128</v>
      </c>
      <c r="C98" s="190"/>
    </row>
    <row r="99" spans="1:3" x14ac:dyDescent="0.25">
      <c r="A99" s="189" t="s">
        <v>117</v>
      </c>
      <c r="B99" s="189" t="s">
        <v>129</v>
      </c>
      <c r="C99" s="190"/>
    </row>
    <row r="100" spans="1:3" x14ac:dyDescent="0.25">
      <c r="A100" s="189" t="s">
        <v>117</v>
      </c>
      <c r="B100" s="189" t="s">
        <v>130</v>
      </c>
      <c r="C100" s="190"/>
    </row>
    <row r="101" spans="1:3" x14ac:dyDescent="0.25">
      <c r="A101" s="189" t="s">
        <v>32</v>
      </c>
      <c r="B101" s="189" t="s">
        <v>115</v>
      </c>
      <c r="C101" s="190"/>
    </row>
    <row r="102" spans="1:3" x14ac:dyDescent="0.25">
      <c r="A102" s="189" t="s">
        <v>32</v>
      </c>
      <c r="B102" s="189" t="s">
        <v>127</v>
      </c>
      <c r="C102" s="190"/>
    </row>
    <row r="103" spans="1:3" x14ac:dyDescent="0.25">
      <c r="A103" s="189" t="s">
        <v>32</v>
      </c>
      <c r="B103" s="189" t="s">
        <v>126</v>
      </c>
      <c r="C103" s="190"/>
    </row>
    <row r="104" spans="1:3" x14ac:dyDescent="0.25">
      <c r="A104" s="189" t="s">
        <v>32</v>
      </c>
      <c r="B104" s="189" t="s">
        <v>128</v>
      </c>
      <c r="C104" s="190"/>
    </row>
    <row r="105" spans="1:3" x14ac:dyDescent="0.25">
      <c r="A105" s="189" t="s">
        <v>32</v>
      </c>
      <c r="B105" s="189" t="s">
        <v>129</v>
      </c>
      <c r="C105" s="190"/>
    </row>
    <row r="106" spans="1:3" x14ac:dyDescent="0.25">
      <c r="A106" s="189" t="s">
        <v>32</v>
      </c>
      <c r="B106" s="189" t="s">
        <v>130</v>
      </c>
      <c r="C106" s="190"/>
    </row>
    <row r="107" spans="1:3" x14ac:dyDescent="0.25">
      <c r="A107" s="189" t="s">
        <v>34</v>
      </c>
      <c r="B107" s="189" t="s">
        <v>115</v>
      </c>
      <c r="C107" s="190"/>
    </row>
    <row r="108" spans="1:3" x14ac:dyDescent="0.25">
      <c r="A108" s="189" t="s">
        <v>34</v>
      </c>
      <c r="B108" s="189" t="s">
        <v>127</v>
      </c>
      <c r="C108" s="190"/>
    </row>
    <row r="109" spans="1:3" x14ac:dyDescent="0.25">
      <c r="A109" s="189" t="s">
        <v>34</v>
      </c>
      <c r="B109" s="189" t="s">
        <v>126</v>
      </c>
      <c r="C109" s="190"/>
    </row>
    <row r="110" spans="1:3" x14ac:dyDescent="0.25">
      <c r="A110" s="189" t="s">
        <v>34</v>
      </c>
      <c r="B110" s="189" t="s">
        <v>128</v>
      </c>
      <c r="C110" s="190"/>
    </row>
    <row r="111" spans="1:3" x14ac:dyDescent="0.25">
      <c r="A111" s="189" t="s">
        <v>34</v>
      </c>
      <c r="B111" s="189" t="s">
        <v>129</v>
      </c>
      <c r="C111" s="190"/>
    </row>
    <row r="112" spans="1:3" x14ac:dyDescent="0.25">
      <c r="A112" s="189" t="s">
        <v>34</v>
      </c>
      <c r="B112" s="189" t="s">
        <v>130</v>
      </c>
      <c r="C112" s="190"/>
    </row>
    <row r="113" spans="1:3" x14ac:dyDescent="0.25">
      <c r="A113" s="189" t="s">
        <v>35</v>
      </c>
      <c r="B113" s="189" t="s">
        <v>115</v>
      </c>
      <c r="C113" s="190"/>
    </row>
    <row r="114" spans="1:3" x14ac:dyDescent="0.25">
      <c r="A114" s="189" t="s">
        <v>35</v>
      </c>
      <c r="B114" s="189" t="s">
        <v>127</v>
      </c>
      <c r="C114" s="190"/>
    </row>
    <row r="115" spans="1:3" x14ac:dyDescent="0.25">
      <c r="A115" s="189" t="s">
        <v>35</v>
      </c>
      <c r="B115" s="189" t="s">
        <v>126</v>
      </c>
      <c r="C115" s="190"/>
    </row>
    <row r="116" spans="1:3" x14ac:dyDescent="0.25">
      <c r="A116" s="189" t="s">
        <v>35</v>
      </c>
      <c r="B116" s="189" t="s">
        <v>128</v>
      </c>
      <c r="C116" s="190"/>
    </row>
    <row r="117" spans="1:3" x14ac:dyDescent="0.25">
      <c r="A117" s="189" t="s">
        <v>35</v>
      </c>
      <c r="B117" s="189" t="s">
        <v>129</v>
      </c>
      <c r="C117" s="190"/>
    </row>
    <row r="118" spans="1:3" x14ac:dyDescent="0.25">
      <c r="A118" s="189" t="s">
        <v>35</v>
      </c>
      <c r="B118" s="189" t="s">
        <v>130</v>
      </c>
      <c r="C118" s="190"/>
    </row>
    <row r="119" spans="1:3" x14ac:dyDescent="0.25">
      <c r="A119" s="189" t="s">
        <v>13</v>
      </c>
      <c r="B119" s="189" t="s">
        <v>115</v>
      </c>
      <c r="C119" s="190"/>
    </row>
    <row r="120" spans="1:3" x14ac:dyDescent="0.25">
      <c r="A120" s="189" t="s">
        <v>13</v>
      </c>
      <c r="B120" s="189" t="s">
        <v>127</v>
      </c>
      <c r="C120" s="190"/>
    </row>
    <row r="121" spans="1:3" x14ac:dyDescent="0.25">
      <c r="A121" s="189" t="s">
        <v>13</v>
      </c>
      <c r="B121" s="189" t="s">
        <v>126</v>
      </c>
      <c r="C121" s="190"/>
    </row>
    <row r="122" spans="1:3" x14ac:dyDescent="0.25">
      <c r="A122" s="189" t="s">
        <v>13</v>
      </c>
      <c r="B122" s="189" t="s">
        <v>128</v>
      </c>
      <c r="C122" s="190"/>
    </row>
    <row r="123" spans="1:3" x14ac:dyDescent="0.25">
      <c r="A123" s="189" t="s">
        <v>13</v>
      </c>
      <c r="B123" s="189" t="s">
        <v>129</v>
      </c>
      <c r="C123" s="190"/>
    </row>
    <row r="124" spans="1:3" x14ac:dyDescent="0.25">
      <c r="A124" s="189" t="s">
        <v>13</v>
      </c>
      <c r="B124" s="189" t="s">
        <v>130</v>
      </c>
      <c r="C124" s="190"/>
    </row>
    <row r="125" spans="1:3" x14ac:dyDescent="0.25">
      <c r="A125" s="189" t="s">
        <v>37</v>
      </c>
      <c r="B125" s="189" t="s">
        <v>115</v>
      </c>
      <c r="C125" s="190"/>
    </row>
    <row r="126" spans="1:3" x14ac:dyDescent="0.25">
      <c r="A126" s="189" t="s">
        <v>37</v>
      </c>
      <c r="B126" s="189" t="s">
        <v>127</v>
      </c>
      <c r="C126" s="190"/>
    </row>
    <row r="127" spans="1:3" x14ac:dyDescent="0.25">
      <c r="A127" s="189" t="s">
        <v>37</v>
      </c>
      <c r="B127" s="189" t="s">
        <v>126</v>
      </c>
      <c r="C127" s="190"/>
    </row>
    <row r="128" spans="1:3" x14ac:dyDescent="0.25">
      <c r="A128" s="189" t="s">
        <v>37</v>
      </c>
      <c r="B128" s="189" t="s">
        <v>128</v>
      </c>
      <c r="C128" s="190"/>
    </row>
    <row r="129" spans="1:3" x14ac:dyDescent="0.25">
      <c r="A129" s="189" t="s">
        <v>37</v>
      </c>
      <c r="B129" s="189" t="s">
        <v>129</v>
      </c>
      <c r="C129" s="190"/>
    </row>
    <row r="130" spans="1:3" x14ac:dyDescent="0.25">
      <c r="A130" s="189" t="s">
        <v>37</v>
      </c>
      <c r="B130" s="189" t="s">
        <v>130</v>
      </c>
      <c r="C130" s="190"/>
    </row>
    <row r="131" spans="1:3" x14ac:dyDescent="0.25">
      <c r="A131" s="189" t="s">
        <v>104</v>
      </c>
      <c r="B131" s="189" t="s">
        <v>115</v>
      </c>
      <c r="C131" s="190"/>
    </row>
    <row r="132" spans="1:3" x14ac:dyDescent="0.25">
      <c r="A132" s="189" t="s">
        <v>104</v>
      </c>
      <c r="B132" s="189" t="s">
        <v>127</v>
      </c>
      <c r="C132" s="190"/>
    </row>
    <row r="133" spans="1:3" x14ac:dyDescent="0.25">
      <c r="A133" s="189" t="s">
        <v>104</v>
      </c>
      <c r="B133" s="189" t="s">
        <v>126</v>
      </c>
      <c r="C133" s="190"/>
    </row>
    <row r="134" spans="1:3" x14ac:dyDescent="0.25">
      <c r="A134" s="189" t="s">
        <v>104</v>
      </c>
      <c r="B134" s="189" t="s">
        <v>128</v>
      </c>
      <c r="C134" s="190"/>
    </row>
    <row r="135" spans="1:3" x14ac:dyDescent="0.25">
      <c r="A135" s="189" t="s">
        <v>104</v>
      </c>
      <c r="B135" s="189" t="s">
        <v>129</v>
      </c>
      <c r="C135" s="190"/>
    </row>
    <row r="136" spans="1:3" x14ac:dyDescent="0.25">
      <c r="A136" s="189" t="s">
        <v>104</v>
      </c>
      <c r="B136" s="189" t="s">
        <v>130</v>
      </c>
      <c r="C136" s="190"/>
    </row>
    <row r="137" spans="1:3" x14ac:dyDescent="0.25">
      <c r="A137" s="189" t="s">
        <v>38</v>
      </c>
      <c r="B137" s="189" t="s">
        <v>115</v>
      </c>
      <c r="C137" s="190"/>
    </row>
    <row r="138" spans="1:3" x14ac:dyDescent="0.25">
      <c r="A138" s="189" t="s">
        <v>38</v>
      </c>
      <c r="B138" s="189" t="s">
        <v>127</v>
      </c>
      <c r="C138" s="190"/>
    </row>
    <row r="139" spans="1:3" x14ac:dyDescent="0.25">
      <c r="A139" s="189" t="s">
        <v>38</v>
      </c>
      <c r="B139" s="189" t="s">
        <v>126</v>
      </c>
      <c r="C139" s="190"/>
    </row>
    <row r="140" spans="1:3" x14ac:dyDescent="0.25">
      <c r="A140" s="189" t="s">
        <v>38</v>
      </c>
      <c r="B140" s="189" t="s">
        <v>128</v>
      </c>
      <c r="C140" s="190"/>
    </row>
    <row r="141" spans="1:3" x14ac:dyDescent="0.25">
      <c r="A141" s="189" t="s">
        <v>38</v>
      </c>
      <c r="B141" s="189" t="s">
        <v>129</v>
      </c>
      <c r="C141" s="190"/>
    </row>
    <row r="142" spans="1:3" x14ac:dyDescent="0.25">
      <c r="A142" s="189" t="s">
        <v>38</v>
      </c>
      <c r="B142" s="189" t="s">
        <v>130</v>
      </c>
      <c r="C142" s="190"/>
    </row>
    <row r="143" spans="1:3" x14ac:dyDescent="0.25">
      <c r="A143" s="189" t="s">
        <v>39</v>
      </c>
      <c r="B143" s="189" t="s">
        <v>115</v>
      </c>
      <c r="C143" s="190"/>
    </row>
    <row r="144" spans="1:3" x14ac:dyDescent="0.25">
      <c r="A144" s="189" t="s">
        <v>39</v>
      </c>
      <c r="B144" s="189" t="s">
        <v>127</v>
      </c>
      <c r="C144" s="190"/>
    </row>
    <row r="145" spans="1:3" x14ac:dyDescent="0.25">
      <c r="A145" s="189" t="s">
        <v>39</v>
      </c>
      <c r="B145" s="189" t="s">
        <v>126</v>
      </c>
      <c r="C145" s="190"/>
    </row>
    <row r="146" spans="1:3" x14ac:dyDescent="0.25">
      <c r="A146" s="189" t="s">
        <v>39</v>
      </c>
      <c r="B146" s="189" t="s">
        <v>128</v>
      </c>
      <c r="C146" s="190"/>
    </row>
    <row r="147" spans="1:3" x14ac:dyDescent="0.25">
      <c r="A147" s="189" t="s">
        <v>39</v>
      </c>
      <c r="B147" s="189" t="s">
        <v>129</v>
      </c>
      <c r="C147" s="190"/>
    </row>
    <row r="148" spans="1:3" x14ac:dyDescent="0.25">
      <c r="A148" s="189" t="s">
        <v>39</v>
      </c>
      <c r="B148" s="189" t="s">
        <v>130</v>
      </c>
      <c r="C148" s="190"/>
    </row>
    <row r="149" spans="1:3" x14ac:dyDescent="0.25">
      <c r="A149" s="189" t="s">
        <v>40</v>
      </c>
      <c r="B149" s="189" t="s">
        <v>115</v>
      </c>
      <c r="C149" s="190"/>
    </row>
    <row r="150" spans="1:3" x14ac:dyDescent="0.25">
      <c r="A150" s="189" t="s">
        <v>40</v>
      </c>
      <c r="B150" s="189" t="s">
        <v>127</v>
      </c>
      <c r="C150" s="190"/>
    </row>
    <row r="151" spans="1:3" x14ac:dyDescent="0.25">
      <c r="A151" s="189" t="s">
        <v>40</v>
      </c>
      <c r="B151" s="189" t="s">
        <v>126</v>
      </c>
      <c r="C151" s="190"/>
    </row>
    <row r="152" spans="1:3" x14ac:dyDescent="0.25">
      <c r="A152" s="189" t="s">
        <v>40</v>
      </c>
      <c r="B152" s="189" t="s">
        <v>128</v>
      </c>
      <c r="C152" s="190"/>
    </row>
    <row r="153" spans="1:3" x14ac:dyDescent="0.25">
      <c r="A153" s="189" t="s">
        <v>40</v>
      </c>
      <c r="B153" s="189" t="s">
        <v>129</v>
      </c>
      <c r="C153" s="190"/>
    </row>
    <row r="154" spans="1:3" x14ac:dyDescent="0.25">
      <c r="A154" s="189" t="s">
        <v>40</v>
      </c>
      <c r="B154" s="189" t="s">
        <v>130</v>
      </c>
      <c r="C154" s="190"/>
    </row>
    <row r="155" spans="1:3" x14ac:dyDescent="0.25">
      <c r="A155" s="189" t="s">
        <v>87</v>
      </c>
      <c r="B155" s="189" t="s">
        <v>115</v>
      </c>
      <c r="C155" s="190"/>
    </row>
    <row r="156" spans="1:3" x14ac:dyDescent="0.25">
      <c r="A156" s="189" t="s">
        <v>87</v>
      </c>
      <c r="B156" s="189" t="s">
        <v>127</v>
      </c>
      <c r="C156" s="190"/>
    </row>
    <row r="157" spans="1:3" x14ac:dyDescent="0.25">
      <c r="A157" s="189" t="s">
        <v>87</v>
      </c>
      <c r="B157" s="189" t="s">
        <v>126</v>
      </c>
      <c r="C157" s="190"/>
    </row>
    <row r="158" spans="1:3" x14ac:dyDescent="0.25">
      <c r="A158" s="189" t="s">
        <v>87</v>
      </c>
      <c r="B158" s="189" t="s">
        <v>128</v>
      </c>
      <c r="C158" s="190"/>
    </row>
    <row r="159" spans="1:3" x14ac:dyDescent="0.25">
      <c r="A159" s="189" t="s">
        <v>87</v>
      </c>
      <c r="B159" s="189" t="s">
        <v>129</v>
      </c>
      <c r="C159" s="190"/>
    </row>
    <row r="160" spans="1:3" x14ac:dyDescent="0.25">
      <c r="A160" s="189" t="s">
        <v>87</v>
      </c>
      <c r="B160" s="189" t="s">
        <v>130</v>
      </c>
      <c r="C160" s="190"/>
    </row>
    <row r="161" spans="1:3" x14ac:dyDescent="0.25">
      <c r="A161" s="189" t="s">
        <v>88</v>
      </c>
      <c r="B161" s="189" t="s">
        <v>115</v>
      </c>
      <c r="C161" s="190"/>
    </row>
    <row r="162" spans="1:3" x14ac:dyDescent="0.25">
      <c r="A162" s="189" t="s">
        <v>88</v>
      </c>
      <c r="B162" s="189" t="s">
        <v>127</v>
      </c>
      <c r="C162" s="190"/>
    </row>
    <row r="163" spans="1:3" x14ac:dyDescent="0.25">
      <c r="A163" s="189" t="s">
        <v>88</v>
      </c>
      <c r="B163" s="189" t="s">
        <v>126</v>
      </c>
      <c r="C163" s="190"/>
    </row>
    <row r="164" spans="1:3" x14ac:dyDescent="0.25">
      <c r="A164" s="189" t="s">
        <v>88</v>
      </c>
      <c r="B164" s="189" t="s">
        <v>128</v>
      </c>
      <c r="C164" s="190"/>
    </row>
    <row r="165" spans="1:3" x14ac:dyDescent="0.25">
      <c r="A165" s="189" t="s">
        <v>88</v>
      </c>
      <c r="B165" s="189" t="s">
        <v>129</v>
      </c>
      <c r="C165" s="190"/>
    </row>
    <row r="166" spans="1:3" x14ac:dyDescent="0.25">
      <c r="A166" s="189" t="s">
        <v>88</v>
      </c>
      <c r="B166" s="189" t="s">
        <v>130</v>
      </c>
      <c r="C166" s="190"/>
    </row>
    <row r="167" spans="1:3" x14ac:dyDescent="0.25">
      <c r="A167" s="189" t="s">
        <v>41</v>
      </c>
      <c r="B167" s="189" t="s">
        <v>115</v>
      </c>
      <c r="C167" s="190"/>
    </row>
    <row r="168" spans="1:3" x14ac:dyDescent="0.25">
      <c r="A168" s="189" t="s">
        <v>41</v>
      </c>
      <c r="B168" s="189" t="s">
        <v>127</v>
      </c>
      <c r="C168" s="190"/>
    </row>
    <row r="169" spans="1:3" x14ac:dyDescent="0.25">
      <c r="A169" s="189" t="s">
        <v>41</v>
      </c>
      <c r="B169" s="189" t="s">
        <v>126</v>
      </c>
      <c r="C169" s="190"/>
    </row>
    <row r="170" spans="1:3" x14ac:dyDescent="0.25">
      <c r="A170" s="189" t="s">
        <v>41</v>
      </c>
      <c r="B170" s="189" t="s">
        <v>128</v>
      </c>
      <c r="C170" s="190"/>
    </row>
    <row r="171" spans="1:3" x14ac:dyDescent="0.25">
      <c r="A171" s="189" t="s">
        <v>41</v>
      </c>
      <c r="B171" s="189" t="s">
        <v>129</v>
      </c>
      <c r="C171" s="190"/>
    </row>
    <row r="172" spans="1:3" x14ac:dyDescent="0.25">
      <c r="A172" s="189" t="s">
        <v>41</v>
      </c>
      <c r="B172" s="189" t="s">
        <v>130</v>
      </c>
      <c r="C172" s="190"/>
    </row>
    <row r="173" spans="1:3" x14ac:dyDescent="0.25">
      <c r="A173" s="189" t="s">
        <v>42</v>
      </c>
      <c r="B173" s="189" t="s">
        <v>115</v>
      </c>
      <c r="C173" s="190"/>
    </row>
    <row r="174" spans="1:3" x14ac:dyDescent="0.25">
      <c r="A174" s="189" t="s">
        <v>42</v>
      </c>
      <c r="B174" s="189" t="s">
        <v>127</v>
      </c>
      <c r="C174" s="190"/>
    </row>
    <row r="175" spans="1:3" x14ac:dyDescent="0.25">
      <c r="A175" s="189" t="s">
        <v>42</v>
      </c>
      <c r="B175" s="189" t="s">
        <v>126</v>
      </c>
      <c r="C175" s="190"/>
    </row>
    <row r="176" spans="1:3" x14ac:dyDescent="0.25">
      <c r="A176" s="189" t="s">
        <v>42</v>
      </c>
      <c r="B176" s="189" t="s">
        <v>128</v>
      </c>
      <c r="C176" s="190"/>
    </row>
    <row r="177" spans="1:3" x14ac:dyDescent="0.25">
      <c r="A177" s="189" t="s">
        <v>42</v>
      </c>
      <c r="B177" s="189" t="s">
        <v>129</v>
      </c>
      <c r="C177" s="190"/>
    </row>
    <row r="178" spans="1:3" x14ac:dyDescent="0.25">
      <c r="A178" s="189" t="s">
        <v>42</v>
      </c>
      <c r="B178" s="189" t="s">
        <v>130</v>
      </c>
      <c r="C178" s="190"/>
    </row>
    <row r="179" spans="1:3" x14ac:dyDescent="0.25">
      <c r="A179" s="189" t="s">
        <v>43</v>
      </c>
      <c r="B179" s="189" t="s">
        <v>115</v>
      </c>
      <c r="C179" s="190"/>
    </row>
    <row r="180" spans="1:3" x14ac:dyDescent="0.25">
      <c r="A180" s="189" t="s">
        <v>43</v>
      </c>
      <c r="B180" s="189" t="s">
        <v>127</v>
      </c>
      <c r="C180" s="190"/>
    </row>
    <row r="181" spans="1:3" x14ac:dyDescent="0.25">
      <c r="A181" s="189" t="s">
        <v>43</v>
      </c>
      <c r="B181" s="189" t="s">
        <v>126</v>
      </c>
      <c r="C181" s="190"/>
    </row>
    <row r="182" spans="1:3" x14ac:dyDescent="0.25">
      <c r="A182" s="189" t="s">
        <v>43</v>
      </c>
      <c r="B182" s="189" t="s">
        <v>128</v>
      </c>
      <c r="C182" s="190"/>
    </row>
    <row r="183" spans="1:3" x14ac:dyDescent="0.25">
      <c r="A183" s="189" t="s">
        <v>43</v>
      </c>
      <c r="B183" s="189" t="s">
        <v>129</v>
      </c>
      <c r="C183" s="190"/>
    </row>
    <row r="184" spans="1:3" x14ac:dyDescent="0.25">
      <c r="A184" s="189" t="s">
        <v>43</v>
      </c>
      <c r="B184" s="189" t="s">
        <v>130</v>
      </c>
      <c r="C184" s="190"/>
    </row>
    <row r="185" spans="1:3" x14ac:dyDescent="0.25">
      <c r="A185" s="189" t="s">
        <v>44</v>
      </c>
      <c r="B185" s="189" t="s">
        <v>115</v>
      </c>
      <c r="C185" s="190"/>
    </row>
    <row r="186" spans="1:3" x14ac:dyDescent="0.25">
      <c r="A186" s="189" t="s">
        <v>44</v>
      </c>
      <c r="B186" s="189" t="s">
        <v>127</v>
      </c>
      <c r="C186" s="190"/>
    </row>
    <row r="187" spans="1:3" x14ac:dyDescent="0.25">
      <c r="A187" s="189" t="s">
        <v>44</v>
      </c>
      <c r="B187" s="189" t="s">
        <v>126</v>
      </c>
      <c r="C187" s="190"/>
    </row>
    <row r="188" spans="1:3" x14ac:dyDescent="0.25">
      <c r="A188" s="189" t="s">
        <v>44</v>
      </c>
      <c r="B188" s="189" t="s">
        <v>128</v>
      </c>
      <c r="C188" s="190"/>
    </row>
    <row r="189" spans="1:3" x14ac:dyDescent="0.25">
      <c r="A189" s="189" t="s">
        <v>44</v>
      </c>
      <c r="B189" s="189" t="s">
        <v>129</v>
      </c>
      <c r="C189" s="190"/>
    </row>
    <row r="190" spans="1:3" x14ac:dyDescent="0.25">
      <c r="A190" s="189" t="s">
        <v>44</v>
      </c>
      <c r="B190" s="189" t="s">
        <v>130</v>
      </c>
      <c r="C190" s="190"/>
    </row>
    <row r="191" spans="1:3" x14ac:dyDescent="0.25">
      <c r="A191" s="189" t="s">
        <v>45</v>
      </c>
      <c r="B191" s="189" t="s">
        <v>115</v>
      </c>
      <c r="C191" s="190"/>
    </row>
    <row r="192" spans="1:3" x14ac:dyDescent="0.25">
      <c r="A192" s="189" t="s">
        <v>45</v>
      </c>
      <c r="B192" s="189" t="s">
        <v>127</v>
      </c>
      <c r="C192" s="190"/>
    </row>
    <row r="193" spans="1:3" x14ac:dyDescent="0.25">
      <c r="A193" s="189" t="s">
        <v>45</v>
      </c>
      <c r="B193" s="189" t="s">
        <v>126</v>
      </c>
      <c r="C193" s="190"/>
    </row>
    <row r="194" spans="1:3" x14ac:dyDescent="0.25">
      <c r="A194" s="189" t="s">
        <v>45</v>
      </c>
      <c r="B194" s="189" t="s">
        <v>128</v>
      </c>
      <c r="C194" s="190"/>
    </row>
    <row r="195" spans="1:3" x14ac:dyDescent="0.25">
      <c r="A195" s="189" t="s">
        <v>45</v>
      </c>
      <c r="B195" s="189" t="s">
        <v>129</v>
      </c>
      <c r="C195" s="190"/>
    </row>
    <row r="196" spans="1:3" x14ac:dyDescent="0.25">
      <c r="A196" s="189" t="s">
        <v>45</v>
      </c>
      <c r="B196" s="189" t="s">
        <v>130</v>
      </c>
      <c r="C196" s="190"/>
    </row>
    <row r="197" spans="1:3" x14ac:dyDescent="0.25">
      <c r="A197" s="189" t="s">
        <v>46</v>
      </c>
      <c r="B197" s="189" t="s">
        <v>115</v>
      </c>
      <c r="C197" s="190"/>
    </row>
    <row r="198" spans="1:3" x14ac:dyDescent="0.25">
      <c r="A198" s="189" t="s">
        <v>46</v>
      </c>
      <c r="B198" s="189" t="s">
        <v>127</v>
      </c>
      <c r="C198" s="190"/>
    </row>
    <row r="199" spans="1:3" x14ac:dyDescent="0.25">
      <c r="A199" s="189" t="s">
        <v>46</v>
      </c>
      <c r="B199" s="189" t="s">
        <v>126</v>
      </c>
      <c r="C199" s="190"/>
    </row>
    <row r="200" spans="1:3" x14ac:dyDescent="0.25">
      <c r="A200" s="189" t="s">
        <v>46</v>
      </c>
      <c r="B200" s="189" t="s">
        <v>128</v>
      </c>
      <c r="C200" s="190"/>
    </row>
    <row r="201" spans="1:3" x14ac:dyDescent="0.25">
      <c r="A201" s="189" t="s">
        <v>46</v>
      </c>
      <c r="B201" s="189" t="s">
        <v>129</v>
      </c>
      <c r="C201" s="190"/>
    </row>
    <row r="202" spans="1:3" x14ac:dyDescent="0.25">
      <c r="A202" s="189" t="s">
        <v>46</v>
      </c>
      <c r="B202" s="189" t="s">
        <v>130</v>
      </c>
      <c r="C202" s="190"/>
    </row>
    <row r="203" spans="1:3" x14ac:dyDescent="0.25">
      <c r="A203" s="189" t="s">
        <v>47</v>
      </c>
      <c r="B203" s="189" t="s">
        <v>115</v>
      </c>
      <c r="C203" s="190"/>
    </row>
    <row r="204" spans="1:3" x14ac:dyDescent="0.25">
      <c r="A204" s="189" t="s">
        <v>47</v>
      </c>
      <c r="B204" s="189" t="s">
        <v>127</v>
      </c>
      <c r="C204" s="190"/>
    </row>
    <row r="205" spans="1:3" x14ac:dyDescent="0.25">
      <c r="A205" s="189" t="s">
        <v>47</v>
      </c>
      <c r="B205" s="189" t="s">
        <v>126</v>
      </c>
      <c r="C205" s="190"/>
    </row>
    <row r="206" spans="1:3" x14ac:dyDescent="0.25">
      <c r="A206" s="189" t="s">
        <v>47</v>
      </c>
      <c r="B206" s="189" t="s">
        <v>128</v>
      </c>
      <c r="C206" s="190"/>
    </row>
    <row r="207" spans="1:3" x14ac:dyDescent="0.25">
      <c r="A207" s="189" t="s">
        <v>47</v>
      </c>
      <c r="B207" s="189" t="s">
        <v>129</v>
      </c>
      <c r="C207" s="190"/>
    </row>
    <row r="208" spans="1:3" x14ac:dyDescent="0.25">
      <c r="A208" s="189" t="s">
        <v>47</v>
      </c>
      <c r="B208" s="189" t="s">
        <v>130</v>
      </c>
      <c r="C208" s="190"/>
    </row>
    <row r="209" spans="1:3" x14ac:dyDescent="0.25">
      <c r="A209" s="189" t="s">
        <v>49</v>
      </c>
      <c r="B209" s="189" t="s">
        <v>115</v>
      </c>
      <c r="C209" s="190"/>
    </row>
    <row r="210" spans="1:3" x14ac:dyDescent="0.25">
      <c r="A210" s="189" t="s">
        <v>49</v>
      </c>
      <c r="B210" s="189" t="s">
        <v>127</v>
      </c>
      <c r="C210" s="190"/>
    </row>
    <row r="211" spans="1:3" x14ac:dyDescent="0.25">
      <c r="A211" s="189" t="s">
        <v>49</v>
      </c>
      <c r="B211" s="189" t="s">
        <v>126</v>
      </c>
      <c r="C211" s="190"/>
    </row>
    <row r="212" spans="1:3" x14ac:dyDescent="0.25">
      <c r="A212" s="189" t="s">
        <v>49</v>
      </c>
      <c r="B212" s="189" t="s">
        <v>128</v>
      </c>
      <c r="C212" s="190"/>
    </row>
    <row r="213" spans="1:3" x14ac:dyDescent="0.25">
      <c r="A213" s="189" t="s">
        <v>49</v>
      </c>
      <c r="B213" s="189" t="s">
        <v>129</v>
      </c>
      <c r="C213" s="190"/>
    </row>
    <row r="214" spans="1:3" x14ac:dyDescent="0.25">
      <c r="A214" s="189" t="s">
        <v>49</v>
      </c>
      <c r="B214" s="189" t="s">
        <v>130</v>
      </c>
      <c r="C214" s="190"/>
    </row>
    <row r="215" spans="1:3" x14ac:dyDescent="0.25">
      <c r="A215" s="189" t="s">
        <v>50</v>
      </c>
      <c r="B215" s="189" t="s">
        <v>115</v>
      </c>
      <c r="C215" s="190"/>
    </row>
    <row r="216" spans="1:3" x14ac:dyDescent="0.25">
      <c r="A216" s="189" t="s">
        <v>50</v>
      </c>
      <c r="B216" s="189" t="s">
        <v>127</v>
      </c>
      <c r="C216" s="190"/>
    </row>
    <row r="217" spans="1:3" x14ac:dyDescent="0.25">
      <c r="A217" s="189" t="s">
        <v>50</v>
      </c>
      <c r="B217" s="189" t="s">
        <v>126</v>
      </c>
      <c r="C217" s="190"/>
    </row>
    <row r="218" spans="1:3" x14ac:dyDescent="0.25">
      <c r="A218" s="189" t="s">
        <v>50</v>
      </c>
      <c r="B218" s="189" t="s">
        <v>128</v>
      </c>
      <c r="C218" s="190"/>
    </row>
    <row r="219" spans="1:3" x14ac:dyDescent="0.25">
      <c r="A219" s="189" t="s">
        <v>50</v>
      </c>
      <c r="B219" s="189" t="s">
        <v>129</v>
      </c>
      <c r="C219" s="190"/>
    </row>
    <row r="220" spans="1:3" x14ac:dyDescent="0.25">
      <c r="A220" s="189" t="s">
        <v>50</v>
      </c>
      <c r="B220" s="189" t="s">
        <v>130</v>
      </c>
      <c r="C220" s="190"/>
    </row>
    <row r="221" spans="1:3" x14ac:dyDescent="0.25">
      <c r="A221" s="189" t="s">
        <v>15</v>
      </c>
      <c r="B221" s="189" t="s">
        <v>115</v>
      </c>
      <c r="C221" s="190"/>
    </row>
    <row r="222" spans="1:3" x14ac:dyDescent="0.25">
      <c r="A222" s="189" t="s">
        <v>15</v>
      </c>
      <c r="B222" s="189" t="s">
        <v>127</v>
      </c>
      <c r="C222" s="190"/>
    </row>
    <row r="223" spans="1:3" x14ac:dyDescent="0.25">
      <c r="A223" s="189" t="s">
        <v>15</v>
      </c>
      <c r="B223" s="189" t="s">
        <v>126</v>
      </c>
      <c r="C223" s="190"/>
    </row>
    <row r="224" spans="1:3" x14ac:dyDescent="0.25">
      <c r="A224" s="189" t="s">
        <v>15</v>
      </c>
      <c r="B224" s="189" t="s">
        <v>128</v>
      </c>
      <c r="C224" s="190"/>
    </row>
    <row r="225" spans="1:3" x14ac:dyDescent="0.25">
      <c r="A225" s="189" t="s">
        <v>15</v>
      </c>
      <c r="B225" s="189" t="s">
        <v>129</v>
      </c>
      <c r="C225" s="190"/>
    </row>
    <row r="226" spans="1:3" x14ac:dyDescent="0.25">
      <c r="A226" s="189" t="s">
        <v>15</v>
      </c>
      <c r="B226" s="189" t="s">
        <v>130</v>
      </c>
      <c r="C226" s="190"/>
    </row>
    <row r="227" spans="1:3" x14ac:dyDescent="0.25">
      <c r="A227" s="189" t="s">
        <v>51</v>
      </c>
      <c r="B227" s="189" t="s">
        <v>115</v>
      </c>
      <c r="C227" s="190"/>
    </row>
    <row r="228" spans="1:3" x14ac:dyDescent="0.25">
      <c r="A228" s="189" t="s">
        <v>51</v>
      </c>
      <c r="B228" s="189" t="s">
        <v>127</v>
      </c>
      <c r="C228" s="190"/>
    </row>
    <row r="229" spans="1:3" x14ac:dyDescent="0.25">
      <c r="A229" s="189" t="s">
        <v>51</v>
      </c>
      <c r="B229" s="189" t="s">
        <v>126</v>
      </c>
      <c r="C229" s="190"/>
    </row>
    <row r="230" spans="1:3" x14ac:dyDescent="0.25">
      <c r="A230" s="189" t="s">
        <v>51</v>
      </c>
      <c r="B230" s="189" t="s">
        <v>128</v>
      </c>
      <c r="C230" s="190"/>
    </row>
    <row r="231" spans="1:3" x14ac:dyDescent="0.25">
      <c r="A231" s="189" t="s">
        <v>51</v>
      </c>
      <c r="B231" s="189" t="s">
        <v>129</v>
      </c>
      <c r="C231" s="190"/>
    </row>
    <row r="232" spans="1:3" x14ac:dyDescent="0.25">
      <c r="A232" s="189" t="s">
        <v>51</v>
      </c>
      <c r="B232" s="189" t="s">
        <v>130</v>
      </c>
      <c r="C232" s="190"/>
    </row>
    <row r="233" spans="1:3" x14ac:dyDescent="0.25">
      <c r="A233" s="189" t="s">
        <v>52</v>
      </c>
      <c r="B233" s="189" t="s">
        <v>115</v>
      </c>
      <c r="C233" s="190"/>
    </row>
    <row r="234" spans="1:3" x14ac:dyDescent="0.25">
      <c r="A234" s="189" t="s">
        <v>52</v>
      </c>
      <c r="B234" s="189" t="s">
        <v>127</v>
      </c>
      <c r="C234" s="190"/>
    </row>
    <row r="235" spans="1:3" x14ac:dyDescent="0.25">
      <c r="A235" s="189" t="s">
        <v>52</v>
      </c>
      <c r="B235" s="189" t="s">
        <v>126</v>
      </c>
      <c r="C235" s="190"/>
    </row>
    <row r="236" spans="1:3" x14ac:dyDescent="0.25">
      <c r="A236" s="189" t="s">
        <v>52</v>
      </c>
      <c r="B236" s="189" t="s">
        <v>128</v>
      </c>
      <c r="C236" s="190"/>
    </row>
    <row r="237" spans="1:3" x14ac:dyDescent="0.25">
      <c r="A237" s="189" t="s">
        <v>52</v>
      </c>
      <c r="B237" s="189" t="s">
        <v>129</v>
      </c>
      <c r="C237" s="190"/>
    </row>
    <row r="238" spans="1:3" x14ac:dyDescent="0.25">
      <c r="A238" s="189" t="s">
        <v>52</v>
      </c>
      <c r="B238" s="189" t="s">
        <v>130</v>
      </c>
      <c r="C238" s="190"/>
    </row>
    <row r="239" spans="1:3" x14ac:dyDescent="0.25">
      <c r="A239" s="189" t="s">
        <v>93</v>
      </c>
      <c r="B239" s="189" t="s">
        <v>115</v>
      </c>
      <c r="C239" s="190"/>
    </row>
    <row r="240" spans="1:3" x14ac:dyDescent="0.25">
      <c r="A240" s="189" t="s">
        <v>93</v>
      </c>
      <c r="B240" s="189" t="s">
        <v>127</v>
      </c>
      <c r="C240" s="190"/>
    </row>
    <row r="241" spans="1:3" x14ac:dyDescent="0.25">
      <c r="A241" s="189" t="s">
        <v>93</v>
      </c>
      <c r="B241" s="189" t="s">
        <v>126</v>
      </c>
      <c r="C241" s="190"/>
    </row>
    <row r="242" spans="1:3" x14ac:dyDescent="0.25">
      <c r="A242" s="189" t="s">
        <v>93</v>
      </c>
      <c r="B242" s="189" t="s">
        <v>128</v>
      </c>
      <c r="C242" s="190"/>
    </row>
    <row r="243" spans="1:3" x14ac:dyDescent="0.25">
      <c r="A243" s="189" t="s">
        <v>93</v>
      </c>
      <c r="B243" s="189" t="s">
        <v>129</v>
      </c>
      <c r="C243" s="190"/>
    </row>
    <row r="244" spans="1:3" x14ac:dyDescent="0.25">
      <c r="A244" s="189" t="s">
        <v>93</v>
      </c>
      <c r="B244" s="189" t="s">
        <v>130</v>
      </c>
      <c r="C244" s="190"/>
    </row>
    <row r="245" spans="1:3" x14ac:dyDescent="0.25">
      <c r="A245" s="189" t="s">
        <v>54</v>
      </c>
      <c r="B245" s="189" t="s">
        <v>115</v>
      </c>
      <c r="C245" s="190"/>
    </row>
    <row r="246" spans="1:3" x14ac:dyDescent="0.25">
      <c r="A246" s="189" t="s">
        <v>54</v>
      </c>
      <c r="B246" s="189" t="s">
        <v>127</v>
      </c>
      <c r="C246" s="190"/>
    </row>
    <row r="247" spans="1:3" x14ac:dyDescent="0.25">
      <c r="A247" s="189" t="s">
        <v>54</v>
      </c>
      <c r="B247" s="189" t="s">
        <v>126</v>
      </c>
      <c r="C247" s="190"/>
    </row>
    <row r="248" spans="1:3" x14ac:dyDescent="0.25">
      <c r="A248" s="189" t="s">
        <v>54</v>
      </c>
      <c r="B248" s="189" t="s">
        <v>128</v>
      </c>
      <c r="C248" s="190"/>
    </row>
    <row r="249" spans="1:3" x14ac:dyDescent="0.25">
      <c r="A249" s="189" t="s">
        <v>54</v>
      </c>
      <c r="B249" s="189" t="s">
        <v>129</v>
      </c>
      <c r="C249" s="190"/>
    </row>
    <row r="250" spans="1:3" x14ac:dyDescent="0.25">
      <c r="A250" s="189" t="s">
        <v>54</v>
      </c>
      <c r="B250" s="189" t="s">
        <v>130</v>
      </c>
      <c r="C250" s="190"/>
    </row>
    <row r="251" spans="1:3" x14ac:dyDescent="0.25">
      <c r="A251" s="189" t="s">
        <v>55</v>
      </c>
      <c r="B251" s="189" t="s">
        <v>115</v>
      </c>
      <c r="C251" s="190"/>
    </row>
    <row r="252" spans="1:3" x14ac:dyDescent="0.25">
      <c r="A252" s="189" t="s">
        <v>55</v>
      </c>
      <c r="B252" s="189" t="s">
        <v>127</v>
      </c>
      <c r="C252" s="190"/>
    </row>
    <row r="253" spans="1:3" x14ac:dyDescent="0.25">
      <c r="A253" s="189" t="s">
        <v>55</v>
      </c>
      <c r="B253" s="189" t="s">
        <v>126</v>
      </c>
      <c r="C253" s="190"/>
    </row>
    <row r="254" spans="1:3" x14ac:dyDescent="0.25">
      <c r="A254" s="189" t="s">
        <v>55</v>
      </c>
      <c r="B254" s="189" t="s">
        <v>128</v>
      </c>
      <c r="C254" s="190"/>
    </row>
    <row r="255" spans="1:3" x14ac:dyDescent="0.25">
      <c r="A255" s="189" t="s">
        <v>55</v>
      </c>
      <c r="B255" s="189" t="s">
        <v>129</v>
      </c>
      <c r="C255" s="190"/>
    </row>
    <row r="256" spans="1:3" x14ac:dyDescent="0.25">
      <c r="A256" s="189" t="s">
        <v>55</v>
      </c>
      <c r="B256" s="189" t="s">
        <v>130</v>
      </c>
      <c r="C256" s="190"/>
    </row>
    <row r="257" spans="1:3" x14ac:dyDescent="0.25">
      <c r="A257" s="189" t="s">
        <v>56</v>
      </c>
      <c r="B257" s="189" t="s">
        <v>115</v>
      </c>
      <c r="C257" s="190"/>
    </row>
    <row r="258" spans="1:3" x14ac:dyDescent="0.25">
      <c r="A258" s="189" t="s">
        <v>56</v>
      </c>
      <c r="B258" s="189" t="s">
        <v>127</v>
      </c>
      <c r="C258" s="190"/>
    </row>
    <row r="259" spans="1:3" x14ac:dyDescent="0.25">
      <c r="A259" s="189" t="s">
        <v>56</v>
      </c>
      <c r="B259" s="189" t="s">
        <v>126</v>
      </c>
      <c r="C259" s="190"/>
    </row>
    <row r="260" spans="1:3" x14ac:dyDescent="0.25">
      <c r="A260" s="189" t="s">
        <v>56</v>
      </c>
      <c r="B260" s="189" t="s">
        <v>128</v>
      </c>
      <c r="C260" s="190"/>
    </row>
    <row r="261" spans="1:3" x14ac:dyDescent="0.25">
      <c r="A261" s="189" t="s">
        <v>56</v>
      </c>
      <c r="B261" s="189" t="s">
        <v>129</v>
      </c>
      <c r="C261" s="190"/>
    </row>
    <row r="262" spans="1:3" x14ac:dyDescent="0.25">
      <c r="A262" s="189" t="s">
        <v>56</v>
      </c>
      <c r="B262" s="189" t="s">
        <v>130</v>
      </c>
      <c r="C262" s="190"/>
    </row>
    <row r="263" spans="1:3" x14ac:dyDescent="0.25">
      <c r="A263" s="189" t="s">
        <v>58</v>
      </c>
      <c r="B263" s="189" t="s">
        <v>115</v>
      </c>
      <c r="C263" s="190"/>
    </row>
    <row r="264" spans="1:3" x14ac:dyDescent="0.25">
      <c r="A264" s="189" t="s">
        <v>58</v>
      </c>
      <c r="B264" s="189" t="s">
        <v>127</v>
      </c>
      <c r="C264" s="190"/>
    </row>
    <row r="265" spans="1:3" x14ac:dyDescent="0.25">
      <c r="A265" s="189" t="s">
        <v>58</v>
      </c>
      <c r="B265" s="189" t="s">
        <v>126</v>
      </c>
      <c r="C265" s="190"/>
    </row>
    <row r="266" spans="1:3" x14ac:dyDescent="0.25">
      <c r="A266" s="189" t="s">
        <v>58</v>
      </c>
      <c r="B266" s="189" t="s">
        <v>128</v>
      </c>
      <c r="C266" s="190"/>
    </row>
    <row r="267" spans="1:3" x14ac:dyDescent="0.25">
      <c r="A267" s="189" t="s">
        <v>58</v>
      </c>
      <c r="B267" s="189" t="s">
        <v>129</v>
      </c>
      <c r="C267" s="190"/>
    </row>
    <row r="268" spans="1:3" x14ac:dyDescent="0.25">
      <c r="A268" s="189" t="s">
        <v>58</v>
      </c>
      <c r="B268" s="189" t="s">
        <v>130</v>
      </c>
      <c r="C268" s="190"/>
    </row>
    <row r="269" spans="1:3" x14ac:dyDescent="0.25">
      <c r="A269" s="189" t="s">
        <v>59</v>
      </c>
      <c r="B269" s="189" t="s">
        <v>115</v>
      </c>
      <c r="C269" s="190"/>
    </row>
    <row r="270" spans="1:3" x14ac:dyDescent="0.25">
      <c r="A270" s="189" t="s">
        <v>59</v>
      </c>
      <c r="B270" s="189" t="s">
        <v>127</v>
      </c>
      <c r="C270" s="190"/>
    </row>
    <row r="271" spans="1:3" x14ac:dyDescent="0.25">
      <c r="A271" s="189" t="s">
        <v>59</v>
      </c>
      <c r="B271" s="189" t="s">
        <v>126</v>
      </c>
      <c r="C271" s="190"/>
    </row>
    <row r="272" spans="1:3" x14ac:dyDescent="0.25">
      <c r="A272" s="189" t="s">
        <v>59</v>
      </c>
      <c r="B272" s="189" t="s">
        <v>128</v>
      </c>
      <c r="C272" s="190"/>
    </row>
    <row r="273" spans="1:3" x14ac:dyDescent="0.25">
      <c r="A273" s="189" t="s">
        <v>59</v>
      </c>
      <c r="B273" s="189" t="s">
        <v>129</v>
      </c>
      <c r="C273" s="190"/>
    </row>
    <row r="274" spans="1:3" x14ac:dyDescent="0.25">
      <c r="A274" s="189" t="s">
        <v>59</v>
      </c>
      <c r="B274" s="189" t="s">
        <v>130</v>
      </c>
      <c r="C274" s="190"/>
    </row>
    <row r="275" spans="1:3" x14ac:dyDescent="0.25">
      <c r="A275" s="189" t="s">
        <v>60</v>
      </c>
      <c r="B275" s="189" t="s">
        <v>115</v>
      </c>
      <c r="C275" s="190"/>
    </row>
    <row r="276" spans="1:3" x14ac:dyDescent="0.25">
      <c r="A276" s="189" t="s">
        <v>60</v>
      </c>
      <c r="B276" s="189" t="s">
        <v>127</v>
      </c>
      <c r="C276" s="190"/>
    </row>
    <row r="277" spans="1:3" x14ac:dyDescent="0.25">
      <c r="A277" s="189" t="s">
        <v>60</v>
      </c>
      <c r="B277" s="189" t="s">
        <v>126</v>
      </c>
      <c r="C277" s="190"/>
    </row>
    <row r="278" spans="1:3" x14ac:dyDescent="0.25">
      <c r="A278" s="189" t="s">
        <v>60</v>
      </c>
      <c r="B278" s="189" t="s">
        <v>128</v>
      </c>
      <c r="C278" s="190"/>
    </row>
    <row r="279" spans="1:3" x14ac:dyDescent="0.25">
      <c r="A279" s="189" t="s">
        <v>60</v>
      </c>
      <c r="B279" s="189" t="s">
        <v>129</v>
      </c>
      <c r="C279" s="190"/>
    </row>
    <row r="280" spans="1:3" x14ac:dyDescent="0.25">
      <c r="A280" s="189" t="s">
        <v>60</v>
      </c>
      <c r="B280" s="189" t="s">
        <v>130</v>
      </c>
      <c r="C280" s="190"/>
    </row>
    <row r="281" spans="1:3" x14ac:dyDescent="0.25">
      <c r="A281" s="189" t="s">
        <v>61</v>
      </c>
      <c r="B281" s="189" t="s">
        <v>115</v>
      </c>
      <c r="C281" s="190"/>
    </row>
    <row r="282" spans="1:3" x14ac:dyDescent="0.25">
      <c r="A282" s="189" t="s">
        <v>61</v>
      </c>
      <c r="B282" s="189" t="s">
        <v>127</v>
      </c>
      <c r="C282" s="190"/>
    </row>
    <row r="283" spans="1:3" x14ac:dyDescent="0.25">
      <c r="A283" s="189" t="s">
        <v>61</v>
      </c>
      <c r="B283" s="189" t="s">
        <v>126</v>
      </c>
      <c r="C283" s="190"/>
    </row>
    <row r="284" spans="1:3" x14ac:dyDescent="0.25">
      <c r="A284" s="189" t="s">
        <v>61</v>
      </c>
      <c r="B284" s="189" t="s">
        <v>128</v>
      </c>
      <c r="C284" s="190"/>
    </row>
    <row r="285" spans="1:3" x14ac:dyDescent="0.25">
      <c r="A285" s="189" t="s">
        <v>61</v>
      </c>
      <c r="B285" s="189" t="s">
        <v>129</v>
      </c>
      <c r="C285" s="190"/>
    </row>
    <row r="286" spans="1:3" x14ac:dyDescent="0.25">
      <c r="A286" s="189" t="s">
        <v>61</v>
      </c>
      <c r="B286" s="189" t="s">
        <v>130</v>
      </c>
      <c r="C286" s="190"/>
    </row>
    <row r="287" spans="1:3" x14ac:dyDescent="0.25">
      <c r="A287" s="189" t="s">
        <v>62</v>
      </c>
      <c r="B287" s="189" t="s">
        <v>115</v>
      </c>
      <c r="C287" s="190"/>
    </row>
    <row r="288" spans="1:3" x14ac:dyDescent="0.25">
      <c r="A288" s="189" t="s">
        <v>62</v>
      </c>
      <c r="B288" s="189" t="s">
        <v>127</v>
      </c>
      <c r="C288" s="190"/>
    </row>
    <row r="289" spans="1:3" x14ac:dyDescent="0.25">
      <c r="A289" s="189" t="s">
        <v>62</v>
      </c>
      <c r="B289" s="189" t="s">
        <v>126</v>
      </c>
      <c r="C289" s="190"/>
    </row>
    <row r="290" spans="1:3" x14ac:dyDescent="0.25">
      <c r="A290" s="189" t="s">
        <v>62</v>
      </c>
      <c r="B290" s="189" t="s">
        <v>128</v>
      </c>
      <c r="C290" s="190"/>
    </row>
    <row r="291" spans="1:3" x14ac:dyDescent="0.25">
      <c r="A291" s="189" t="s">
        <v>62</v>
      </c>
      <c r="B291" s="189" t="s">
        <v>129</v>
      </c>
      <c r="C291" s="190"/>
    </row>
    <row r="292" spans="1:3" x14ac:dyDescent="0.25">
      <c r="A292" s="189" t="s">
        <v>62</v>
      </c>
      <c r="B292" s="189" t="s">
        <v>130</v>
      </c>
      <c r="C292" s="190"/>
    </row>
    <row r="293" spans="1:3" x14ac:dyDescent="0.25">
      <c r="A293" s="189" t="s">
        <v>63</v>
      </c>
      <c r="B293" s="189" t="s">
        <v>115</v>
      </c>
      <c r="C293" s="190"/>
    </row>
    <row r="294" spans="1:3" x14ac:dyDescent="0.25">
      <c r="A294" s="189" t="s">
        <v>63</v>
      </c>
      <c r="B294" s="189" t="s">
        <v>127</v>
      </c>
      <c r="C294" s="190"/>
    </row>
    <row r="295" spans="1:3" x14ac:dyDescent="0.25">
      <c r="A295" s="189" t="s">
        <v>63</v>
      </c>
      <c r="B295" s="189" t="s">
        <v>126</v>
      </c>
      <c r="C295" s="190"/>
    </row>
    <row r="296" spans="1:3" x14ac:dyDescent="0.25">
      <c r="A296" s="189" t="s">
        <v>63</v>
      </c>
      <c r="B296" s="189" t="s">
        <v>128</v>
      </c>
      <c r="C296" s="190"/>
    </row>
    <row r="297" spans="1:3" x14ac:dyDescent="0.25">
      <c r="A297" s="189" t="s">
        <v>63</v>
      </c>
      <c r="B297" s="189" t="s">
        <v>129</v>
      </c>
      <c r="C297" s="190"/>
    </row>
    <row r="298" spans="1:3" x14ac:dyDescent="0.25">
      <c r="A298" s="189" t="s">
        <v>63</v>
      </c>
      <c r="B298" s="189" t="s">
        <v>130</v>
      </c>
      <c r="C298" s="190"/>
    </row>
    <row r="299" spans="1:3" x14ac:dyDescent="0.25">
      <c r="A299" s="189" t="s">
        <v>64</v>
      </c>
      <c r="B299" s="189" t="s">
        <v>115</v>
      </c>
      <c r="C299" s="190"/>
    </row>
    <row r="300" spans="1:3" x14ac:dyDescent="0.25">
      <c r="A300" s="189" t="s">
        <v>64</v>
      </c>
      <c r="B300" s="189" t="s">
        <v>127</v>
      </c>
      <c r="C300" s="190"/>
    </row>
    <row r="301" spans="1:3" x14ac:dyDescent="0.25">
      <c r="A301" s="189" t="s">
        <v>64</v>
      </c>
      <c r="B301" s="189" t="s">
        <v>126</v>
      </c>
      <c r="C301" s="190"/>
    </row>
    <row r="302" spans="1:3" x14ac:dyDescent="0.25">
      <c r="A302" s="189" t="s">
        <v>64</v>
      </c>
      <c r="B302" s="189" t="s">
        <v>128</v>
      </c>
      <c r="C302" s="190"/>
    </row>
    <row r="303" spans="1:3" x14ac:dyDescent="0.25">
      <c r="A303" s="189" t="s">
        <v>64</v>
      </c>
      <c r="B303" s="189" t="s">
        <v>129</v>
      </c>
      <c r="C303" s="190"/>
    </row>
    <row r="304" spans="1:3" x14ac:dyDescent="0.25">
      <c r="A304" s="189" t="s">
        <v>64</v>
      </c>
      <c r="B304" s="189" t="s">
        <v>130</v>
      </c>
      <c r="C304" s="190"/>
    </row>
    <row r="305" spans="1:3" x14ac:dyDescent="0.25">
      <c r="A305" s="189" t="s">
        <v>65</v>
      </c>
      <c r="B305" s="189" t="s">
        <v>115</v>
      </c>
      <c r="C305" s="190"/>
    </row>
    <row r="306" spans="1:3" x14ac:dyDescent="0.25">
      <c r="A306" s="189" t="s">
        <v>65</v>
      </c>
      <c r="B306" s="189" t="s">
        <v>127</v>
      </c>
      <c r="C306" s="190"/>
    </row>
    <row r="307" spans="1:3" x14ac:dyDescent="0.25">
      <c r="A307" s="189" t="s">
        <v>65</v>
      </c>
      <c r="B307" s="189" t="s">
        <v>126</v>
      </c>
      <c r="C307" s="190"/>
    </row>
    <row r="308" spans="1:3" x14ac:dyDescent="0.25">
      <c r="A308" s="189" t="s">
        <v>65</v>
      </c>
      <c r="B308" s="189" t="s">
        <v>128</v>
      </c>
      <c r="C308" s="190"/>
    </row>
    <row r="309" spans="1:3" x14ac:dyDescent="0.25">
      <c r="A309" s="189" t="s">
        <v>65</v>
      </c>
      <c r="B309" s="189" t="s">
        <v>129</v>
      </c>
      <c r="C309" s="190"/>
    </row>
    <row r="310" spans="1:3" x14ac:dyDescent="0.25">
      <c r="A310" s="189" t="s">
        <v>65</v>
      </c>
      <c r="B310" s="189" t="s">
        <v>130</v>
      </c>
      <c r="C310" s="190"/>
    </row>
    <row r="311" spans="1:3" x14ac:dyDescent="0.25">
      <c r="A311" s="189" t="s">
        <v>66</v>
      </c>
      <c r="B311" s="189" t="s">
        <v>115</v>
      </c>
      <c r="C311" s="190"/>
    </row>
    <row r="312" spans="1:3" x14ac:dyDescent="0.25">
      <c r="A312" s="189" t="s">
        <v>66</v>
      </c>
      <c r="B312" s="189" t="s">
        <v>127</v>
      </c>
      <c r="C312" s="190"/>
    </row>
    <row r="313" spans="1:3" x14ac:dyDescent="0.25">
      <c r="A313" s="189" t="s">
        <v>66</v>
      </c>
      <c r="B313" s="189" t="s">
        <v>126</v>
      </c>
      <c r="C313" s="190"/>
    </row>
    <row r="314" spans="1:3" x14ac:dyDescent="0.25">
      <c r="A314" s="189" t="s">
        <v>66</v>
      </c>
      <c r="B314" s="189" t="s">
        <v>128</v>
      </c>
      <c r="C314" s="190"/>
    </row>
    <row r="315" spans="1:3" x14ac:dyDescent="0.25">
      <c r="A315" s="189" t="s">
        <v>66</v>
      </c>
      <c r="B315" s="189" t="s">
        <v>129</v>
      </c>
      <c r="C315" s="190"/>
    </row>
    <row r="316" spans="1:3" x14ac:dyDescent="0.25">
      <c r="A316" s="189" t="s">
        <v>66</v>
      </c>
      <c r="B316" s="189" t="s">
        <v>130</v>
      </c>
      <c r="C316" s="190"/>
    </row>
    <row r="317" spans="1:3" x14ac:dyDescent="0.25">
      <c r="A317" s="189" t="s">
        <v>89</v>
      </c>
      <c r="B317" s="189" t="s">
        <v>115</v>
      </c>
      <c r="C317" s="190"/>
    </row>
    <row r="318" spans="1:3" x14ac:dyDescent="0.25">
      <c r="A318" s="189" t="s">
        <v>89</v>
      </c>
      <c r="B318" s="189" t="s">
        <v>127</v>
      </c>
      <c r="C318" s="190"/>
    </row>
    <row r="319" spans="1:3" x14ac:dyDescent="0.25">
      <c r="A319" s="189" t="s">
        <v>89</v>
      </c>
      <c r="B319" s="189" t="s">
        <v>126</v>
      </c>
      <c r="C319" s="190"/>
    </row>
    <row r="320" spans="1:3" x14ac:dyDescent="0.25">
      <c r="A320" s="189" t="s">
        <v>89</v>
      </c>
      <c r="B320" s="189" t="s">
        <v>128</v>
      </c>
      <c r="C320" s="190"/>
    </row>
    <row r="321" spans="1:3" x14ac:dyDescent="0.25">
      <c r="A321" s="189" t="s">
        <v>89</v>
      </c>
      <c r="B321" s="189" t="s">
        <v>129</v>
      </c>
      <c r="C321" s="190"/>
    </row>
    <row r="322" spans="1:3" x14ac:dyDescent="0.25">
      <c r="A322" s="189" t="s">
        <v>89</v>
      </c>
      <c r="B322" s="189" t="s">
        <v>130</v>
      </c>
      <c r="C322" s="190"/>
    </row>
    <row r="323" spans="1:3" x14ac:dyDescent="0.25">
      <c r="A323" s="189" t="s">
        <v>14</v>
      </c>
      <c r="B323" s="189" t="s">
        <v>115</v>
      </c>
      <c r="C323" s="190"/>
    </row>
    <row r="324" spans="1:3" x14ac:dyDescent="0.25">
      <c r="A324" s="189" t="s">
        <v>14</v>
      </c>
      <c r="B324" s="189" t="s">
        <v>127</v>
      </c>
      <c r="C324" s="190"/>
    </row>
    <row r="325" spans="1:3" x14ac:dyDescent="0.25">
      <c r="A325" s="189" t="s">
        <v>14</v>
      </c>
      <c r="B325" s="189" t="s">
        <v>126</v>
      </c>
      <c r="C325" s="190"/>
    </row>
    <row r="326" spans="1:3" x14ac:dyDescent="0.25">
      <c r="A326" s="189" t="s">
        <v>14</v>
      </c>
      <c r="B326" s="189" t="s">
        <v>128</v>
      </c>
      <c r="C326" s="190"/>
    </row>
    <row r="327" spans="1:3" x14ac:dyDescent="0.25">
      <c r="A327" s="189" t="s">
        <v>14</v>
      </c>
      <c r="B327" s="189" t="s">
        <v>129</v>
      </c>
      <c r="C327" s="190"/>
    </row>
    <row r="328" spans="1:3" x14ac:dyDescent="0.25">
      <c r="A328" s="189" t="s">
        <v>14</v>
      </c>
      <c r="B328" s="189" t="s">
        <v>130</v>
      </c>
      <c r="C328" s="190"/>
    </row>
    <row r="329" spans="1:3" x14ac:dyDescent="0.25">
      <c r="A329" s="189" t="s">
        <v>105</v>
      </c>
      <c r="B329" s="189" t="s">
        <v>115</v>
      </c>
      <c r="C329" s="190"/>
    </row>
    <row r="330" spans="1:3" x14ac:dyDescent="0.25">
      <c r="A330" s="189" t="s">
        <v>105</v>
      </c>
      <c r="B330" s="189" t="s">
        <v>127</v>
      </c>
      <c r="C330" s="190"/>
    </row>
    <row r="331" spans="1:3" x14ac:dyDescent="0.25">
      <c r="A331" s="189" t="s">
        <v>105</v>
      </c>
      <c r="B331" s="189" t="s">
        <v>126</v>
      </c>
      <c r="C331" s="190"/>
    </row>
    <row r="332" spans="1:3" x14ac:dyDescent="0.25">
      <c r="A332" s="189" t="s">
        <v>105</v>
      </c>
      <c r="B332" s="189" t="s">
        <v>128</v>
      </c>
      <c r="C332" s="190"/>
    </row>
    <row r="333" spans="1:3" x14ac:dyDescent="0.25">
      <c r="A333" s="189" t="s">
        <v>105</v>
      </c>
      <c r="B333" s="189" t="s">
        <v>129</v>
      </c>
      <c r="C333" s="190"/>
    </row>
    <row r="334" spans="1:3" x14ac:dyDescent="0.25">
      <c r="A334" s="189" t="s">
        <v>105</v>
      </c>
      <c r="B334" s="189" t="s">
        <v>130</v>
      </c>
      <c r="C334" s="190"/>
    </row>
    <row r="335" spans="1:3" x14ac:dyDescent="0.25">
      <c r="A335" s="189" t="s">
        <v>67</v>
      </c>
      <c r="B335" s="189" t="s">
        <v>115</v>
      </c>
      <c r="C335" s="190"/>
    </row>
    <row r="336" spans="1:3" x14ac:dyDescent="0.25">
      <c r="A336" s="189" t="s">
        <v>67</v>
      </c>
      <c r="B336" s="189" t="s">
        <v>127</v>
      </c>
      <c r="C336" s="190"/>
    </row>
    <row r="337" spans="1:3" x14ac:dyDescent="0.25">
      <c r="A337" s="189" t="s">
        <v>67</v>
      </c>
      <c r="B337" s="189" t="s">
        <v>126</v>
      </c>
      <c r="C337" s="190"/>
    </row>
    <row r="338" spans="1:3" x14ac:dyDescent="0.25">
      <c r="A338" s="189" t="s">
        <v>67</v>
      </c>
      <c r="B338" s="189" t="s">
        <v>128</v>
      </c>
      <c r="C338" s="190"/>
    </row>
    <row r="339" spans="1:3" x14ac:dyDescent="0.25">
      <c r="A339" s="189" t="s">
        <v>67</v>
      </c>
      <c r="B339" s="189" t="s">
        <v>129</v>
      </c>
      <c r="C339" s="190"/>
    </row>
    <row r="340" spans="1:3" x14ac:dyDescent="0.25">
      <c r="A340" s="189" t="s">
        <v>67</v>
      </c>
      <c r="B340" s="189" t="s">
        <v>130</v>
      </c>
      <c r="C340" s="190"/>
    </row>
    <row r="341" spans="1:3" x14ac:dyDescent="0.25">
      <c r="A341" s="189" t="s">
        <v>68</v>
      </c>
      <c r="B341" s="189" t="s">
        <v>115</v>
      </c>
      <c r="C341" s="190"/>
    </row>
    <row r="342" spans="1:3" x14ac:dyDescent="0.25">
      <c r="A342" s="189" t="s">
        <v>68</v>
      </c>
      <c r="B342" s="189" t="s">
        <v>127</v>
      </c>
      <c r="C342" s="190"/>
    </row>
    <row r="343" spans="1:3" x14ac:dyDescent="0.25">
      <c r="A343" s="189" t="s">
        <v>68</v>
      </c>
      <c r="B343" s="189" t="s">
        <v>126</v>
      </c>
      <c r="C343" s="190"/>
    </row>
    <row r="344" spans="1:3" x14ac:dyDescent="0.25">
      <c r="A344" s="189" t="s">
        <v>68</v>
      </c>
      <c r="B344" s="189" t="s">
        <v>128</v>
      </c>
      <c r="C344" s="190"/>
    </row>
    <row r="345" spans="1:3" x14ac:dyDescent="0.25">
      <c r="A345" s="189" t="s">
        <v>68</v>
      </c>
      <c r="B345" s="189" t="s">
        <v>129</v>
      </c>
      <c r="C345" s="190"/>
    </row>
    <row r="346" spans="1:3" x14ac:dyDescent="0.25">
      <c r="A346" s="189" t="s">
        <v>68</v>
      </c>
      <c r="B346" s="189" t="s">
        <v>130</v>
      </c>
      <c r="C346" s="190"/>
    </row>
    <row r="347" spans="1:3" x14ac:dyDescent="0.25">
      <c r="A347" s="189" t="s">
        <v>69</v>
      </c>
      <c r="B347" s="189" t="s">
        <v>115</v>
      </c>
      <c r="C347" s="190"/>
    </row>
    <row r="348" spans="1:3" x14ac:dyDescent="0.25">
      <c r="A348" s="189" t="s">
        <v>69</v>
      </c>
      <c r="B348" s="189" t="s">
        <v>127</v>
      </c>
      <c r="C348" s="190"/>
    </row>
    <row r="349" spans="1:3" x14ac:dyDescent="0.25">
      <c r="A349" s="189" t="s">
        <v>69</v>
      </c>
      <c r="B349" s="189" t="s">
        <v>126</v>
      </c>
      <c r="C349" s="190"/>
    </row>
    <row r="350" spans="1:3" x14ac:dyDescent="0.25">
      <c r="A350" s="189" t="s">
        <v>69</v>
      </c>
      <c r="B350" s="189" t="s">
        <v>128</v>
      </c>
      <c r="C350" s="190"/>
    </row>
    <row r="351" spans="1:3" x14ac:dyDescent="0.25">
      <c r="A351" s="189" t="s">
        <v>69</v>
      </c>
      <c r="B351" s="189" t="s">
        <v>129</v>
      </c>
      <c r="C351" s="190"/>
    </row>
    <row r="352" spans="1:3" x14ac:dyDescent="0.25">
      <c r="A352" s="189" t="s">
        <v>69</v>
      </c>
      <c r="B352" s="189" t="s">
        <v>130</v>
      </c>
      <c r="C352" s="190"/>
    </row>
    <row r="353" spans="1:3" x14ac:dyDescent="0.25">
      <c r="A353" s="189" t="s">
        <v>71</v>
      </c>
      <c r="B353" s="189" t="s">
        <v>115</v>
      </c>
      <c r="C353" s="190"/>
    </row>
    <row r="354" spans="1:3" x14ac:dyDescent="0.25">
      <c r="A354" s="189" t="s">
        <v>71</v>
      </c>
      <c r="B354" s="189" t="s">
        <v>127</v>
      </c>
      <c r="C354" s="190"/>
    </row>
    <row r="355" spans="1:3" x14ac:dyDescent="0.25">
      <c r="A355" s="189" t="s">
        <v>71</v>
      </c>
      <c r="B355" s="189" t="s">
        <v>126</v>
      </c>
      <c r="C355" s="190"/>
    </row>
    <row r="356" spans="1:3" x14ac:dyDescent="0.25">
      <c r="A356" s="189" t="s">
        <v>71</v>
      </c>
      <c r="B356" s="189" t="s">
        <v>128</v>
      </c>
      <c r="C356" s="190"/>
    </row>
    <row r="357" spans="1:3" x14ac:dyDescent="0.25">
      <c r="A357" s="189" t="s">
        <v>71</v>
      </c>
      <c r="B357" s="189" t="s">
        <v>129</v>
      </c>
      <c r="C357" s="190"/>
    </row>
    <row r="358" spans="1:3" x14ac:dyDescent="0.25">
      <c r="A358" s="189" t="s">
        <v>71</v>
      </c>
      <c r="B358" s="189" t="s">
        <v>130</v>
      </c>
      <c r="C358" s="190"/>
    </row>
    <row r="359" spans="1:3" x14ac:dyDescent="0.25">
      <c r="A359" s="189" t="s">
        <v>72</v>
      </c>
      <c r="B359" s="189" t="s">
        <v>115</v>
      </c>
      <c r="C359" s="190"/>
    </row>
    <row r="360" spans="1:3" x14ac:dyDescent="0.25">
      <c r="A360" s="189" t="s">
        <v>72</v>
      </c>
      <c r="B360" s="189" t="s">
        <v>127</v>
      </c>
      <c r="C360" s="190"/>
    </row>
    <row r="361" spans="1:3" x14ac:dyDescent="0.25">
      <c r="A361" s="189" t="s">
        <v>72</v>
      </c>
      <c r="B361" s="189" t="s">
        <v>126</v>
      </c>
      <c r="C361" s="190"/>
    </row>
    <row r="362" spans="1:3" x14ac:dyDescent="0.25">
      <c r="A362" s="189" t="s">
        <v>72</v>
      </c>
      <c r="B362" s="189" t="s">
        <v>128</v>
      </c>
      <c r="C362" s="190"/>
    </row>
    <row r="363" spans="1:3" x14ac:dyDescent="0.25">
      <c r="A363" s="189" t="s">
        <v>72</v>
      </c>
      <c r="B363" s="189" t="s">
        <v>129</v>
      </c>
      <c r="C363" s="190"/>
    </row>
    <row r="364" spans="1:3" x14ac:dyDescent="0.25">
      <c r="A364" s="189" t="s">
        <v>72</v>
      </c>
      <c r="B364" s="189" t="s">
        <v>130</v>
      </c>
      <c r="C364" s="190"/>
    </row>
    <row r="365" spans="1:3" x14ac:dyDescent="0.25">
      <c r="A365" s="189" t="s">
        <v>73</v>
      </c>
      <c r="B365" s="189" t="s">
        <v>115</v>
      </c>
      <c r="C365" s="190"/>
    </row>
    <row r="366" spans="1:3" x14ac:dyDescent="0.25">
      <c r="A366" s="189" t="s">
        <v>73</v>
      </c>
      <c r="B366" s="189" t="s">
        <v>127</v>
      </c>
      <c r="C366" s="190"/>
    </row>
    <row r="367" spans="1:3" x14ac:dyDescent="0.25">
      <c r="A367" s="189" t="s">
        <v>73</v>
      </c>
      <c r="B367" s="189" t="s">
        <v>126</v>
      </c>
      <c r="C367" s="190"/>
    </row>
    <row r="368" spans="1:3" x14ac:dyDescent="0.25">
      <c r="A368" s="189" t="s">
        <v>73</v>
      </c>
      <c r="B368" s="189" t="s">
        <v>128</v>
      </c>
      <c r="C368" s="190"/>
    </row>
    <row r="369" spans="1:3" x14ac:dyDescent="0.25">
      <c r="A369" s="189" t="s">
        <v>73</v>
      </c>
      <c r="B369" s="189" t="s">
        <v>129</v>
      </c>
      <c r="C369" s="190"/>
    </row>
    <row r="370" spans="1:3" x14ac:dyDescent="0.25">
      <c r="A370" s="189" t="s">
        <v>73</v>
      </c>
      <c r="B370" s="189" t="s">
        <v>130</v>
      </c>
      <c r="C370" s="190"/>
    </row>
    <row r="371" spans="1:3" x14ac:dyDescent="0.25">
      <c r="A371" s="189" t="s">
        <v>12</v>
      </c>
      <c r="B371" s="189" t="s">
        <v>115</v>
      </c>
      <c r="C371" s="190"/>
    </row>
    <row r="372" spans="1:3" x14ac:dyDescent="0.25">
      <c r="A372" s="189" t="s">
        <v>12</v>
      </c>
      <c r="B372" s="189" t="s">
        <v>127</v>
      </c>
      <c r="C372" s="190"/>
    </row>
    <row r="373" spans="1:3" x14ac:dyDescent="0.25">
      <c r="A373" s="189" t="s">
        <v>12</v>
      </c>
      <c r="B373" s="189" t="s">
        <v>126</v>
      </c>
      <c r="C373" s="190"/>
    </row>
    <row r="374" spans="1:3" x14ac:dyDescent="0.25">
      <c r="A374" s="189" t="s">
        <v>12</v>
      </c>
      <c r="B374" s="189" t="s">
        <v>128</v>
      </c>
      <c r="C374" s="190"/>
    </row>
    <row r="375" spans="1:3" x14ac:dyDescent="0.25">
      <c r="A375" s="189" t="s">
        <v>12</v>
      </c>
      <c r="B375" s="189" t="s">
        <v>129</v>
      </c>
      <c r="C375" s="190"/>
    </row>
    <row r="376" spans="1:3" x14ac:dyDescent="0.25">
      <c r="A376" s="189" t="s">
        <v>12</v>
      </c>
      <c r="B376" s="189" t="s">
        <v>130</v>
      </c>
      <c r="C376" s="190"/>
    </row>
    <row r="377" spans="1:3" x14ac:dyDescent="0.25">
      <c r="A377" s="189" t="s">
        <v>74</v>
      </c>
      <c r="B377" s="189" t="s">
        <v>115</v>
      </c>
      <c r="C377" s="190"/>
    </row>
    <row r="378" spans="1:3" x14ac:dyDescent="0.25">
      <c r="A378" s="189" t="s">
        <v>74</v>
      </c>
      <c r="B378" s="189" t="s">
        <v>127</v>
      </c>
      <c r="C378" s="190"/>
    </row>
    <row r="379" spans="1:3" x14ac:dyDescent="0.25">
      <c r="A379" s="189" t="s">
        <v>74</v>
      </c>
      <c r="B379" s="189" t="s">
        <v>126</v>
      </c>
      <c r="C379" s="190"/>
    </row>
    <row r="380" spans="1:3" x14ac:dyDescent="0.25">
      <c r="A380" s="189" t="s">
        <v>74</v>
      </c>
      <c r="B380" s="189" t="s">
        <v>128</v>
      </c>
      <c r="C380" s="190"/>
    </row>
    <row r="381" spans="1:3" x14ac:dyDescent="0.25">
      <c r="A381" s="189" t="s">
        <v>74</v>
      </c>
      <c r="B381" s="189" t="s">
        <v>129</v>
      </c>
      <c r="C381" s="190"/>
    </row>
    <row r="382" spans="1:3" x14ac:dyDescent="0.25">
      <c r="A382" s="189" t="s">
        <v>74</v>
      </c>
      <c r="B382" s="189" t="s">
        <v>130</v>
      </c>
      <c r="C382" s="190"/>
    </row>
    <row r="383" spans="1:3" x14ac:dyDescent="0.25">
      <c r="A383" s="189" t="s">
        <v>75</v>
      </c>
      <c r="B383" s="189" t="s">
        <v>115</v>
      </c>
      <c r="C383" s="190"/>
    </row>
    <row r="384" spans="1:3" x14ac:dyDescent="0.25">
      <c r="A384" s="189" t="s">
        <v>75</v>
      </c>
      <c r="B384" s="189" t="s">
        <v>127</v>
      </c>
      <c r="C384" s="190"/>
    </row>
    <row r="385" spans="1:3" x14ac:dyDescent="0.25">
      <c r="A385" s="189" t="s">
        <v>75</v>
      </c>
      <c r="B385" s="189" t="s">
        <v>126</v>
      </c>
      <c r="C385" s="190"/>
    </row>
    <row r="386" spans="1:3" x14ac:dyDescent="0.25">
      <c r="A386" s="189" t="s">
        <v>75</v>
      </c>
      <c r="B386" s="189" t="s">
        <v>128</v>
      </c>
      <c r="C386" s="190"/>
    </row>
    <row r="387" spans="1:3" x14ac:dyDescent="0.25">
      <c r="A387" s="189" t="s">
        <v>75</v>
      </c>
      <c r="B387" s="189" t="s">
        <v>129</v>
      </c>
      <c r="C387" s="190"/>
    </row>
    <row r="388" spans="1:3" x14ac:dyDescent="0.25">
      <c r="A388" s="189" t="s">
        <v>75</v>
      </c>
      <c r="B388" s="189" t="s">
        <v>130</v>
      </c>
      <c r="C388" s="190"/>
    </row>
    <row r="389" spans="1:3" x14ac:dyDescent="0.25">
      <c r="A389" s="189" t="s">
        <v>76</v>
      </c>
      <c r="B389" s="189" t="s">
        <v>115</v>
      </c>
      <c r="C389" s="190"/>
    </row>
    <row r="390" spans="1:3" x14ac:dyDescent="0.25">
      <c r="A390" s="189" t="s">
        <v>76</v>
      </c>
      <c r="B390" s="189" t="s">
        <v>127</v>
      </c>
      <c r="C390" s="190"/>
    </row>
    <row r="391" spans="1:3" x14ac:dyDescent="0.25">
      <c r="A391" s="189" t="s">
        <v>76</v>
      </c>
      <c r="B391" s="189" t="s">
        <v>126</v>
      </c>
      <c r="C391" s="190"/>
    </row>
    <row r="392" spans="1:3" x14ac:dyDescent="0.25">
      <c r="A392" s="189" t="s">
        <v>76</v>
      </c>
      <c r="B392" s="189" t="s">
        <v>128</v>
      </c>
      <c r="C392" s="190"/>
    </row>
    <row r="393" spans="1:3" x14ac:dyDescent="0.25">
      <c r="A393" s="189" t="s">
        <v>76</v>
      </c>
      <c r="B393" s="189" t="s">
        <v>129</v>
      </c>
      <c r="C393" s="190"/>
    </row>
    <row r="394" spans="1:3" x14ac:dyDescent="0.25">
      <c r="A394" s="189" t="s">
        <v>76</v>
      </c>
      <c r="B394" s="189" t="s">
        <v>130</v>
      </c>
      <c r="C394" s="190"/>
    </row>
    <row r="395" spans="1:3" x14ac:dyDescent="0.25">
      <c r="A395" s="189" t="s">
        <v>94</v>
      </c>
      <c r="B395" s="189" t="s">
        <v>115</v>
      </c>
      <c r="C395" s="190"/>
    </row>
    <row r="396" spans="1:3" x14ac:dyDescent="0.25">
      <c r="A396" s="189" t="s">
        <v>94</v>
      </c>
      <c r="B396" s="189" t="s">
        <v>127</v>
      </c>
      <c r="C396" s="190"/>
    </row>
    <row r="397" spans="1:3" x14ac:dyDescent="0.25">
      <c r="A397" s="189" t="s">
        <v>94</v>
      </c>
      <c r="B397" s="189" t="s">
        <v>126</v>
      </c>
      <c r="C397" s="190"/>
    </row>
    <row r="398" spans="1:3" x14ac:dyDescent="0.25">
      <c r="A398" s="189" t="s">
        <v>94</v>
      </c>
      <c r="B398" s="189" t="s">
        <v>128</v>
      </c>
      <c r="C398" s="190"/>
    </row>
    <row r="399" spans="1:3" x14ac:dyDescent="0.25">
      <c r="A399" s="189" t="s">
        <v>94</v>
      </c>
      <c r="B399" s="189" t="s">
        <v>129</v>
      </c>
      <c r="C399" s="190"/>
    </row>
    <row r="400" spans="1:3" x14ac:dyDescent="0.25">
      <c r="A400" s="189" t="s">
        <v>94</v>
      </c>
      <c r="B400" s="189" t="s">
        <v>130</v>
      </c>
      <c r="C400" s="190"/>
    </row>
    <row r="401" spans="1:3" x14ac:dyDescent="0.25">
      <c r="A401" s="189" t="s">
        <v>77</v>
      </c>
      <c r="B401" s="189" t="s">
        <v>115</v>
      </c>
      <c r="C401" s="190"/>
    </row>
    <row r="402" spans="1:3" x14ac:dyDescent="0.25">
      <c r="A402" s="189" t="s">
        <v>77</v>
      </c>
      <c r="B402" s="189" t="s">
        <v>127</v>
      </c>
      <c r="C402" s="190"/>
    </row>
    <row r="403" spans="1:3" x14ac:dyDescent="0.25">
      <c r="A403" s="189" t="s">
        <v>77</v>
      </c>
      <c r="B403" s="189" t="s">
        <v>126</v>
      </c>
      <c r="C403" s="190"/>
    </row>
    <row r="404" spans="1:3" x14ac:dyDescent="0.25">
      <c r="A404" s="189" t="s">
        <v>77</v>
      </c>
      <c r="B404" s="189" t="s">
        <v>128</v>
      </c>
      <c r="C404" s="190"/>
    </row>
    <row r="405" spans="1:3" x14ac:dyDescent="0.25">
      <c r="A405" s="189" t="s">
        <v>77</v>
      </c>
      <c r="B405" s="189" t="s">
        <v>129</v>
      </c>
      <c r="C405" s="190"/>
    </row>
    <row r="406" spans="1:3" x14ac:dyDescent="0.25">
      <c r="A406" s="189" t="s">
        <v>77</v>
      </c>
      <c r="B406" s="189" t="s">
        <v>130</v>
      </c>
      <c r="C406" s="190"/>
    </row>
    <row r="407" spans="1:3" x14ac:dyDescent="0.25">
      <c r="A407" s="189" t="s">
        <v>78</v>
      </c>
      <c r="B407" s="189" t="s">
        <v>115</v>
      </c>
      <c r="C407" s="190"/>
    </row>
    <row r="408" spans="1:3" x14ac:dyDescent="0.25">
      <c r="A408" s="189" t="s">
        <v>78</v>
      </c>
      <c r="B408" s="189" t="s">
        <v>127</v>
      </c>
      <c r="C408" s="190"/>
    </row>
    <row r="409" spans="1:3" x14ac:dyDescent="0.25">
      <c r="A409" s="189" t="s">
        <v>78</v>
      </c>
      <c r="B409" s="189" t="s">
        <v>126</v>
      </c>
      <c r="C409" s="190"/>
    </row>
    <row r="410" spans="1:3" x14ac:dyDescent="0.25">
      <c r="A410" s="189" t="s">
        <v>78</v>
      </c>
      <c r="B410" s="189" t="s">
        <v>128</v>
      </c>
      <c r="C410" s="190"/>
    </row>
    <row r="411" spans="1:3" x14ac:dyDescent="0.25">
      <c r="A411" s="189" t="s">
        <v>78</v>
      </c>
      <c r="B411" s="189" t="s">
        <v>129</v>
      </c>
      <c r="C411" s="190"/>
    </row>
    <row r="412" spans="1:3" x14ac:dyDescent="0.25">
      <c r="A412" s="189" t="s">
        <v>78</v>
      </c>
      <c r="B412" s="189" t="s">
        <v>130</v>
      </c>
      <c r="C412" s="190"/>
    </row>
    <row r="413" spans="1:3" x14ac:dyDescent="0.25">
      <c r="A413" s="189" t="s">
        <v>95</v>
      </c>
      <c r="B413" s="189" t="s">
        <v>115</v>
      </c>
      <c r="C413" s="190"/>
    </row>
    <row r="414" spans="1:3" x14ac:dyDescent="0.25">
      <c r="A414" s="189" t="s">
        <v>95</v>
      </c>
      <c r="B414" s="189" t="s">
        <v>127</v>
      </c>
      <c r="C414" s="190"/>
    </row>
    <row r="415" spans="1:3" x14ac:dyDescent="0.25">
      <c r="A415" s="189" t="s">
        <v>95</v>
      </c>
      <c r="B415" s="189" t="s">
        <v>126</v>
      </c>
      <c r="C415" s="190"/>
    </row>
    <row r="416" spans="1:3" x14ac:dyDescent="0.25">
      <c r="A416" s="189" t="s">
        <v>95</v>
      </c>
      <c r="B416" s="189" t="s">
        <v>128</v>
      </c>
      <c r="C416" s="190"/>
    </row>
    <row r="417" spans="1:3" x14ac:dyDescent="0.25">
      <c r="A417" s="189" t="s">
        <v>95</v>
      </c>
      <c r="B417" s="189" t="s">
        <v>129</v>
      </c>
      <c r="C417" s="190"/>
    </row>
    <row r="418" spans="1:3" x14ac:dyDescent="0.25">
      <c r="A418" s="189" t="s">
        <v>95</v>
      </c>
      <c r="B418" s="189" t="s">
        <v>130</v>
      </c>
      <c r="C418" s="190"/>
    </row>
    <row r="419" spans="1:3" x14ac:dyDescent="0.25">
      <c r="A419" s="189" t="s">
        <v>79</v>
      </c>
      <c r="B419" s="189" t="s">
        <v>115</v>
      </c>
      <c r="C419" s="190"/>
    </row>
    <row r="420" spans="1:3" x14ac:dyDescent="0.25">
      <c r="A420" s="189" t="s">
        <v>79</v>
      </c>
      <c r="B420" s="189" t="s">
        <v>127</v>
      </c>
      <c r="C420" s="190"/>
    </row>
    <row r="421" spans="1:3" x14ac:dyDescent="0.25">
      <c r="A421" s="189" t="s">
        <v>79</v>
      </c>
      <c r="B421" s="189" t="s">
        <v>126</v>
      </c>
      <c r="C421" s="190"/>
    </row>
    <row r="422" spans="1:3" x14ac:dyDescent="0.25">
      <c r="A422" s="189" t="s">
        <v>79</v>
      </c>
      <c r="B422" s="189" t="s">
        <v>128</v>
      </c>
      <c r="C422" s="190"/>
    </row>
    <row r="423" spans="1:3" x14ac:dyDescent="0.25">
      <c r="A423" s="189" t="s">
        <v>79</v>
      </c>
      <c r="B423" s="189" t="s">
        <v>129</v>
      </c>
      <c r="C423" s="190"/>
    </row>
    <row r="424" spans="1:3" x14ac:dyDescent="0.25">
      <c r="A424" s="189" t="s">
        <v>79</v>
      </c>
      <c r="B424" s="189" t="s">
        <v>130</v>
      </c>
      <c r="C424" s="190"/>
    </row>
    <row r="425" spans="1:3" x14ac:dyDescent="0.25">
      <c r="A425" s="189" t="s">
        <v>80</v>
      </c>
      <c r="B425" s="189" t="s">
        <v>115</v>
      </c>
      <c r="C425" s="190"/>
    </row>
    <row r="426" spans="1:3" x14ac:dyDescent="0.25">
      <c r="A426" s="189" t="s">
        <v>80</v>
      </c>
      <c r="B426" s="189" t="s">
        <v>127</v>
      </c>
      <c r="C426" s="190"/>
    </row>
    <row r="427" spans="1:3" x14ac:dyDescent="0.25">
      <c r="A427" s="189" t="s">
        <v>80</v>
      </c>
      <c r="B427" s="189" t="s">
        <v>126</v>
      </c>
      <c r="C427" s="190"/>
    </row>
    <row r="428" spans="1:3" x14ac:dyDescent="0.25">
      <c r="A428" s="189" t="s">
        <v>80</v>
      </c>
      <c r="B428" s="189" t="s">
        <v>128</v>
      </c>
      <c r="C428" s="190"/>
    </row>
    <row r="429" spans="1:3" x14ac:dyDescent="0.25">
      <c r="A429" s="189" t="s">
        <v>80</v>
      </c>
      <c r="B429" s="189" t="s">
        <v>129</v>
      </c>
      <c r="C429" s="190"/>
    </row>
    <row r="430" spans="1:3" x14ac:dyDescent="0.25">
      <c r="A430" s="189" t="s">
        <v>80</v>
      </c>
      <c r="B430" s="189" t="s">
        <v>130</v>
      </c>
      <c r="C430" s="190"/>
    </row>
    <row r="431" spans="1:3" x14ac:dyDescent="0.25">
      <c r="A431" s="189" t="s">
        <v>11</v>
      </c>
      <c r="B431" s="189" t="s">
        <v>115</v>
      </c>
      <c r="C431" s="190"/>
    </row>
    <row r="432" spans="1:3" x14ac:dyDescent="0.25">
      <c r="A432" s="189" t="s">
        <v>11</v>
      </c>
      <c r="B432" s="189" t="s">
        <v>127</v>
      </c>
      <c r="C432" s="190"/>
    </row>
    <row r="433" spans="1:3" x14ac:dyDescent="0.25">
      <c r="A433" s="189" t="s">
        <v>11</v>
      </c>
      <c r="B433" s="189" t="s">
        <v>126</v>
      </c>
      <c r="C433" s="190"/>
    </row>
    <row r="434" spans="1:3" x14ac:dyDescent="0.25">
      <c r="A434" s="189" t="s">
        <v>11</v>
      </c>
      <c r="B434" s="189" t="s">
        <v>128</v>
      </c>
      <c r="C434" s="190"/>
    </row>
    <row r="435" spans="1:3" x14ac:dyDescent="0.25">
      <c r="A435" s="189" t="s">
        <v>11</v>
      </c>
      <c r="B435" s="189" t="s">
        <v>129</v>
      </c>
      <c r="C435" s="190"/>
    </row>
    <row r="436" spans="1:3" x14ac:dyDescent="0.25">
      <c r="A436" s="189" t="s">
        <v>11</v>
      </c>
      <c r="B436" s="189" t="s">
        <v>130</v>
      </c>
      <c r="C436" s="190"/>
    </row>
    <row r="437" spans="1:3" x14ac:dyDescent="0.25">
      <c r="A437" s="189" t="s">
        <v>90</v>
      </c>
      <c r="B437" s="189" t="s">
        <v>115</v>
      </c>
      <c r="C437" s="190"/>
    </row>
    <row r="438" spans="1:3" x14ac:dyDescent="0.25">
      <c r="A438" s="189" t="s">
        <v>90</v>
      </c>
      <c r="B438" s="189" t="s">
        <v>127</v>
      </c>
      <c r="C438" s="190"/>
    </row>
    <row r="439" spans="1:3" x14ac:dyDescent="0.25">
      <c r="A439" s="189" t="s">
        <v>90</v>
      </c>
      <c r="B439" s="189" t="s">
        <v>126</v>
      </c>
      <c r="C439" s="190"/>
    </row>
    <row r="440" spans="1:3" x14ac:dyDescent="0.25">
      <c r="A440" s="189" t="s">
        <v>90</v>
      </c>
      <c r="B440" s="189" t="s">
        <v>128</v>
      </c>
      <c r="C440" s="190"/>
    </row>
    <row r="441" spans="1:3" x14ac:dyDescent="0.25">
      <c r="A441" s="189" t="s">
        <v>90</v>
      </c>
      <c r="B441" s="189" t="s">
        <v>129</v>
      </c>
      <c r="C441" s="190"/>
    </row>
    <row r="442" spans="1:3" x14ac:dyDescent="0.25">
      <c r="A442" s="189" t="s">
        <v>90</v>
      </c>
      <c r="B442" s="189" t="s">
        <v>130</v>
      </c>
      <c r="C442" s="190"/>
    </row>
    <row r="443" spans="1:3" x14ac:dyDescent="0.25">
      <c r="A443" s="189" t="s">
        <v>91</v>
      </c>
      <c r="B443" s="189" t="s">
        <v>115</v>
      </c>
      <c r="C443" s="190"/>
    </row>
    <row r="444" spans="1:3" x14ac:dyDescent="0.25">
      <c r="A444" s="189" t="s">
        <v>91</v>
      </c>
      <c r="B444" s="189" t="s">
        <v>127</v>
      </c>
      <c r="C444" s="190"/>
    </row>
    <row r="445" spans="1:3" x14ac:dyDescent="0.25">
      <c r="A445" s="189" t="s">
        <v>91</v>
      </c>
      <c r="B445" s="189" t="s">
        <v>126</v>
      </c>
      <c r="C445" s="190"/>
    </row>
    <row r="446" spans="1:3" x14ac:dyDescent="0.25">
      <c r="A446" s="189" t="s">
        <v>91</v>
      </c>
      <c r="B446" s="189" t="s">
        <v>128</v>
      </c>
      <c r="C446" s="190"/>
    </row>
    <row r="447" spans="1:3" x14ac:dyDescent="0.25">
      <c r="A447" s="189" t="s">
        <v>91</v>
      </c>
      <c r="B447" s="189" t="s">
        <v>129</v>
      </c>
      <c r="C447" s="190"/>
    </row>
    <row r="448" spans="1:3" x14ac:dyDescent="0.25">
      <c r="A448" s="189" t="s">
        <v>91</v>
      </c>
      <c r="B448" s="189" t="s">
        <v>130</v>
      </c>
      <c r="C448" s="190"/>
    </row>
    <row r="449" spans="1:3" x14ac:dyDescent="0.25">
      <c r="A449" s="189" t="s">
        <v>81</v>
      </c>
      <c r="B449" s="189" t="s">
        <v>115</v>
      </c>
      <c r="C449" s="190"/>
    </row>
    <row r="450" spans="1:3" x14ac:dyDescent="0.25">
      <c r="A450" s="189" t="s">
        <v>81</v>
      </c>
      <c r="B450" s="189" t="s">
        <v>127</v>
      </c>
      <c r="C450" s="190"/>
    </row>
    <row r="451" spans="1:3" x14ac:dyDescent="0.25">
      <c r="A451" s="189" t="s">
        <v>81</v>
      </c>
      <c r="B451" s="189" t="s">
        <v>126</v>
      </c>
      <c r="C451" s="190"/>
    </row>
    <row r="452" spans="1:3" x14ac:dyDescent="0.25">
      <c r="A452" s="189" t="s">
        <v>81</v>
      </c>
      <c r="B452" s="189" t="s">
        <v>128</v>
      </c>
      <c r="C452" s="190"/>
    </row>
    <row r="453" spans="1:3" x14ac:dyDescent="0.25">
      <c r="A453" s="189" t="s">
        <v>81</v>
      </c>
      <c r="B453" s="189" t="s">
        <v>129</v>
      </c>
      <c r="C453" s="190"/>
    </row>
    <row r="454" spans="1:3" x14ac:dyDescent="0.25">
      <c r="A454" s="189" t="s">
        <v>81</v>
      </c>
      <c r="B454" s="189" t="s">
        <v>130</v>
      </c>
      <c r="C454" s="190"/>
    </row>
    <row r="455" spans="1:3" x14ac:dyDescent="0.25">
      <c r="A455" s="189" t="s">
        <v>82</v>
      </c>
      <c r="B455" s="189" t="s">
        <v>115</v>
      </c>
      <c r="C455" s="190"/>
    </row>
    <row r="456" spans="1:3" x14ac:dyDescent="0.25">
      <c r="A456" s="189" t="s">
        <v>82</v>
      </c>
      <c r="B456" s="189" t="s">
        <v>127</v>
      </c>
      <c r="C456" s="190"/>
    </row>
    <row r="457" spans="1:3" x14ac:dyDescent="0.25">
      <c r="A457" s="189" t="s">
        <v>82</v>
      </c>
      <c r="B457" s="189" t="s">
        <v>126</v>
      </c>
      <c r="C457" s="190"/>
    </row>
    <row r="458" spans="1:3" x14ac:dyDescent="0.25">
      <c r="A458" s="189" t="s">
        <v>82</v>
      </c>
      <c r="B458" s="189" t="s">
        <v>128</v>
      </c>
      <c r="C458" s="190"/>
    </row>
    <row r="459" spans="1:3" x14ac:dyDescent="0.25">
      <c r="A459" s="189" t="s">
        <v>82</v>
      </c>
      <c r="B459" s="189" t="s">
        <v>129</v>
      </c>
      <c r="C459" s="190"/>
    </row>
    <row r="460" spans="1:3" x14ac:dyDescent="0.25">
      <c r="A460" s="189" t="s">
        <v>82</v>
      </c>
      <c r="B460" s="189" t="s">
        <v>130</v>
      </c>
      <c r="C460" s="19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BD</vt:lpstr>
      <vt:lpstr>DRE POR CLIENTE </vt:lpstr>
      <vt:lpstr>DRE CONSOLIDADO</vt:lpstr>
      <vt:lpstr>DASH</vt:lpstr>
      <vt:lpstr>BD FT</vt:lpstr>
      <vt:lpstr>BD FREE</vt:lpstr>
      <vt:lpstr>BD 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Canossa</dc:creator>
  <cp:lastModifiedBy>Paulo Jungers Abib</cp:lastModifiedBy>
  <cp:lastPrinted>2025-09-24T14:20:30Z</cp:lastPrinted>
  <dcterms:created xsi:type="dcterms:W3CDTF">2023-03-23T19:37:59Z</dcterms:created>
  <dcterms:modified xsi:type="dcterms:W3CDTF">2025-10-29T17:32:05Z</dcterms:modified>
</cp:coreProperties>
</file>