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05" windowWidth="20235" windowHeight="13305"/>
  </bookViews>
  <sheets>
    <sheet name="Soupis" sheetId="1" r:id="rId1"/>
    <sheet name="RB" sheetId="8" r:id="rId2"/>
  </sheets>
  <definedNames>
    <definedName name="_xlnm.Print_Area" localSheetId="1">RB!$A$1:$J$27</definedName>
    <definedName name="_xlnm.Print_Area" localSheetId="0">Soupis!$A$1:$J$112</definedName>
  </definedNames>
  <calcPr calcId="145621"/>
</workbook>
</file>

<file path=xl/calcChain.xml><?xml version="1.0" encoding="utf-8"?>
<calcChain xmlns="http://schemas.openxmlformats.org/spreadsheetml/2006/main">
  <c r="J100" i="1" l="1"/>
  <c r="I100" i="1"/>
  <c r="J85" i="1" l="1"/>
  <c r="I86" i="1"/>
  <c r="J86" i="1"/>
  <c r="I85" i="1"/>
  <c r="J63" i="1"/>
  <c r="I63" i="1"/>
  <c r="J62" i="1"/>
  <c r="I62" i="1"/>
  <c r="J61" i="1"/>
  <c r="I61" i="1"/>
  <c r="J60" i="1"/>
  <c r="I60" i="1"/>
  <c r="E95" i="1"/>
  <c r="I95" i="1" s="1"/>
  <c r="E94" i="1"/>
  <c r="J94" i="1" s="1"/>
  <c r="J102" i="1"/>
  <c r="I102" i="1"/>
  <c r="E106" i="1"/>
  <c r="J106" i="1" s="1"/>
  <c r="J105" i="1"/>
  <c r="I105" i="1"/>
  <c r="I106" i="1"/>
  <c r="J101" i="1"/>
  <c r="I101" i="1"/>
  <c r="J59" i="1"/>
  <c r="I59" i="1"/>
  <c r="J58" i="1"/>
  <c r="I58" i="1"/>
  <c r="J57" i="1"/>
  <c r="I57" i="1"/>
  <c r="J56" i="1"/>
  <c r="I56" i="1"/>
  <c r="J55" i="1"/>
  <c r="I55" i="1"/>
  <c r="J54" i="1"/>
  <c r="I54" i="1"/>
  <c r="J99" i="1"/>
  <c r="I99" i="1"/>
  <c r="J98" i="1"/>
  <c r="I98" i="1"/>
  <c r="J97" i="1"/>
  <c r="I97" i="1"/>
  <c r="J96" i="1"/>
  <c r="I96" i="1"/>
  <c r="J53" i="1"/>
  <c r="I53" i="1"/>
  <c r="J52" i="1"/>
  <c r="I52" i="1"/>
  <c r="J43" i="1"/>
  <c r="I43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2" i="1"/>
  <c r="I42" i="1"/>
  <c r="J41" i="1"/>
  <c r="I41" i="1"/>
  <c r="J40" i="1"/>
  <c r="I40" i="1"/>
  <c r="J39" i="1"/>
  <c r="I39" i="1"/>
  <c r="J69" i="1"/>
  <c r="J68" i="1"/>
  <c r="J67" i="1"/>
  <c r="J79" i="1"/>
  <c r="J78" i="1"/>
  <c r="J77" i="1"/>
  <c r="J76" i="1"/>
  <c r="I76" i="1"/>
  <c r="J75" i="1"/>
  <c r="I75" i="1"/>
  <c r="J74" i="1"/>
  <c r="I74" i="1"/>
  <c r="J84" i="1"/>
  <c r="I84" i="1"/>
  <c r="J83" i="1"/>
  <c r="I83" i="1"/>
  <c r="J82" i="1"/>
  <c r="I82" i="1"/>
  <c r="J81" i="1"/>
  <c r="I81" i="1"/>
  <c r="E107" i="1"/>
  <c r="I107" i="1" s="1"/>
  <c r="J108" i="1"/>
  <c r="I108" i="1"/>
  <c r="J109" i="1"/>
  <c r="I109" i="1"/>
  <c r="J80" i="1"/>
  <c r="I80" i="1"/>
  <c r="J73" i="1"/>
  <c r="I73" i="1"/>
  <c r="J72" i="1"/>
  <c r="I72" i="1"/>
  <c r="J70" i="1"/>
  <c r="I70" i="1"/>
  <c r="I69" i="1"/>
  <c r="I68" i="1"/>
  <c r="I71" i="1"/>
  <c r="J71" i="1"/>
  <c r="J66" i="1"/>
  <c r="I66" i="1"/>
  <c r="I67" i="1"/>
  <c r="I79" i="1"/>
  <c r="I78" i="1"/>
  <c r="I77" i="1"/>
  <c r="J37" i="1"/>
  <c r="I37" i="1"/>
  <c r="I94" i="1" l="1"/>
  <c r="J95" i="1"/>
  <c r="J107" i="1"/>
  <c r="J14" i="8"/>
  <c r="I14" i="8"/>
  <c r="J13" i="8"/>
  <c r="I13" i="8"/>
  <c r="J22" i="8"/>
  <c r="I22" i="8"/>
  <c r="J18" i="8"/>
  <c r="I18" i="8"/>
  <c r="J21" i="8"/>
  <c r="I21" i="8"/>
  <c r="J20" i="8"/>
  <c r="I20" i="8"/>
  <c r="J19" i="8"/>
  <c r="I19" i="8"/>
  <c r="J17" i="8"/>
  <c r="I17" i="8"/>
  <c r="J16" i="8"/>
  <c r="I16" i="8"/>
  <c r="J12" i="8"/>
  <c r="I12" i="8"/>
  <c r="J15" i="8"/>
  <c r="I15" i="8"/>
  <c r="J11" i="8"/>
  <c r="I11" i="8"/>
  <c r="J10" i="8"/>
  <c r="I10" i="8"/>
  <c r="J9" i="8"/>
  <c r="I9" i="8"/>
  <c r="J8" i="8"/>
  <c r="I8" i="8"/>
  <c r="J104" i="1" l="1"/>
  <c r="I104" i="1"/>
  <c r="J38" i="1"/>
  <c r="J103" i="1"/>
  <c r="I103" i="1"/>
  <c r="J65" i="1"/>
  <c r="I65" i="1"/>
  <c r="I88" i="1" l="1"/>
  <c r="J89" i="1"/>
  <c r="I24" i="1"/>
  <c r="I111" i="1" l="1"/>
  <c r="J25" i="8"/>
  <c r="J112" i="1" l="1"/>
  <c r="I24" i="8"/>
  <c r="J27" i="8" l="1"/>
  <c r="I7" i="1" s="1"/>
  <c r="I12" i="1" l="1"/>
  <c r="I13" i="1"/>
  <c r="I10" i="1" l="1"/>
  <c r="I31" i="1" l="1"/>
  <c r="I30" i="1" l="1"/>
  <c r="I33" i="1" s="1"/>
  <c r="I23" i="1"/>
  <c r="I11" i="1"/>
  <c r="I8" i="1"/>
  <c r="I25" i="1" l="1"/>
  <c r="I14" i="1"/>
  <c r="I16" i="1" s="1"/>
  <c r="I17" i="1" l="1"/>
  <c r="I18" i="1" s="1"/>
  <c r="I19" i="1" l="1"/>
  <c r="I27" i="1" s="1"/>
</calcChain>
</file>

<file path=xl/sharedStrings.xml><?xml version="1.0" encoding="utf-8"?>
<sst xmlns="http://schemas.openxmlformats.org/spreadsheetml/2006/main" count="418" uniqueCount="204">
  <si>
    <t>Ceny neobsahují DPH</t>
  </si>
  <si>
    <t>Základní rozpočtové náklady</t>
  </si>
  <si>
    <t>A.   Dodávky dle specifikací</t>
  </si>
  <si>
    <t>B.    Doprava dodávek (5 % z A)</t>
  </si>
  <si>
    <t>C.   Montáž</t>
  </si>
  <si>
    <t>D.   Demontáž</t>
  </si>
  <si>
    <t>h</t>
  </si>
  <si>
    <t>E.   Materiál nosný délkový</t>
  </si>
  <si>
    <t>F.   Materiál nosný kusový</t>
  </si>
  <si>
    <t>H.   Prořez délkového materiálu (5 % z E)</t>
  </si>
  <si>
    <t>J.    Součet materiál nosný (E+F+H)</t>
  </si>
  <si>
    <t>K.   Materiál podružný (3 % z J)</t>
  </si>
  <si>
    <t>L.    Součet montáž + demontáž  + materiál (C+D+J+K)</t>
  </si>
  <si>
    <t>M.  PPV (6 % z L)</t>
  </si>
  <si>
    <t>P.   Práce účtované hodinovou sazbou</t>
  </si>
  <si>
    <t xml:space="preserve">       předběžná obhlídka</t>
  </si>
  <si>
    <t>R.   Celkem základní rozpočtové náklady</t>
  </si>
  <si>
    <t>J</t>
  </si>
  <si>
    <t>Celkem</t>
  </si>
  <si>
    <t>ks</t>
  </si>
  <si>
    <t>m</t>
  </si>
  <si>
    <t>S.   Vedlejší rozpočtové náklady</t>
  </si>
  <si>
    <t xml:space="preserve">       Revize</t>
  </si>
  <si>
    <t xml:space="preserve">       Zhotovení dokumentace skutečného provedení</t>
  </si>
  <si>
    <t>1 P</t>
  </si>
  <si>
    <t>LE</t>
  </si>
  <si>
    <t xml:space="preserve"> </t>
  </si>
  <si>
    <t>komplet</t>
  </si>
  <si>
    <t>3x1,5</t>
  </si>
  <si>
    <t xml:space="preserve">       Součet položky</t>
  </si>
  <si>
    <t>Celkem montáž</t>
  </si>
  <si>
    <t>Celkem materiál</t>
  </si>
  <si>
    <t>Cena mat.</t>
  </si>
  <si>
    <t>Cena mont.</t>
  </si>
  <si>
    <t>Celkem mat.</t>
  </si>
  <si>
    <t>Celkem mon.</t>
  </si>
  <si>
    <t>Nazev</t>
  </si>
  <si>
    <t>Pocet</t>
  </si>
  <si>
    <t>Celkem materiál délkový</t>
  </si>
  <si>
    <t>Materiál nosný kusový + montáž</t>
  </si>
  <si>
    <t>Materiál nosný délkový + montáž</t>
  </si>
  <si>
    <t>EP Ja</t>
  </si>
  <si>
    <t>1</t>
  </si>
  <si>
    <t>1x</t>
  </si>
  <si>
    <t>KU 68</t>
  </si>
  <si>
    <t>1901</t>
  </si>
  <si>
    <t>KO</t>
  </si>
  <si>
    <t>1903</t>
  </si>
  <si>
    <t>Vodic CY</t>
  </si>
  <si>
    <t>VM</t>
  </si>
  <si>
    <t>3x2,5</t>
  </si>
  <si>
    <t>název / označení</t>
  </si>
  <si>
    <t>výkres</t>
  </si>
  <si>
    <t>OEZ</t>
  </si>
  <si>
    <t>Spinac packovy</t>
  </si>
  <si>
    <t>Celkem montáže</t>
  </si>
  <si>
    <t>Cenkem materiál s montáží</t>
  </si>
  <si>
    <t xml:space="preserve">       trvanlivé a čitelné označení vývodů</t>
  </si>
  <si>
    <t>Kabel CYKY-J</t>
  </si>
  <si>
    <t>KL</t>
  </si>
  <si>
    <t>Jimaci tyc</t>
  </si>
  <si>
    <t>JR 1.5</t>
  </si>
  <si>
    <t>rovný konec</t>
  </si>
  <si>
    <t>Tre</t>
  </si>
  <si>
    <t>Svorka universalni</t>
  </si>
  <si>
    <t>SU</t>
  </si>
  <si>
    <t>Zemnici drat</t>
  </si>
  <si>
    <t xml:space="preserve"> 8 mm</t>
  </si>
  <si>
    <t>FeZn</t>
  </si>
  <si>
    <t>Hromosvod</t>
  </si>
  <si>
    <t>Spinac  IP20 zap. TANGO</t>
  </si>
  <si>
    <t>5</t>
  </si>
  <si>
    <t>Zasuvka IP20 zap. TANGO</t>
  </si>
  <si>
    <t>s přepěť.ochr.</t>
  </si>
  <si>
    <t>Krabice   Přístrojová</t>
  </si>
  <si>
    <t>Krabice   Odbočovací</t>
  </si>
  <si>
    <t>1902</t>
  </si>
  <si>
    <t>Krabice   Rozbočovací</t>
  </si>
  <si>
    <t>Trubka plastová</t>
  </si>
  <si>
    <t>Tuhá</t>
  </si>
  <si>
    <t>Trubka</t>
  </si>
  <si>
    <t>SuperMonoflex</t>
  </si>
  <si>
    <t>Specifikace</t>
  </si>
  <si>
    <t>Svodič přepětí 1+2</t>
  </si>
  <si>
    <t>Chranic FI/LS</t>
  </si>
  <si>
    <t>FG</t>
  </si>
  <si>
    <t>Chranic</t>
  </si>
  <si>
    <t>Jistič instalační 10kA</t>
  </si>
  <si>
    <t>3 P</t>
  </si>
  <si>
    <t>10A/B</t>
  </si>
  <si>
    <t>rozváděč RB</t>
  </si>
  <si>
    <t>PHF7-40/4/003-G</t>
  </si>
  <si>
    <t>PFL7-6/1N/003/B</t>
  </si>
  <si>
    <t>PFL7-10/1N/003/B</t>
  </si>
  <si>
    <t>PFL7-16/1N/003/B</t>
  </si>
  <si>
    <t>16A/B</t>
  </si>
  <si>
    <t>2A/B</t>
  </si>
  <si>
    <t>Rozvodnice FW42</t>
  </si>
  <si>
    <t>2x4x12TE</t>
  </si>
  <si>
    <t>Hag</t>
  </si>
  <si>
    <t>Kryci ram Z pro FW42</t>
  </si>
  <si>
    <t>SVBC-12,5-3N-MZ</t>
  </si>
  <si>
    <t>Zvonkove trafo na listu DIN  UTZ 4</t>
  </si>
  <si>
    <t>MSN</t>
  </si>
  <si>
    <t>32/3</t>
  </si>
  <si>
    <t>Lista isolovana</t>
  </si>
  <si>
    <t xml:space="preserve">3f/10 mm  63A  1m </t>
  </si>
  <si>
    <t>Mustek N  15</t>
  </si>
  <si>
    <t>DIN/pasek</t>
  </si>
  <si>
    <t>2 P</t>
  </si>
  <si>
    <t>Zasuvka prům. nástěnná</t>
  </si>
  <si>
    <t>IP44</t>
  </si>
  <si>
    <t>16A/3+N+PE</t>
  </si>
  <si>
    <t>ABB</t>
  </si>
  <si>
    <t>Podpera do zdiva</t>
  </si>
  <si>
    <t>PV1h</t>
  </si>
  <si>
    <t>Podpera pod tasky</t>
  </si>
  <si>
    <t>PV11</t>
  </si>
  <si>
    <t>Podpera pod hreben</t>
  </si>
  <si>
    <t>PV15a</t>
  </si>
  <si>
    <t>Striska horni</t>
  </si>
  <si>
    <t>OSH</t>
  </si>
  <si>
    <t>JR 2.0</t>
  </si>
  <si>
    <t>Drzak tyce a trubky</t>
  </si>
  <si>
    <t>DJT</t>
  </si>
  <si>
    <t>Drzak uhelniku</t>
  </si>
  <si>
    <t>DOUa-15</t>
  </si>
  <si>
    <t>Ochranny uhelnik</t>
  </si>
  <si>
    <t>OU 1.7</t>
  </si>
  <si>
    <t>Svorka spojovaci</t>
  </si>
  <si>
    <t>SS</t>
  </si>
  <si>
    <t>Svorka krizova</t>
  </si>
  <si>
    <t>SK</t>
  </si>
  <si>
    <t>Zemnici tyc+svorka</t>
  </si>
  <si>
    <t>ZT 2.0 sv</t>
  </si>
  <si>
    <t>AlMgSi T/4</t>
  </si>
  <si>
    <t>10 mm</t>
  </si>
  <si>
    <t>Držák oddál.hrom.na tr. 1"</t>
  </si>
  <si>
    <t>DOHT 3</t>
  </si>
  <si>
    <t>Izolační tyč pro vodič 430mm</t>
  </si>
  <si>
    <t>ITV 43</t>
  </si>
  <si>
    <t>Izolační tyč pro jím. tyč 430mm</t>
  </si>
  <si>
    <t>ITJ 43</t>
  </si>
  <si>
    <t>Izolační tyč pro jím. tyč 680mm</t>
  </si>
  <si>
    <t>ITJ 68</t>
  </si>
  <si>
    <t>Svorka pripojovaci</t>
  </si>
  <si>
    <t>SP</t>
  </si>
  <si>
    <t>Svorka jimacova</t>
  </si>
  <si>
    <t>SJ 1</t>
  </si>
  <si>
    <t>Svorka okapova</t>
  </si>
  <si>
    <t>SOa</t>
  </si>
  <si>
    <t xml:space="preserve">A Svitidlo </t>
  </si>
  <si>
    <t>montáž</t>
  </si>
  <si>
    <t>6</t>
  </si>
  <si>
    <t>7</t>
  </si>
  <si>
    <t>2x</t>
  </si>
  <si>
    <t>5512A-2349</t>
  </si>
  <si>
    <t>Spinac IP44 zap. TANGO</t>
  </si>
  <si>
    <t>05940</t>
  </si>
  <si>
    <t>1/0</t>
  </si>
  <si>
    <t>Zasuvka TANGO IP44</t>
  </si>
  <si>
    <t>1x vičko, clon.</t>
  </si>
  <si>
    <t>2999</t>
  </si>
  <si>
    <t>Zasuvka IP44 plast</t>
  </si>
  <si>
    <t>5518-2929</t>
  </si>
  <si>
    <t>3S</t>
  </si>
  <si>
    <t>16A/400V</t>
  </si>
  <si>
    <t>Žakuziový</t>
  </si>
  <si>
    <t>Spínač PIR pohybový</t>
  </si>
  <si>
    <t>230V/10A</t>
  </si>
  <si>
    <t>Termostat Fenix TFT</t>
  </si>
  <si>
    <t>230V 16A</t>
  </si>
  <si>
    <t>Fenix</t>
  </si>
  <si>
    <t>vč.kabel.čidla</t>
  </si>
  <si>
    <t>Kabel CYKY-O</t>
  </si>
  <si>
    <t>2x1,5</t>
  </si>
  <si>
    <t>4x1,5</t>
  </si>
  <si>
    <t>5x2,5</t>
  </si>
  <si>
    <t>Tichý ventilátor do koupelny</t>
  </si>
  <si>
    <t>Krabice   O s víčkem</t>
  </si>
  <si>
    <t>KO 100 E</t>
  </si>
  <si>
    <t>128x128x70mm</t>
  </si>
  <si>
    <t>Zvonek domovní</t>
  </si>
  <si>
    <t>ZN 61</t>
  </si>
  <si>
    <t>Snura H07-RN-F</t>
  </si>
  <si>
    <t>Dra</t>
  </si>
  <si>
    <t>4</t>
  </si>
  <si>
    <t>Relé multi - do krabice</t>
  </si>
  <si>
    <t>SMR-T</t>
  </si>
  <si>
    <t>3 vodič</t>
  </si>
  <si>
    <t>Elko</t>
  </si>
  <si>
    <t>Svorka na vodu</t>
  </si>
  <si>
    <t>ZS4</t>
  </si>
  <si>
    <t>BE</t>
  </si>
  <si>
    <t>Zemnici svorka</t>
  </si>
  <si>
    <t>ZSA16</t>
  </si>
  <si>
    <t>Pasek pro 1 ks</t>
  </si>
  <si>
    <t>Topný kabel EKOHEAT CAB-10</t>
  </si>
  <si>
    <t>121m / 1210W</t>
  </si>
  <si>
    <t>EKOHEAT</t>
  </si>
  <si>
    <t>101m / 1010W</t>
  </si>
  <si>
    <t>Rozvaděč RB</t>
  </si>
  <si>
    <t>Soupis prací</t>
  </si>
  <si>
    <t>5x6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</si>
</sst>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_)"/>
  </numFmts>
  <fonts count="29" x14ac:knownFonts="1">
    <font>
      <sz val="10"/>
      <color theme="1"/>
      <name val="Times New Roman"/>
      <family val="2"/>
      <charset val="238"/>
    </font>
    <font>
      <b/>
      <sz val="10"/>
      <color theme="1"/>
      <name val="Times New Roman"/>
      <family val="1"/>
      <charset val="238"/>
    </font>
    <font>
      <b/>
      <sz val="20"/>
      <color theme="1"/>
      <name val="Times New Roman"/>
      <family val="1"/>
      <charset val="238"/>
    </font>
    <font>
      <sz val="10"/>
      <name val="Times New Roman CE"/>
      <family val="1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0"/>
      <color indexed="8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20"/>
      <name val="Calibri"/>
      <family val="2"/>
      <charset val="238"/>
    </font>
    <font>
      <b/>
      <sz val="10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Calibri"/>
      <family val="2"/>
      <charset val="238"/>
    </font>
    <font>
      <sz val="10"/>
      <color indexed="52"/>
      <name val="Calibri"/>
      <family val="2"/>
      <charset val="238"/>
    </font>
    <font>
      <sz val="10"/>
      <color indexed="17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62"/>
      <name val="Calibri"/>
      <family val="2"/>
      <charset val="238"/>
    </font>
    <font>
      <b/>
      <sz val="10"/>
      <color indexed="52"/>
      <name val="Calibri"/>
      <family val="2"/>
      <charset val="238"/>
    </font>
    <font>
      <b/>
      <sz val="10"/>
      <color indexed="63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name val="Times New Roman"/>
      <family val="1"/>
    </font>
    <font>
      <b/>
      <sz val="10"/>
      <name val="Times New Roman CE"/>
      <charset val="238"/>
    </font>
    <font>
      <b/>
      <sz val="10"/>
      <color theme="1"/>
      <name val="Times New Roman"/>
      <family val="2"/>
      <charset val="238"/>
    </font>
    <font>
      <b/>
      <sz val="10"/>
      <name val="Times New Roman CE"/>
      <family val="1"/>
      <charset val="238"/>
    </font>
    <font>
      <sz val="9"/>
      <name val="Arial CE"/>
      <charset val="238"/>
    </font>
    <font>
      <sz val="9"/>
      <name val="Times New Roman"/>
      <family val="1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5">
    <xf numFmtId="0" fontId="0" fillId="0" borderId="0"/>
    <xf numFmtId="0" fontId="5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0" borderId="1" applyNumberFormat="0" applyFill="0" applyAlignment="0" applyProtection="0"/>
    <xf numFmtId="0" fontId="9" fillId="3" borderId="0" applyNumberFormat="0" applyBorder="0" applyAlignment="0" applyProtection="0"/>
    <xf numFmtId="0" fontId="10" fillId="16" borderId="2" applyNumberFormat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7" borderId="0" applyNumberFormat="0" applyBorder="0" applyAlignment="0" applyProtection="0"/>
    <xf numFmtId="0" fontId="4" fillId="18" borderId="6" applyNumberFormat="0" applyFont="0" applyAlignment="0" applyProtection="0"/>
    <xf numFmtId="0" fontId="16" fillId="0" borderId="7" applyNumberFormat="0" applyFill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7" borderId="8" applyNumberFormat="0" applyAlignment="0" applyProtection="0"/>
    <xf numFmtId="0" fontId="20" fillId="19" borderId="8" applyNumberFormat="0" applyAlignment="0" applyProtection="0"/>
    <xf numFmtId="0" fontId="21" fillId="19" borderId="9" applyNumberFormat="0" applyAlignment="0" applyProtection="0"/>
    <xf numFmtId="0" fontId="22" fillId="0" borderId="0" applyNumberFormat="0" applyFill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3" borderId="0" applyNumberFormat="0" applyBorder="0" applyAlignment="0" applyProtection="0"/>
    <xf numFmtId="0" fontId="2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2" fontId="1" fillId="0" borderId="0" xfId="0" applyNumberFormat="1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49" fontId="4" fillId="0" borderId="0" xfId="0" applyNumberFormat="1" applyFont="1"/>
    <xf numFmtId="0" fontId="4" fillId="0" borderId="0" xfId="0" applyFont="1"/>
    <xf numFmtId="2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" fontId="3" fillId="0" borderId="0" xfId="0" applyNumberFormat="1" applyFont="1" applyAlignment="1">
      <alignment horizontal="right"/>
    </xf>
    <xf numFmtId="49" fontId="23" fillId="0" borderId="0" xfId="0" applyNumberFormat="1" applyFont="1"/>
    <xf numFmtId="49" fontId="3" fillId="0" borderId="0" xfId="0" applyNumberFormat="1" applyFont="1" applyAlignment="1" applyProtection="1">
      <alignment horizontal="left"/>
    </xf>
    <xf numFmtId="2" fontId="3" fillId="0" borderId="0" xfId="0" applyNumberFormat="1" applyFont="1"/>
    <xf numFmtId="0" fontId="3" fillId="0" borderId="0" xfId="0" applyFont="1" applyAlignment="1" applyProtection="1">
      <alignment horizontal="right"/>
    </xf>
    <xf numFmtId="164" fontId="3" fillId="0" borderId="0" xfId="0" applyNumberFormat="1" applyFont="1"/>
    <xf numFmtId="0" fontId="24" fillId="0" borderId="0" xfId="0" applyFont="1" applyAlignment="1" applyProtection="1">
      <alignment horizontal="left"/>
    </xf>
    <xf numFmtId="49" fontId="3" fillId="0" borderId="0" xfId="0" applyNumberFormat="1" applyFont="1"/>
    <xf numFmtId="49" fontId="3" fillId="0" borderId="0" xfId="0" applyNumberFormat="1" applyFont="1" applyProtection="1"/>
    <xf numFmtId="0" fontId="3" fillId="0" borderId="0" xfId="0" applyFont="1" applyFill="1" applyBorder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0" fontId="26" fillId="0" borderId="0" xfId="0" applyFont="1" applyAlignment="1" applyProtection="1">
      <alignment horizontal="left"/>
    </xf>
    <xf numFmtId="0" fontId="25" fillId="0" borderId="0" xfId="0" applyFont="1"/>
    <xf numFmtId="2" fontId="25" fillId="0" borderId="0" xfId="0" applyNumberFormat="1" applyFont="1"/>
    <xf numFmtId="164" fontId="3" fillId="0" borderId="0" xfId="0" applyNumberFormat="1" applyFont="1" applyFill="1" applyBorder="1"/>
    <xf numFmtId="0" fontId="3" fillId="0" borderId="0" xfId="0" applyNumberFormat="1" applyFont="1"/>
    <xf numFmtId="1" fontId="3" fillId="0" borderId="0" xfId="0" applyNumberFormat="1" applyFont="1" applyAlignment="1" applyProtection="1">
      <alignment horizontal="right"/>
    </xf>
    <xf numFmtId="165" fontId="3" fillId="0" borderId="0" xfId="0" applyNumberFormat="1" applyFont="1" applyProtection="1"/>
    <xf numFmtId="0" fontId="4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left"/>
    </xf>
    <xf numFmtId="0" fontId="0" fillId="24" borderId="0" xfId="0" applyFill="1"/>
    <xf numFmtId="2" fontId="3" fillId="24" borderId="0" xfId="0" applyNumberFormat="1" applyFont="1" applyFill="1" applyAlignment="1" applyProtection="1">
      <alignment horizontal="right"/>
    </xf>
    <xf numFmtId="2" fontId="3" fillId="24" borderId="0" xfId="0" applyNumberFormat="1" applyFont="1" applyFill="1" applyAlignment="1">
      <alignment horizontal="right"/>
    </xf>
    <xf numFmtId="2" fontId="3" fillId="24" borderId="0" xfId="0" applyNumberFormat="1" applyFont="1" applyFill="1"/>
    <xf numFmtId="2" fontId="4" fillId="24" borderId="0" xfId="0" applyNumberFormat="1" applyFont="1" applyFill="1" applyAlignment="1">
      <alignment vertical="center"/>
    </xf>
    <xf numFmtId="2" fontId="4" fillId="24" borderId="0" xfId="0" applyNumberFormat="1" applyFont="1" applyFill="1" applyAlignment="1">
      <alignment horizontal="right"/>
    </xf>
    <xf numFmtId="2" fontId="28" fillId="24" borderId="0" xfId="0" applyNumberFormat="1" applyFont="1" applyFill="1" applyAlignment="1">
      <alignment vertical="center"/>
    </xf>
    <xf numFmtId="2" fontId="3" fillId="24" borderId="0" xfId="44" applyNumberFormat="1" applyFont="1" applyFill="1" applyBorder="1" applyAlignment="1">
      <alignment horizontal="right"/>
    </xf>
    <xf numFmtId="2" fontId="3" fillId="24" borderId="0" xfId="0" applyNumberFormat="1" applyFont="1" applyFill="1" applyBorder="1" applyAlignment="1"/>
  </cellXfs>
  <cellStyles count="45">
    <cellStyle name="20 % – Zvýraznění1 2" xfId="3"/>
    <cellStyle name="20 % – Zvýraznění2 2" xfId="4"/>
    <cellStyle name="20 % – Zvýraznění3 2" xfId="5"/>
    <cellStyle name="20 % – Zvýraznění4 2" xfId="6"/>
    <cellStyle name="20 % – Zvýraznění5 2" xfId="7"/>
    <cellStyle name="20 % – Zvýraznění6 2" xfId="8"/>
    <cellStyle name="40 % – Zvýraznění1 2" xfId="9"/>
    <cellStyle name="40 % – Zvýraznění2 2" xfId="10"/>
    <cellStyle name="40 % – Zvýraznění3 2" xfId="11"/>
    <cellStyle name="40 % – Zvýraznění4 2" xfId="12"/>
    <cellStyle name="40 % – Zvýraznění5 2" xfId="13"/>
    <cellStyle name="40 % – Zvýraznění6 2" xfId="14"/>
    <cellStyle name="60 % – Zvýraznění1 2" xfId="15"/>
    <cellStyle name="60 % – Zvýraznění2 2" xfId="16"/>
    <cellStyle name="60 % – Zvýraznění3 2" xfId="17"/>
    <cellStyle name="60 % – Zvýraznění4 2" xfId="18"/>
    <cellStyle name="60 % – Zvýraznění5 2" xfId="19"/>
    <cellStyle name="60 % – Zvýraznění6 2" xfId="20"/>
    <cellStyle name="Celkem 2" xfId="21"/>
    <cellStyle name="Chybně 2" xfId="22"/>
    <cellStyle name="Kontrolní buňka 2" xfId="23"/>
    <cellStyle name="Nadpis 1 2" xfId="24"/>
    <cellStyle name="Nadpis 2 2" xfId="25"/>
    <cellStyle name="Nadpis 3 2" xfId="26"/>
    <cellStyle name="Nadpis 4 2" xfId="27"/>
    <cellStyle name="Název 2" xfId="28"/>
    <cellStyle name="Neutrální 2" xfId="29"/>
    <cellStyle name="Normální" xfId="0" builtinId="0"/>
    <cellStyle name="Normální 2" xfId="1"/>
    <cellStyle name="normální 2 2" xfId="2"/>
    <cellStyle name="normální_Hager2002a-hlp" xfId="44"/>
    <cellStyle name="Poznámka 2" xfId="30"/>
    <cellStyle name="Propojená buňka 2" xfId="31"/>
    <cellStyle name="Správně 2" xfId="32"/>
    <cellStyle name="Text upozornění 2" xfId="33"/>
    <cellStyle name="Vstup 2" xfId="34"/>
    <cellStyle name="Výpočet 2" xfId="35"/>
    <cellStyle name="Výstup 2" xfId="36"/>
    <cellStyle name="Vysvětlující text 2" xfId="37"/>
    <cellStyle name="Zvýraznění 1 2" xfId="38"/>
    <cellStyle name="Zvýraznění 2 2" xfId="39"/>
    <cellStyle name="Zvýraznění 3 2" xfId="40"/>
    <cellStyle name="Zvýraznění 4 2" xfId="41"/>
    <cellStyle name="Zvýraznění 5 2" xfId="42"/>
    <cellStyle name="Zvýraznění 6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topLeftCell="A71" workbookViewId="0">
      <selection activeCell="H109" sqref="H109"/>
    </sheetView>
  </sheetViews>
  <sheetFormatPr defaultRowHeight="12.75" x14ac:dyDescent="0.2"/>
  <cols>
    <col min="1" max="1" width="26.83203125" customWidth="1"/>
    <col min="2" max="3" width="13.83203125" customWidth="1"/>
    <col min="4" max="4" width="6.83203125" customWidth="1"/>
    <col min="5" max="5" width="8.83203125" customWidth="1"/>
    <col min="6" max="6" width="4.83203125" customWidth="1"/>
    <col min="7" max="8" width="11.83203125" customWidth="1"/>
    <col min="9" max="9" width="13.83203125" customWidth="1"/>
    <col min="10" max="10" width="13.83203125" style="4" customWidth="1"/>
    <col min="11" max="11" width="12.83203125" customWidth="1"/>
    <col min="12" max="12" width="9" style="4" customWidth="1"/>
    <col min="13" max="14" width="12.83203125" customWidth="1"/>
  </cols>
  <sheetData>
    <row r="1" spans="1:9" ht="25.5" x14ac:dyDescent="0.35">
      <c r="B1" s="2" t="s">
        <v>202</v>
      </c>
    </row>
    <row r="3" spans="1:9" x14ac:dyDescent="0.2">
      <c r="A3" t="s">
        <v>0</v>
      </c>
    </row>
    <row r="5" spans="1:9" x14ac:dyDescent="0.2">
      <c r="A5" s="1" t="s">
        <v>1</v>
      </c>
    </row>
    <row r="7" spans="1:9" x14ac:dyDescent="0.2">
      <c r="A7" t="s">
        <v>2</v>
      </c>
      <c r="B7" t="s">
        <v>201</v>
      </c>
      <c r="I7" s="3">
        <f>RB!J27</f>
        <v>0</v>
      </c>
    </row>
    <row r="8" spans="1:9" x14ac:dyDescent="0.2">
      <c r="A8" t="s">
        <v>3</v>
      </c>
      <c r="I8" s="3">
        <f>0.05*I7</f>
        <v>0</v>
      </c>
    </row>
    <row r="10" spans="1:9" x14ac:dyDescent="0.2">
      <c r="A10" t="s">
        <v>4</v>
      </c>
      <c r="I10" s="3">
        <f>J89+J112</f>
        <v>0</v>
      </c>
    </row>
    <row r="11" spans="1:9" x14ac:dyDescent="0.2">
      <c r="A11" t="s">
        <v>5</v>
      </c>
      <c r="E11">
        <v>8</v>
      </c>
      <c r="F11" t="s">
        <v>6</v>
      </c>
      <c r="G11" s="35"/>
      <c r="I11" s="3">
        <f>G11*E11</f>
        <v>0</v>
      </c>
    </row>
    <row r="12" spans="1:9" x14ac:dyDescent="0.2">
      <c r="A12" t="s">
        <v>7</v>
      </c>
      <c r="I12" s="3">
        <f>I111</f>
        <v>0</v>
      </c>
    </row>
    <row r="13" spans="1:9" x14ac:dyDescent="0.2">
      <c r="A13" t="s">
        <v>8</v>
      </c>
      <c r="I13" s="3">
        <f>I88</f>
        <v>0</v>
      </c>
    </row>
    <row r="14" spans="1:9" x14ac:dyDescent="0.2">
      <c r="A14" t="s">
        <v>9</v>
      </c>
      <c r="I14" s="3">
        <f>0.05*I12</f>
        <v>0</v>
      </c>
    </row>
    <row r="15" spans="1:9" x14ac:dyDescent="0.2">
      <c r="I15" s="3"/>
    </row>
    <row r="16" spans="1:9" x14ac:dyDescent="0.2">
      <c r="A16" t="s">
        <v>10</v>
      </c>
      <c r="I16" s="3">
        <f>I12+I13+I14</f>
        <v>0</v>
      </c>
    </row>
    <row r="17" spans="1:9" x14ac:dyDescent="0.2">
      <c r="A17" t="s">
        <v>11</v>
      </c>
      <c r="I17" s="3">
        <f>0.03*I16</f>
        <v>0</v>
      </c>
    </row>
    <row r="18" spans="1:9" x14ac:dyDescent="0.2">
      <c r="A18" t="s">
        <v>12</v>
      </c>
      <c r="I18" s="3">
        <f>I10+I11+I16+I17</f>
        <v>0</v>
      </c>
    </row>
    <row r="19" spans="1:9" x14ac:dyDescent="0.2">
      <c r="A19" t="s">
        <v>13</v>
      </c>
      <c r="I19" s="3">
        <f>0.06*I18</f>
        <v>0</v>
      </c>
    </row>
    <row r="20" spans="1:9" x14ac:dyDescent="0.2">
      <c r="I20" s="3"/>
    </row>
    <row r="21" spans="1:9" x14ac:dyDescent="0.2">
      <c r="A21" t="s">
        <v>14</v>
      </c>
      <c r="I21" s="3"/>
    </row>
    <row r="22" spans="1:9" x14ac:dyDescent="0.2">
      <c r="I22" s="3"/>
    </row>
    <row r="23" spans="1:9" x14ac:dyDescent="0.2">
      <c r="A23" t="s">
        <v>15</v>
      </c>
      <c r="E23">
        <v>4</v>
      </c>
      <c r="F23" t="s">
        <v>6</v>
      </c>
      <c r="G23" s="35"/>
      <c r="I23" s="3">
        <f>G23*E23</f>
        <v>0</v>
      </c>
    </row>
    <row r="24" spans="1:9" x14ac:dyDescent="0.2">
      <c r="A24" t="s">
        <v>57</v>
      </c>
      <c r="E24">
        <v>1</v>
      </c>
      <c r="F24" t="s">
        <v>6</v>
      </c>
      <c r="G24" s="35"/>
      <c r="I24" s="3">
        <f>G24*E24</f>
        <v>0</v>
      </c>
    </row>
    <row r="25" spans="1:9" x14ac:dyDescent="0.2">
      <c r="A25" s="1" t="s">
        <v>29</v>
      </c>
      <c r="I25" s="5">
        <f>SUM(I23:I23)</f>
        <v>0</v>
      </c>
    </row>
    <row r="26" spans="1:9" x14ac:dyDescent="0.2">
      <c r="I26" s="3"/>
    </row>
    <row r="27" spans="1:9" x14ac:dyDescent="0.2">
      <c r="A27" s="1" t="s">
        <v>16</v>
      </c>
      <c r="B27" s="1"/>
      <c r="C27" s="1"/>
      <c r="D27" s="1"/>
      <c r="E27" s="1"/>
      <c r="F27" s="1"/>
      <c r="G27" s="1"/>
      <c r="H27" s="1"/>
      <c r="I27" s="5">
        <f>I7+I8+I18+I19+I25</f>
        <v>0</v>
      </c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5"/>
    </row>
    <row r="29" spans="1:9" x14ac:dyDescent="0.2">
      <c r="A29" s="1" t="s">
        <v>21</v>
      </c>
      <c r="I29" s="3"/>
    </row>
    <row r="30" spans="1:9" x14ac:dyDescent="0.2">
      <c r="A30" t="s">
        <v>22</v>
      </c>
      <c r="E30">
        <v>8</v>
      </c>
      <c r="F30" t="s">
        <v>6</v>
      </c>
      <c r="G30" s="35"/>
      <c r="I30" s="3">
        <f>G30*E30</f>
        <v>0</v>
      </c>
    </row>
    <row r="31" spans="1:9" x14ac:dyDescent="0.2">
      <c r="A31" t="s">
        <v>23</v>
      </c>
      <c r="E31">
        <v>2</v>
      </c>
      <c r="F31" t="s">
        <v>6</v>
      </c>
      <c r="G31" s="35"/>
      <c r="I31" s="3">
        <f>G31*E31</f>
        <v>0</v>
      </c>
    </row>
    <row r="32" spans="1:9" x14ac:dyDescent="0.2">
      <c r="E32" s="7"/>
      <c r="F32" s="6"/>
      <c r="G32" s="3"/>
      <c r="H32" s="3"/>
      <c r="I32" s="8"/>
    </row>
    <row r="33" spans="1:20" x14ac:dyDescent="0.2">
      <c r="A33" s="1" t="s">
        <v>18</v>
      </c>
      <c r="B33" s="1"/>
      <c r="C33" s="1"/>
      <c r="D33" s="1"/>
      <c r="E33" s="1"/>
      <c r="F33" s="1"/>
      <c r="G33" s="1"/>
      <c r="H33" s="1"/>
      <c r="I33" s="5">
        <f>SUM(I30:I32)</f>
        <v>0</v>
      </c>
    </row>
    <row r="34" spans="1:20" x14ac:dyDescent="0.2">
      <c r="A34" s="1" t="s">
        <v>39</v>
      </c>
    </row>
    <row r="35" spans="1:20" s="7" customFormat="1" x14ac:dyDescent="0.2">
      <c r="A35" s="6" t="s">
        <v>36</v>
      </c>
      <c r="E35" s="17" t="s">
        <v>37</v>
      </c>
      <c r="F35" s="6" t="s">
        <v>17</v>
      </c>
      <c r="G35" s="11" t="s">
        <v>32</v>
      </c>
      <c r="H35" s="11" t="s">
        <v>33</v>
      </c>
      <c r="I35" s="11" t="s">
        <v>34</v>
      </c>
      <c r="J35" s="11" t="s">
        <v>35</v>
      </c>
      <c r="K35" s="6"/>
      <c r="L35" s="15"/>
    </row>
    <row r="36" spans="1:20" s="7" customFormat="1" x14ac:dyDescent="0.2">
      <c r="A36" s="6"/>
      <c r="E36" s="17"/>
      <c r="F36" s="6"/>
      <c r="G36" s="11"/>
      <c r="H36" s="11"/>
      <c r="I36" s="11"/>
      <c r="J36" s="11"/>
      <c r="K36" s="6"/>
      <c r="L36" s="15"/>
    </row>
    <row r="37" spans="1:20" s="7" customFormat="1" x14ac:dyDescent="0.2">
      <c r="A37" s="6" t="s">
        <v>110</v>
      </c>
      <c r="B37" s="6" t="s">
        <v>111</v>
      </c>
      <c r="C37" s="6" t="s">
        <v>112</v>
      </c>
      <c r="D37" s="6" t="s">
        <v>113</v>
      </c>
      <c r="E37" s="7">
        <v>2</v>
      </c>
      <c r="F37" s="6" t="s">
        <v>19</v>
      </c>
      <c r="G37" s="36"/>
      <c r="H37" s="36"/>
      <c r="I37" s="11">
        <f>G37*E37</f>
        <v>0</v>
      </c>
      <c r="J37" s="11">
        <f>H37*E37</f>
        <v>0</v>
      </c>
      <c r="K37" s="6"/>
      <c r="L37" s="15"/>
      <c r="M37" s="12"/>
      <c r="N37" s="12"/>
      <c r="O37" s="9"/>
      <c r="P37" s="9"/>
      <c r="Q37" s="10"/>
      <c r="R37" s="10"/>
      <c r="T37" s="11"/>
    </row>
    <row r="38" spans="1:20" s="7" customFormat="1" x14ac:dyDescent="0.2">
      <c r="A38" s="6" t="s">
        <v>151</v>
      </c>
      <c r="C38" s="6"/>
      <c r="D38" s="6" t="s">
        <v>152</v>
      </c>
      <c r="E38" s="7">
        <v>31</v>
      </c>
      <c r="F38" s="6" t="s">
        <v>19</v>
      </c>
      <c r="G38" s="11"/>
      <c r="H38" s="37"/>
      <c r="I38" s="11"/>
      <c r="J38" s="11">
        <f>H38*E38</f>
        <v>0</v>
      </c>
      <c r="K38" s="6"/>
      <c r="L38" s="15"/>
      <c r="M38" s="18"/>
      <c r="N38" s="6"/>
      <c r="O38" s="9"/>
      <c r="P38" s="9"/>
    </row>
    <row r="39" spans="1:20" s="7" customFormat="1" x14ac:dyDescent="0.2">
      <c r="A39" s="6" t="s">
        <v>70</v>
      </c>
      <c r="B39" s="6" t="s">
        <v>42</v>
      </c>
      <c r="C39" s="15" t="s">
        <v>27</v>
      </c>
      <c r="D39" s="6" t="s">
        <v>41</v>
      </c>
      <c r="E39" s="7">
        <v>9</v>
      </c>
      <c r="F39" s="6" t="s">
        <v>19</v>
      </c>
      <c r="G39" s="37"/>
      <c r="H39" s="36"/>
      <c r="I39" s="11">
        <f t="shared" ref="I39:I43" si="0">G39*E39</f>
        <v>0</v>
      </c>
      <c r="J39" s="11">
        <f t="shared" ref="J39:J43" si="1">H39*E39</f>
        <v>0</v>
      </c>
      <c r="K39" s="6"/>
      <c r="L39" s="15"/>
      <c r="M39" s="12"/>
      <c r="N39" s="12"/>
      <c r="O39" s="9"/>
      <c r="P39" s="9"/>
      <c r="Q39" s="10"/>
      <c r="R39" s="10"/>
      <c r="T39" s="11"/>
    </row>
    <row r="40" spans="1:20" s="7" customFormat="1" x14ac:dyDescent="0.2">
      <c r="A40" s="6" t="s">
        <v>70</v>
      </c>
      <c r="B40" s="6" t="s">
        <v>71</v>
      </c>
      <c r="C40" s="15" t="s">
        <v>27</v>
      </c>
      <c r="D40" s="6" t="s">
        <v>41</v>
      </c>
      <c r="E40" s="7">
        <v>4</v>
      </c>
      <c r="F40" s="6" t="s">
        <v>19</v>
      </c>
      <c r="G40" s="37"/>
      <c r="H40" s="36"/>
      <c r="I40" s="11">
        <f t="shared" si="0"/>
        <v>0</v>
      </c>
      <c r="J40" s="11">
        <f t="shared" si="1"/>
        <v>0</v>
      </c>
      <c r="K40" s="6"/>
      <c r="L40" s="15"/>
      <c r="M40" s="12"/>
      <c r="N40" s="12"/>
      <c r="O40" s="9"/>
      <c r="P40" s="9"/>
      <c r="Q40" s="10"/>
      <c r="R40" s="10"/>
      <c r="T40" s="11"/>
    </row>
    <row r="41" spans="1:20" s="7" customFormat="1" x14ac:dyDescent="0.2">
      <c r="A41" s="6" t="s">
        <v>70</v>
      </c>
      <c r="B41" s="6" t="s">
        <v>153</v>
      </c>
      <c r="C41" s="15" t="s">
        <v>27</v>
      </c>
      <c r="D41" s="6" t="s">
        <v>41</v>
      </c>
      <c r="E41" s="7">
        <v>20</v>
      </c>
      <c r="F41" s="6" t="s">
        <v>19</v>
      </c>
      <c r="G41" s="37"/>
      <c r="H41" s="36"/>
      <c r="I41" s="11">
        <f t="shared" si="0"/>
        <v>0</v>
      </c>
      <c r="J41" s="11">
        <f t="shared" si="1"/>
        <v>0</v>
      </c>
      <c r="K41" s="6"/>
      <c r="L41" s="15"/>
      <c r="M41" s="12"/>
      <c r="N41" s="12"/>
      <c r="O41" s="9"/>
      <c r="P41" s="9"/>
      <c r="Q41" s="10"/>
      <c r="R41" s="10"/>
      <c r="T41" s="11"/>
    </row>
    <row r="42" spans="1:20" s="7" customFormat="1" x14ac:dyDescent="0.2">
      <c r="A42" s="6" t="s">
        <v>70</v>
      </c>
      <c r="B42" s="6" t="s">
        <v>154</v>
      </c>
      <c r="C42" s="15" t="s">
        <v>27</v>
      </c>
      <c r="D42" s="6" t="s">
        <v>41</v>
      </c>
      <c r="E42" s="7">
        <v>4</v>
      </c>
      <c r="F42" s="6" t="s">
        <v>19</v>
      </c>
      <c r="G42" s="37"/>
      <c r="H42" s="36"/>
      <c r="I42" s="11">
        <f t="shared" si="0"/>
        <v>0</v>
      </c>
      <c r="J42" s="11">
        <f t="shared" si="1"/>
        <v>0</v>
      </c>
      <c r="K42" s="6"/>
      <c r="L42" s="15"/>
      <c r="M42" s="12"/>
      <c r="N42" s="12"/>
      <c r="O42" s="9"/>
      <c r="P42" s="9"/>
      <c r="Q42" s="10"/>
      <c r="R42" s="10"/>
      <c r="T42" s="11"/>
    </row>
    <row r="43" spans="1:20" s="7" customFormat="1" x14ac:dyDescent="0.2">
      <c r="A43" s="6" t="s">
        <v>70</v>
      </c>
      <c r="B43" s="6" t="s">
        <v>167</v>
      </c>
      <c r="C43" s="15" t="s">
        <v>27</v>
      </c>
      <c r="D43" s="6" t="s">
        <v>41</v>
      </c>
      <c r="E43" s="7">
        <v>4</v>
      </c>
      <c r="F43" s="6" t="s">
        <v>19</v>
      </c>
      <c r="G43" s="37"/>
      <c r="H43" s="36"/>
      <c r="I43" s="11">
        <f t="shared" si="0"/>
        <v>0</v>
      </c>
      <c r="J43" s="11">
        <f t="shared" si="1"/>
        <v>0</v>
      </c>
      <c r="K43" s="6"/>
      <c r="L43" s="15"/>
      <c r="M43" s="12"/>
      <c r="N43" s="12"/>
      <c r="O43" s="9"/>
      <c r="P43" s="9"/>
      <c r="Q43" s="10"/>
      <c r="R43" s="10"/>
      <c r="T43" s="11"/>
    </row>
    <row r="44" spans="1:20" s="7" customFormat="1" x14ac:dyDescent="0.2">
      <c r="A44" s="6" t="s">
        <v>72</v>
      </c>
      <c r="B44" s="6" t="s">
        <v>43</v>
      </c>
      <c r="C44" s="15" t="s">
        <v>27</v>
      </c>
      <c r="D44" s="6" t="s">
        <v>41</v>
      </c>
      <c r="E44" s="7">
        <v>18</v>
      </c>
      <c r="F44" s="6" t="s">
        <v>19</v>
      </c>
      <c r="G44" s="36"/>
      <c r="H44" s="36"/>
      <c r="I44" s="11">
        <f t="shared" ref="I44:I49" si="2">G44*E44</f>
        <v>0</v>
      </c>
      <c r="J44" s="11">
        <f t="shared" ref="J44:J49" si="3">H44*E44</f>
        <v>0</v>
      </c>
      <c r="K44" s="6"/>
      <c r="L44" s="15"/>
      <c r="M44" s="12"/>
      <c r="N44" s="12"/>
      <c r="O44" s="9"/>
      <c r="P44" s="9"/>
      <c r="Q44" s="10"/>
      <c r="R44" s="10"/>
      <c r="T44" s="11"/>
    </row>
    <row r="45" spans="1:20" s="7" customFormat="1" x14ac:dyDescent="0.2">
      <c r="A45" s="6" t="s">
        <v>72</v>
      </c>
      <c r="B45" s="6" t="s">
        <v>73</v>
      </c>
      <c r="C45" s="15" t="s">
        <v>27</v>
      </c>
      <c r="D45" s="6" t="s">
        <v>41</v>
      </c>
      <c r="E45" s="7">
        <v>4</v>
      </c>
      <c r="F45" s="6" t="s">
        <v>19</v>
      </c>
      <c r="G45" s="36"/>
      <c r="H45" s="36"/>
      <c r="I45" s="11">
        <f t="shared" si="2"/>
        <v>0</v>
      </c>
      <c r="J45" s="11">
        <f t="shared" si="3"/>
        <v>0</v>
      </c>
      <c r="K45" s="6"/>
      <c r="L45" s="15"/>
      <c r="M45" s="12"/>
      <c r="N45" s="12"/>
      <c r="O45" s="9"/>
      <c r="P45" s="9"/>
      <c r="Q45" s="10"/>
      <c r="R45" s="10"/>
      <c r="T45" s="11"/>
    </row>
    <row r="46" spans="1:20" s="7" customFormat="1" x14ac:dyDescent="0.2">
      <c r="A46" s="6" t="s">
        <v>72</v>
      </c>
      <c r="B46" s="6" t="s">
        <v>155</v>
      </c>
      <c r="C46" s="15" t="s">
        <v>156</v>
      </c>
      <c r="D46" s="6" t="s">
        <v>41</v>
      </c>
      <c r="E46" s="7">
        <v>34</v>
      </c>
      <c r="F46" s="6" t="s">
        <v>19</v>
      </c>
      <c r="G46" s="36"/>
      <c r="H46" s="36"/>
      <c r="I46" s="11">
        <f t="shared" si="2"/>
        <v>0</v>
      </c>
      <c r="J46" s="11">
        <f t="shared" si="3"/>
        <v>0</v>
      </c>
      <c r="K46" s="6"/>
      <c r="L46" s="15"/>
      <c r="M46" s="12"/>
      <c r="N46" s="12"/>
      <c r="O46" s="9"/>
      <c r="P46" s="9"/>
      <c r="Q46" s="10"/>
      <c r="R46" s="10"/>
      <c r="T46" s="11"/>
    </row>
    <row r="47" spans="1:20" s="7" customFormat="1" x14ac:dyDescent="0.2">
      <c r="A47" s="6" t="s">
        <v>157</v>
      </c>
      <c r="B47" s="6" t="s">
        <v>71</v>
      </c>
      <c r="C47" s="15" t="s">
        <v>158</v>
      </c>
      <c r="D47" s="6" t="s">
        <v>41</v>
      </c>
      <c r="E47" s="7">
        <v>1</v>
      </c>
      <c r="F47" s="6" t="s">
        <v>19</v>
      </c>
      <c r="G47" s="36"/>
      <c r="H47" s="36"/>
      <c r="I47" s="11">
        <f t="shared" si="2"/>
        <v>0</v>
      </c>
      <c r="J47" s="11">
        <f t="shared" si="3"/>
        <v>0</v>
      </c>
      <c r="K47" s="6"/>
      <c r="L47" s="15"/>
      <c r="M47" s="12"/>
      <c r="N47" s="12"/>
      <c r="O47" s="9"/>
      <c r="P47" s="9"/>
      <c r="Q47" s="10"/>
      <c r="R47" s="10"/>
      <c r="T47" s="11"/>
    </row>
    <row r="48" spans="1:20" s="7" customFormat="1" x14ac:dyDescent="0.2">
      <c r="A48" s="6" t="s">
        <v>157</v>
      </c>
      <c r="B48" s="6" t="s">
        <v>159</v>
      </c>
      <c r="C48" s="15">
        <v>80940</v>
      </c>
      <c r="D48" s="6" t="s">
        <v>41</v>
      </c>
      <c r="E48" s="7">
        <v>1</v>
      </c>
      <c r="F48" s="6" t="s">
        <v>19</v>
      </c>
      <c r="G48" s="36"/>
      <c r="H48" s="36"/>
      <c r="I48" s="11">
        <f t="shared" si="2"/>
        <v>0</v>
      </c>
      <c r="J48" s="11">
        <f t="shared" si="3"/>
        <v>0</v>
      </c>
      <c r="K48" s="6"/>
      <c r="L48" s="15"/>
      <c r="M48" s="12"/>
      <c r="N48" s="12"/>
      <c r="O48" s="9"/>
      <c r="P48" s="9"/>
      <c r="Q48" s="10"/>
      <c r="R48" s="10"/>
      <c r="T48" s="11"/>
    </row>
    <row r="49" spans="1:20" s="7" customFormat="1" x14ac:dyDescent="0.2">
      <c r="A49" s="6" t="s">
        <v>160</v>
      </c>
      <c r="B49" s="6" t="s">
        <v>161</v>
      </c>
      <c r="C49" s="15" t="s">
        <v>162</v>
      </c>
      <c r="D49" s="6" t="s">
        <v>41</v>
      </c>
      <c r="E49" s="7">
        <v>4</v>
      </c>
      <c r="F49" s="6" t="s">
        <v>19</v>
      </c>
      <c r="G49" s="36"/>
      <c r="H49" s="36"/>
      <c r="I49" s="11">
        <f t="shared" si="2"/>
        <v>0</v>
      </c>
      <c r="J49" s="11">
        <f t="shared" si="3"/>
        <v>0</v>
      </c>
      <c r="K49" s="6"/>
      <c r="L49" s="15"/>
      <c r="M49" s="12"/>
      <c r="N49" s="12"/>
      <c r="O49" s="9"/>
      <c r="P49" s="9"/>
      <c r="Q49" s="10"/>
      <c r="R49" s="10"/>
      <c r="T49" s="11"/>
    </row>
    <row r="50" spans="1:20" s="7" customFormat="1" x14ac:dyDescent="0.2">
      <c r="A50" s="6" t="s">
        <v>163</v>
      </c>
      <c r="C50" s="15" t="s">
        <v>164</v>
      </c>
      <c r="D50" s="6" t="s">
        <v>41</v>
      </c>
      <c r="E50" s="7">
        <v>1</v>
      </c>
      <c r="F50" s="6" t="s">
        <v>19</v>
      </c>
      <c r="G50" s="37"/>
      <c r="H50" s="36"/>
      <c r="I50" s="11">
        <f t="shared" ref="I50:I51" si="4">G50*E50</f>
        <v>0</v>
      </c>
      <c r="J50" s="11">
        <f t="shared" ref="J50:J51" si="5">H50*E50</f>
        <v>0</v>
      </c>
      <c r="K50" s="6"/>
      <c r="L50" s="15"/>
      <c r="M50" s="12"/>
      <c r="N50" s="12"/>
      <c r="O50" s="9"/>
      <c r="P50" s="9"/>
      <c r="Q50" s="10"/>
      <c r="R50" s="10"/>
      <c r="T50" s="11"/>
    </row>
    <row r="51" spans="1:20" s="7" customFormat="1" x14ac:dyDescent="0.2">
      <c r="A51" s="6" t="s">
        <v>70</v>
      </c>
      <c r="B51" s="6" t="s">
        <v>165</v>
      </c>
      <c r="C51" s="15" t="s">
        <v>166</v>
      </c>
      <c r="D51" s="6" t="s">
        <v>41</v>
      </c>
      <c r="E51" s="7">
        <v>1</v>
      </c>
      <c r="F51" s="6" t="s">
        <v>19</v>
      </c>
      <c r="G51" s="37"/>
      <c r="H51" s="36"/>
      <c r="I51" s="11">
        <f t="shared" si="4"/>
        <v>0</v>
      </c>
      <c r="J51" s="11">
        <f t="shared" si="5"/>
        <v>0</v>
      </c>
      <c r="K51" s="6"/>
      <c r="L51" s="15"/>
      <c r="M51" s="12"/>
      <c r="N51" s="12"/>
      <c r="O51" s="9"/>
      <c r="P51" s="9"/>
      <c r="Q51" s="10"/>
      <c r="R51" s="10"/>
      <c r="T51" s="11"/>
    </row>
    <row r="52" spans="1:20" s="7" customFormat="1" x14ac:dyDescent="0.2">
      <c r="A52" s="6" t="s">
        <v>168</v>
      </c>
      <c r="B52" s="6" t="s">
        <v>169</v>
      </c>
      <c r="C52" s="15" t="s">
        <v>111</v>
      </c>
      <c r="D52" s="6"/>
      <c r="E52" s="7">
        <v>2</v>
      </c>
      <c r="F52" s="6" t="s">
        <v>19</v>
      </c>
      <c r="G52" s="37"/>
      <c r="H52" s="36"/>
      <c r="I52" s="11">
        <f t="shared" ref="I52" si="6">G52*E52</f>
        <v>0</v>
      </c>
      <c r="J52" s="11">
        <f t="shared" ref="J52" si="7">H52*E52</f>
        <v>0</v>
      </c>
      <c r="K52" s="6"/>
      <c r="L52" s="15"/>
      <c r="M52" s="12"/>
      <c r="N52" s="12"/>
      <c r="O52" s="9"/>
      <c r="P52" s="9"/>
      <c r="Q52" s="10"/>
      <c r="R52" s="10"/>
      <c r="T52" s="11"/>
    </row>
    <row r="53" spans="1:20" s="7" customFormat="1" x14ac:dyDescent="0.2">
      <c r="A53" s="6" t="s">
        <v>170</v>
      </c>
      <c r="B53" s="6" t="s">
        <v>171</v>
      </c>
      <c r="C53" s="7" t="s">
        <v>173</v>
      </c>
      <c r="D53" s="6" t="s">
        <v>172</v>
      </c>
      <c r="E53" s="7">
        <v>2</v>
      </c>
      <c r="F53" s="6" t="s">
        <v>19</v>
      </c>
      <c r="G53" s="37"/>
      <c r="H53" s="36"/>
      <c r="I53" s="11">
        <f t="shared" ref="I53" si="8">G53*E53</f>
        <v>0</v>
      </c>
      <c r="J53" s="11">
        <f t="shared" ref="J53" si="9">H53*E53</f>
        <v>0</v>
      </c>
      <c r="K53" s="6"/>
      <c r="L53" s="15"/>
      <c r="M53" s="12"/>
      <c r="N53" s="12"/>
      <c r="O53" s="9"/>
      <c r="P53" s="9"/>
      <c r="T53" s="11"/>
    </row>
    <row r="54" spans="1:20" s="7" customFormat="1" x14ac:dyDescent="0.2">
      <c r="A54" s="6" t="s">
        <v>74</v>
      </c>
      <c r="B54" s="6" t="s">
        <v>44</v>
      </c>
      <c r="C54" s="6" t="s">
        <v>45</v>
      </c>
      <c r="D54" s="6" t="s">
        <v>46</v>
      </c>
      <c r="E54" s="7">
        <v>103</v>
      </c>
      <c r="F54" s="6" t="s">
        <v>19</v>
      </c>
      <c r="G54" s="36"/>
      <c r="H54" s="36"/>
      <c r="I54" s="11">
        <f t="shared" ref="I54:I60" si="10">G54*E54</f>
        <v>0</v>
      </c>
      <c r="J54" s="11">
        <f t="shared" ref="J54:J60" si="11">H54*E54</f>
        <v>0</v>
      </c>
      <c r="K54" s="6"/>
      <c r="L54" s="15"/>
      <c r="M54" s="12"/>
      <c r="N54" s="12"/>
      <c r="O54" s="9"/>
      <c r="P54" s="9"/>
      <c r="T54" s="11"/>
    </row>
    <row r="55" spans="1:20" s="7" customFormat="1" x14ac:dyDescent="0.2">
      <c r="A55" s="6" t="s">
        <v>75</v>
      </c>
      <c r="B55" s="6" t="s">
        <v>44</v>
      </c>
      <c r="C55" s="6" t="s">
        <v>76</v>
      </c>
      <c r="D55" s="6" t="s">
        <v>46</v>
      </c>
      <c r="E55" s="7">
        <v>25</v>
      </c>
      <c r="F55" s="6" t="s">
        <v>19</v>
      </c>
      <c r="G55" s="36"/>
      <c r="H55" s="36"/>
      <c r="I55" s="11">
        <f t="shared" si="10"/>
        <v>0</v>
      </c>
      <c r="J55" s="11">
        <f t="shared" si="11"/>
        <v>0</v>
      </c>
      <c r="K55" s="6"/>
      <c r="L55" s="15"/>
      <c r="M55" s="12"/>
      <c r="N55" s="12"/>
      <c r="O55" s="9"/>
      <c r="P55" s="9"/>
      <c r="T55" s="11"/>
    </row>
    <row r="56" spans="1:20" s="7" customFormat="1" x14ac:dyDescent="0.2">
      <c r="A56" s="6" t="s">
        <v>77</v>
      </c>
      <c r="B56" s="6" t="s">
        <v>44</v>
      </c>
      <c r="C56" s="6" t="s">
        <v>47</v>
      </c>
      <c r="D56" s="6" t="s">
        <v>46</v>
      </c>
      <c r="E56" s="7">
        <v>95</v>
      </c>
      <c r="F56" s="6" t="s">
        <v>19</v>
      </c>
      <c r="G56" s="36"/>
      <c r="H56" s="36"/>
      <c r="I56" s="11">
        <f t="shared" si="10"/>
        <v>0</v>
      </c>
      <c r="J56" s="11">
        <f t="shared" si="11"/>
        <v>0</v>
      </c>
      <c r="K56" s="6"/>
      <c r="L56" s="15"/>
      <c r="M56" s="12"/>
      <c r="N56" s="12"/>
      <c r="O56" s="9"/>
      <c r="P56" s="9"/>
      <c r="T56" s="11"/>
    </row>
    <row r="57" spans="1:20" s="7" customFormat="1" x14ac:dyDescent="0.2">
      <c r="A57" s="6" t="s">
        <v>179</v>
      </c>
      <c r="B57" s="6" t="s">
        <v>180</v>
      </c>
      <c r="C57" s="7" t="s">
        <v>181</v>
      </c>
      <c r="D57" s="6" t="s">
        <v>46</v>
      </c>
      <c r="E57" s="7">
        <v>7</v>
      </c>
      <c r="F57" s="6" t="s">
        <v>19</v>
      </c>
      <c r="G57" s="36"/>
      <c r="H57" s="36"/>
      <c r="I57" s="11">
        <f t="shared" si="10"/>
        <v>0</v>
      </c>
      <c r="J57" s="11">
        <f t="shared" si="11"/>
        <v>0</v>
      </c>
      <c r="K57" s="6"/>
      <c r="L57" s="15"/>
      <c r="M57" s="12"/>
      <c r="N57" s="12"/>
      <c r="O57" s="9"/>
      <c r="P57" s="9"/>
      <c r="T57" s="11"/>
    </row>
    <row r="58" spans="1:20" s="7" customFormat="1" x14ac:dyDescent="0.2">
      <c r="A58" s="6" t="s">
        <v>178</v>
      </c>
      <c r="B58" s="6"/>
      <c r="C58" s="6"/>
      <c r="D58" s="6"/>
      <c r="E58" s="7">
        <v>4</v>
      </c>
      <c r="F58" s="6" t="s">
        <v>19</v>
      </c>
      <c r="G58" s="36"/>
      <c r="H58" s="36"/>
      <c r="I58" s="11">
        <f t="shared" si="10"/>
        <v>0</v>
      </c>
      <c r="J58" s="11">
        <f t="shared" si="11"/>
        <v>0</v>
      </c>
      <c r="K58" s="6"/>
      <c r="L58" s="15"/>
      <c r="M58" s="12"/>
      <c r="N58" s="12"/>
      <c r="O58" s="9"/>
      <c r="P58" s="9"/>
      <c r="T58" s="11"/>
    </row>
    <row r="59" spans="1:20" s="7" customFormat="1" x14ac:dyDescent="0.2">
      <c r="A59" s="6" t="s">
        <v>182</v>
      </c>
      <c r="B59" s="6" t="s">
        <v>183</v>
      </c>
      <c r="C59" s="6"/>
      <c r="D59" s="6"/>
      <c r="E59" s="7">
        <v>1</v>
      </c>
      <c r="F59" s="6" t="s">
        <v>19</v>
      </c>
      <c r="G59" s="36"/>
      <c r="H59" s="36"/>
      <c r="I59" s="11">
        <f t="shared" si="10"/>
        <v>0</v>
      </c>
      <c r="J59" s="11">
        <f t="shared" si="11"/>
        <v>0</v>
      </c>
      <c r="K59" s="6"/>
      <c r="L59" s="15"/>
      <c r="M59" s="12"/>
      <c r="N59" s="12"/>
      <c r="O59" s="9"/>
      <c r="P59" s="9"/>
      <c r="T59" s="11"/>
    </row>
    <row r="60" spans="1:20" s="7" customFormat="1" x14ac:dyDescent="0.2">
      <c r="A60" s="6" t="s">
        <v>187</v>
      </c>
      <c r="B60" s="6" t="s">
        <v>188</v>
      </c>
      <c r="C60" s="6" t="s">
        <v>189</v>
      </c>
      <c r="D60" s="6" t="s">
        <v>190</v>
      </c>
      <c r="E60" s="13">
        <v>4</v>
      </c>
      <c r="F60" s="6" t="s">
        <v>19</v>
      </c>
      <c r="G60" s="36"/>
      <c r="H60" s="36"/>
      <c r="I60" s="11">
        <f t="shared" si="10"/>
        <v>0</v>
      </c>
      <c r="J60" s="8">
        <f t="shared" si="11"/>
        <v>0</v>
      </c>
      <c r="K60" s="6"/>
      <c r="L60" s="15"/>
      <c r="M60" s="12"/>
      <c r="N60" s="12"/>
      <c r="O60" s="14"/>
      <c r="P60" s="14"/>
    </row>
    <row r="61" spans="1:20" s="7" customFormat="1" x14ac:dyDescent="0.2">
      <c r="A61" s="6" t="s">
        <v>191</v>
      </c>
      <c r="B61" s="6" t="s">
        <v>192</v>
      </c>
      <c r="C61" s="20"/>
      <c r="D61" s="6" t="s">
        <v>193</v>
      </c>
      <c r="E61" s="13">
        <v>4</v>
      </c>
      <c r="F61" s="6" t="s">
        <v>19</v>
      </c>
      <c r="G61" s="37"/>
      <c r="H61" s="37"/>
      <c r="I61" s="11">
        <f t="shared" ref="I61:I63" si="12">G61*E61</f>
        <v>0</v>
      </c>
      <c r="J61" s="11">
        <f t="shared" ref="J61:J63" si="13">H61*E61</f>
        <v>0</v>
      </c>
      <c r="L61" s="20"/>
      <c r="M61" s="12"/>
      <c r="O61" s="14"/>
      <c r="P61" s="14"/>
    </row>
    <row r="62" spans="1:20" s="7" customFormat="1" x14ac:dyDescent="0.2">
      <c r="A62" s="6" t="s">
        <v>194</v>
      </c>
      <c r="B62" s="6" t="s">
        <v>195</v>
      </c>
      <c r="C62" s="20"/>
      <c r="D62" s="6" t="s">
        <v>193</v>
      </c>
      <c r="E62" s="13">
        <v>4</v>
      </c>
      <c r="F62" s="6" t="s">
        <v>19</v>
      </c>
      <c r="G62" s="37"/>
      <c r="H62" s="37"/>
      <c r="I62" s="11">
        <f t="shared" si="12"/>
        <v>0</v>
      </c>
      <c r="J62" s="11">
        <f t="shared" si="13"/>
        <v>0</v>
      </c>
      <c r="L62" s="20"/>
      <c r="M62" s="12"/>
      <c r="O62" s="14"/>
      <c r="P62" s="14"/>
    </row>
    <row r="63" spans="1:20" s="7" customFormat="1" x14ac:dyDescent="0.2">
      <c r="A63" s="6" t="s">
        <v>196</v>
      </c>
      <c r="B63" s="6" t="s">
        <v>195</v>
      </c>
      <c r="C63" s="20"/>
      <c r="D63" s="6" t="s">
        <v>193</v>
      </c>
      <c r="E63" s="13">
        <v>4</v>
      </c>
      <c r="F63" s="6" t="s">
        <v>19</v>
      </c>
      <c r="G63" s="37"/>
      <c r="H63" s="37"/>
      <c r="I63" s="11">
        <f t="shared" si="12"/>
        <v>0</v>
      </c>
      <c r="J63" s="11">
        <f t="shared" si="13"/>
        <v>0</v>
      </c>
      <c r="L63" s="20"/>
      <c r="M63" s="12"/>
      <c r="O63" s="14"/>
      <c r="P63" s="14"/>
    </row>
    <row r="64" spans="1:20" s="7" customFormat="1" x14ac:dyDescent="0.2">
      <c r="A64" s="19" t="s">
        <v>69</v>
      </c>
      <c r="B64" s="6"/>
      <c r="C64" s="6"/>
      <c r="D64" s="6"/>
      <c r="F64" s="6"/>
      <c r="G64" s="11"/>
      <c r="H64" s="11"/>
      <c r="I64" s="11"/>
      <c r="J64" s="11"/>
      <c r="K64" s="6"/>
      <c r="L64" s="12"/>
      <c r="M64" s="12"/>
      <c r="N64" s="9"/>
      <c r="O64" s="9"/>
      <c r="S64" s="11"/>
    </row>
    <row r="65" spans="1:20" s="7" customFormat="1" x14ac:dyDescent="0.2">
      <c r="A65" s="6" t="s">
        <v>60</v>
      </c>
      <c r="B65" s="6" t="s">
        <v>61</v>
      </c>
      <c r="C65" s="7" t="s">
        <v>62</v>
      </c>
      <c r="D65" s="6" t="s">
        <v>63</v>
      </c>
      <c r="E65" s="7">
        <v>1</v>
      </c>
      <c r="F65" s="6" t="s">
        <v>19</v>
      </c>
      <c r="G65" s="37"/>
      <c r="H65" s="38"/>
      <c r="I65" s="11">
        <f t="shared" ref="I65:I66" si="14">G65*E65</f>
        <v>0</v>
      </c>
      <c r="J65" s="11">
        <f t="shared" ref="J65:J69" si="15">H65*E65</f>
        <v>0</v>
      </c>
      <c r="K65" s="6"/>
      <c r="L65" s="15"/>
      <c r="M65" s="12"/>
      <c r="N65" s="12"/>
      <c r="O65" s="9"/>
      <c r="P65" s="9"/>
      <c r="Q65" s="10"/>
      <c r="R65" s="10"/>
      <c r="S65" s="10"/>
      <c r="T65" s="11"/>
    </row>
    <row r="66" spans="1:20" s="7" customFormat="1" x14ac:dyDescent="0.2">
      <c r="A66" s="6" t="s">
        <v>60</v>
      </c>
      <c r="B66" s="6" t="s">
        <v>122</v>
      </c>
      <c r="C66" s="7" t="s">
        <v>62</v>
      </c>
      <c r="D66" s="6" t="s">
        <v>63</v>
      </c>
      <c r="E66" s="7">
        <v>1</v>
      </c>
      <c r="F66" s="6" t="s">
        <v>19</v>
      </c>
      <c r="G66" s="37"/>
      <c r="H66" s="38"/>
      <c r="I66" s="11">
        <f t="shared" si="14"/>
        <v>0</v>
      </c>
      <c r="J66" s="11">
        <f t="shared" si="15"/>
        <v>0</v>
      </c>
      <c r="K66" s="6"/>
      <c r="L66" s="15"/>
      <c r="M66" s="12"/>
      <c r="N66" s="12"/>
      <c r="O66" s="9"/>
      <c r="P66" s="9"/>
      <c r="Q66" s="10"/>
      <c r="R66" s="10"/>
      <c r="S66" s="10"/>
      <c r="T66" s="11"/>
    </row>
    <row r="67" spans="1:20" s="7" customFormat="1" x14ac:dyDescent="0.2">
      <c r="A67" s="6" t="s">
        <v>120</v>
      </c>
      <c r="B67" s="6" t="s">
        <v>121</v>
      </c>
      <c r="D67" s="6" t="s">
        <v>63</v>
      </c>
      <c r="E67" s="7">
        <v>2</v>
      </c>
      <c r="F67" s="6" t="s">
        <v>19</v>
      </c>
      <c r="G67" s="37"/>
      <c r="H67" s="37"/>
      <c r="I67" s="11">
        <f>G67*E67</f>
        <v>0</v>
      </c>
      <c r="J67" s="11">
        <f t="shared" si="15"/>
        <v>0</v>
      </c>
      <c r="K67" s="6"/>
      <c r="L67" s="15"/>
      <c r="M67" s="12"/>
      <c r="N67" s="12"/>
      <c r="O67" s="9"/>
      <c r="P67" s="9"/>
      <c r="Q67" s="10"/>
      <c r="R67" s="10"/>
      <c r="S67" s="10"/>
      <c r="T67" s="11"/>
    </row>
    <row r="68" spans="1:20" s="7" customFormat="1" x14ac:dyDescent="0.2">
      <c r="A68" s="6" t="s">
        <v>123</v>
      </c>
      <c r="B68" s="6" t="s">
        <v>124</v>
      </c>
      <c r="D68" s="6" t="s">
        <v>63</v>
      </c>
      <c r="E68" s="7">
        <v>2</v>
      </c>
      <c r="F68" s="6" t="s">
        <v>19</v>
      </c>
      <c r="G68" s="37"/>
      <c r="H68" s="37"/>
      <c r="I68" s="11">
        <f t="shared" ref="I68:I69" si="16">G68*E68</f>
        <v>0</v>
      </c>
      <c r="J68" s="11">
        <f t="shared" si="15"/>
        <v>0</v>
      </c>
      <c r="K68" s="6"/>
      <c r="L68" s="15"/>
      <c r="M68" s="12"/>
      <c r="N68" s="12"/>
      <c r="O68" s="9"/>
      <c r="P68" s="9"/>
      <c r="Q68" s="10"/>
      <c r="R68" s="10"/>
      <c r="S68" s="10"/>
      <c r="T68" s="11"/>
    </row>
    <row r="69" spans="1:20" s="7" customFormat="1" x14ac:dyDescent="0.2">
      <c r="A69" s="6" t="s">
        <v>125</v>
      </c>
      <c r="B69" s="6" t="s">
        <v>126</v>
      </c>
      <c r="D69" s="6" t="s">
        <v>63</v>
      </c>
      <c r="E69" s="7">
        <v>4</v>
      </c>
      <c r="F69" s="6" t="s">
        <v>19</v>
      </c>
      <c r="G69" s="39"/>
      <c r="H69" s="39"/>
      <c r="I69" s="11">
        <f t="shared" si="16"/>
        <v>0</v>
      </c>
      <c r="J69" s="11">
        <f t="shared" si="15"/>
        <v>0</v>
      </c>
      <c r="K69" s="6"/>
      <c r="L69" s="15"/>
      <c r="M69" s="12"/>
      <c r="N69" s="12"/>
      <c r="O69" s="9"/>
      <c r="P69" s="9"/>
      <c r="Q69" s="10"/>
      <c r="R69" s="10"/>
      <c r="S69" s="10"/>
      <c r="T69" s="11"/>
    </row>
    <row r="70" spans="1:20" s="7" customFormat="1" x14ac:dyDescent="0.2">
      <c r="A70" s="6" t="s">
        <v>127</v>
      </c>
      <c r="B70" s="6" t="s">
        <v>128</v>
      </c>
      <c r="D70" s="6" t="s">
        <v>63</v>
      </c>
      <c r="E70" s="7">
        <v>2</v>
      </c>
      <c r="F70" s="6" t="s">
        <v>19</v>
      </c>
      <c r="G70" s="37"/>
      <c r="H70" s="38"/>
      <c r="I70" s="11">
        <f>G70*E70</f>
        <v>0</v>
      </c>
      <c r="J70" s="11">
        <f>H70*E70</f>
        <v>0</v>
      </c>
      <c r="K70" s="6"/>
      <c r="L70" s="15"/>
      <c r="M70" s="12"/>
      <c r="N70" s="12"/>
      <c r="O70" s="9"/>
      <c r="P70" s="9"/>
      <c r="Q70" s="10"/>
      <c r="R70" s="10"/>
      <c r="S70" s="10"/>
      <c r="T70" s="11"/>
    </row>
    <row r="71" spans="1:20" s="7" customFormat="1" x14ac:dyDescent="0.2">
      <c r="A71" s="6" t="s">
        <v>64</v>
      </c>
      <c r="B71" s="6" t="s">
        <v>65</v>
      </c>
      <c r="D71" s="6" t="s">
        <v>63</v>
      </c>
      <c r="E71" s="7">
        <v>10</v>
      </c>
      <c r="F71" s="6" t="s">
        <v>19</v>
      </c>
      <c r="G71" s="37"/>
      <c r="H71" s="37"/>
      <c r="I71" s="11">
        <f t="shared" ref="I71:I79" si="17">G71*E71</f>
        <v>0</v>
      </c>
      <c r="J71" s="11">
        <f t="shared" ref="J71:J79" si="18">H71*E71</f>
        <v>0</v>
      </c>
      <c r="K71" s="6"/>
      <c r="L71" s="15"/>
      <c r="M71" s="12"/>
      <c r="N71" s="12"/>
      <c r="O71" s="9"/>
      <c r="P71" s="9"/>
      <c r="Q71" s="10"/>
      <c r="R71" s="10"/>
      <c r="S71" s="10"/>
      <c r="T71" s="11"/>
    </row>
    <row r="72" spans="1:20" s="7" customFormat="1" x14ac:dyDescent="0.2">
      <c r="A72" s="6" t="s">
        <v>129</v>
      </c>
      <c r="B72" s="6" t="s">
        <v>130</v>
      </c>
      <c r="D72" s="6" t="s">
        <v>63</v>
      </c>
      <c r="E72" s="7">
        <v>10</v>
      </c>
      <c r="F72" s="6" t="s">
        <v>19</v>
      </c>
      <c r="G72" s="37"/>
      <c r="H72" s="38"/>
      <c r="I72" s="11">
        <f t="shared" si="17"/>
        <v>0</v>
      </c>
      <c r="J72" s="11">
        <f t="shared" si="18"/>
        <v>0</v>
      </c>
      <c r="K72" s="6"/>
      <c r="L72" s="15"/>
      <c r="M72" s="12"/>
      <c r="N72" s="12"/>
      <c r="O72" s="9"/>
      <c r="P72" s="9"/>
      <c r="Q72" s="10"/>
      <c r="R72" s="10"/>
      <c r="S72" s="10"/>
      <c r="T72" s="11"/>
    </row>
    <row r="73" spans="1:20" s="7" customFormat="1" x14ac:dyDescent="0.2">
      <c r="A73" s="6" t="s">
        <v>131</v>
      </c>
      <c r="B73" s="6" t="s">
        <v>132</v>
      </c>
      <c r="D73" s="6" t="s">
        <v>63</v>
      </c>
      <c r="E73" s="29">
        <v>3</v>
      </c>
      <c r="F73" s="6" t="s">
        <v>19</v>
      </c>
      <c r="G73" s="37"/>
      <c r="H73" s="38"/>
      <c r="I73" s="11">
        <f t="shared" si="17"/>
        <v>0</v>
      </c>
      <c r="J73" s="11">
        <f t="shared" si="18"/>
        <v>0</v>
      </c>
      <c r="K73" s="6"/>
      <c r="L73" s="15"/>
      <c r="M73" s="12"/>
      <c r="N73" s="12"/>
      <c r="O73" s="9"/>
      <c r="P73" s="9"/>
      <c r="Q73" s="10"/>
      <c r="R73" s="10"/>
      <c r="S73" s="10"/>
      <c r="T73" s="11"/>
    </row>
    <row r="74" spans="1:20" s="7" customFormat="1" x14ac:dyDescent="0.2">
      <c r="A74" s="6" t="s">
        <v>145</v>
      </c>
      <c r="B74" s="6" t="s">
        <v>146</v>
      </c>
      <c r="D74" s="6" t="s">
        <v>63</v>
      </c>
      <c r="E74" s="29">
        <v>2</v>
      </c>
      <c r="F74" s="6" t="s">
        <v>19</v>
      </c>
      <c r="G74" s="37"/>
      <c r="H74" s="38"/>
      <c r="I74" s="11">
        <f t="shared" si="17"/>
        <v>0</v>
      </c>
      <c r="J74" s="11">
        <f t="shared" si="18"/>
        <v>0</v>
      </c>
      <c r="K74" s="6"/>
      <c r="L74" s="15"/>
      <c r="M74" s="12"/>
      <c r="N74" s="12"/>
      <c r="O74" s="9"/>
      <c r="P74" s="9"/>
      <c r="Q74" s="10"/>
      <c r="R74" s="10"/>
      <c r="S74" s="10"/>
      <c r="T74" s="11"/>
    </row>
    <row r="75" spans="1:20" s="7" customFormat="1" x14ac:dyDescent="0.2">
      <c r="A75" s="6" t="s">
        <v>147</v>
      </c>
      <c r="B75" s="6" t="s">
        <v>148</v>
      </c>
      <c r="D75" s="6" t="s">
        <v>63</v>
      </c>
      <c r="E75" s="29">
        <v>2</v>
      </c>
      <c r="F75" s="6" t="s">
        <v>19</v>
      </c>
      <c r="G75" s="37"/>
      <c r="H75" s="38"/>
      <c r="I75" s="11">
        <f t="shared" si="17"/>
        <v>0</v>
      </c>
      <c r="J75" s="11">
        <f t="shared" si="18"/>
        <v>0</v>
      </c>
      <c r="K75" s="6"/>
      <c r="L75" s="15"/>
      <c r="M75" s="12"/>
      <c r="N75" s="12"/>
      <c r="O75" s="9"/>
      <c r="P75" s="9"/>
      <c r="Q75" s="10"/>
      <c r="R75" s="10"/>
      <c r="S75" s="10"/>
      <c r="T75" s="11"/>
    </row>
    <row r="76" spans="1:20" s="7" customFormat="1" x14ac:dyDescent="0.2">
      <c r="A76" s="6" t="s">
        <v>149</v>
      </c>
      <c r="B76" s="6" t="s">
        <v>150</v>
      </c>
      <c r="D76" s="6" t="s">
        <v>63</v>
      </c>
      <c r="E76" s="29">
        <v>2</v>
      </c>
      <c r="F76" s="6" t="s">
        <v>19</v>
      </c>
      <c r="G76" s="37"/>
      <c r="H76" s="38"/>
      <c r="I76" s="11">
        <f t="shared" si="17"/>
        <v>0</v>
      </c>
      <c r="J76" s="11">
        <f t="shared" si="18"/>
        <v>0</v>
      </c>
      <c r="K76" s="6"/>
      <c r="L76" s="15"/>
      <c r="M76" s="12"/>
      <c r="N76" s="12"/>
      <c r="O76" s="9"/>
      <c r="P76" s="9"/>
      <c r="Q76" s="10"/>
      <c r="R76" s="10"/>
      <c r="S76" s="10"/>
      <c r="T76" s="11"/>
    </row>
    <row r="77" spans="1:20" s="7" customFormat="1" x14ac:dyDescent="0.2">
      <c r="A77" s="6" t="s">
        <v>114</v>
      </c>
      <c r="B77" s="6" t="s">
        <v>115</v>
      </c>
      <c r="D77" s="6" t="s">
        <v>63</v>
      </c>
      <c r="E77" s="7">
        <v>15</v>
      </c>
      <c r="F77" s="6" t="s">
        <v>19</v>
      </c>
      <c r="G77" s="36"/>
      <c r="H77" s="36"/>
      <c r="I77" s="11">
        <f t="shared" si="17"/>
        <v>0</v>
      </c>
      <c r="J77" s="8">
        <f t="shared" si="18"/>
        <v>0</v>
      </c>
      <c r="K77" s="6"/>
      <c r="L77" s="15"/>
      <c r="M77" s="12"/>
      <c r="O77" s="9"/>
      <c r="P77" s="9"/>
      <c r="Q77" s="10"/>
      <c r="R77" s="10"/>
      <c r="S77" s="10"/>
    </row>
    <row r="78" spans="1:20" s="7" customFormat="1" x14ac:dyDescent="0.2">
      <c r="A78" s="6" t="s">
        <v>116</v>
      </c>
      <c r="B78" s="6" t="s">
        <v>117</v>
      </c>
      <c r="D78" s="6" t="s">
        <v>63</v>
      </c>
      <c r="E78" s="7">
        <v>13</v>
      </c>
      <c r="F78" s="6" t="s">
        <v>19</v>
      </c>
      <c r="G78" s="37"/>
      <c r="H78" s="37"/>
      <c r="I78" s="11">
        <f t="shared" si="17"/>
        <v>0</v>
      </c>
      <c r="J78" s="8">
        <f t="shared" si="18"/>
        <v>0</v>
      </c>
      <c r="K78" s="6"/>
      <c r="L78" s="15"/>
      <c r="M78" s="12"/>
      <c r="O78" s="9"/>
      <c r="P78" s="9"/>
      <c r="Q78" s="10"/>
      <c r="R78" s="10"/>
      <c r="S78" s="10"/>
    </row>
    <row r="79" spans="1:20" s="7" customFormat="1" x14ac:dyDescent="0.2">
      <c r="A79" s="6" t="s">
        <v>118</v>
      </c>
      <c r="B79" s="6" t="s">
        <v>119</v>
      </c>
      <c r="D79" s="6" t="s">
        <v>63</v>
      </c>
      <c r="E79" s="7">
        <v>7</v>
      </c>
      <c r="F79" s="6" t="s">
        <v>19</v>
      </c>
      <c r="G79" s="37"/>
      <c r="H79" s="37"/>
      <c r="I79" s="11">
        <f t="shared" si="17"/>
        <v>0</v>
      </c>
      <c r="J79" s="8">
        <f t="shared" si="18"/>
        <v>0</v>
      </c>
      <c r="K79" s="6"/>
      <c r="L79" s="15"/>
      <c r="M79" s="12"/>
      <c r="O79" s="9"/>
      <c r="P79" s="9"/>
      <c r="Q79" s="10"/>
      <c r="R79" s="10"/>
      <c r="S79" s="10"/>
    </row>
    <row r="80" spans="1:20" s="7" customFormat="1" x14ac:dyDescent="0.2">
      <c r="A80" s="6" t="s">
        <v>133</v>
      </c>
      <c r="B80" s="6" t="s">
        <v>134</v>
      </c>
      <c r="D80" s="6" t="s">
        <v>63</v>
      </c>
      <c r="E80" s="29">
        <v>2</v>
      </c>
      <c r="F80" s="6" t="s">
        <v>19</v>
      </c>
      <c r="G80" s="37"/>
      <c r="H80" s="38"/>
      <c r="I80" s="11">
        <f>G80*E80</f>
        <v>0</v>
      </c>
      <c r="J80" s="11">
        <f>H80*E80</f>
        <v>0</v>
      </c>
      <c r="K80" s="6"/>
      <c r="L80" s="15"/>
      <c r="M80" s="12"/>
      <c r="N80" s="12"/>
      <c r="O80" s="9"/>
      <c r="P80" s="9"/>
      <c r="Q80" s="10"/>
      <c r="R80" s="10"/>
      <c r="S80" s="10"/>
      <c r="T80" s="11"/>
    </row>
    <row r="81" spans="1:20" s="7" customFormat="1" x14ac:dyDescent="0.2">
      <c r="A81" s="32" t="s">
        <v>137</v>
      </c>
      <c r="B81" s="33" t="s">
        <v>138</v>
      </c>
      <c r="C81" s="16" t="s">
        <v>68</v>
      </c>
      <c r="D81" s="34" t="s">
        <v>63</v>
      </c>
      <c r="E81" s="29">
        <v>7</v>
      </c>
      <c r="F81" s="34" t="s">
        <v>19</v>
      </c>
      <c r="G81" s="40"/>
      <c r="H81" s="40"/>
      <c r="I81" s="11">
        <f t="shared" ref="I81:I84" si="19">G81*E81</f>
        <v>0</v>
      </c>
      <c r="J81" s="11">
        <f t="shared" ref="J81:J84" si="20">H81*E81</f>
        <v>0</v>
      </c>
      <c r="K81" s="16"/>
      <c r="L81" s="20"/>
      <c r="M81" s="12"/>
      <c r="O81" s="9"/>
      <c r="P81" s="9"/>
    </row>
    <row r="82" spans="1:20" s="7" customFormat="1" x14ac:dyDescent="0.2">
      <c r="A82" s="32" t="s">
        <v>139</v>
      </c>
      <c r="B82" s="33" t="s">
        <v>140</v>
      </c>
      <c r="C82" s="16" t="s">
        <v>68</v>
      </c>
      <c r="D82" s="34" t="s">
        <v>63</v>
      </c>
      <c r="E82" s="29">
        <v>3</v>
      </c>
      <c r="F82" s="34" t="s">
        <v>19</v>
      </c>
      <c r="G82" s="41"/>
      <c r="H82" s="40"/>
      <c r="I82" s="11">
        <f t="shared" si="19"/>
        <v>0</v>
      </c>
      <c r="J82" s="11">
        <f t="shared" si="20"/>
        <v>0</v>
      </c>
      <c r="K82" s="16"/>
      <c r="L82" s="20"/>
      <c r="M82" s="12"/>
      <c r="O82" s="9"/>
      <c r="P82" s="9"/>
    </row>
    <row r="83" spans="1:20" s="7" customFormat="1" x14ac:dyDescent="0.2">
      <c r="A83" s="32" t="s">
        <v>141</v>
      </c>
      <c r="B83" s="33" t="s">
        <v>142</v>
      </c>
      <c r="C83" s="16" t="s">
        <v>68</v>
      </c>
      <c r="D83" s="34" t="s">
        <v>63</v>
      </c>
      <c r="E83" s="29">
        <v>2</v>
      </c>
      <c r="F83" s="34" t="s">
        <v>19</v>
      </c>
      <c r="G83" s="41"/>
      <c r="H83" s="40"/>
      <c r="I83" s="11">
        <f t="shared" si="19"/>
        <v>0</v>
      </c>
      <c r="J83" s="11">
        <f t="shared" si="20"/>
        <v>0</v>
      </c>
      <c r="K83" s="16"/>
      <c r="L83" s="20"/>
      <c r="M83" s="12"/>
      <c r="O83" s="9"/>
      <c r="P83" s="9"/>
    </row>
    <row r="84" spans="1:20" s="7" customFormat="1" x14ac:dyDescent="0.2">
      <c r="A84" s="32" t="s">
        <v>143</v>
      </c>
      <c r="B84" s="33" t="s">
        <v>144</v>
      </c>
      <c r="C84" s="16" t="s">
        <v>68</v>
      </c>
      <c r="D84" s="34" t="s">
        <v>63</v>
      </c>
      <c r="E84" s="29">
        <v>2</v>
      </c>
      <c r="F84" s="34" t="s">
        <v>19</v>
      </c>
      <c r="G84" s="41"/>
      <c r="H84" s="40"/>
      <c r="I84" s="11">
        <f t="shared" si="19"/>
        <v>0</v>
      </c>
      <c r="J84" s="11">
        <f t="shared" si="20"/>
        <v>0</v>
      </c>
      <c r="K84" s="16"/>
      <c r="L84" s="20"/>
      <c r="M84" s="12"/>
      <c r="O84" s="9"/>
      <c r="P84" s="9"/>
    </row>
    <row r="85" spans="1:20" s="7" customFormat="1" x14ac:dyDescent="0.2">
      <c r="A85" s="32" t="s">
        <v>197</v>
      </c>
      <c r="B85" s="33"/>
      <c r="C85" s="16" t="s">
        <v>200</v>
      </c>
      <c r="D85" s="34" t="s">
        <v>199</v>
      </c>
      <c r="E85" s="29">
        <v>1</v>
      </c>
      <c r="F85" s="34" t="s">
        <v>19</v>
      </c>
      <c r="G85" s="41"/>
      <c r="H85" s="40"/>
      <c r="I85" s="11">
        <f t="shared" ref="I85" si="21">G85*E85</f>
        <v>0</v>
      </c>
      <c r="J85" s="11">
        <f t="shared" ref="J85" si="22">H85*E85</f>
        <v>0</v>
      </c>
      <c r="K85" s="16"/>
      <c r="L85" s="20"/>
      <c r="M85" s="12"/>
      <c r="O85" s="9"/>
      <c r="P85" s="9"/>
    </row>
    <row r="86" spans="1:20" s="7" customFormat="1" x14ac:dyDescent="0.2">
      <c r="A86" s="32" t="s">
        <v>197</v>
      </c>
      <c r="B86" s="33"/>
      <c r="C86" s="16" t="s">
        <v>198</v>
      </c>
      <c r="D86" s="34" t="s">
        <v>199</v>
      </c>
      <c r="E86" s="29">
        <v>1</v>
      </c>
      <c r="F86" s="34" t="s">
        <v>19</v>
      </c>
      <c r="G86" s="41"/>
      <c r="H86" s="40"/>
      <c r="I86" s="11">
        <f t="shared" ref="I86" si="23">G86*E86</f>
        <v>0</v>
      </c>
      <c r="J86" s="11">
        <f t="shared" ref="J86" si="24">H86*E86</f>
        <v>0</v>
      </c>
      <c r="K86" s="16"/>
      <c r="L86" s="20"/>
      <c r="M86" s="12"/>
      <c r="O86" s="9"/>
      <c r="P86" s="9"/>
    </row>
    <row r="87" spans="1:20" s="7" customFormat="1" x14ac:dyDescent="0.2">
      <c r="A87" s="6"/>
      <c r="B87" s="6"/>
      <c r="C87" s="6"/>
      <c r="D87" s="6"/>
      <c r="F87" s="6"/>
      <c r="G87" s="11"/>
      <c r="J87" s="11"/>
      <c r="K87" s="6"/>
      <c r="L87" s="21"/>
      <c r="M87" s="12"/>
      <c r="N87" s="9"/>
      <c r="O87" s="9"/>
    </row>
    <row r="88" spans="1:20" s="7" customFormat="1" x14ac:dyDescent="0.2">
      <c r="A88" s="1" t="s">
        <v>31</v>
      </c>
      <c r="B88" s="6"/>
      <c r="D88" s="6"/>
      <c r="F88" s="6"/>
      <c r="G88" s="8"/>
      <c r="H88" s="8"/>
      <c r="I88" s="5">
        <f>SUM(I36:I87)</f>
        <v>0</v>
      </c>
      <c r="K88" s="12"/>
      <c r="L88" s="20"/>
      <c r="N88" s="9"/>
      <c r="O88" s="9"/>
      <c r="P88" s="10"/>
      <c r="Q88" s="10"/>
      <c r="R88" s="10"/>
    </row>
    <row r="89" spans="1:20" x14ac:dyDescent="0.2">
      <c r="A89" s="1" t="s">
        <v>30</v>
      </c>
      <c r="B89" s="1"/>
      <c r="C89" s="1"/>
      <c r="D89" s="1"/>
      <c r="E89" s="1"/>
      <c r="F89" s="1"/>
      <c r="G89" s="1"/>
      <c r="H89" s="1"/>
      <c r="J89" s="5">
        <f>SUM(J36:J87)</f>
        <v>0</v>
      </c>
    </row>
    <row r="90" spans="1:20" x14ac:dyDescent="0.2">
      <c r="J90"/>
    </row>
    <row r="91" spans="1:20" x14ac:dyDescent="0.2">
      <c r="A91" s="1" t="s">
        <v>40</v>
      </c>
      <c r="J91"/>
    </row>
    <row r="92" spans="1:20" s="7" customFormat="1" x14ac:dyDescent="0.2">
      <c r="A92" s="6" t="s">
        <v>36</v>
      </c>
      <c r="E92" s="17" t="s">
        <v>37</v>
      </c>
      <c r="F92" s="6" t="s">
        <v>17</v>
      </c>
      <c r="G92" s="11" t="s">
        <v>32</v>
      </c>
      <c r="H92" s="11" t="s">
        <v>33</v>
      </c>
      <c r="I92" s="11" t="s">
        <v>34</v>
      </c>
      <c r="J92" s="11" t="s">
        <v>35</v>
      </c>
      <c r="K92" s="6"/>
      <c r="L92" s="15"/>
    </row>
    <row r="93" spans="1:20" x14ac:dyDescent="0.2">
      <c r="J93"/>
    </row>
    <row r="94" spans="1:20" s="7" customFormat="1" x14ac:dyDescent="0.2">
      <c r="A94" s="6" t="s">
        <v>174</v>
      </c>
      <c r="B94" s="6" t="s">
        <v>175</v>
      </c>
      <c r="C94" s="6" t="s">
        <v>26</v>
      </c>
      <c r="D94" s="6" t="s">
        <v>59</v>
      </c>
      <c r="E94" s="7">
        <f>15+17*4</f>
        <v>83</v>
      </c>
      <c r="F94" s="6" t="s">
        <v>20</v>
      </c>
      <c r="G94" s="36"/>
      <c r="H94" s="36"/>
      <c r="I94" s="11">
        <f>G94*E94</f>
        <v>0</v>
      </c>
      <c r="J94" s="11">
        <f>H94*E94</f>
        <v>0</v>
      </c>
      <c r="K94" s="6"/>
      <c r="L94" s="21"/>
      <c r="M94" s="12"/>
      <c r="N94" s="12"/>
      <c r="O94" s="9"/>
      <c r="P94" s="9"/>
      <c r="T94" s="11"/>
    </row>
    <row r="95" spans="1:20" s="7" customFormat="1" x14ac:dyDescent="0.2">
      <c r="A95" s="6" t="s">
        <v>174</v>
      </c>
      <c r="B95" s="6" t="s">
        <v>28</v>
      </c>
      <c r="C95" s="6" t="s">
        <v>26</v>
      </c>
      <c r="D95" s="6" t="s">
        <v>59</v>
      </c>
      <c r="E95" s="7">
        <f>24*4</f>
        <v>96</v>
      </c>
      <c r="F95" s="6" t="s">
        <v>20</v>
      </c>
      <c r="G95" s="36"/>
      <c r="H95" s="36"/>
      <c r="I95" s="11">
        <f t="shared" ref="I95:I102" si="25">G95*E95</f>
        <v>0</v>
      </c>
      <c r="J95" s="11">
        <f t="shared" ref="J95:J102" si="26">H95*E95</f>
        <v>0</v>
      </c>
      <c r="K95" s="6"/>
      <c r="L95" s="21"/>
      <c r="M95" s="12"/>
      <c r="N95" s="12"/>
      <c r="O95" s="9"/>
      <c r="P95" s="9"/>
      <c r="T95" s="11"/>
    </row>
    <row r="96" spans="1:20" s="7" customFormat="1" x14ac:dyDescent="0.2">
      <c r="A96" s="6" t="s">
        <v>174</v>
      </c>
      <c r="B96" s="6" t="s">
        <v>176</v>
      </c>
      <c r="C96" s="6" t="s">
        <v>26</v>
      </c>
      <c r="D96" s="6" t="s">
        <v>59</v>
      </c>
      <c r="E96" s="7">
        <v>24</v>
      </c>
      <c r="F96" s="6" t="s">
        <v>20</v>
      </c>
      <c r="G96" s="36"/>
      <c r="H96" s="36"/>
      <c r="I96" s="11">
        <f t="shared" si="25"/>
        <v>0</v>
      </c>
      <c r="J96" s="11">
        <f t="shared" si="26"/>
        <v>0</v>
      </c>
      <c r="K96" s="6"/>
      <c r="L96" s="21"/>
      <c r="M96" s="12"/>
      <c r="N96" s="12"/>
      <c r="O96" s="9"/>
      <c r="P96" s="9"/>
      <c r="T96" s="11"/>
    </row>
    <row r="97" spans="1:20" s="7" customFormat="1" x14ac:dyDescent="0.2">
      <c r="A97" s="6" t="s">
        <v>58</v>
      </c>
      <c r="B97" s="6" t="s">
        <v>28</v>
      </c>
      <c r="C97" s="6" t="s">
        <v>26</v>
      </c>
      <c r="D97" s="6" t="s">
        <v>59</v>
      </c>
      <c r="E97" s="7">
        <v>533</v>
      </c>
      <c r="F97" s="6" t="s">
        <v>20</v>
      </c>
      <c r="G97" s="36"/>
      <c r="H97" s="36"/>
      <c r="I97" s="11">
        <f t="shared" si="25"/>
        <v>0</v>
      </c>
      <c r="J97" s="11">
        <f t="shared" si="26"/>
        <v>0</v>
      </c>
      <c r="K97" s="6"/>
      <c r="L97" s="21"/>
      <c r="M97" s="12"/>
      <c r="N97" s="12"/>
      <c r="O97" s="9"/>
      <c r="P97" s="9"/>
      <c r="T97" s="11"/>
    </row>
    <row r="98" spans="1:20" s="7" customFormat="1" x14ac:dyDescent="0.2">
      <c r="A98" s="6" t="s">
        <v>58</v>
      </c>
      <c r="B98" s="6" t="s">
        <v>50</v>
      </c>
      <c r="C98" s="6" t="s">
        <v>26</v>
      </c>
      <c r="D98" s="6" t="s">
        <v>59</v>
      </c>
      <c r="E98" s="7">
        <v>451</v>
      </c>
      <c r="F98" s="6" t="s">
        <v>20</v>
      </c>
      <c r="G98" s="36"/>
      <c r="H98" s="36"/>
      <c r="I98" s="11">
        <f t="shared" si="25"/>
        <v>0</v>
      </c>
      <c r="J98" s="11">
        <f t="shared" si="26"/>
        <v>0</v>
      </c>
      <c r="K98" s="6"/>
      <c r="L98" s="21"/>
      <c r="M98" s="12"/>
      <c r="N98" s="12"/>
      <c r="O98" s="9"/>
      <c r="P98" s="9"/>
      <c r="T98" s="11"/>
    </row>
    <row r="99" spans="1:20" s="7" customFormat="1" x14ac:dyDescent="0.2">
      <c r="A99" s="6" t="s">
        <v>58</v>
      </c>
      <c r="B99" s="6" t="s">
        <v>177</v>
      </c>
      <c r="C99" s="6" t="s">
        <v>26</v>
      </c>
      <c r="D99" s="6" t="s">
        <v>59</v>
      </c>
      <c r="E99" s="7">
        <v>53</v>
      </c>
      <c r="F99" s="6" t="s">
        <v>20</v>
      </c>
      <c r="G99" s="36"/>
      <c r="H99" s="36"/>
      <c r="I99" s="11">
        <f t="shared" si="25"/>
        <v>0</v>
      </c>
      <c r="J99" s="11">
        <f t="shared" si="26"/>
        <v>0</v>
      </c>
      <c r="K99" s="6"/>
      <c r="L99" s="21"/>
      <c r="M99" s="12"/>
      <c r="N99" s="12"/>
      <c r="O99" s="9"/>
      <c r="P99" s="9"/>
      <c r="T99" s="11"/>
    </row>
    <row r="100" spans="1:20" s="7" customFormat="1" x14ac:dyDescent="0.2">
      <c r="A100" s="6" t="s">
        <v>58</v>
      </c>
      <c r="B100" s="6" t="s">
        <v>203</v>
      </c>
      <c r="C100" s="6" t="s">
        <v>26</v>
      </c>
      <c r="D100" s="6" t="s">
        <v>59</v>
      </c>
      <c r="E100" s="7">
        <v>20</v>
      </c>
      <c r="F100" s="6" t="s">
        <v>20</v>
      </c>
      <c r="G100" s="36"/>
      <c r="H100" s="36"/>
      <c r="I100" s="11">
        <f t="shared" si="25"/>
        <v>0</v>
      </c>
      <c r="J100" s="11">
        <f t="shared" si="26"/>
        <v>0</v>
      </c>
      <c r="K100" s="6"/>
      <c r="L100" s="21"/>
      <c r="M100" s="12"/>
      <c r="N100" s="12"/>
      <c r="O100" s="9"/>
      <c r="P100" s="9"/>
      <c r="T100" s="11"/>
    </row>
    <row r="101" spans="1:20" s="7" customFormat="1" x14ac:dyDescent="0.2">
      <c r="A101" s="6" t="s">
        <v>184</v>
      </c>
      <c r="B101" s="6" t="s">
        <v>177</v>
      </c>
      <c r="C101" s="6"/>
      <c r="D101" s="6" t="s">
        <v>185</v>
      </c>
      <c r="E101" s="7">
        <v>3</v>
      </c>
      <c r="F101" s="6" t="s">
        <v>20</v>
      </c>
      <c r="G101" s="36"/>
      <c r="H101" s="36"/>
      <c r="I101" s="11">
        <f t="shared" si="25"/>
        <v>0</v>
      </c>
      <c r="J101" s="8">
        <f t="shared" si="26"/>
        <v>0</v>
      </c>
      <c r="K101" s="6"/>
      <c r="L101" s="15"/>
      <c r="M101" s="12"/>
      <c r="N101" s="6"/>
      <c r="O101" s="9"/>
      <c r="P101" s="9"/>
      <c r="T101" s="11"/>
    </row>
    <row r="102" spans="1:20" s="7" customFormat="1" x14ac:dyDescent="0.2">
      <c r="A102" s="6" t="s">
        <v>48</v>
      </c>
      <c r="B102" s="6" t="s">
        <v>186</v>
      </c>
      <c r="D102" s="6" t="s">
        <v>49</v>
      </c>
      <c r="E102" s="7">
        <v>50</v>
      </c>
      <c r="F102" s="6" t="s">
        <v>20</v>
      </c>
      <c r="G102" s="36"/>
      <c r="H102" s="36"/>
      <c r="I102" s="11">
        <f t="shared" si="25"/>
        <v>0</v>
      </c>
      <c r="J102" s="11">
        <f t="shared" si="26"/>
        <v>0</v>
      </c>
      <c r="K102" s="6"/>
      <c r="L102" s="21"/>
      <c r="M102" s="12"/>
      <c r="N102" s="6"/>
      <c r="O102" s="9"/>
      <c r="P102" s="9"/>
      <c r="T102" s="11"/>
    </row>
    <row r="103" spans="1:20" s="7" customFormat="1" x14ac:dyDescent="0.2">
      <c r="A103" s="6" t="s">
        <v>66</v>
      </c>
      <c r="B103" s="6" t="s">
        <v>67</v>
      </c>
      <c r="D103" s="6" t="s">
        <v>63</v>
      </c>
      <c r="E103" s="29">
        <v>15</v>
      </c>
      <c r="F103" s="6" t="s">
        <v>20</v>
      </c>
      <c r="G103" s="37"/>
      <c r="H103" s="36"/>
      <c r="I103" s="11">
        <f>G103*E103</f>
        <v>0</v>
      </c>
      <c r="J103" s="11">
        <f>H103*E103</f>
        <v>0</v>
      </c>
      <c r="K103" s="6"/>
      <c r="L103" s="15"/>
      <c r="M103" s="12"/>
      <c r="N103" s="12"/>
      <c r="O103" s="9"/>
      <c r="P103" s="9"/>
      <c r="Q103" s="10"/>
      <c r="R103" s="10"/>
      <c r="S103" s="10"/>
      <c r="T103" s="11"/>
    </row>
    <row r="104" spans="1:20" s="7" customFormat="1" x14ac:dyDescent="0.2">
      <c r="A104" s="6" t="s">
        <v>78</v>
      </c>
      <c r="B104" s="6" t="s">
        <v>79</v>
      </c>
      <c r="C104" s="6">
        <v>1520</v>
      </c>
      <c r="D104" s="6" t="s">
        <v>46</v>
      </c>
      <c r="E104" s="7">
        <v>6</v>
      </c>
      <c r="F104" s="6" t="s">
        <v>20</v>
      </c>
      <c r="G104" s="36"/>
      <c r="H104" s="36"/>
      <c r="I104" s="11">
        <f t="shared" ref="I104:I106" si="27">G104*E104</f>
        <v>0</v>
      </c>
      <c r="J104" s="11">
        <f t="shared" ref="J104:J106" si="28">H104*E104</f>
        <v>0</v>
      </c>
      <c r="K104" s="6"/>
      <c r="L104" s="15"/>
      <c r="M104" s="12"/>
      <c r="N104" s="6"/>
      <c r="O104" s="9"/>
      <c r="P104" s="9"/>
      <c r="T104" s="11"/>
    </row>
    <row r="105" spans="1:20" s="7" customFormat="1" x14ac:dyDescent="0.2">
      <c r="A105" s="6" t="s">
        <v>80</v>
      </c>
      <c r="B105" s="6" t="s">
        <v>81</v>
      </c>
      <c r="C105" s="6">
        <v>1220</v>
      </c>
      <c r="D105" s="6" t="s">
        <v>46</v>
      </c>
      <c r="E105" s="7">
        <v>10</v>
      </c>
      <c r="F105" s="6" t="s">
        <v>20</v>
      </c>
      <c r="G105" s="36"/>
      <c r="H105" s="36"/>
      <c r="I105" s="11">
        <f t="shared" si="27"/>
        <v>0</v>
      </c>
      <c r="J105" s="11">
        <f t="shared" si="28"/>
        <v>0</v>
      </c>
      <c r="K105" s="6"/>
      <c r="L105" s="15"/>
      <c r="M105" s="12"/>
      <c r="N105" s="6"/>
      <c r="O105" s="9"/>
      <c r="P105" s="9"/>
      <c r="T105" s="11"/>
    </row>
    <row r="106" spans="1:20" s="7" customFormat="1" x14ac:dyDescent="0.2">
      <c r="A106" s="6" t="s">
        <v>80</v>
      </c>
      <c r="B106" s="6" t="s">
        <v>81</v>
      </c>
      <c r="C106" s="6">
        <v>1240</v>
      </c>
      <c r="D106" s="6" t="s">
        <v>46</v>
      </c>
      <c r="E106" s="7">
        <f>32+20</f>
        <v>52</v>
      </c>
      <c r="F106" s="6" t="s">
        <v>20</v>
      </c>
      <c r="G106" s="36"/>
      <c r="H106" s="36"/>
      <c r="I106" s="11">
        <f t="shared" si="27"/>
        <v>0</v>
      </c>
      <c r="J106" s="11">
        <f t="shared" si="28"/>
        <v>0</v>
      </c>
      <c r="K106" s="6"/>
      <c r="L106" s="15"/>
      <c r="M106" s="12"/>
      <c r="N106" s="6"/>
      <c r="O106" s="9"/>
      <c r="P106" s="9"/>
      <c r="T106" s="11"/>
    </row>
    <row r="107" spans="1:20" s="7" customFormat="1" x14ac:dyDescent="0.2">
      <c r="A107" s="6" t="s">
        <v>66</v>
      </c>
      <c r="B107" s="6" t="s">
        <v>67</v>
      </c>
      <c r="C107" s="7" t="s">
        <v>135</v>
      </c>
      <c r="D107" s="6" t="s">
        <v>63</v>
      </c>
      <c r="E107" s="29">
        <f>40</f>
        <v>40</v>
      </c>
      <c r="F107" s="6" t="s">
        <v>20</v>
      </c>
      <c r="G107" s="37"/>
      <c r="H107" s="36"/>
      <c r="I107" s="11">
        <f>G107*E107</f>
        <v>0</v>
      </c>
      <c r="J107" s="11">
        <f>H107*E107</f>
        <v>0</v>
      </c>
      <c r="K107" s="6"/>
      <c r="L107" s="15"/>
      <c r="M107" s="12"/>
      <c r="N107" s="12"/>
      <c r="O107" s="9"/>
      <c r="P107" s="9"/>
      <c r="Q107" s="10"/>
      <c r="R107" s="10"/>
      <c r="S107" s="10"/>
      <c r="T107" s="11"/>
    </row>
    <row r="108" spans="1:20" s="7" customFormat="1" x14ac:dyDescent="0.2">
      <c r="A108" s="6" t="s">
        <v>66</v>
      </c>
      <c r="B108" s="6" t="s">
        <v>67</v>
      </c>
      <c r="D108" s="6" t="s">
        <v>63</v>
      </c>
      <c r="E108" s="29">
        <v>25</v>
      </c>
      <c r="F108" s="6" t="s">
        <v>20</v>
      </c>
      <c r="G108" s="37"/>
      <c r="H108" s="36"/>
      <c r="I108" s="11">
        <f>G108*E108</f>
        <v>0</v>
      </c>
      <c r="J108" s="11">
        <f>H108*E108</f>
        <v>0</v>
      </c>
      <c r="K108" s="6"/>
      <c r="L108" s="15"/>
      <c r="M108" s="12"/>
      <c r="N108" s="12"/>
      <c r="O108" s="9"/>
      <c r="P108" s="9"/>
      <c r="Q108" s="10"/>
      <c r="R108" s="10"/>
      <c r="S108" s="10"/>
      <c r="T108" s="11"/>
    </row>
    <row r="109" spans="1:20" s="7" customFormat="1" x14ac:dyDescent="0.2">
      <c r="A109" s="6" t="s">
        <v>66</v>
      </c>
      <c r="B109" s="6" t="s">
        <v>136</v>
      </c>
      <c r="D109" s="6" t="s">
        <v>63</v>
      </c>
      <c r="E109" s="29">
        <v>6</v>
      </c>
      <c r="F109" s="6" t="s">
        <v>20</v>
      </c>
      <c r="G109" s="37"/>
      <c r="H109" s="36"/>
      <c r="I109" s="11">
        <f>G109*E109</f>
        <v>0</v>
      </c>
      <c r="J109" s="11">
        <f>H109*E109</f>
        <v>0</v>
      </c>
      <c r="K109" s="6"/>
      <c r="L109" s="15"/>
      <c r="M109" s="12"/>
      <c r="N109" s="12"/>
      <c r="O109" s="9"/>
      <c r="P109" s="9"/>
      <c r="Q109" s="10"/>
      <c r="R109" s="10"/>
      <c r="S109" s="10"/>
      <c r="T109" s="11"/>
    </row>
    <row r="110" spans="1:20" s="7" customFormat="1" x14ac:dyDescent="0.2">
      <c r="A110" s="6"/>
      <c r="B110" s="6"/>
      <c r="D110" s="6"/>
      <c r="F110" s="6"/>
      <c r="G110" s="11"/>
      <c r="H110" s="11"/>
      <c r="I110" s="8"/>
      <c r="J110" s="9"/>
      <c r="K110" s="9"/>
      <c r="L110" s="20"/>
    </row>
    <row r="111" spans="1:20" s="7" customFormat="1" x14ac:dyDescent="0.2">
      <c r="A111" s="1" t="s">
        <v>38</v>
      </c>
      <c r="B111" s="1"/>
      <c r="C111" s="1"/>
      <c r="D111" s="1"/>
      <c r="E111" s="1"/>
      <c r="F111" s="1"/>
      <c r="G111" s="1"/>
      <c r="H111" s="1"/>
      <c r="I111" s="5">
        <f>SUM(I93:I110)</f>
        <v>0</v>
      </c>
      <c r="K111" s="12"/>
      <c r="L111" s="20"/>
      <c r="N111" s="9"/>
      <c r="O111" s="9"/>
    </row>
    <row r="112" spans="1:20" x14ac:dyDescent="0.2">
      <c r="A112" s="1" t="s">
        <v>30</v>
      </c>
      <c r="B112" s="1"/>
      <c r="C112" s="1"/>
      <c r="D112" s="1"/>
      <c r="E112" s="1"/>
      <c r="F112" s="1"/>
      <c r="G112" s="1"/>
      <c r="H112" s="1"/>
      <c r="J112" s="5">
        <f>SUM(J93:J110)</f>
        <v>0</v>
      </c>
    </row>
  </sheetData>
  <pageMargins left="0.62992125984251968" right="0.62992125984251968" top="0.55118110236220474" bottom="0.55118110236220474" header="0.31496062992125984" footer="0.31496062992125984"/>
  <pageSetup paperSize="9" orientation="landscape" horizontalDpi="300" verticalDpi="300" r:id="rId1"/>
  <headerFooter>
    <oddHeader>&amp;L&amp;"Arial,Obyčejné"Oprava RD Jeníčkova&amp;R&amp;"Arial,Obyčejné"DPS</oddHeader>
    <oddFooter>Stránka &amp;P z &amp;N</oddFooter>
  </headerFooter>
  <rowBreaks count="2" manualBreakCount="2">
    <brk id="33" max="9" man="1"/>
    <brk id="89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3" sqref="G13"/>
    </sheetView>
  </sheetViews>
  <sheetFormatPr defaultRowHeight="12.75" x14ac:dyDescent="0.2"/>
  <cols>
    <col min="1" max="1" width="26.83203125" customWidth="1"/>
    <col min="2" max="3" width="13.83203125" customWidth="1"/>
    <col min="4" max="4" width="5.83203125" customWidth="1"/>
    <col min="5" max="5" width="7.83203125" customWidth="1"/>
    <col min="6" max="6" width="3.83203125" customWidth="1"/>
    <col min="7" max="8" width="10.83203125" customWidth="1"/>
    <col min="9" max="9" width="11.83203125" customWidth="1"/>
    <col min="10" max="10" width="11.83203125" style="4" customWidth="1"/>
    <col min="11" max="11" width="11.83203125" customWidth="1"/>
    <col min="12" max="12" width="9.33203125" style="4"/>
  </cols>
  <sheetData>
    <row r="1" spans="1:16" ht="25.5" x14ac:dyDescent="0.35">
      <c r="B1" s="2" t="s">
        <v>82</v>
      </c>
    </row>
    <row r="2" spans="1:16" x14ac:dyDescent="0.2">
      <c r="A2" t="s">
        <v>51</v>
      </c>
      <c r="C2" t="s">
        <v>90</v>
      </c>
      <c r="E2">
        <v>1</v>
      </c>
      <c r="F2" t="s">
        <v>19</v>
      </c>
    </row>
    <row r="4" spans="1:16" x14ac:dyDescent="0.2">
      <c r="A4" t="s">
        <v>52</v>
      </c>
      <c r="C4">
        <v>201</v>
      </c>
    </row>
    <row r="5" spans="1:16" x14ac:dyDescent="0.2">
      <c r="H5" s="3"/>
    </row>
    <row r="6" spans="1:16" s="7" customFormat="1" x14ac:dyDescent="0.2">
      <c r="A6" s="6" t="s">
        <v>36</v>
      </c>
      <c r="E6" s="17" t="s">
        <v>37</v>
      </c>
      <c r="F6" s="6" t="s">
        <v>17</v>
      </c>
      <c r="G6" s="11" t="s">
        <v>32</v>
      </c>
      <c r="H6" s="11" t="s">
        <v>33</v>
      </c>
      <c r="I6" s="11" t="s">
        <v>34</v>
      </c>
      <c r="J6" s="11" t="s">
        <v>35</v>
      </c>
      <c r="K6" s="6"/>
      <c r="L6" s="15"/>
    </row>
    <row r="8" spans="1:16" s="7" customFormat="1" x14ac:dyDescent="0.2">
      <c r="A8" s="6" t="s">
        <v>86</v>
      </c>
      <c r="B8" s="6" t="s">
        <v>91</v>
      </c>
      <c r="D8" s="6" t="s">
        <v>85</v>
      </c>
      <c r="E8" s="30">
        <v>1</v>
      </c>
      <c r="F8" s="6" t="s">
        <v>19</v>
      </c>
      <c r="G8" s="36"/>
      <c r="H8" s="36"/>
      <c r="I8" s="11">
        <f>G8*E8</f>
        <v>0</v>
      </c>
      <c r="J8" s="8">
        <f>H8*E8</f>
        <v>0</v>
      </c>
      <c r="K8" s="6"/>
      <c r="L8" s="15"/>
      <c r="M8" s="12"/>
      <c r="N8" s="12"/>
      <c r="O8" s="14"/>
      <c r="P8" s="14"/>
    </row>
    <row r="9" spans="1:16" s="7" customFormat="1" x14ac:dyDescent="0.2">
      <c r="A9" s="6" t="s">
        <v>84</v>
      </c>
      <c r="B9" s="6" t="s">
        <v>92</v>
      </c>
      <c r="D9" s="6" t="s">
        <v>85</v>
      </c>
      <c r="E9" s="30">
        <v>1</v>
      </c>
      <c r="F9" s="6" t="s">
        <v>19</v>
      </c>
      <c r="G9" s="36"/>
      <c r="H9" s="36"/>
      <c r="I9" s="11">
        <f t="shared" ref="I9:I22" si="0">G9*E9</f>
        <v>0</v>
      </c>
      <c r="J9" s="8">
        <f t="shared" ref="J9:J22" si="1">H9*E9</f>
        <v>0</v>
      </c>
      <c r="K9" s="6"/>
      <c r="L9" s="15"/>
      <c r="M9" s="12"/>
      <c r="N9" s="12"/>
      <c r="O9" s="14"/>
      <c r="P9" s="14"/>
    </row>
    <row r="10" spans="1:16" s="7" customFormat="1" x14ac:dyDescent="0.2">
      <c r="A10" s="6" t="s">
        <v>84</v>
      </c>
      <c r="B10" s="6" t="s">
        <v>93</v>
      </c>
      <c r="D10" s="6" t="s">
        <v>85</v>
      </c>
      <c r="E10" s="30">
        <v>2</v>
      </c>
      <c r="F10" s="6" t="s">
        <v>19</v>
      </c>
      <c r="G10" s="36"/>
      <c r="H10" s="36"/>
      <c r="I10" s="11">
        <f t="shared" si="0"/>
        <v>0</v>
      </c>
      <c r="J10" s="8">
        <f t="shared" si="1"/>
        <v>0</v>
      </c>
      <c r="K10" s="6"/>
      <c r="L10" s="15"/>
      <c r="M10" s="12"/>
      <c r="N10" s="12"/>
      <c r="O10" s="14"/>
      <c r="P10" s="14"/>
    </row>
    <row r="11" spans="1:16" s="7" customFormat="1" x14ac:dyDescent="0.2">
      <c r="A11" s="6" t="s">
        <v>84</v>
      </c>
      <c r="B11" s="6" t="s">
        <v>94</v>
      </c>
      <c r="D11" s="6" t="s">
        <v>85</v>
      </c>
      <c r="E11" s="30">
        <v>1</v>
      </c>
      <c r="F11" s="6" t="s">
        <v>19</v>
      </c>
      <c r="G11" s="36"/>
      <c r="H11" s="36"/>
      <c r="I11" s="11">
        <f t="shared" si="0"/>
        <v>0</v>
      </c>
      <c r="J11" s="8">
        <f t="shared" si="1"/>
        <v>0</v>
      </c>
      <c r="K11" s="6"/>
      <c r="L11" s="15"/>
      <c r="M11" s="12"/>
      <c r="N11" s="12"/>
      <c r="O11" s="14"/>
      <c r="P11" s="14"/>
    </row>
    <row r="12" spans="1:16" s="7" customFormat="1" x14ac:dyDescent="0.2">
      <c r="A12" s="6" t="s">
        <v>87</v>
      </c>
      <c r="B12" s="6" t="s">
        <v>24</v>
      </c>
      <c r="C12" s="6" t="s">
        <v>96</v>
      </c>
      <c r="D12" s="6" t="s">
        <v>25</v>
      </c>
      <c r="E12" s="13">
        <v>1</v>
      </c>
      <c r="F12" s="6" t="s">
        <v>19</v>
      </c>
      <c r="G12" s="36"/>
      <c r="H12" s="36"/>
      <c r="I12" s="11">
        <f t="shared" si="0"/>
        <v>0</v>
      </c>
      <c r="J12" s="8">
        <f t="shared" si="1"/>
        <v>0</v>
      </c>
      <c r="K12" s="6"/>
      <c r="L12" s="15"/>
      <c r="M12" s="12"/>
      <c r="N12" s="12"/>
      <c r="O12" s="14"/>
      <c r="P12" s="14"/>
    </row>
    <row r="13" spans="1:16" s="7" customFormat="1" x14ac:dyDescent="0.2">
      <c r="A13" s="6" t="s">
        <v>87</v>
      </c>
      <c r="B13" s="6" t="s">
        <v>109</v>
      </c>
      <c r="C13" s="6" t="s">
        <v>89</v>
      </c>
      <c r="D13" s="6" t="s">
        <v>25</v>
      </c>
      <c r="E13" s="13">
        <v>3</v>
      </c>
      <c r="F13" s="6" t="s">
        <v>19</v>
      </c>
      <c r="G13" s="36"/>
      <c r="H13" s="36"/>
      <c r="I13" s="11">
        <f t="shared" si="0"/>
        <v>0</v>
      </c>
      <c r="J13" s="8">
        <f t="shared" si="1"/>
        <v>0</v>
      </c>
      <c r="K13" s="6"/>
      <c r="L13" s="15"/>
      <c r="M13" s="12"/>
      <c r="N13" s="12"/>
      <c r="O13" s="14"/>
      <c r="P13" s="14"/>
    </row>
    <row r="14" spans="1:16" s="7" customFormat="1" x14ac:dyDescent="0.2">
      <c r="A14" s="6" t="s">
        <v>87</v>
      </c>
      <c r="B14" s="6" t="s">
        <v>109</v>
      </c>
      <c r="C14" s="6" t="s">
        <v>95</v>
      </c>
      <c r="D14" s="6" t="s">
        <v>25</v>
      </c>
      <c r="E14" s="13">
        <v>15</v>
      </c>
      <c r="F14" s="6" t="s">
        <v>19</v>
      </c>
      <c r="G14" s="36"/>
      <c r="H14" s="36"/>
      <c r="I14" s="11">
        <f t="shared" si="0"/>
        <v>0</v>
      </c>
      <c r="J14" s="8">
        <f t="shared" si="1"/>
        <v>0</v>
      </c>
      <c r="K14" s="6"/>
      <c r="L14" s="15"/>
      <c r="M14" s="12"/>
      <c r="N14" s="12"/>
      <c r="O14" s="14"/>
      <c r="P14" s="14"/>
    </row>
    <row r="15" spans="1:16" s="7" customFormat="1" x14ac:dyDescent="0.2">
      <c r="A15" s="6" t="s">
        <v>87</v>
      </c>
      <c r="B15" s="6" t="s">
        <v>88</v>
      </c>
      <c r="C15" s="6" t="s">
        <v>95</v>
      </c>
      <c r="D15" s="6" t="s">
        <v>25</v>
      </c>
      <c r="E15" s="13">
        <v>2</v>
      </c>
      <c r="F15" s="6" t="s">
        <v>19</v>
      </c>
      <c r="G15" s="36"/>
      <c r="H15" s="36"/>
      <c r="I15" s="11">
        <f t="shared" si="0"/>
        <v>0</v>
      </c>
      <c r="J15" s="8">
        <f t="shared" si="1"/>
        <v>0</v>
      </c>
      <c r="K15" s="6"/>
      <c r="L15" s="15"/>
      <c r="M15" s="12"/>
      <c r="N15" s="12"/>
      <c r="O15" s="14"/>
      <c r="P15" s="14"/>
    </row>
    <row r="16" spans="1:16" s="7" customFormat="1" x14ac:dyDescent="0.2">
      <c r="A16" s="6" t="s">
        <v>97</v>
      </c>
      <c r="B16" s="6" t="s">
        <v>26</v>
      </c>
      <c r="C16" s="6" t="s">
        <v>98</v>
      </c>
      <c r="D16" s="6" t="s">
        <v>99</v>
      </c>
      <c r="E16" s="13">
        <v>1</v>
      </c>
      <c r="F16" s="6" t="s">
        <v>19</v>
      </c>
      <c r="G16" s="42"/>
      <c r="H16" s="36"/>
      <c r="I16" s="11">
        <f t="shared" si="0"/>
        <v>0</v>
      </c>
      <c r="J16" s="8">
        <f t="shared" si="1"/>
        <v>0</v>
      </c>
      <c r="K16" s="6"/>
      <c r="L16" s="15"/>
      <c r="M16" s="12"/>
      <c r="N16" s="12"/>
      <c r="O16" s="14"/>
      <c r="P16" s="14"/>
    </row>
    <row r="17" spans="1:16" s="7" customFormat="1" x14ac:dyDescent="0.2">
      <c r="A17" s="6" t="s">
        <v>100</v>
      </c>
      <c r="B17" s="6" t="s">
        <v>26</v>
      </c>
      <c r="D17" s="6" t="s">
        <v>99</v>
      </c>
      <c r="E17" s="13">
        <v>1</v>
      </c>
      <c r="F17" s="6" t="s">
        <v>19</v>
      </c>
      <c r="G17" s="42"/>
      <c r="H17" s="37"/>
      <c r="I17" s="11">
        <f t="shared" si="0"/>
        <v>0</v>
      </c>
      <c r="J17" s="8">
        <f t="shared" si="1"/>
        <v>0</v>
      </c>
      <c r="L17" s="15"/>
      <c r="M17" s="12"/>
      <c r="O17" s="14"/>
      <c r="P17" s="14"/>
    </row>
    <row r="18" spans="1:16" s="7" customFormat="1" x14ac:dyDescent="0.2">
      <c r="A18" s="6" t="s">
        <v>105</v>
      </c>
      <c r="B18" s="6" t="s">
        <v>106</v>
      </c>
      <c r="D18" s="6" t="s">
        <v>25</v>
      </c>
      <c r="E18" s="13">
        <v>1</v>
      </c>
      <c r="F18" s="6" t="s">
        <v>19</v>
      </c>
      <c r="G18" s="36"/>
      <c r="H18" s="36"/>
      <c r="I18" s="11">
        <f t="shared" si="0"/>
        <v>0</v>
      </c>
      <c r="J18" s="8">
        <f t="shared" si="1"/>
        <v>0</v>
      </c>
      <c r="L18" s="20"/>
      <c r="M18" s="12"/>
      <c r="O18" s="14"/>
      <c r="P18" s="14"/>
    </row>
    <row r="19" spans="1:16" s="7" customFormat="1" x14ac:dyDescent="0.2">
      <c r="A19" s="22" t="s">
        <v>83</v>
      </c>
      <c r="B19" s="23" t="s">
        <v>101</v>
      </c>
      <c r="C19" s="22"/>
      <c r="D19" s="22" t="s">
        <v>53</v>
      </c>
      <c r="E19" s="24">
        <v>1</v>
      </c>
      <c r="F19" s="6" t="s">
        <v>19</v>
      </c>
      <c r="G19" s="43"/>
      <c r="H19" s="36"/>
      <c r="I19" s="11">
        <f t="shared" si="0"/>
        <v>0</v>
      </c>
      <c r="J19" s="8">
        <f t="shared" si="1"/>
        <v>0</v>
      </c>
      <c r="K19" s="6"/>
      <c r="L19" s="15"/>
      <c r="M19" s="28"/>
      <c r="N19" s="12"/>
      <c r="O19" s="14"/>
      <c r="P19" s="14"/>
    </row>
    <row r="20" spans="1:16" s="7" customFormat="1" x14ac:dyDescent="0.2">
      <c r="A20" s="6" t="s">
        <v>102</v>
      </c>
      <c r="D20" s="6" t="s">
        <v>25</v>
      </c>
      <c r="E20" s="13">
        <v>1</v>
      </c>
      <c r="F20" s="6" t="s">
        <v>19</v>
      </c>
      <c r="G20" s="36"/>
      <c r="H20" s="36"/>
      <c r="I20" s="11">
        <f t="shared" si="0"/>
        <v>0</v>
      </c>
      <c r="J20" s="11">
        <f t="shared" si="1"/>
        <v>0</v>
      </c>
      <c r="K20" s="31"/>
      <c r="L20" s="21"/>
      <c r="M20" s="12"/>
      <c r="O20" s="14"/>
      <c r="P20" s="14"/>
    </row>
    <row r="21" spans="1:16" s="7" customFormat="1" x14ac:dyDescent="0.2">
      <c r="A21" s="6" t="s">
        <v>54</v>
      </c>
      <c r="B21" s="6" t="s">
        <v>103</v>
      </c>
      <c r="C21" s="6" t="s">
        <v>104</v>
      </c>
      <c r="D21" s="6" t="s">
        <v>25</v>
      </c>
      <c r="E21" s="13">
        <v>1</v>
      </c>
      <c r="F21" s="6" t="s">
        <v>19</v>
      </c>
      <c r="G21" s="36"/>
      <c r="H21" s="36"/>
      <c r="I21" s="11">
        <f t="shared" si="0"/>
        <v>0</v>
      </c>
      <c r="J21" s="8">
        <f t="shared" si="1"/>
        <v>0</v>
      </c>
      <c r="K21" s="6"/>
      <c r="L21" s="15"/>
      <c r="M21" s="12"/>
      <c r="N21" s="12"/>
      <c r="O21" s="14"/>
      <c r="P21" s="14"/>
    </row>
    <row r="22" spans="1:16" s="7" customFormat="1" x14ac:dyDescent="0.2">
      <c r="A22" s="6" t="s">
        <v>107</v>
      </c>
      <c r="B22" s="6" t="s">
        <v>108</v>
      </c>
      <c r="D22" s="6" t="s">
        <v>25</v>
      </c>
      <c r="E22" s="13">
        <v>1</v>
      </c>
      <c r="F22" s="6" t="s">
        <v>19</v>
      </c>
      <c r="G22" s="36"/>
      <c r="H22" s="36"/>
      <c r="I22" s="11">
        <f t="shared" si="0"/>
        <v>0</v>
      </c>
      <c r="J22" s="8">
        <f t="shared" si="1"/>
        <v>0</v>
      </c>
      <c r="L22" s="20"/>
      <c r="M22" s="12"/>
      <c r="O22" s="14"/>
      <c r="P22" s="14"/>
    </row>
    <row r="23" spans="1:16" s="7" customFormat="1" x14ac:dyDescent="0.2">
      <c r="A23" s="6"/>
      <c r="B23" s="17"/>
      <c r="C23" s="6"/>
      <c r="D23" s="6"/>
      <c r="E23" s="13"/>
      <c r="F23" s="6"/>
      <c r="G23" s="8"/>
      <c r="H23" s="8"/>
      <c r="I23" s="8"/>
      <c r="J23" s="8"/>
      <c r="L23" s="21"/>
      <c r="N23" s="14"/>
      <c r="O23" s="14"/>
    </row>
    <row r="24" spans="1:16" s="7" customFormat="1" x14ac:dyDescent="0.2">
      <c r="A24" s="6" t="s">
        <v>31</v>
      </c>
      <c r="B24" s="17"/>
      <c r="C24" s="6"/>
      <c r="D24" s="6"/>
      <c r="E24" s="13"/>
      <c r="F24" s="6"/>
      <c r="G24" s="8"/>
      <c r="I24" s="8">
        <f>SUM(I8:I23)</f>
        <v>0</v>
      </c>
      <c r="J24" s="8"/>
      <c r="L24" s="21"/>
      <c r="N24" s="14"/>
      <c r="O24" s="14"/>
    </row>
    <row r="25" spans="1:16" x14ac:dyDescent="0.2">
      <c r="A25" s="6" t="s">
        <v>55</v>
      </c>
      <c r="I25" s="3"/>
      <c r="J25" s="3">
        <f>SUM(J8:J24)</f>
        <v>0</v>
      </c>
    </row>
    <row r="26" spans="1:16" x14ac:dyDescent="0.2">
      <c r="A26" s="6"/>
      <c r="I26" s="3"/>
      <c r="J26" s="3"/>
    </row>
    <row r="27" spans="1:16" x14ac:dyDescent="0.2">
      <c r="A27" s="25" t="s">
        <v>56</v>
      </c>
      <c r="B27" s="26"/>
      <c r="C27" s="26"/>
      <c r="D27" s="26"/>
      <c r="E27" s="26"/>
      <c r="F27" s="26"/>
      <c r="G27" s="26"/>
      <c r="I27" s="27"/>
      <c r="J27" s="5">
        <f>J25+I24</f>
        <v>0</v>
      </c>
    </row>
  </sheetData>
  <pageMargins left="0.62992125984251968" right="0.62992125984251968" top="0.55118110236220474" bottom="0.55118110236220474" header="0.31496062992125984" footer="0.31496062992125984"/>
  <pageSetup paperSize="9" orientation="landscape" horizontalDpi="300" verticalDpi="300" r:id="rId1"/>
  <headerFooter>
    <oddHeader>&amp;L&amp;"Arial,Obyčejné"Oprava RD Jeníčkova&amp;R&amp;"Arial,Obyčejné"DPS</oddHeader>
    <oddFooter>Stránka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Soupis</vt:lpstr>
      <vt:lpstr>RB</vt:lpstr>
      <vt:lpstr>RB!Oblast_tisku</vt:lpstr>
      <vt:lpstr>Soupis!Oblast_tisku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cp:lastPrinted>2020-05-11T12:20:04Z</cp:lastPrinted>
  <dcterms:created xsi:type="dcterms:W3CDTF">2014-09-18T07:33:32Z</dcterms:created>
  <dcterms:modified xsi:type="dcterms:W3CDTF">2020-05-11T12:32:02Z</dcterms:modified>
</cp:coreProperties>
</file>