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in\HPML-J\ExperimentsResults\"/>
    </mc:Choice>
  </mc:AlternateContent>
  <xr:revisionPtr revIDLastSave="0" documentId="13_ncr:1_{22B327AB-EFA1-49CF-A8E3-8379FCEF79DB}" xr6:coauthVersionLast="45" xr6:coauthVersionMax="45" xr10:uidLastSave="{00000000-0000-0000-0000-000000000000}"/>
  <bookViews>
    <workbookView xWindow="28680" yWindow="-120" windowWidth="29040" windowHeight="15840" xr2:uid="{F4D337D3-71ED-4CC0-9995-BA02285F7BAF}"/>
  </bookViews>
  <sheets>
    <sheet name="Based-Instances Measures" sheetId="3" r:id="rId1"/>
    <sheet name="Friedman" sheetId="12" r:id="rId2"/>
    <sheet name="Hybrid" sheetId="7" r:id="rId3"/>
    <sheet name="Local" sheetId="8" r:id="rId4"/>
    <sheet name="Global" sheetId="9" r:id="rId5"/>
    <sheet name="Measures" sheetId="10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2" l="1"/>
  <c r="X3" i="12"/>
  <c r="V4" i="12"/>
  <c r="W4" i="12"/>
  <c r="X4" i="12"/>
  <c r="V5" i="12"/>
  <c r="W5" i="12"/>
  <c r="X5" i="12"/>
  <c r="V6" i="12"/>
  <c r="W6" i="12"/>
  <c r="X6" i="12"/>
  <c r="V7" i="12"/>
  <c r="W7" i="12"/>
  <c r="X7" i="12"/>
  <c r="V8" i="12"/>
  <c r="W8" i="12"/>
  <c r="X8" i="12"/>
  <c r="V3" i="12"/>
  <c r="D32" i="9" l="1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15" i="9"/>
  <c r="C15" i="9"/>
  <c r="B15" i="9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15" i="8"/>
  <c r="C15" i="8"/>
  <c r="B15" i="8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B28" i="7"/>
  <c r="C28" i="7"/>
  <c r="D28" i="7"/>
  <c r="B29" i="7"/>
  <c r="C29" i="7"/>
  <c r="D29" i="7"/>
  <c r="B30" i="7"/>
  <c r="C30" i="7"/>
  <c r="D30" i="7"/>
  <c r="B31" i="7"/>
  <c r="C31" i="7"/>
  <c r="D31" i="7"/>
  <c r="B32" i="7"/>
  <c r="C32" i="7"/>
  <c r="D32" i="7"/>
  <c r="D21" i="7"/>
  <c r="G21" i="7"/>
  <c r="C21" i="7"/>
  <c r="F21" i="7"/>
  <c r="B21" i="7"/>
  <c r="E21" i="7"/>
  <c r="D15" i="7"/>
  <c r="C15" i="7"/>
  <c r="B15" i="7"/>
  <c r="W8" i="3"/>
  <c r="X8" i="3"/>
  <c r="W7" i="3"/>
  <c r="X7" i="3"/>
  <c r="W6" i="3"/>
  <c r="X6" i="3"/>
  <c r="W5" i="3"/>
  <c r="X5" i="3"/>
  <c r="V8" i="3"/>
  <c r="V7" i="3"/>
  <c r="V6" i="3"/>
  <c r="V5" i="3"/>
  <c r="W4" i="3"/>
  <c r="X4" i="3"/>
  <c r="V4" i="3"/>
  <c r="W3" i="3"/>
  <c r="X3" i="3"/>
  <c r="V3" i="3"/>
  <c r="D33" i="9" l="1"/>
  <c r="Z3" i="9" s="1"/>
  <c r="D33" i="8"/>
  <c r="Z3" i="8" s="1"/>
  <c r="B33" i="8"/>
  <c r="X3" i="8" s="1"/>
  <c r="C33" i="8"/>
  <c r="Y3" i="8" s="1"/>
  <c r="B33" i="9"/>
  <c r="X3" i="9" s="1"/>
  <c r="C33" i="9"/>
  <c r="Y3" i="9" s="1"/>
  <c r="C33" i="7"/>
  <c r="B33" i="7"/>
  <c r="D33" i="7"/>
  <c r="Z3" i="7" s="1"/>
  <c r="Y3" i="7"/>
  <c r="J20" i="10"/>
  <c r="I20" i="10"/>
  <c r="H20" i="10"/>
  <c r="J19" i="10"/>
  <c r="I19" i="10"/>
  <c r="H19" i="10"/>
  <c r="J18" i="10"/>
  <c r="I18" i="10"/>
  <c r="H18" i="10"/>
  <c r="J17" i="10"/>
  <c r="I17" i="10"/>
  <c r="H17" i="10"/>
  <c r="J16" i="10"/>
  <c r="I16" i="10"/>
  <c r="H16" i="10"/>
  <c r="J15" i="10"/>
  <c r="I15" i="10"/>
  <c r="H15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5" i="10"/>
  <c r="F15" i="10"/>
  <c r="E15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B20" i="10"/>
  <c r="B19" i="10"/>
  <c r="B18" i="10"/>
  <c r="B17" i="10"/>
  <c r="B16" i="10"/>
  <c r="B15" i="10"/>
  <c r="X3" i="7" l="1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S32" i="9"/>
  <c r="R32" i="9"/>
  <c r="Q32" i="9"/>
  <c r="P32" i="9"/>
  <c r="O32" i="9"/>
  <c r="N32" i="9"/>
  <c r="M32" i="9"/>
  <c r="L32" i="9"/>
  <c r="K32" i="9"/>
  <c r="T32" i="9" s="1"/>
  <c r="J32" i="9"/>
  <c r="I32" i="9"/>
  <c r="H32" i="9"/>
  <c r="G32" i="9"/>
  <c r="V32" i="9" s="1"/>
  <c r="F32" i="9"/>
  <c r="E32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U31" i="9" s="1"/>
  <c r="E31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T30" i="9" s="1"/>
  <c r="S29" i="9"/>
  <c r="R29" i="9"/>
  <c r="Q29" i="9"/>
  <c r="P29" i="9"/>
  <c r="O29" i="9"/>
  <c r="N29" i="9"/>
  <c r="M29" i="9"/>
  <c r="L29" i="9"/>
  <c r="U29" i="9" s="1"/>
  <c r="K29" i="9"/>
  <c r="J29" i="9"/>
  <c r="I29" i="9"/>
  <c r="H29" i="9"/>
  <c r="G29" i="9"/>
  <c r="F29" i="9"/>
  <c r="E29" i="9"/>
  <c r="S28" i="9"/>
  <c r="R28" i="9"/>
  <c r="Q28" i="9"/>
  <c r="P28" i="9"/>
  <c r="O28" i="9"/>
  <c r="N28" i="9"/>
  <c r="M28" i="9"/>
  <c r="L28" i="9"/>
  <c r="K28" i="9"/>
  <c r="T28" i="9" s="1"/>
  <c r="J28" i="9"/>
  <c r="I28" i="9"/>
  <c r="H28" i="9"/>
  <c r="G28" i="9"/>
  <c r="V28" i="9" s="1"/>
  <c r="F28" i="9"/>
  <c r="E28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U27" i="9" s="1"/>
  <c r="E27" i="9"/>
  <c r="S26" i="9"/>
  <c r="R26" i="9"/>
  <c r="Q26" i="9"/>
  <c r="P26" i="9"/>
  <c r="O26" i="9"/>
  <c r="N26" i="9"/>
  <c r="M26" i="9"/>
  <c r="V26" i="9" s="1"/>
  <c r="L26" i="9"/>
  <c r="K26" i="9"/>
  <c r="J26" i="9"/>
  <c r="I26" i="9"/>
  <c r="H26" i="9"/>
  <c r="G26" i="9"/>
  <c r="F26" i="9"/>
  <c r="E26" i="9"/>
  <c r="T26" i="9" s="1"/>
  <c r="S25" i="9"/>
  <c r="R25" i="9"/>
  <c r="Q25" i="9"/>
  <c r="P25" i="9"/>
  <c r="O25" i="9"/>
  <c r="N25" i="9"/>
  <c r="M25" i="9"/>
  <c r="L25" i="9"/>
  <c r="U25" i="9" s="1"/>
  <c r="K25" i="9"/>
  <c r="J25" i="9"/>
  <c r="I25" i="9"/>
  <c r="H25" i="9"/>
  <c r="G25" i="9"/>
  <c r="F25" i="9"/>
  <c r="E25" i="9"/>
  <c r="S24" i="9"/>
  <c r="R24" i="9"/>
  <c r="Q24" i="9"/>
  <c r="P24" i="9"/>
  <c r="O24" i="9"/>
  <c r="N24" i="9"/>
  <c r="M24" i="9"/>
  <c r="L24" i="9"/>
  <c r="K24" i="9"/>
  <c r="T24" i="9" s="1"/>
  <c r="J24" i="9"/>
  <c r="I24" i="9"/>
  <c r="H24" i="9"/>
  <c r="G24" i="9"/>
  <c r="V24" i="9" s="1"/>
  <c r="F24" i="9"/>
  <c r="E24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U23" i="9" s="1"/>
  <c r="E23" i="9"/>
  <c r="S22" i="9"/>
  <c r="R22" i="9"/>
  <c r="Q22" i="9"/>
  <c r="P22" i="9"/>
  <c r="O22" i="9"/>
  <c r="N22" i="9"/>
  <c r="M22" i="9"/>
  <c r="V22" i="9" s="1"/>
  <c r="L22" i="9"/>
  <c r="K22" i="9"/>
  <c r="J22" i="9"/>
  <c r="I22" i="9"/>
  <c r="H22" i="9"/>
  <c r="G22" i="9"/>
  <c r="F22" i="9"/>
  <c r="E22" i="9"/>
  <c r="T22" i="9" s="1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H22" i="7"/>
  <c r="I22" i="7"/>
  <c r="J22" i="7"/>
  <c r="H23" i="7"/>
  <c r="I23" i="7"/>
  <c r="J23" i="7"/>
  <c r="H24" i="7"/>
  <c r="I24" i="7"/>
  <c r="J24" i="7"/>
  <c r="H25" i="7"/>
  <c r="I25" i="7"/>
  <c r="J25" i="7"/>
  <c r="H26" i="7"/>
  <c r="I26" i="7"/>
  <c r="J26" i="7"/>
  <c r="H27" i="7"/>
  <c r="I27" i="7"/>
  <c r="J27" i="7"/>
  <c r="H28" i="7"/>
  <c r="I28" i="7"/>
  <c r="J28" i="7"/>
  <c r="H29" i="7"/>
  <c r="I29" i="7"/>
  <c r="J29" i="7"/>
  <c r="H30" i="7"/>
  <c r="I30" i="7"/>
  <c r="J30" i="7"/>
  <c r="H31" i="7"/>
  <c r="I31" i="7"/>
  <c r="J31" i="7"/>
  <c r="H32" i="7"/>
  <c r="I32" i="7"/>
  <c r="J32" i="7"/>
  <c r="J21" i="7"/>
  <c r="I21" i="7"/>
  <c r="H21" i="7"/>
  <c r="S32" i="7"/>
  <c r="R32" i="7"/>
  <c r="Q32" i="7"/>
  <c r="S31" i="7"/>
  <c r="R31" i="7"/>
  <c r="Q31" i="7"/>
  <c r="S30" i="7"/>
  <c r="R30" i="7"/>
  <c r="Q30" i="7"/>
  <c r="S29" i="7"/>
  <c r="R29" i="7"/>
  <c r="Q29" i="7"/>
  <c r="S28" i="7"/>
  <c r="R28" i="7"/>
  <c r="Q28" i="7"/>
  <c r="S27" i="7"/>
  <c r="R27" i="7"/>
  <c r="Q27" i="7"/>
  <c r="S26" i="7"/>
  <c r="R26" i="7"/>
  <c r="Q26" i="7"/>
  <c r="S25" i="7"/>
  <c r="R25" i="7"/>
  <c r="Q25" i="7"/>
  <c r="S24" i="7"/>
  <c r="R24" i="7"/>
  <c r="Q24" i="7"/>
  <c r="S23" i="7"/>
  <c r="R23" i="7"/>
  <c r="Q23" i="7"/>
  <c r="S22" i="7"/>
  <c r="R22" i="7"/>
  <c r="Q22" i="7"/>
  <c r="S21" i="7"/>
  <c r="R21" i="7"/>
  <c r="Q21" i="7"/>
  <c r="P32" i="7"/>
  <c r="O32" i="7"/>
  <c r="N32" i="7"/>
  <c r="P31" i="7"/>
  <c r="O31" i="7"/>
  <c r="N31" i="7"/>
  <c r="P30" i="7"/>
  <c r="O30" i="7"/>
  <c r="N30" i="7"/>
  <c r="P29" i="7"/>
  <c r="O29" i="7"/>
  <c r="N29" i="7"/>
  <c r="P28" i="7"/>
  <c r="O28" i="7"/>
  <c r="N28" i="7"/>
  <c r="P27" i="7"/>
  <c r="O27" i="7"/>
  <c r="N27" i="7"/>
  <c r="P26" i="7"/>
  <c r="O26" i="7"/>
  <c r="N26" i="7"/>
  <c r="P25" i="7"/>
  <c r="O25" i="7"/>
  <c r="N25" i="7"/>
  <c r="P24" i="7"/>
  <c r="O24" i="7"/>
  <c r="N24" i="7"/>
  <c r="P23" i="7"/>
  <c r="O23" i="7"/>
  <c r="N23" i="7"/>
  <c r="P22" i="7"/>
  <c r="O22" i="7"/>
  <c r="N22" i="7"/>
  <c r="P21" i="7"/>
  <c r="O21" i="7"/>
  <c r="N21" i="7"/>
  <c r="M32" i="7"/>
  <c r="L32" i="7"/>
  <c r="K32" i="7"/>
  <c r="M31" i="7"/>
  <c r="L31" i="7"/>
  <c r="K31" i="7"/>
  <c r="M30" i="7"/>
  <c r="L30" i="7"/>
  <c r="K30" i="7"/>
  <c r="M29" i="7"/>
  <c r="L29" i="7"/>
  <c r="K29" i="7"/>
  <c r="M28" i="7"/>
  <c r="L28" i="7"/>
  <c r="K28" i="7"/>
  <c r="M27" i="7"/>
  <c r="L27" i="7"/>
  <c r="K27" i="7"/>
  <c r="M26" i="7"/>
  <c r="L26" i="7"/>
  <c r="K26" i="7"/>
  <c r="M25" i="7"/>
  <c r="L25" i="7"/>
  <c r="K25" i="7"/>
  <c r="M24" i="7"/>
  <c r="L24" i="7"/>
  <c r="K24" i="7"/>
  <c r="M23" i="7"/>
  <c r="L23" i="7"/>
  <c r="K23" i="7"/>
  <c r="M22" i="7"/>
  <c r="L22" i="7"/>
  <c r="K22" i="7"/>
  <c r="M21" i="7"/>
  <c r="V21" i="7" s="1"/>
  <c r="L21" i="7"/>
  <c r="K21" i="7"/>
  <c r="G22" i="7"/>
  <c r="G23" i="7"/>
  <c r="V23" i="7" s="1"/>
  <c r="G24" i="7"/>
  <c r="G25" i="7"/>
  <c r="G26" i="7"/>
  <c r="G27" i="7"/>
  <c r="G28" i="7"/>
  <c r="G29" i="7"/>
  <c r="G30" i="7"/>
  <c r="G31" i="7"/>
  <c r="V31" i="7" s="1"/>
  <c r="G32" i="7"/>
  <c r="F22" i="7"/>
  <c r="F23" i="7"/>
  <c r="U23" i="7" s="1"/>
  <c r="F24" i="7"/>
  <c r="F25" i="7"/>
  <c r="F26" i="7"/>
  <c r="F27" i="7"/>
  <c r="U27" i="7" s="1"/>
  <c r="F28" i="7"/>
  <c r="F29" i="7"/>
  <c r="F30" i="7"/>
  <c r="F31" i="7"/>
  <c r="U31" i="7" s="1"/>
  <c r="F32" i="7"/>
  <c r="E22" i="7"/>
  <c r="E23" i="7"/>
  <c r="E24" i="7"/>
  <c r="E25" i="7"/>
  <c r="T25" i="7" s="1"/>
  <c r="E26" i="7"/>
  <c r="E27" i="7"/>
  <c r="E28" i="7"/>
  <c r="E29" i="7"/>
  <c r="E30" i="7"/>
  <c r="E31" i="7"/>
  <c r="E32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V30" i="9" l="1"/>
  <c r="U30" i="9"/>
  <c r="V31" i="9"/>
  <c r="U22" i="9"/>
  <c r="V23" i="9"/>
  <c r="T25" i="9"/>
  <c r="U26" i="9"/>
  <c r="V27" i="9"/>
  <c r="T29" i="9"/>
  <c r="V21" i="9"/>
  <c r="T21" i="9"/>
  <c r="T23" i="9"/>
  <c r="U24" i="9"/>
  <c r="V25" i="9"/>
  <c r="T27" i="9"/>
  <c r="U28" i="9"/>
  <c r="V29" i="9"/>
  <c r="T31" i="9"/>
  <c r="U32" i="9"/>
  <c r="T24" i="7"/>
  <c r="T23" i="7"/>
  <c r="V27" i="7"/>
  <c r="U30" i="7"/>
  <c r="U26" i="7"/>
  <c r="T26" i="7"/>
  <c r="V32" i="7"/>
  <c r="V28" i="7"/>
  <c r="V24" i="7"/>
  <c r="T31" i="7"/>
  <c r="T27" i="7"/>
  <c r="T30" i="7"/>
  <c r="T29" i="7"/>
  <c r="T32" i="7"/>
  <c r="T28" i="7"/>
  <c r="P33" i="9"/>
  <c r="Z7" i="9" s="1"/>
  <c r="E33" i="9"/>
  <c r="X4" i="9" s="1"/>
  <c r="I33" i="9"/>
  <c r="Y5" i="9" s="1"/>
  <c r="M33" i="9"/>
  <c r="Q33" i="9"/>
  <c r="X8" i="9" s="1"/>
  <c r="H33" i="9"/>
  <c r="X5" i="9" s="1"/>
  <c r="L33" i="9"/>
  <c r="Y6" i="9" s="1"/>
  <c r="U21" i="9"/>
  <c r="F33" i="9"/>
  <c r="Y4" i="9" s="1"/>
  <c r="J33" i="9"/>
  <c r="Z5" i="9" s="1"/>
  <c r="N33" i="9"/>
  <c r="X7" i="9" s="1"/>
  <c r="R33" i="9"/>
  <c r="Y8" i="9" s="1"/>
  <c r="T21" i="8"/>
  <c r="I33" i="8"/>
  <c r="Y5" i="8" s="1"/>
  <c r="M33" i="8"/>
  <c r="Z6" i="8" s="1"/>
  <c r="Q33" i="8"/>
  <c r="X8" i="8" s="1"/>
  <c r="U22" i="8"/>
  <c r="T24" i="8"/>
  <c r="T25" i="8"/>
  <c r="U25" i="8"/>
  <c r="U26" i="8"/>
  <c r="T28" i="8"/>
  <c r="T29" i="8"/>
  <c r="U29" i="8"/>
  <c r="U30" i="8"/>
  <c r="T32" i="8"/>
  <c r="U22" i="7"/>
  <c r="T21" i="7"/>
  <c r="U32" i="7"/>
  <c r="U28" i="7"/>
  <c r="U24" i="7"/>
  <c r="U21" i="7"/>
  <c r="O33" i="7"/>
  <c r="Y7" i="7" s="1"/>
  <c r="R33" i="7"/>
  <c r="Y8" i="7" s="1"/>
  <c r="V30" i="7"/>
  <c r="V26" i="7"/>
  <c r="V22" i="7"/>
  <c r="Q33" i="7"/>
  <c r="U29" i="7"/>
  <c r="U25" i="7"/>
  <c r="V29" i="7"/>
  <c r="V25" i="7"/>
  <c r="K33" i="7"/>
  <c r="L33" i="7"/>
  <c r="Y6" i="7" s="1"/>
  <c r="N33" i="7"/>
  <c r="M33" i="7"/>
  <c r="Z6" i="7" s="1"/>
  <c r="T22" i="7"/>
  <c r="S33" i="7"/>
  <c r="Z8" i="7" s="1"/>
  <c r="E33" i="7"/>
  <c r="F33" i="7"/>
  <c r="Y4" i="7" s="1"/>
  <c r="G33" i="7"/>
  <c r="Z4" i="7" s="1"/>
  <c r="P33" i="7"/>
  <c r="Z7" i="7" s="1"/>
  <c r="J33" i="7"/>
  <c r="Z5" i="7" s="1"/>
  <c r="G33" i="9"/>
  <c r="Z4" i="9" s="1"/>
  <c r="K33" i="9"/>
  <c r="X6" i="9" s="1"/>
  <c r="O33" i="9"/>
  <c r="S33" i="9"/>
  <c r="Z8" i="9" s="1"/>
  <c r="F33" i="8"/>
  <c r="Y4" i="8" s="1"/>
  <c r="J33" i="8"/>
  <c r="Z5" i="8" s="1"/>
  <c r="N33" i="8"/>
  <c r="X7" i="8" s="1"/>
  <c r="R33" i="8"/>
  <c r="Y8" i="8" s="1"/>
  <c r="V22" i="8"/>
  <c r="V25" i="8"/>
  <c r="V26" i="8"/>
  <c r="V29" i="8"/>
  <c r="V30" i="8"/>
  <c r="G33" i="8"/>
  <c r="Z4" i="8" s="1"/>
  <c r="K33" i="8"/>
  <c r="X6" i="8" s="1"/>
  <c r="O33" i="8"/>
  <c r="Y7" i="8" s="1"/>
  <c r="S33" i="8"/>
  <c r="Z8" i="8" s="1"/>
  <c r="T22" i="8"/>
  <c r="T23" i="8"/>
  <c r="U23" i="8"/>
  <c r="U24" i="8"/>
  <c r="T26" i="8"/>
  <c r="T27" i="8"/>
  <c r="U27" i="8"/>
  <c r="U28" i="8"/>
  <c r="T30" i="8"/>
  <c r="T31" i="8"/>
  <c r="U31" i="8"/>
  <c r="U32" i="8"/>
  <c r="H33" i="8"/>
  <c r="X5" i="8" s="1"/>
  <c r="L33" i="8"/>
  <c r="Y6" i="8" s="1"/>
  <c r="P33" i="8"/>
  <c r="Z7" i="8" s="1"/>
  <c r="V23" i="8"/>
  <c r="V24" i="8"/>
  <c r="V27" i="8"/>
  <c r="V28" i="8"/>
  <c r="V31" i="8"/>
  <c r="V32" i="8"/>
  <c r="V21" i="8"/>
  <c r="U21" i="8"/>
  <c r="E33" i="8"/>
  <c r="X4" i="8" s="1"/>
  <c r="H33" i="7"/>
  <c r="I33" i="7"/>
  <c r="Y5" i="7" s="1"/>
  <c r="U33" i="9" l="1"/>
  <c r="Y7" i="9"/>
  <c r="V33" i="9"/>
  <c r="Z6" i="9"/>
  <c r="X6" i="7"/>
  <c r="X8" i="7"/>
  <c r="X5" i="7"/>
  <c r="X4" i="7"/>
  <c r="X7" i="7"/>
  <c r="T33" i="9"/>
  <c r="T33" i="8"/>
  <c r="U33" i="8"/>
  <c r="V33" i="8"/>
</calcChain>
</file>

<file path=xl/sharedStrings.xml><?xml version="1.0" encoding="utf-8"?>
<sst xmlns="http://schemas.openxmlformats.org/spreadsheetml/2006/main" count="430" uniqueCount="79">
  <si>
    <t>Dataset</t>
  </si>
  <si>
    <t>Hybrid</t>
  </si>
  <si>
    <t>Local</t>
  </si>
  <si>
    <t>Global</t>
  </si>
  <si>
    <t>birds</t>
  </si>
  <si>
    <t>cal500</t>
  </si>
  <si>
    <t>emotions</t>
  </si>
  <si>
    <t>eukaPseAac</t>
  </si>
  <si>
    <t>flags</t>
  </si>
  <si>
    <t>gPositiveGo</t>
  </si>
  <si>
    <t>medical</t>
  </si>
  <si>
    <t>plantGo</t>
  </si>
  <si>
    <t>scene</t>
  </si>
  <si>
    <t>virusGo</t>
  </si>
  <si>
    <t>yeast</t>
  </si>
  <si>
    <t>yelp</t>
  </si>
  <si>
    <t>Average</t>
  </si>
  <si>
    <r>
      <t xml:space="preserve">Hamming Loss </t>
    </r>
    <r>
      <rPr>
        <b/>
        <sz val="12"/>
        <rFont val="Calibri"/>
        <family val="2"/>
      </rPr>
      <t>↓</t>
    </r>
  </si>
  <si>
    <r>
      <t xml:space="preserve">Accuracy </t>
    </r>
    <r>
      <rPr>
        <b/>
        <sz val="12"/>
        <rFont val="Calibri"/>
        <family val="2"/>
      </rPr>
      <t>↑</t>
    </r>
  </si>
  <si>
    <r>
      <t xml:space="preserve">Precision </t>
    </r>
    <r>
      <rPr>
        <b/>
        <sz val="12"/>
        <rFont val="Calibri"/>
        <family val="2"/>
      </rPr>
      <t>↑</t>
    </r>
  </si>
  <si>
    <r>
      <t xml:space="preserve">Recall </t>
    </r>
    <r>
      <rPr>
        <b/>
        <sz val="12"/>
        <rFont val="Calibri"/>
        <family val="2"/>
      </rPr>
      <t>↑</t>
    </r>
  </si>
  <si>
    <r>
      <t xml:space="preserve">F1 </t>
    </r>
    <r>
      <rPr>
        <b/>
        <sz val="12"/>
        <rFont val="Calibri"/>
        <family val="2"/>
      </rPr>
      <t>↑</t>
    </r>
  </si>
  <si>
    <r>
      <t xml:space="preserve">Subset Accuracy </t>
    </r>
    <r>
      <rPr>
        <b/>
        <sz val="12"/>
        <rFont val="Calibri"/>
        <family val="2"/>
      </rPr>
      <t>↑</t>
    </r>
  </si>
  <si>
    <t>Accuracy ↑</t>
  </si>
  <si>
    <t>Hamming Loss ↓</t>
  </si>
  <si>
    <t>Precision ↑</t>
  </si>
  <si>
    <t>Recall ↑</t>
  </si>
  <si>
    <t>F1 ↑</t>
  </si>
  <si>
    <t>H &gt; L</t>
  </si>
  <si>
    <t>H &gt; G</t>
  </si>
  <si>
    <t>H &gt; L &gt; G</t>
  </si>
  <si>
    <t>SUM</t>
  </si>
  <si>
    <t>L &gt; H</t>
  </si>
  <si>
    <t>L &lt; G</t>
  </si>
  <si>
    <t>L &gt; H &gt; G</t>
  </si>
  <si>
    <t>G &gt; H</t>
  </si>
  <si>
    <t>G &gt; L</t>
  </si>
  <si>
    <t>G &gt; H &gt; L</t>
  </si>
  <si>
    <t>H = Hybrid</t>
  </si>
  <si>
    <t>L = Local</t>
  </si>
  <si>
    <t>G = Global</t>
  </si>
  <si>
    <t>Quantidade de vezes que as partições híbridas foram melhores que as locais</t>
  </si>
  <si>
    <t>Quantidade de vezes que as partições híbridas foram melhores que as globais</t>
  </si>
  <si>
    <t>Quantidade de vezes que as partições híbridas foram melhores que as locais e globais ao mesmo tempo</t>
  </si>
  <si>
    <t>os valores vão de 0 a 1 pois são 5 medidas</t>
  </si>
  <si>
    <t>L &gt; G</t>
  </si>
  <si>
    <t>Quantidade de vezes que as partições locais foram melhores que as hibridas</t>
  </si>
  <si>
    <t>Quantidade de vezes que as partições locais foram melhores que as globais</t>
  </si>
  <si>
    <t>Quantidade de vezes que as partições locais foram melhores que as hibridas e globais ao mesmo tempo</t>
  </si>
  <si>
    <t>Datasets</t>
  </si>
  <si>
    <t>Quantidade de vezes que as partições globais foram melhores que as hibridas</t>
  </si>
  <si>
    <t>Quantidade de vezes que as partições globais foram melhores que as locais</t>
  </si>
  <si>
    <t>Quantidade de vezes que as partições globais foram melhores que as hibridas e locais ao mesmo tempo</t>
  </si>
  <si>
    <t>5 medidas</t>
  </si>
  <si>
    <t>4 medidas</t>
  </si>
  <si>
    <t>3 medidas</t>
  </si>
  <si>
    <t>2 medidas</t>
  </si>
  <si>
    <t>1 medidas</t>
  </si>
  <si>
    <t>0 medidas</t>
  </si>
  <si>
    <t>H &gt; L equivalente a L &gt; H</t>
  </si>
  <si>
    <t>H &gt; G equivalente a G &gt; H</t>
  </si>
  <si>
    <t>L &gt; G equivalente a G &gt; L</t>
  </si>
  <si>
    <t>Subset Accuracy</t>
  </si>
  <si>
    <t>Accuracy</t>
  </si>
  <si>
    <t>Hamming Loss</t>
  </si>
  <si>
    <t>Precision</t>
  </si>
  <si>
    <t>Recall</t>
  </si>
  <si>
    <t>F1</t>
  </si>
  <si>
    <t>Subset</t>
  </si>
  <si>
    <t>Hybrid &gt; Local</t>
  </si>
  <si>
    <t>Hybrid &gt; Global</t>
  </si>
  <si>
    <t>(Hybrid &gt; Local) and (Hybrid &gt; Global)</t>
  </si>
  <si>
    <t>Local &gt; Hybrid</t>
  </si>
  <si>
    <t>Global &gt; Hybrid</t>
  </si>
  <si>
    <t>Local &gt; Global</t>
  </si>
  <si>
    <t>(Local &gt; Hybrid) and (Local &gt; Global)</t>
  </si>
  <si>
    <t>(Global &gt; Hybrid) and (Global &gt; Local)</t>
  </si>
  <si>
    <t>Global &gt; Local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</si>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</sst>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>
    <font>
      <sz val="11"/>
      <color theme="1"/>
      <name val="Calibri"/>
      <family val="2"/>
      <scheme val="minor"/>
    </font>
    <font>
      <b/>
      <sz val="12"/>
      <name val="Arial Nova"/>
      <family val="2"/>
    </font>
    <font>
      <sz val="12"/>
      <name val="Arial Nova"/>
      <family val="2"/>
    </font>
    <font>
      <b/>
      <sz val="12"/>
      <name val="Abel"/>
    </font>
    <font>
      <sz val="12"/>
      <name val="Abel"/>
    </font>
    <font>
      <sz val="12"/>
      <color theme="1"/>
      <name val="Abel"/>
    </font>
    <font>
      <b/>
      <sz val="12"/>
      <color theme="1"/>
      <name val="Abel"/>
    </font>
    <font>
      <b/>
      <sz val="12"/>
      <color rgb="FF0000FF"/>
      <name val="Abel"/>
    </font>
    <font>
      <b/>
      <sz val="12"/>
      <color rgb="FFCC3300"/>
      <name val="Abel"/>
    </font>
    <font>
      <b/>
      <sz val="12"/>
      <name val="Calibri"/>
      <family val="2"/>
    </font>
    <font>
      <b/>
      <sz val="12"/>
      <color rgb="FFFF0000"/>
      <name val="Abel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5" fillId="0" borderId="0" xfId="0" applyFont="1" applyBorder="1"/>
    <xf numFmtId="164" fontId="4" fillId="0" borderId="0" xfId="0" applyNumberFormat="1" applyFont="1" applyBorder="1" applyAlignment="1">
      <alignment vertical="center"/>
    </xf>
    <xf numFmtId="164" fontId="4" fillId="0" borderId="0" xfId="0" applyNumberFormat="1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6" fillId="0" borderId="0" xfId="0" applyFont="1" applyBorder="1"/>
    <xf numFmtId="164" fontId="4" fillId="0" borderId="6" xfId="0" applyNumberFormat="1" applyFont="1" applyBorder="1" applyAlignment="1">
      <alignment vertical="center"/>
    </xf>
    <xf numFmtId="164" fontId="4" fillId="0" borderId="6" xfId="0" applyNumberFormat="1" applyFont="1" applyBorder="1"/>
    <xf numFmtId="0" fontId="4" fillId="0" borderId="11" xfId="0" applyFont="1" applyBorder="1" applyAlignment="1">
      <alignment horizontal="right"/>
    </xf>
    <xf numFmtId="164" fontId="5" fillId="0" borderId="0" xfId="0" applyNumberFormat="1" applyFont="1" applyBorder="1"/>
    <xf numFmtId="164" fontId="4" fillId="0" borderId="6" xfId="0" applyNumberFormat="1" applyFont="1" applyBorder="1" applyAlignment="1">
      <alignment horizontal="right" vertical="center"/>
    </xf>
    <xf numFmtId="164" fontId="4" fillId="0" borderId="6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 vertical="center"/>
    </xf>
    <xf numFmtId="164" fontId="5" fillId="0" borderId="7" xfId="0" applyNumberFormat="1" applyFont="1" applyBorder="1" applyAlignment="1">
      <alignment horizontal="right"/>
    </xf>
    <xf numFmtId="164" fontId="7" fillId="4" borderId="0" xfId="0" applyNumberFormat="1" applyFont="1" applyFill="1" applyBorder="1" applyAlignment="1">
      <alignment vertical="center"/>
    </xf>
    <xf numFmtId="164" fontId="7" fillId="4" borderId="6" xfId="0" applyNumberFormat="1" applyFont="1" applyFill="1" applyBorder="1" applyAlignment="1">
      <alignment vertical="center"/>
    </xf>
    <xf numFmtId="164" fontId="7" fillId="4" borderId="7" xfId="0" applyNumberFormat="1" applyFont="1" applyFill="1" applyBorder="1" applyAlignment="1">
      <alignment vertical="center"/>
    </xf>
    <xf numFmtId="164" fontId="2" fillId="0" borderId="0" xfId="0" applyNumberFormat="1" applyFont="1" applyBorder="1" applyAlignment="1">
      <alignment horizontal="right" vertical="center"/>
    </xf>
    <xf numFmtId="0" fontId="3" fillId="3" borderId="1" xfId="0" applyFont="1" applyFill="1" applyBorder="1" applyAlignment="1">
      <alignment horizontal="right"/>
    </xf>
    <xf numFmtId="164" fontId="7" fillId="4" borderId="13" xfId="0" applyNumberFormat="1" applyFont="1" applyFill="1" applyBorder="1" applyAlignment="1">
      <alignment vertical="center"/>
    </xf>
    <xf numFmtId="164" fontId="3" fillId="0" borderId="14" xfId="0" applyNumberFormat="1" applyFont="1" applyFill="1" applyBorder="1" applyAlignment="1">
      <alignment vertical="center"/>
    </xf>
    <xf numFmtId="164" fontId="8" fillId="5" borderId="0" xfId="0" applyNumberFormat="1" applyFont="1" applyFill="1" applyBorder="1"/>
    <xf numFmtId="164" fontId="8" fillId="5" borderId="7" xfId="0" applyNumberFormat="1" applyFont="1" applyFill="1" applyBorder="1"/>
    <xf numFmtId="164" fontId="8" fillId="5" borderId="6" xfId="0" applyNumberFormat="1" applyFont="1" applyFill="1" applyBorder="1"/>
    <xf numFmtId="164" fontId="8" fillId="5" borderId="14" xfId="0" applyNumberFormat="1" applyFont="1" applyFill="1" applyBorder="1"/>
    <xf numFmtId="164" fontId="8" fillId="5" borderId="15" xfId="0" applyNumberFormat="1" applyFont="1" applyFill="1" applyBorder="1"/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 vertical="center"/>
    </xf>
    <xf numFmtId="164" fontId="2" fillId="0" borderId="7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right"/>
    </xf>
    <xf numFmtId="0" fontId="4" fillId="0" borderId="20" xfId="0" applyFont="1" applyBorder="1" applyAlignment="1">
      <alignment horizontal="right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right"/>
    </xf>
    <xf numFmtId="2" fontId="7" fillId="4" borderId="24" xfId="0" applyNumberFormat="1" applyFont="1" applyFill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2" fontId="8" fillId="5" borderId="26" xfId="0" applyNumberFormat="1" applyFont="1" applyFill="1" applyBorder="1" applyAlignment="1">
      <alignment horizontal="center"/>
    </xf>
    <xf numFmtId="2" fontId="8" fillId="5" borderId="24" xfId="0" applyNumberFormat="1" applyFont="1" applyFill="1" applyBorder="1" applyAlignment="1">
      <alignment horizontal="center"/>
    </xf>
    <xf numFmtId="2" fontId="7" fillId="4" borderId="26" xfId="0" applyNumberFormat="1" applyFont="1" applyFill="1" applyBorder="1" applyAlignment="1">
      <alignment horizontal="center" vertical="center"/>
    </xf>
    <xf numFmtId="2" fontId="6" fillId="0" borderId="24" xfId="0" applyNumberFormat="1" applyFont="1" applyBorder="1" applyAlignment="1">
      <alignment horizontal="center" vertical="center"/>
    </xf>
    <xf numFmtId="2" fontId="8" fillId="5" borderId="25" xfId="0" applyNumberFormat="1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right" vertical="center"/>
    </xf>
    <xf numFmtId="164" fontId="4" fillId="0" borderId="7" xfId="0" applyNumberFormat="1" applyFont="1" applyBorder="1"/>
    <xf numFmtId="0" fontId="3" fillId="0" borderId="0" xfId="0" applyFont="1" applyFill="1" applyBorder="1" applyAlignment="1">
      <alignment horizontal="center" vertical="center"/>
    </xf>
    <xf numFmtId="0" fontId="5" fillId="0" borderId="0" xfId="0" applyFont="1"/>
    <xf numFmtId="0" fontId="5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3" fillId="0" borderId="35" xfId="0" applyFont="1" applyBorder="1" applyAlignment="1">
      <alignment horizontal="right"/>
    </xf>
    <xf numFmtId="0" fontId="3" fillId="0" borderId="36" xfId="0" applyFont="1" applyBorder="1" applyAlignment="1">
      <alignment horizontal="right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0" borderId="0" xfId="0" applyFont="1"/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8" xfId="0" applyFont="1" applyFill="1" applyBorder="1"/>
    <xf numFmtId="0" fontId="5" fillId="0" borderId="0" xfId="0" applyFont="1" applyFill="1" applyAlignment="1">
      <alignment horizontal="center" vertical="center"/>
    </xf>
    <xf numFmtId="164" fontId="5" fillId="0" borderId="0" xfId="0" applyNumberFormat="1" applyFont="1"/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164" fontId="5" fillId="0" borderId="16" xfId="0" applyNumberFormat="1" applyFont="1" applyBorder="1"/>
    <xf numFmtId="0" fontId="6" fillId="0" borderId="16" xfId="0" applyFont="1" applyBorder="1" applyAlignment="1">
      <alignment horizontal="right"/>
    </xf>
    <xf numFmtId="0" fontId="6" fillId="9" borderId="16" xfId="0" applyFont="1" applyFill="1" applyBorder="1"/>
    <xf numFmtId="164" fontId="5" fillId="0" borderId="18" xfId="0" applyNumberFormat="1" applyFont="1" applyBorder="1"/>
    <xf numFmtId="164" fontId="5" fillId="0" borderId="41" xfId="0" applyNumberFormat="1" applyFont="1" applyBorder="1"/>
    <xf numFmtId="164" fontId="5" fillId="0" borderId="42" xfId="0" applyNumberFormat="1" applyFont="1" applyBorder="1"/>
    <xf numFmtId="164" fontId="5" fillId="0" borderId="43" xfId="0" applyNumberFormat="1" applyFont="1" applyBorder="1"/>
    <xf numFmtId="164" fontId="5" fillId="0" borderId="44" xfId="0" applyNumberFormat="1" applyFont="1" applyBorder="1"/>
    <xf numFmtId="0" fontId="6" fillId="9" borderId="2" xfId="0" applyFont="1" applyFill="1" applyBorder="1" applyAlignment="1">
      <alignment horizontal="center" vertical="center"/>
    </xf>
    <xf numFmtId="0" fontId="6" fillId="9" borderId="45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right"/>
    </xf>
    <xf numFmtId="0" fontId="6" fillId="0" borderId="46" xfId="0" applyFont="1" applyBorder="1" applyAlignment="1">
      <alignment horizontal="right"/>
    </xf>
    <xf numFmtId="164" fontId="5" fillId="0" borderId="47" xfId="0" applyNumberFormat="1" applyFont="1" applyBorder="1"/>
    <xf numFmtId="164" fontId="5" fillId="0" borderId="29" xfId="0" applyNumberFormat="1" applyFont="1" applyBorder="1"/>
    <xf numFmtId="164" fontId="5" fillId="0" borderId="30" xfId="0" applyNumberFormat="1" applyFont="1" applyBorder="1"/>
    <xf numFmtId="0" fontId="3" fillId="3" borderId="40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2" fontId="5" fillId="0" borderId="47" xfId="0" applyNumberFormat="1" applyFont="1" applyBorder="1"/>
    <xf numFmtId="2" fontId="5" fillId="0" borderId="29" xfId="0" applyNumberFormat="1" applyFont="1" applyBorder="1"/>
    <xf numFmtId="2" fontId="5" fillId="0" borderId="30" xfId="0" applyNumberFormat="1" applyFont="1" applyBorder="1"/>
    <xf numFmtId="2" fontId="5" fillId="0" borderId="43" xfId="0" applyNumberFormat="1" applyFont="1" applyBorder="1"/>
    <xf numFmtId="2" fontId="5" fillId="0" borderId="16" xfId="0" applyNumberFormat="1" applyFont="1" applyBorder="1"/>
    <xf numFmtId="2" fontId="5" fillId="0" borderId="18" xfId="0" applyNumberFormat="1" applyFont="1" applyBorder="1"/>
    <xf numFmtId="2" fontId="5" fillId="0" borderId="44" xfId="0" applyNumberFormat="1" applyFont="1" applyBorder="1"/>
    <xf numFmtId="2" fontId="5" fillId="0" borderId="41" xfId="0" applyNumberFormat="1" applyFont="1" applyBorder="1"/>
    <xf numFmtId="2" fontId="5" fillId="0" borderId="42" xfId="0" applyNumberFormat="1" applyFont="1" applyBorder="1"/>
    <xf numFmtId="0" fontId="3" fillId="0" borderId="1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6" fillId="9" borderId="16" xfId="0" applyFont="1" applyFill="1" applyBorder="1" applyAlignment="1">
      <alignment horizontal="right"/>
    </xf>
    <xf numFmtId="0" fontId="6" fillId="10" borderId="25" xfId="0" applyFont="1" applyFill="1" applyBorder="1"/>
    <xf numFmtId="0" fontId="6" fillId="10" borderId="26" xfId="0" applyFont="1" applyFill="1" applyBorder="1"/>
    <xf numFmtId="0" fontId="5" fillId="0" borderId="29" xfId="0" applyFont="1" applyBorder="1" applyAlignment="1">
      <alignment horizontal="center" vertical="center"/>
    </xf>
    <xf numFmtId="0" fontId="5" fillId="0" borderId="0" xfId="0" applyFont="1" applyFill="1" applyBorder="1"/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4" fillId="8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10" borderId="13" xfId="0" applyFont="1" applyFill="1" applyBorder="1" applyAlignment="1">
      <alignment horizontal="right"/>
    </xf>
    <xf numFmtId="0" fontId="3" fillId="0" borderId="27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6" fillId="6" borderId="19" xfId="0" applyFont="1" applyFill="1" applyBorder="1" applyAlignment="1">
      <alignment horizontal="right"/>
    </xf>
    <xf numFmtId="0" fontId="6" fillId="6" borderId="48" xfId="0" applyFont="1" applyFill="1" applyBorder="1" applyAlignment="1">
      <alignment horizontal="right"/>
    </xf>
    <xf numFmtId="0" fontId="6" fillId="10" borderId="24" xfId="0" applyFont="1" applyFill="1" applyBorder="1"/>
    <xf numFmtId="0" fontId="5" fillId="0" borderId="2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8" borderId="41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6" borderId="42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4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right"/>
    </xf>
    <xf numFmtId="0" fontId="5" fillId="0" borderId="23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right"/>
    </xf>
    <xf numFmtId="0" fontId="4" fillId="7" borderId="31" xfId="0" applyFont="1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0000FF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color rgb="FF0000FF"/>
      </font>
      <fill>
        <patternFill>
          <bgColor theme="4" tint="0.79998168889431442"/>
        </patternFill>
      </fill>
    </dxf>
    <dxf>
      <font>
        <color rgb="FF0000FF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color rgb="FF0000FF"/>
      </font>
      <fill>
        <patternFill>
          <bgColor theme="4" tint="0.79998168889431442"/>
        </patternFill>
      </fill>
    </dxf>
    <dxf>
      <font>
        <color rgb="FF0000FF"/>
      </font>
      <fill>
        <patternFill>
          <bgColor theme="4" tint="0.7999816888943144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color rgb="FF0000FF"/>
      </font>
      <fill>
        <patternFill>
          <bgColor theme="4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CCCCFF"/>
      <color rgb="FFCC3300"/>
      <color rgb="FF0043C8"/>
      <color rgb="FF0000FF"/>
      <color rgb="FFFF6600"/>
      <color rgb="FF99CCFF"/>
      <color rgb="FFFFCCCC"/>
      <color rgb="FF6633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C5C5-DB6B-4709-AE46-214389CC6908}">
  <dimension ref="A1:X16"/>
  <sheetViews>
    <sheetView tabSelected="1" workbookViewId="0">
      <selection activeCell="S19" sqref="S19"/>
    </sheetView>
  </sheetViews>
  <sheetFormatPr defaultRowHeight="15.6"/>
  <cols>
    <col min="1" max="1" width="13.33203125" style="1" bestFit="1" customWidth="1"/>
    <col min="2" max="19" width="9" style="1" bestFit="1" customWidth="1"/>
    <col min="20" max="20" width="8.88671875" style="1"/>
    <col min="21" max="21" width="19.5546875" style="6" bestFit="1" customWidth="1"/>
    <col min="22" max="24" width="9.33203125" style="1" bestFit="1" customWidth="1"/>
    <col min="25" max="16384" width="8.88671875" style="1"/>
  </cols>
  <sheetData>
    <row r="1" spans="1:24">
      <c r="A1" s="101" t="s">
        <v>0</v>
      </c>
      <c r="B1" s="92" t="s">
        <v>22</v>
      </c>
      <c r="C1" s="93"/>
      <c r="D1" s="94"/>
      <c r="E1" s="97" t="s">
        <v>18</v>
      </c>
      <c r="F1" s="95"/>
      <c r="G1" s="96"/>
      <c r="H1" s="97" t="s">
        <v>17</v>
      </c>
      <c r="I1" s="95"/>
      <c r="J1" s="95"/>
      <c r="K1" s="97" t="s">
        <v>19</v>
      </c>
      <c r="L1" s="95"/>
      <c r="M1" s="96"/>
      <c r="N1" s="97" t="s">
        <v>20</v>
      </c>
      <c r="O1" s="95"/>
      <c r="P1" s="96"/>
      <c r="Q1" s="95" t="s">
        <v>21</v>
      </c>
      <c r="R1" s="95"/>
      <c r="S1" s="96"/>
      <c r="U1" s="116" t="s">
        <v>0</v>
      </c>
      <c r="V1" s="97" t="s">
        <v>16</v>
      </c>
      <c r="W1" s="95"/>
      <c r="X1" s="96"/>
    </row>
    <row r="2" spans="1:24" ht="16.2" thickBot="1">
      <c r="A2" s="102"/>
      <c r="B2" s="33" t="s">
        <v>1</v>
      </c>
      <c r="C2" s="31" t="s">
        <v>2</v>
      </c>
      <c r="D2" s="32" t="s">
        <v>3</v>
      </c>
      <c r="E2" s="28" t="s">
        <v>1</v>
      </c>
      <c r="F2" s="29" t="s">
        <v>2</v>
      </c>
      <c r="G2" s="30" t="s">
        <v>3</v>
      </c>
      <c r="H2" s="28" t="s">
        <v>1</v>
      </c>
      <c r="I2" s="29" t="s">
        <v>2</v>
      </c>
      <c r="J2" s="29" t="s">
        <v>3</v>
      </c>
      <c r="K2" s="28" t="s">
        <v>1</v>
      </c>
      <c r="L2" s="29" t="s">
        <v>2</v>
      </c>
      <c r="M2" s="30" t="s">
        <v>3</v>
      </c>
      <c r="N2" s="28" t="s">
        <v>1</v>
      </c>
      <c r="O2" s="29" t="s">
        <v>2</v>
      </c>
      <c r="P2" s="30" t="s">
        <v>3</v>
      </c>
      <c r="Q2" s="29" t="s">
        <v>1</v>
      </c>
      <c r="R2" s="29" t="s">
        <v>2</v>
      </c>
      <c r="S2" s="30" t="s">
        <v>3</v>
      </c>
      <c r="U2" s="117"/>
      <c r="V2" s="123" t="s">
        <v>1</v>
      </c>
      <c r="W2" s="124" t="s">
        <v>2</v>
      </c>
      <c r="X2" s="125" t="s">
        <v>3</v>
      </c>
    </row>
    <row r="3" spans="1:24">
      <c r="A3" s="9" t="s">
        <v>4</v>
      </c>
      <c r="B3" s="35">
        <v>7.5739745999999997E-2</v>
      </c>
      <c r="C3" s="16">
        <v>8.0168751999999996E-2</v>
      </c>
      <c r="D3" s="24">
        <v>4.71626736E-3</v>
      </c>
      <c r="E3" s="7">
        <v>0.17068779000000001</v>
      </c>
      <c r="F3" s="16">
        <v>0.178148585</v>
      </c>
      <c r="G3" s="24">
        <v>1.2454729960000001E-2</v>
      </c>
      <c r="H3" s="17">
        <v>8.1939844999999997E-2</v>
      </c>
      <c r="I3" s="3">
        <v>8.0405120999999996E-2</v>
      </c>
      <c r="J3" s="23">
        <v>0.10383632962</v>
      </c>
      <c r="K3" s="14">
        <v>0.22741144499999999</v>
      </c>
      <c r="L3" s="16">
        <v>0.234136014</v>
      </c>
      <c r="M3" s="24">
        <v>2.174399477E-2</v>
      </c>
      <c r="N3" s="14">
        <v>0.20860430699999999</v>
      </c>
      <c r="O3" s="16">
        <v>0.21755528700000001</v>
      </c>
      <c r="P3" s="24">
        <v>1.2454729960000001E-2</v>
      </c>
      <c r="Q3" s="3">
        <v>0.20516711000000001</v>
      </c>
      <c r="R3" s="16">
        <v>0.213515331</v>
      </c>
      <c r="S3" s="24">
        <v>1.529268458E-2</v>
      </c>
      <c r="U3" s="118" t="s">
        <v>62</v>
      </c>
      <c r="V3" s="120">
        <f>B15</f>
        <v>0.38658949248333335</v>
      </c>
      <c r="W3" s="121">
        <f>C15</f>
        <v>0.38257052545833331</v>
      </c>
      <c r="X3" s="122">
        <f>D15</f>
        <v>0.33809583119275</v>
      </c>
    </row>
    <row r="4" spans="1:24">
      <c r="A4" s="9" t="s">
        <v>5</v>
      </c>
      <c r="B4" s="25">
        <v>0</v>
      </c>
      <c r="C4" s="23">
        <v>0</v>
      </c>
      <c r="D4" s="24">
        <v>0</v>
      </c>
      <c r="E4" s="17">
        <v>0.21542359999999999</v>
      </c>
      <c r="F4" s="2">
        <v>0.21533574</v>
      </c>
      <c r="G4" s="24">
        <v>0.18751663199999999</v>
      </c>
      <c r="H4" s="11">
        <v>0.18273169</v>
      </c>
      <c r="I4" s="23">
        <v>0.18275422999999999</v>
      </c>
      <c r="J4" s="16">
        <v>0.13716490200000001</v>
      </c>
      <c r="K4" s="11">
        <v>0.37758118000000002</v>
      </c>
      <c r="L4" s="23">
        <v>0.37753054000000003</v>
      </c>
      <c r="M4" s="18">
        <v>0.63210213999999998</v>
      </c>
      <c r="N4" s="17">
        <v>0.33661902999999999</v>
      </c>
      <c r="O4" s="3">
        <v>0.33647243999999998</v>
      </c>
      <c r="P4" s="24">
        <v>0.20856915100000001</v>
      </c>
      <c r="Q4" s="16">
        <v>0.34917235000000002</v>
      </c>
      <c r="R4" s="3">
        <v>0.34907315999999999</v>
      </c>
      <c r="S4" s="24">
        <v>0.31055388699999997</v>
      </c>
      <c r="U4" s="118" t="s">
        <v>63</v>
      </c>
      <c r="V4" s="114">
        <f>E15</f>
        <v>0.55480871740000004</v>
      </c>
      <c r="W4" s="108">
        <f>F15</f>
        <v>0.55152811253333323</v>
      </c>
      <c r="X4" s="111">
        <f>G15</f>
        <v>0.47534687973191669</v>
      </c>
    </row>
    <row r="5" spans="1:24">
      <c r="A5" s="9" t="s">
        <v>6</v>
      </c>
      <c r="B5" s="34">
        <v>0.22896404000000001</v>
      </c>
      <c r="C5" s="23">
        <v>0.190479484</v>
      </c>
      <c r="D5" s="18">
        <v>0.23965624999999999</v>
      </c>
      <c r="E5" s="17">
        <v>0.48975667000000001</v>
      </c>
      <c r="F5" s="23">
        <v>0.45008293599999999</v>
      </c>
      <c r="G5" s="58">
        <v>0.48865009999999998</v>
      </c>
      <c r="H5" s="17">
        <v>0.23565973000000001</v>
      </c>
      <c r="I5" s="23">
        <v>0.26016932799999998</v>
      </c>
      <c r="J5" s="3">
        <v>0.24386388000000001</v>
      </c>
      <c r="K5" s="17">
        <v>0.60982181999999996</v>
      </c>
      <c r="L5" s="23">
        <v>0.57900372099999997</v>
      </c>
      <c r="M5" s="15">
        <v>0.60424135000000001</v>
      </c>
      <c r="N5" s="17">
        <v>0.60920134999999997</v>
      </c>
      <c r="O5" s="23">
        <v>0.569206557</v>
      </c>
      <c r="P5" s="15">
        <v>0.60589656999999997</v>
      </c>
      <c r="Q5" s="16">
        <v>0.57536883999999999</v>
      </c>
      <c r="R5" s="23">
        <v>0.53934077300000005</v>
      </c>
      <c r="S5" s="13">
        <v>0.57403873999999999</v>
      </c>
      <c r="U5" s="118" t="s">
        <v>64</v>
      </c>
      <c r="V5" s="114">
        <f>H15</f>
        <v>0.130099502575</v>
      </c>
      <c r="W5" s="108">
        <f>I15</f>
        <v>0.13225038614999998</v>
      </c>
      <c r="X5" s="111">
        <f>J15</f>
        <v>0.13091766290433335</v>
      </c>
    </row>
    <row r="6" spans="1:24">
      <c r="A6" s="9" t="s">
        <v>7</v>
      </c>
      <c r="B6" s="17">
        <v>0.14073079199999999</v>
      </c>
      <c r="C6" s="19">
        <v>0.132357057</v>
      </c>
      <c r="D6" s="24">
        <v>5.604629953E-3</v>
      </c>
      <c r="E6" s="7">
        <v>0.21817883499999999</v>
      </c>
      <c r="F6" s="16">
        <v>0.21831414900000001</v>
      </c>
      <c r="G6" s="24">
        <v>5.7989418229999999E-3</v>
      </c>
      <c r="H6" s="17">
        <v>8.2143708999999995E-2</v>
      </c>
      <c r="I6" s="3">
        <v>8.2303445000000003E-2</v>
      </c>
      <c r="J6" s="23">
        <v>9.6988468231999997E-2</v>
      </c>
      <c r="K6" s="11">
        <v>0.24010621200000001</v>
      </c>
      <c r="L6" s="16">
        <v>0.240956169</v>
      </c>
      <c r="M6" s="24">
        <v>5.9932536829999999E-3</v>
      </c>
      <c r="N6" s="11">
        <v>0.28384476400000003</v>
      </c>
      <c r="O6" s="16">
        <v>0.29332899099999998</v>
      </c>
      <c r="P6" s="24">
        <v>5.7989418229999999E-3</v>
      </c>
      <c r="Q6" s="3">
        <v>0.246570703</v>
      </c>
      <c r="R6" s="16">
        <v>0.24996656</v>
      </c>
      <c r="S6" s="24">
        <v>5.8637124429999996E-3</v>
      </c>
      <c r="U6" s="118" t="s">
        <v>65</v>
      </c>
      <c r="V6" s="114">
        <f>K15</f>
        <v>0.62405789570000014</v>
      </c>
      <c r="W6" s="108">
        <f>L15</f>
        <v>0.62285719929166661</v>
      </c>
      <c r="X6" s="111">
        <f>M15</f>
        <v>0.57825535745441681</v>
      </c>
    </row>
    <row r="7" spans="1:24">
      <c r="A7" s="9" t="s">
        <v>8</v>
      </c>
      <c r="B7" s="34">
        <v>0.10893408</v>
      </c>
      <c r="C7" s="16">
        <v>0.11608452599999999</v>
      </c>
      <c r="D7" s="24">
        <v>0.108833073</v>
      </c>
      <c r="E7" s="17">
        <v>0.58589013000000001</v>
      </c>
      <c r="F7" s="23">
        <v>0.56258115200000003</v>
      </c>
      <c r="G7" s="58">
        <v>0.56342208800000004</v>
      </c>
      <c r="H7" s="17">
        <v>0.268354975</v>
      </c>
      <c r="I7" s="23">
        <v>0.27639021899999999</v>
      </c>
      <c r="J7" s="3">
        <v>0.270104434</v>
      </c>
      <c r="K7" s="25">
        <v>0.69481553799999995</v>
      </c>
      <c r="L7" s="5">
        <v>0.69541805599999995</v>
      </c>
      <c r="M7" s="18">
        <v>0.70531463599999999</v>
      </c>
      <c r="N7" s="17">
        <v>0.75164321899999997</v>
      </c>
      <c r="O7" s="5">
        <v>0.70254758100000003</v>
      </c>
      <c r="P7" s="24">
        <v>0.68636889899999998</v>
      </c>
      <c r="Q7" s="16">
        <v>0.71068399900000001</v>
      </c>
      <c r="R7" s="4">
        <v>0.68442776500000002</v>
      </c>
      <c r="S7" s="24">
        <v>0.68271654299999995</v>
      </c>
      <c r="U7" s="118" t="s">
        <v>66</v>
      </c>
      <c r="V7" s="114">
        <f>N15</f>
        <v>0.63562318595833334</v>
      </c>
      <c r="W7" s="108">
        <f>O15</f>
        <v>0.63512597935833337</v>
      </c>
      <c r="X7" s="111">
        <f>P15</f>
        <v>0.51320219373191678</v>
      </c>
    </row>
    <row r="8" spans="1:24" ht="16.2" thickBot="1">
      <c r="A8" s="9" t="s">
        <v>9</v>
      </c>
      <c r="B8" s="25">
        <v>0.92865334619999995</v>
      </c>
      <c r="C8" s="23">
        <v>0.92865334619999995</v>
      </c>
      <c r="D8" s="18">
        <v>0.93257633799999995</v>
      </c>
      <c r="E8" s="7">
        <v>0.94119176660000003</v>
      </c>
      <c r="F8" s="16">
        <v>0.94505606259999997</v>
      </c>
      <c r="G8" s="24">
        <v>0.93644134700000004</v>
      </c>
      <c r="H8" s="11">
        <v>2.94041167E-2</v>
      </c>
      <c r="I8" s="16">
        <v>2.7471968699999998E-2</v>
      </c>
      <c r="J8" s="23">
        <v>3.1779325999999997E-2</v>
      </c>
      <c r="K8" s="12">
        <v>0.94215330460000002</v>
      </c>
      <c r="L8" s="16">
        <v>0.94601760160000004</v>
      </c>
      <c r="M8" s="24">
        <v>0.94030635299999998</v>
      </c>
      <c r="N8" s="12">
        <v>0.952768646</v>
      </c>
      <c r="O8" s="16">
        <v>0.96049723899999995</v>
      </c>
      <c r="P8" s="24">
        <v>0.93644134700000004</v>
      </c>
      <c r="Q8" s="3">
        <v>0.94537124110000004</v>
      </c>
      <c r="R8" s="16">
        <v>0.95052363610000001</v>
      </c>
      <c r="S8" s="24">
        <v>0.93772968400000001</v>
      </c>
      <c r="U8" s="119" t="s">
        <v>67</v>
      </c>
      <c r="V8" s="115">
        <f>Q15</f>
        <v>0.61342253621666665</v>
      </c>
      <c r="W8" s="112">
        <f>R15</f>
        <v>0.61184432779166664</v>
      </c>
      <c r="X8" s="113">
        <f>S15</f>
        <v>0.52376036733525</v>
      </c>
    </row>
    <row r="9" spans="1:24">
      <c r="A9" s="9" t="s">
        <v>10</v>
      </c>
      <c r="B9" s="35">
        <v>0.67906308339999999</v>
      </c>
      <c r="C9" s="16">
        <v>0.68220660609999995</v>
      </c>
      <c r="D9" s="24">
        <v>0.238885238</v>
      </c>
      <c r="E9" s="17">
        <v>0.76611098160000002</v>
      </c>
      <c r="F9" s="2">
        <v>0.76599624619999995</v>
      </c>
      <c r="G9" s="24">
        <v>0.30544053999999998</v>
      </c>
      <c r="H9" s="11">
        <v>1.16572294E-2</v>
      </c>
      <c r="I9" s="16">
        <v>1.1661937299999999E-2</v>
      </c>
      <c r="J9" s="23">
        <v>3.3224782000000001E-2</v>
      </c>
      <c r="K9" s="11">
        <v>0.7990751452</v>
      </c>
      <c r="L9" s="16">
        <v>0.7991417113</v>
      </c>
      <c r="M9" s="24">
        <v>0.37573491799999997</v>
      </c>
      <c r="N9" s="17">
        <v>0.81757057649999998</v>
      </c>
      <c r="O9" s="3">
        <v>0.81443436130000002</v>
      </c>
      <c r="P9" s="24">
        <v>0.30544053999999998</v>
      </c>
      <c r="Q9" s="16">
        <v>0.79499317010000004</v>
      </c>
      <c r="R9" s="3">
        <v>0.79397150000000005</v>
      </c>
      <c r="S9" s="24">
        <v>0.328248818</v>
      </c>
    </row>
    <row r="10" spans="1:24">
      <c r="A10" s="9" t="s">
        <v>11</v>
      </c>
      <c r="B10" s="35">
        <v>0.68509045000000002</v>
      </c>
      <c r="C10" s="16">
        <v>0.69427454099999997</v>
      </c>
      <c r="D10" s="24">
        <v>0.66765353599999999</v>
      </c>
      <c r="E10" s="7">
        <v>0.75245979799999996</v>
      </c>
      <c r="F10" s="16">
        <v>0.76271283899999998</v>
      </c>
      <c r="G10" s="24">
        <v>0.71019528300000001</v>
      </c>
      <c r="H10" s="11">
        <v>4.471087E-2</v>
      </c>
      <c r="I10" s="16">
        <v>4.3359759999999997E-2</v>
      </c>
      <c r="J10" s="23">
        <v>5.0772402000000001E-2</v>
      </c>
      <c r="K10" s="12">
        <v>0.76836420800000005</v>
      </c>
      <c r="L10" s="16">
        <v>0.778576147</v>
      </c>
      <c r="M10" s="24">
        <v>0.72512446500000005</v>
      </c>
      <c r="N10" s="12">
        <v>0.80880277499999997</v>
      </c>
      <c r="O10" s="16">
        <v>0.82032881700000004</v>
      </c>
      <c r="P10" s="24">
        <v>0.73849162099999999</v>
      </c>
      <c r="Q10" s="3">
        <v>0.77601203799999996</v>
      </c>
      <c r="R10" s="16">
        <v>0.78681414500000002</v>
      </c>
      <c r="S10" s="24">
        <v>0.72454769699999999</v>
      </c>
    </row>
    <row r="11" spans="1:24">
      <c r="A11" s="9" t="s">
        <v>12</v>
      </c>
      <c r="B11" s="35">
        <v>0.50905882999999996</v>
      </c>
      <c r="C11" s="23">
        <v>0.4684603</v>
      </c>
      <c r="D11" s="18">
        <v>0.57925863</v>
      </c>
      <c r="E11" s="7">
        <v>0.58512335999999998</v>
      </c>
      <c r="F11" s="23">
        <v>0.57820159000000004</v>
      </c>
      <c r="G11" s="18">
        <v>0.60931964000000005</v>
      </c>
      <c r="H11" s="11">
        <v>0.14494976000000001</v>
      </c>
      <c r="I11" s="23">
        <v>0.14758041999999999</v>
      </c>
      <c r="J11" s="16">
        <v>0.13274699000000001</v>
      </c>
      <c r="K11" s="11">
        <v>0.61111636999999996</v>
      </c>
      <c r="L11" s="23">
        <v>0.59780100999999997</v>
      </c>
      <c r="M11" s="18">
        <v>0.63882538</v>
      </c>
      <c r="N11" s="11">
        <v>0.63878435</v>
      </c>
      <c r="O11" s="16">
        <v>0.67180737999999995</v>
      </c>
      <c r="P11" s="24">
        <v>0.61001616999999997</v>
      </c>
      <c r="Q11" s="23">
        <v>0.61117776000000001</v>
      </c>
      <c r="R11" s="4">
        <v>0.61566779999999999</v>
      </c>
      <c r="S11" s="18">
        <v>0.61938676000000004</v>
      </c>
    </row>
    <row r="12" spans="1:24">
      <c r="A12" s="9" t="s">
        <v>13</v>
      </c>
      <c r="B12" s="25">
        <v>0.79166666720000001</v>
      </c>
      <c r="C12" s="16">
        <v>0.79666666620000004</v>
      </c>
      <c r="D12" s="36">
        <v>0.79571428499999997</v>
      </c>
      <c r="E12" s="17">
        <v>0.88301587159999995</v>
      </c>
      <c r="F12" s="2">
        <v>0.88107143060000004</v>
      </c>
      <c r="G12" s="24">
        <v>0.86519842000000002</v>
      </c>
      <c r="H12" s="17">
        <v>4.2738093800000002E-2</v>
      </c>
      <c r="I12" s="3">
        <v>4.35317468E-2</v>
      </c>
      <c r="J12" s="23">
        <v>4.7936502999999998E-2</v>
      </c>
      <c r="K12" s="17">
        <v>0.90396825359999999</v>
      </c>
      <c r="L12" s="23">
        <v>0.89361111360000001</v>
      </c>
      <c r="M12" s="13">
        <v>0.9</v>
      </c>
      <c r="N12" s="12">
        <v>0.94841269800000005</v>
      </c>
      <c r="O12" s="16">
        <v>0.95166666499999997</v>
      </c>
      <c r="P12" s="24">
        <v>0.89829365100000003</v>
      </c>
      <c r="Q12" s="16">
        <v>0.91223809440000003</v>
      </c>
      <c r="R12" s="3">
        <v>0.9085952384</v>
      </c>
      <c r="S12" s="24">
        <v>0.88832539300000002</v>
      </c>
    </row>
    <row r="13" spans="1:24">
      <c r="A13" s="9" t="s">
        <v>14</v>
      </c>
      <c r="B13" s="35">
        <v>5.7854195999999997E-2</v>
      </c>
      <c r="C13" s="23">
        <v>5.0860875E-2</v>
      </c>
      <c r="D13" s="18">
        <v>0.12185744699999999</v>
      </c>
      <c r="E13" s="7">
        <v>0.40563893099999998</v>
      </c>
      <c r="F13" s="23">
        <v>0.40537809800000002</v>
      </c>
      <c r="G13" s="18">
        <v>0.45368075499999999</v>
      </c>
      <c r="H13" s="25">
        <v>0.26733516899999998</v>
      </c>
      <c r="I13" s="3">
        <v>0.26672637999999999</v>
      </c>
      <c r="J13" s="16">
        <v>0.21673999799999999</v>
      </c>
      <c r="K13" s="25">
        <v>0.56330928599999996</v>
      </c>
      <c r="L13" s="4">
        <v>0.570912745</v>
      </c>
      <c r="M13" s="18">
        <v>0.69477746900000004</v>
      </c>
      <c r="N13" s="12">
        <v>0.54787415100000003</v>
      </c>
      <c r="O13" s="16">
        <v>0.55185737099999999</v>
      </c>
      <c r="P13" s="24">
        <v>0.52160634400000006</v>
      </c>
      <c r="Q13" s="23">
        <v>0.52532392999999999</v>
      </c>
      <c r="R13" s="3">
        <v>0.53144935800000004</v>
      </c>
      <c r="S13" s="18">
        <v>0.56623563899999996</v>
      </c>
    </row>
    <row r="14" spans="1:24" ht="16.2" thickBot="1">
      <c r="A14" s="9" t="s">
        <v>15</v>
      </c>
      <c r="B14" s="34">
        <v>0.43331867899999998</v>
      </c>
      <c r="C14" s="16">
        <v>0.45063415200000001</v>
      </c>
      <c r="D14" s="24">
        <v>0.36239428000000001</v>
      </c>
      <c r="E14" s="8">
        <v>0.64422687499999998</v>
      </c>
      <c r="F14" s="16">
        <v>0.65545852199999999</v>
      </c>
      <c r="G14" s="24">
        <v>0.56604407999999995</v>
      </c>
      <c r="H14" s="11">
        <v>0.169568843</v>
      </c>
      <c r="I14" s="16">
        <v>0.16465007800000001</v>
      </c>
      <c r="J14" s="23">
        <v>0.20585394000000001</v>
      </c>
      <c r="K14" s="12">
        <v>0.75097198600000004</v>
      </c>
      <c r="L14" s="16">
        <v>0.76118156299999995</v>
      </c>
      <c r="M14" s="24">
        <v>0.69490032999999995</v>
      </c>
      <c r="N14" s="12">
        <v>0.723352365</v>
      </c>
      <c r="O14" s="16">
        <v>0.73180906300000004</v>
      </c>
      <c r="P14" s="24">
        <v>0.62904835999999997</v>
      </c>
      <c r="Q14" s="4">
        <v>0.70899119899999996</v>
      </c>
      <c r="R14" s="16">
        <v>0.71878666700000005</v>
      </c>
      <c r="S14" s="24">
        <v>0.63218485000000002</v>
      </c>
    </row>
    <row r="15" spans="1:24" s="6" customFormat="1" ht="16.2" thickBot="1">
      <c r="A15" s="20" t="s">
        <v>16</v>
      </c>
      <c r="B15" s="21">
        <f>AVERAGE(B3:B14)</f>
        <v>0.38658949248333335</v>
      </c>
      <c r="C15" s="22">
        <f>AVERAGE(C3:C14)</f>
        <v>0.38257052545833331</v>
      </c>
      <c r="D15" s="27">
        <f>AVERAGE(D3:D14)</f>
        <v>0.33809583119275</v>
      </c>
      <c r="E15" s="21">
        <f>AVERAGE(E3:E14)</f>
        <v>0.55480871740000004</v>
      </c>
      <c r="F15" s="22">
        <f t="shared" ref="F15:S15" si="0">AVERAGE(F3:F14)</f>
        <v>0.55152811253333323</v>
      </c>
      <c r="G15" s="27">
        <f t="shared" si="0"/>
        <v>0.47534687973191669</v>
      </c>
      <c r="H15" s="21">
        <f t="shared" si="0"/>
        <v>0.130099502575</v>
      </c>
      <c r="I15" s="26">
        <f t="shared" si="0"/>
        <v>0.13225038614999998</v>
      </c>
      <c r="J15" s="57">
        <f t="shared" si="0"/>
        <v>0.13091766290433335</v>
      </c>
      <c r="K15" s="21">
        <f t="shared" si="0"/>
        <v>0.62405789570000014</v>
      </c>
      <c r="L15" s="22">
        <f t="shared" si="0"/>
        <v>0.62285719929166661</v>
      </c>
      <c r="M15" s="27">
        <f t="shared" si="0"/>
        <v>0.57825535745441681</v>
      </c>
      <c r="N15" s="21">
        <f t="shared" si="0"/>
        <v>0.63562318595833334</v>
      </c>
      <c r="O15" s="22">
        <f t="shared" si="0"/>
        <v>0.63512597935833337</v>
      </c>
      <c r="P15" s="27">
        <f t="shared" si="0"/>
        <v>0.51320219373191678</v>
      </c>
      <c r="Q15" s="21">
        <f t="shared" si="0"/>
        <v>0.61342253621666665</v>
      </c>
      <c r="R15" s="22">
        <f t="shared" si="0"/>
        <v>0.61184432779166664</v>
      </c>
      <c r="S15" s="27">
        <f t="shared" si="0"/>
        <v>0.52376036733525</v>
      </c>
    </row>
    <row r="16" spans="1:24">
      <c r="C16" s="10"/>
    </row>
  </sheetData>
  <mergeCells count="9">
    <mergeCell ref="A1:A2"/>
    <mergeCell ref="V1:X1"/>
    <mergeCell ref="U1:U2"/>
    <mergeCell ref="B1:D1"/>
    <mergeCell ref="Q1:S1"/>
    <mergeCell ref="E1:G1"/>
    <mergeCell ref="H1:J1"/>
    <mergeCell ref="K1:M1"/>
    <mergeCell ref="N1:P1"/>
  </mergeCells>
  <printOptions horizontalCentered="1" verticalCentered="1"/>
  <pageMargins left="0.59055118110236227" right="0.59055118110236227" top="0.59055118110236227" bottom="0.59055118110236227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2E02-99B1-497B-8BEF-9951BEAA7C1A}">
  <dimension ref="A1:X18"/>
  <sheetViews>
    <sheetView workbookViewId="0">
      <selection activeCell="U11" sqref="U11"/>
    </sheetView>
  </sheetViews>
  <sheetFormatPr defaultRowHeight="15"/>
  <cols>
    <col min="1" max="1" width="13.33203125" style="1" bestFit="1" customWidth="1"/>
    <col min="2" max="19" width="9" style="1" bestFit="1" customWidth="1"/>
    <col min="20" max="20" width="8.88671875" style="1"/>
    <col min="21" max="21" width="17.44140625" style="1" bestFit="1" customWidth="1"/>
    <col min="22" max="22" width="8.33203125" style="1" bestFit="1" customWidth="1"/>
    <col min="23" max="23" width="7.109375" style="1" bestFit="1" customWidth="1"/>
    <col min="24" max="24" width="8" style="1" bestFit="1" customWidth="1"/>
    <col min="25" max="16384" width="8.88671875" style="1"/>
  </cols>
  <sheetData>
    <row r="1" spans="1:24" ht="16.2" thickBot="1">
      <c r="A1" s="91"/>
      <c r="B1" s="92" t="s">
        <v>22</v>
      </c>
      <c r="C1" s="93"/>
      <c r="D1" s="94"/>
      <c r="E1" s="97" t="s">
        <v>18</v>
      </c>
      <c r="F1" s="95"/>
      <c r="G1" s="95"/>
      <c r="H1" s="97" t="s">
        <v>17</v>
      </c>
      <c r="I1" s="95"/>
      <c r="J1" s="96"/>
      <c r="K1" s="97" t="s">
        <v>19</v>
      </c>
      <c r="L1" s="95"/>
      <c r="M1" s="96"/>
      <c r="N1" s="97" t="s">
        <v>20</v>
      </c>
      <c r="O1" s="95"/>
      <c r="P1" s="96"/>
      <c r="Q1" s="97" t="s">
        <v>21</v>
      </c>
      <c r="R1" s="95"/>
      <c r="S1" s="96"/>
      <c r="U1" s="116" t="s">
        <v>49</v>
      </c>
      <c r="V1" s="97" t="s">
        <v>16</v>
      </c>
      <c r="W1" s="95"/>
      <c r="X1" s="96"/>
    </row>
    <row r="2" spans="1:24" ht="16.2" thickBot="1">
      <c r="A2" s="91" t="s">
        <v>0</v>
      </c>
      <c r="B2" s="33" t="s">
        <v>1</v>
      </c>
      <c r="C2" s="31" t="s">
        <v>2</v>
      </c>
      <c r="D2" s="32" t="s">
        <v>3</v>
      </c>
      <c r="E2" s="28" t="s">
        <v>1</v>
      </c>
      <c r="F2" s="29" t="s">
        <v>2</v>
      </c>
      <c r="G2" s="30" t="s">
        <v>3</v>
      </c>
      <c r="H2" s="28" t="s">
        <v>1</v>
      </c>
      <c r="I2" s="29" t="s">
        <v>2</v>
      </c>
      <c r="J2" s="29" t="s">
        <v>3</v>
      </c>
      <c r="K2" s="28" t="s">
        <v>1</v>
      </c>
      <c r="L2" s="29" t="s">
        <v>2</v>
      </c>
      <c r="M2" s="30" t="s">
        <v>3</v>
      </c>
      <c r="N2" s="28" t="s">
        <v>1</v>
      </c>
      <c r="O2" s="29" t="s">
        <v>2</v>
      </c>
      <c r="P2" s="30" t="s">
        <v>3</v>
      </c>
      <c r="Q2" s="29" t="s">
        <v>1</v>
      </c>
      <c r="R2" s="29" t="s">
        <v>2</v>
      </c>
      <c r="S2" s="30" t="s">
        <v>3</v>
      </c>
      <c r="U2" s="117"/>
      <c r="V2" s="123" t="s">
        <v>1</v>
      </c>
      <c r="W2" s="124" t="s">
        <v>2</v>
      </c>
      <c r="X2" s="125" t="s">
        <v>3</v>
      </c>
    </row>
    <row r="3" spans="1:24" ht="15.6">
      <c r="A3" s="53" t="s">
        <v>4</v>
      </c>
      <c r="B3" s="54">
        <v>2</v>
      </c>
      <c r="C3" s="55">
        <v>1</v>
      </c>
      <c r="D3" s="56">
        <v>1</v>
      </c>
      <c r="E3" s="54">
        <v>2</v>
      </c>
      <c r="F3" s="55">
        <v>1</v>
      </c>
      <c r="G3" s="56">
        <v>3</v>
      </c>
      <c r="H3" s="54">
        <v>2</v>
      </c>
      <c r="I3" s="55">
        <v>3</v>
      </c>
      <c r="J3" s="56">
        <v>1</v>
      </c>
      <c r="K3" s="54">
        <v>2</v>
      </c>
      <c r="L3" s="55">
        <v>1</v>
      </c>
      <c r="M3" s="56">
        <v>3</v>
      </c>
      <c r="N3" s="54">
        <v>2</v>
      </c>
      <c r="O3" s="55">
        <v>1</v>
      </c>
      <c r="P3" s="56">
        <v>3</v>
      </c>
      <c r="Q3" s="54">
        <v>2</v>
      </c>
      <c r="R3" s="55">
        <v>1</v>
      </c>
      <c r="S3" s="56">
        <v>3</v>
      </c>
      <c r="U3" s="118" t="s">
        <v>68</v>
      </c>
      <c r="V3" s="126">
        <f>B15</f>
        <v>2.0416666666666665</v>
      </c>
      <c r="W3" s="127">
        <f>C15</f>
        <v>1.7916666666666667</v>
      </c>
      <c r="X3" s="128">
        <f>D15</f>
        <v>1</v>
      </c>
    </row>
    <row r="4" spans="1:24" ht="15.6">
      <c r="A4" s="40" t="s">
        <v>5</v>
      </c>
      <c r="B4" s="39">
        <v>2</v>
      </c>
      <c r="C4" s="37">
        <v>2</v>
      </c>
      <c r="D4" s="38">
        <v>1</v>
      </c>
      <c r="E4" s="39">
        <v>1</v>
      </c>
      <c r="F4" s="37">
        <v>2</v>
      </c>
      <c r="G4" s="38">
        <v>3</v>
      </c>
      <c r="H4" s="39">
        <v>2</v>
      </c>
      <c r="I4" s="37">
        <v>1</v>
      </c>
      <c r="J4" s="38">
        <v>3</v>
      </c>
      <c r="K4" s="39">
        <v>2</v>
      </c>
      <c r="L4" s="37">
        <v>3</v>
      </c>
      <c r="M4" s="38">
        <v>1</v>
      </c>
      <c r="N4" s="39">
        <v>1</v>
      </c>
      <c r="O4" s="37">
        <v>2</v>
      </c>
      <c r="P4" s="38">
        <v>3</v>
      </c>
      <c r="Q4" s="39">
        <v>1</v>
      </c>
      <c r="R4" s="37">
        <v>2</v>
      </c>
      <c r="S4" s="38">
        <v>3</v>
      </c>
      <c r="U4" s="118" t="s">
        <v>63</v>
      </c>
      <c r="V4" s="129">
        <f>E15</f>
        <v>1.5833333333333333</v>
      </c>
      <c r="W4" s="130">
        <f>F15</f>
        <v>1.9166666666666667</v>
      </c>
      <c r="X4" s="131">
        <f>G15</f>
        <v>2.5</v>
      </c>
    </row>
    <row r="5" spans="1:24" ht="15.6">
      <c r="A5" s="40" t="s">
        <v>6</v>
      </c>
      <c r="B5" s="39">
        <v>2</v>
      </c>
      <c r="C5" s="37">
        <v>3</v>
      </c>
      <c r="D5" s="38">
        <v>1</v>
      </c>
      <c r="E5" s="39">
        <v>1</v>
      </c>
      <c r="F5" s="37">
        <v>3</v>
      </c>
      <c r="G5" s="38">
        <v>2</v>
      </c>
      <c r="H5" s="39">
        <v>3</v>
      </c>
      <c r="I5" s="37">
        <v>1</v>
      </c>
      <c r="J5" s="38">
        <v>2</v>
      </c>
      <c r="K5" s="39">
        <v>1</v>
      </c>
      <c r="L5" s="37">
        <v>3</v>
      </c>
      <c r="M5" s="38">
        <v>2</v>
      </c>
      <c r="N5" s="39">
        <v>1</v>
      </c>
      <c r="O5" s="37">
        <v>3</v>
      </c>
      <c r="P5" s="38">
        <v>2</v>
      </c>
      <c r="Q5" s="39">
        <v>1</v>
      </c>
      <c r="R5" s="37">
        <v>3</v>
      </c>
      <c r="S5" s="38">
        <v>2</v>
      </c>
      <c r="U5" s="118" t="s">
        <v>64</v>
      </c>
      <c r="V5" s="129">
        <f>H15</f>
        <v>2.3333333333333335</v>
      </c>
      <c r="W5" s="130">
        <f>I15</f>
        <v>2</v>
      </c>
      <c r="X5" s="131">
        <f>J15</f>
        <v>1.6666666666666667</v>
      </c>
    </row>
    <row r="6" spans="1:24" ht="15.6">
      <c r="A6" s="40" t="s">
        <v>7</v>
      </c>
      <c r="B6" s="39">
        <v>1</v>
      </c>
      <c r="C6" s="37">
        <v>2</v>
      </c>
      <c r="D6" s="38">
        <v>1</v>
      </c>
      <c r="E6" s="39">
        <v>2</v>
      </c>
      <c r="F6" s="37">
        <v>1</v>
      </c>
      <c r="G6" s="38">
        <v>3</v>
      </c>
      <c r="H6" s="39">
        <v>3</v>
      </c>
      <c r="I6" s="37">
        <v>2</v>
      </c>
      <c r="J6" s="38">
        <v>1</v>
      </c>
      <c r="K6" s="39">
        <v>2</v>
      </c>
      <c r="L6" s="37">
        <v>1</v>
      </c>
      <c r="M6" s="38">
        <v>3</v>
      </c>
      <c r="N6" s="39">
        <v>2</v>
      </c>
      <c r="O6" s="37">
        <v>1</v>
      </c>
      <c r="P6" s="38">
        <v>3</v>
      </c>
      <c r="Q6" s="39">
        <v>2</v>
      </c>
      <c r="R6" s="37">
        <v>1</v>
      </c>
      <c r="S6" s="38">
        <v>3</v>
      </c>
      <c r="U6" s="118" t="s">
        <v>65</v>
      </c>
      <c r="V6" s="129">
        <f>K15</f>
        <v>2</v>
      </c>
      <c r="W6" s="130">
        <f>L15</f>
        <v>1.8333333333333333</v>
      </c>
      <c r="X6" s="131">
        <f>M15</f>
        <v>2.1666666666666665</v>
      </c>
    </row>
    <row r="7" spans="1:24" ht="15.6">
      <c r="A7" s="40" t="s">
        <v>8</v>
      </c>
      <c r="B7" s="39">
        <v>2</v>
      </c>
      <c r="C7" s="37">
        <v>1</v>
      </c>
      <c r="D7" s="38">
        <v>1</v>
      </c>
      <c r="E7" s="39">
        <v>1</v>
      </c>
      <c r="F7" s="37">
        <v>3</v>
      </c>
      <c r="G7" s="38">
        <v>2</v>
      </c>
      <c r="H7" s="39">
        <v>3</v>
      </c>
      <c r="I7" s="37">
        <v>1</v>
      </c>
      <c r="J7" s="38">
        <v>2</v>
      </c>
      <c r="K7" s="39">
        <v>3</v>
      </c>
      <c r="L7" s="37">
        <v>2</v>
      </c>
      <c r="M7" s="38">
        <v>1</v>
      </c>
      <c r="N7" s="39">
        <v>1</v>
      </c>
      <c r="O7" s="37">
        <v>2</v>
      </c>
      <c r="P7" s="38">
        <v>3</v>
      </c>
      <c r="Q7" s="39">
        <v>1</v>
      </c>
      <c r="R7" s="37">
        <v>2</v>
      </c>
      <c r="S7" s="38">
        <v>3</v>
      </c>
      <c r="U7" s="118" t="s">
        <v>66</v>
      </c>
      <c r="V7" s="129">
        <f>N15</f>
        <v>1.6666666666666667</v>
      </c>
      <c r="W7" s="130">
        <f>O15</f>
        <v>1.4166666666666667</v>
      </c>
      <c r="X7" s="131">
        <f>P15</f>
        <v>2.9166666666666665</v>
      </c>
    </row>
    <row r="8" spans="1:24" ht="16.2" thickBot="1">
      <c r="A8" s="40" t="s">
        <v>9</v>
      </c>
      <c r="B8" s="39">
        <v>2.5</v>
      </c>
      <c r="C8" s="37">
        <v>2.5</v>
      </c>
      <c r="D8" s="38">
        <v>1</v>
      </c>
      <c r="E8" s="39">
        <v>2</v>
      </c>
      <c r="F8" s="37">
        <v>1</v>
      </c>
      <c r="G8" s="38">
        <v>3</v>
      </c>
      <c r="H8" s="39">
        <v>2</v>
      </c>
      <c r="I8" s="37">
        <v>3</v>
      </c>
      <c r="J8" s="38">
        <v>1</v>
      </c>
      <c r="K8" s="39">
        <v>2</v>
      </c>
      <c r="L8" s="37">
        <v>1</v>
      </c>
      <c r="M8" s="38">
        <v>3</v>
      </c>
      <c r="N8" s="39">
        <v>2</v>
      </c>
      <c r="O8" s="37">
        <v>1</v>
      </c>
      <c r="P8" s="38">
        <v>3</v>
      </c>
      <c r="Q8" s="39">
        <v>2</v>
      </c>
      <c r="R8" s="37">
        <v>1</v>
      </c>
      <c r="S8" s="38">
        <v>3</v>
      </c>
      <c r="U8" s="119" t="s">
        <v>67</v>
      </c>
      <c r="V8" s="132">
        <f>Q15</f>
        <v>1.75</v>
      </c>
      <c r="W8" s="133">
        <f>R15</f>
        <v>1.6666666666666667</v>
      </c>
      <c r="X8" s="134">
        <f>S15</f>
        <v>2.5833333333333335</v>
      </c>
    </row>
    <row r="9" spans="1:24" ht="15.6">
      <c r="A9" s="40" t="s">
        <v>10</v>
      </c>
      <c r="B9" s="39">
        <v>2</v>
      </c>
      <c r="C9" s="37">
        <v>1</v>
      </c>
      <c r="D9" s="38">
        <v>1</v>
      </c>
      <c r="E9" s="39">
        <v>1</v>
      </c>
      <c r="F9" s="37">
        <v>2</v>
      </c>
      <c r="G9" s="38">
        <v>3</v>
      </c>
      <c r="H9" s="39">
        <v>3</v>
      </c>
      <c r="I9" s="37">
        <v>2</v>
      </c>
      <c r="J9" s="38">
        <v>1</v>
      </c>
      <c r="K9" s="39">
        <v>2</v>
      </c>
      <c r="L9" s="37">
        <v>1</v>
      </c>
      <c r="M9" s="38">
        <v>3</v>
      </c>
      <c r="N9" s="39">
        <v>1</v>
      </c>
      <c r="O9" s="37">
        <v>2</v>
      </c>
      <c r="P9" s="38">
        <v>3</v>
      </c>
      <c r="Q9" s="39">
        <v>1</v>
      </c>
      <c r="R9" s="37">
        <v>2</v>
      </c>
      <c r="S9" s="38">
        <v>3</v>
      </c>
    </row>
    <row r="10" spans="1:24" ht="15.6">
      <c r="A10" s="40" t="s">
        <v>11</v>
      </c>
      <c r="B10" s="39">
        <v>2</v>
      </c>
      <c r="C10" s="37">
        <v>1</v>
      </c>
      <c r="D10" s="38">
        <v>1</v>
      </c>
      <c r="E10" s="39">
        <v>2</v>
      </c>
      <c r="F10" s="37">
        <v>1</v>
      </c>
      <c r="G10" s="38">
        <v>3</v>
      </c>
      <c r="H10" s="39">
        <v>2</v>
      </c>
      <c r="I10" s="37">
        <v>3</v>
      </c>
      <c r="J10" s="38">
        <v>1</v>
      </c>
      <c r="K10" s="39">
        <v>2</v>
      </c>
      <c r="L10" s="37">
        <v>1</v>
      </c>
      <c r="M10" s="38">
        <v>3</v>
      </c>
      <c r="N10" s="39">
        <v>2</v>
      </c>
      <c r="O10" s="37">
        <v>1</v>
      </c>
      <c r="P10" s="38">
        <v>3</v>
      </c>
      <c r="Q10" s="39">
        <v>2</v>
      </c>
      <c r="R10" s="37">
        <v>1</v>
      </c>
      <c r="S10" s="38">
        <v>3</v>
      </c>
    </row>
    <row r="11" spans="1:24" ht="15.6">
      <c r="A11" s="40" t="s">
        <v>12</v>
      </c>
      <c r="B11" s="39">
        <v>2</v>
      </c>
      <c r="C11" s="37">
        <v>3</v>
      </c>
      <c r="D11" s="38">
        <v>1</v>
      </c>
      <c r="E11" s="39">
        <v>2</v>
      </c>
      <c r="F11" s="37">
        <v>3</v>
      </c>
      <c r="G11" s="38">
        <v>1</v>
      </c>
      <c r="H11" s="39">
        <v>2</v>
      </c>
      <c r="I11" s="37">
        <v>1</v>
      </c>
      <c r="J11" s="38">
        <v>3</v>
      </c>
      <c r="K11" s="39">
        <v>2</v>
      </c>
      <c r="L11" s="37">
        <v>3</v>
      </c>
      <c r="M11" s="38">
        <v>1</v>
      </c>
      <c r="N11" s="39">
        <v>2</v>
      </c>
      <c r="O11" s="37">
        <v>1</v>
      </c>
      <c r="P11" s="38">
        <v>3</v>
      </c>
      <c r="Q11" s="39">
        <v>3</v>
      </c>
      <c r="R11" s="37">
        <v>2</v>
      </c>
      <c r="S11" s="38">
        <v>1</v>
      </c>
    </row>
    <row r="12" spans="1:24" ht="15.6">
      <c r="A12" s="40" t="s">
        <v>13</v>
      </c>
      <c r="B12" s="39">
        <v>3</v>
      </c>
      <c r="C12" s="37">
        <v>1</v>
      </c>
      <c r="D12" s="38">
        <v>1</v>
      </c>
      <c r="E12" s="39">
        <v>1</v>
      </c>
      <c r="F12" s="37">
        <v>2</v>
      </c>
      <c r="G12" s="38">
        <v>3</v>
      </c>
      <c r="H12" s="39">
        <v>3</v>
      </c>
      <c r="I12" s="37">
        <v>2</v>
      </c>
      <c r="J12" s="38">
        <v>1</v>
      </c>
      <c r="K12" s="39">
        <v>1</v>
      </c>
      <c r="L12" s="37">
        <v>3</v>
      </c>
      <c r="M12" s="38">
        <v>2</v>
      </c>
      <c r="N12" s="39">
        <v>2</v>
      </c>
      <c r="O12" s="37">
        <v>1</v>
      </c>
      <c r="P12" s="38">
        <v>3</v>
      </c>
      <c r="Q12" s="39">
        <v>1</v>
      </c>
      <c r="R12" s="37">
        <v>2</v>
      </c>
      <c r="S12" s="38">
        <v>3</v>
      </c>
    </row>
    <row r="13" spans="1:24" ht="15.6">
      <c r="A13" s="40" t="s">
        <v>14</v>
      </c>
      <c r="B13" s="39">
        <v>2</v>
      </c>
      <c r="C13" s="37">
        <v>3</v>
      </c>
      <c r="D13" s="38">
        <v>1</v>
      </c>
      <c r="E13" s="39">
        <v>2</v>
      </c>
      <c r="F13" s="37">
        <v>3</v>
      </c>
      <c r="G13" s="38">
        <v>1</v>
      </c>
      <c r="H13" s="39">
        <v>1</v>
      </c>
      <c r="I13" s="37">
        <v>2</v>
      </c>
      <c r="J13" s="38">
        <v>3</v>
      </c>
      <c r="K13" s="39">
        <v>3</v>
      </c>
      <c r="L13" s="37">
        <v>2</v>
      </c>
      <c r="M13" s="38">
        <v>1</v>
      </c>
      <c r="N13" s="39">
        <v>2</v>
      </c>
      <c r="O13" s="37">
        <v>1</v>
      </c>
      <c r="P13" s="38">
        <v>3</v>
      </c>
      <c r="Q13" s="39">
        <v>3</v>
      </c>
      <c r="R13" s="37">
        <v>2</v>
      </c>
      <c r="S13" s="38">
        <v>1</v>
      </c>
    </row>
    <row r="14" spans="1:24" ht="16.2" thickBot="1">
      <c r="A14" s="41" t="s">
        <v>15</v>
      </c>
      <c r="B14" s="42">
        <v>2</v>
      </c>
      <c r="C14" s="43">
        <v>1</v>
      </c>
      <c r="D14" s="44">
        <v>1</v>
      </c>
      <c r="E14" s="42">
        <v>2</v>
      </c>
      <c r="F14" s="43">
        <v>1</v>
      </c>
      <c r="G14" s="44">
        <v>3</v>
      </c>
      <c r="H14" s="42">
        <v>2</v>
      </c>
      <c r="I14" s="43">
        <v>3</v>
      </c>
      <c r="J14" s="44">
        <v>1</v>
      </c>
      <c r="K14" s="42">
        <v>2</v>
      </c>
      <c r="L14" s="43">
        <v>1</v>
      </c>
      <c r="M14" s="44">
        <v>3</v>
      </c>
      <c r="N14" s="42">
        <v>2</v>
      </c>
      <c r="O14" s="43">
        <v>1</v>
      </c>
      <c r="P14" s="44">
        <v>3</v>
      </c>
      <c r="Q14" s="42">
        <v>2</v>
      </c>
      <c r="R14" s="43">
        <v>1</v>
      </c>
      <c r="S14" s="44">
        <v>3</v>
      </c>
    </row>
    <row r="15" spans="1:24" s="6" customFormat="1" ht="16.2" thickBot="1">
      <c r="A15" s="45" t="s">
        <v>16</v>
      </c>
      <c r="B15" s="46">
        <v>2.0416666666666665</v>
      </c>
      <c r="C15" s="47">
        <v>1.7916666666666667</v>
      </c>
      <c r="D15" s="48">
        <v>1</v>
      </c>
      <c r="E15" s="49">
        <v>1.5833333333333333</v>
      </c>
      <c r="F15" s="47">
        <v>1.9166666666666667</v>
      </c>
      <c r="G15" s="50">
        <v>2.5</v>
      </c>
      <c r="H15" s="49">
        <v>2.3333333333333335</v>
      </c>
      <c r="I15" s="47">
        <v>2</v>
      </c>
      <c r="J15" s="50">
        <v>1.6666666666666667</v>
      </c>
      <c r="K15" s="51">
        <v>2</v>
      </c>
      <c r="L15" s="52">
        <v>1.8333333333333333</v>
      </c>
      <c r="M15" s="50">
        <v>2.1666666666666665</v>
      </c>
      <c r="N15" s="51">
        <v>1.6666666666666667</v>
      </c>
      <c r="O15" s="52">
        <v>1.4166666666666667</v>
      </c>
      <c r="P15" s="50">
        <v>2.9166666666666665</v>
      </c>
      <c r="Q15" s="51">
        <v>1.75</v>
      </c>
      <c r="R15" s="52">
        <v>1.6666666666666667</v>
      </c>
      <c r="S15" s="50">
        <v>2.5833333333333335</v>
      </c>
    </row>
    <row r="17" spans="3:6">
      <c r="C17" s="10"/>
    </row>
    <row r="18" spans="3:6">
      <c r="E18" s="60"/>
      <c r="F18" s="60"/>
    </row>
  </sheetData>
  <mergeCells count="8">
    <mergeCell ref="U1:U2"/>
    <mergeCell ref="V1:X1"/>
    <mergeCell ref="Q1:S1"/>
    <mergeCell ref="B1:D1"/>
    <mergeCell ref="E1:G1"/>
    <mergeCell ref="H1:J1"/>
    <mergeCell ref="K1:M1"/>
    <mergeCell ref="N1:P1"/>
  </mergeCells>
  <conditionalFormatting sqref="B3:S14">
    <cfRule type="cellIs" dxfId="12" priority="1" operator="equal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574B-C232-414C-97A7-4A50C5205239}">
  <dimension ref="A1:AB36"/>
  <sheetViews>
    <sheetView workbookViewId="0">
      <pane xSplit="1" topLeftCell="B1" activePane="topRight" state="frozen"/>
      <selection activeCell="A10" sqref="A10"/>
      <selection pane="topRight" activeCell="B18" sqref="B18:H18"/>
    </sheetView>
  </sheetViews>
  <sheetFormatPr defaultRowHeight="15"/>
  <cols>
    <col min="1" max="1" width="18.88671875" style="60" customWidth="1"/>
    <col min="2" max="3" width="9" style="1" bestFit="1" customWidth="1"/>
    <col min="4" max="4" width="11" style="1" bestFit="1" customWidth="1"/>
    <col min="5" max="6" width="9.44140625" style="60" bestFit="1" customWidth="1"/>
    <col min="7" max="7" width="11.109375" style="60" bestFit="1" customWidth="1"/>
    <col min="8" max="9" width="9.44140625" style="60" bestFit="1" customWidth="1"/>
    <col min="10" max="10" width="11.109375" style="60" bestFit="1" customWidth="1"/>
    <col min="11" max="12" width="9.44140625" style="60" bestFit="1" customWidth="1"/>
    <col min="13" max="13" width="11.109375" style="60" bestFit="1" customWidth="1"/>
    <col min="14" max="15" width="9.44140625" style="60" bestFit="1" customWidth="1"/>
    <col min="16" max="16" width="11.109375" style="60" bestFit="1" customWidth="1"/>
    <col min="17" max="18" width="9.44140625" style="60" bestFit="1" customWidth="1"/>
    <col min="19" max="19" width="11.109375" style="60" bestFit="1" customWidth="1"/>
    <col min="20" max="20" width="6.6640625" style="60" bestFit="1" customWidth="1"/>
    <col min="21" max="21" width="9.33203125" style="60" bestFit="1" customWidth="1"/>
    <col min="22" max="22" width="11.109375" style="60" bestFit="1" customWidth="1"/>
    <col min="23" max="23" width="17.44140625" style="60" bestFit="1" customWidth="1"/>
    <col min="24" max="24" width="16.6640625" style="60" bestFit="1" customWidth="1"/>
    <col min="25" max="25" width="17.77734375" style="60" bestFit="1" customWidth="1"/>
    <col min="26" max="26" width="41.77734375" style="60" bestFit="1" customWidth="1"/>
    <col min="27" max="16384" width="8.88671875" style="60"/>
  </cols>
  <sheetData>
    <row r="1" spans="1:28" ht="15.6">
      <c r="A1" s="101" t="s">
        <v>0</v>
      </c>
      <c r="B1" s="92" t="s">
        <v>22</v>
      </c>
      <c r="C1" s="93"/>
      <c r="D1" s="94"/>
      <c r="E1" s="97" t="s">
        <v>23</v>
      </c>
      <c r="F1" s="95"/>
      <c r="G1" s="96"/>
      <c r="H1" s="97" t="s">
        <v>24</v>
      </c>
      <c r="I1" s="95"/>
      <c r="J1" s="95"/>
      <c r="K1" s="97" t="s">
        <v>25</v>
      </c>
      <c r="L1" s="95"/>
      <c r="M1" s="96"/>
      <c r="N1" s="97" t="s">
        <v>26</v>
      </c>
      <c r="O1" s="95"/>
      <c r="P1" s="96"/>
      <c r="Q1" s="95" t="s">
        <v>27</v>
      </c>
      <c r="R1" s="95"/>
      <c r="S1" s="96"/>
    </row>
    <row r="2" spans="1:28" ht="16.2" thickBot="1">
      <c r="A2" s="102"/>
      <c r="B2" s="33" t="s">
        <v>1</v>
      </c>
      <c r="C2" s="31" t="s">
        <v>2</v>
      </c>
      <c r="D2" s="32" t="s">
        <v>3</v>
      </c>
      <c r="E2" s="28" t="s">
        <v>1</v>
      </c>
      <c r="F2" s="29" t="s">
        <v>2</v>
      </c>
      <c r="G2" s="30" t="s">
        <v>3</v>
      </c>
      <c r="H2" s="28" t="s">
        <v>1</v>
      </c>
      <c r="I2" s="29" t="s">
        <v>2</v>
      </c>
      <c r="J2" s="29" t="s">
        <v>3</v>
      </c>
      <c r="K2" s="28" t="s">
        <v>1</v>
      </c>
      <c r="L2" s="29" t="s">
        <v>2</v>
      </c>
      <c r="M2" s="30" t="s">
        <v>3</v>
      </c>
      <c r="N2" s="28" t="s">
        <v>1</v>
      </c>
      <c r="O2" s="29" t="s">
        <v>2</v>
      </c>
      <c r="P2" s="30" t="s">
        <v>3</v>
      </c>
      <c r="Q2" s="29" t="s">
        <v>1</v>
      </c>
      <c r="R2" s="29" t="s">
        <v>2</v>
      </c>
      <c r="S2" s="30" t="s">
        <v>3</v>
      </c>
      <c r="W2" s="110" t="s">
        <v>0</v>
      </c>
      <c r="X2" s="110" t="s">
        <v>69</v>
      </c>
      <c r="Y2" s="110" t="s">
        <v>70</v>
      </c>
      <c r="Z2" s="110" t="s">
        <v>71</v>
      </c>
      <c r="AA2" s="76"/>
      <c r="AB2" s="76"/>
    </row>
    <row r="3" spans="1:28" ht="15.6">
      <c r="A3" s="9" t="s">
        <v>4</v>
      </c>
      <c r="B3" s="35">
        <v>7.5739745999999997E-2</v>
      </c>
      <c r="C3" s="16">
        <v>8.0168751999999996E-2</v>
      </c>
      <c r="D3" s="24">
        <v>4.71626736E-3</v>
      </c>
      <c r="E3" s="7">
        <v>0.17068779000000001</v>
      </c>
      <c r="F3" s="16">
        <v>0.178148585</v>
      </c>
      <c r="G3" s="24">
        <v>1.2454729960000001E-2</v>
      </c>
      <c r="H3" s="17">
        <v>8.1939844999999997E-2</v>
      </c>
      <c r="I3" s="3">
        <v>8.0405120999999996E-2</v>
      </c>
      <c r="J3" s="23">
        <v>0.10383632962</v>
      </c>
      <c r="K3" s="14">
        <v>0.22741144499999999</v>
      </c>
      <c r="L3" s="16">
        <v>0.234136014</v>
      </c>
      <c r="M3" s="24">
        <v>2.174399477E-2</v>
      </c>
      <c r="N3" s="14">
        <v>0.20860430699999999</v>
      </c>
      <c r="O3" s="16">
        <v>0.21755528700000001</v>
      </c>
      <c r="P3" s="24">
        <v>1.2454729960000001E-2</v>
      </c>
      <c r="Q3" s="3">
        <v>0.20516711000000001</v>
      </c>
      <c r="R3" s="16">
        <v>0.213515331</v>
      </c>
      <c r="S3" s="24">
        <v>1.529268458E-2</v>
      </c>
      <c r="V3" s="87"/>
      <c r="W3" s="109" t="s">
        <v>68</v>
      </c>
      <c r="X3" s="61">
        <f>B33</f>
        <v>6</v>
      </c>
      <c r="Y3" s="61">
        <f>C33</f>
        <v>4</v>
      </c>
      <c r="Z3" s="61">
        <f>D33</f>
        <v>1</v>
      </c>
    </row>
    <row r="4" spans="1:28" ht="15.6">
      <c r="A4" s="9" t="s">
        <v>5</v>
      </c>
      <c r="B4" s="25">
        <v>0</v>
      </c>
      <c r="C4" s="23">
        <v>0</v>
      </c>
      <c r="D4" s="24">
        <v>0</v>
      </c>
      <c r="E4" s="17">
        <v>0.21542359999999999</v>
      </c>
      <c r="F4" s="2">
        <v>0.21533574</v>
      </c>
      <c r="G4" s="24">
        <v>0.18751663199999999</v>
      </c>
      <c r="H4" s="11">
        <v>0.18273169</v>
      </c>
      <c r="I4" s="23">
        <v>0.18275422999999999</v>
      </c>
      <c r="J4" s="16">
        <v>0.13716490200000001</v>
      </c>
      <c r="K4" s="11">
        <v>0.37758118000000002</v>
      </c>
      <c r="L4" s="23">
        <v>0.37753054000000003</v>
      </c>
      <c r="M4" s="18">
        <v>0.63210213999999998</v>
      </c>
      <c r="N4" s="17">
        <v>0.33661902999999999</v>
      </c>
      <c r="O4" s="3">
        <v>0.33647243999999998</v>
      </c>
      <c r="P4" s="24">
        <v>0.20856915100000001</v>
      </c>
      <c r="Q4" s="16">
        <v>0.34917235000000002</v>
      </c>
      <c r="R4" s="3">
        <v>0.34907315999999999</v>
      </c>
      <c r="S4" s="24">
        <v>0.31055388699999997</v>
      </c>
      <c r="V4" s="87"/>
      <c r="W4" s="109" t="s">
        <v>63</v>
      </c>
      <c r="X4" s="61">
        <f>E33</f>
        <v>7</v>
      </c>
      <c r="Y4" s="61">
        <f>F33</f>
        <v>10</v>
      </c>
      <c r="Z4" s="61">
        <f>G33</f>
        <v>5</v>
      </c>
    </row>
    <row r="5" spans="1:28" ht="15.6">
      <c r="A5" s="9" t="s">
        <v>6</v>
      </c>
      <c r="B5" s="34">
        <v>0.22896404000000001</v>
      </c>
      <c r="C5" s="23">
        <v>0.190479484</v>
      </c>
      <c r="D5" s="18">
        <v>0.23965624999999999</v>
      </c>
      <c r="E5" s="17">
        <v>0.48975667000000001</v>
      </c>
      <c r="F5" s="23">
        <v>0.45008293599999999</v>
      </c>
      <c r="G5" s="58">
        <v>0.48865009999999998</v>
      </c>
      <c r="H5" s="17">
        <v>0.23565973000000001</v>
      </c>
      <c r="I5" s="23">
        <v>0.26016932799999998</v>
      </c>
      <c r="J5" s="3">
        <v>0.24386388000000001</v>
      </c>
      <c r="K5" s="17">
        <v>0.60982181999999996</v>
      </c>
      <c r="L5" s="23">
        <v>0.57900372099999997</v>
      </c>
      <c r="M5" s="15">
        <v>0.60424135000000001</v>
      </c>
      <c r="N5" s="17">
        <v>0.60920134999999997</v>
      </c>
      <c r="O5" s="23">
        <v>0.569206557</v>
      </c>
      <c r="P5" s="15">
        <v>0.60589656999999997</v>
      </c>
      <c r="Q5" s="16">
        <v>0.57536883999999999</v>
      </c>
      <c r="R5" s="23">
        <v>0.53934077300000005</v>
      </c>
      <c r="S5" s="13">
        <v>0.57403873999999999</v>
      </c>
      <c r="V5" s="87"/>
      <c r="W5" s="109" t="s">
        <v>64</v>
      </c>
      <c r="X5" s="61">
        <f>H33</f>
        <v>7</v>
      </c>
      <c r="Y5" s="61">
        <f>I33</f>
        <v>9</v>
      </c>
      <c r="Z5" s="61">
        <f>J33</f>
        <v>5</v>
      </c>
    </row>
    <row r="6" spans="1:28" ht="15.6">
      <c r="A6" s="9" t="s">
        <v>7</v>
      </c>
      <c r="B6" s="17">
        <v>0.14073079199999999</v>
      </c>
      <c r="C6" s="19">
        <v>0.132357057</v>
      </c>
      <c r="D6" s="24">
        <v>5.604629953E-3</v>
      </c>
      <c r="E6" s="7">
        <v>0.21817883499999999</v>
      </c>
      <c r="F6" s="16">
        <v>0.21831414900000001</v>
      </c>
      <c r="G6" s="24">
        <v>5.7989418229999999E-3</v>
      </c>
      <c r="H6" s="17">
        <v>8.2143708999999995E-2</v>
      </c>
      <c r="I6" s="3">
        <v>8.2303445000000003E-2</v>
      </c>
      <c r="J6" s="23">
        <v>9.6988468231999997E-2</v>
      </c>
      <c r="K6" s="11">
        <v>0.24010621200000001</v>
      </c>
      <c r="L6" s="16">
        <v>0.240956169</v>
      </c>
      <c r="M6" s="24">
        <v>5.9932536829999999E-3</v>
      </c>
      <c r="N6" s="11">
        <v>0.28384476400000003</v>
      </c>
      <c r="O6" s="16">
        <v>0.29332899099999998</v>
      </c>
      <c r="P6" s="24">
        <v>5.7989418229999999E-3</v>
      </c>
      <c r="Q6" s="3">
        <v>0.246570703</v>
      </c>
      <c r="R6" s="16">
        <v>0.24996656</v>
      </c>
      <c r="S6" s="24">
        <v>5.8637124429999996E-3</v>
      </c>
      <c r="V6" s="87"/>
      <c r="W6" s="109" t="s">
        <v>65</v>
      </c>
      <c r="X6" s="61">
        <f>K33</f>
        <v>4</v>
      </c>
      <c r="Y6" s="61">
        <f>L33</f>
        <v>8</v>
      </c>
      <c r="Z6" s="61">
        <f>M33</f>
        <v>2</v>
      </c>
    </row>
    <row r="7" spans="1:28" ht="15.6">
      <c r="A7" s="9" t="s">
        <v>8</v>
      </c>
      <c r="B7" s="34">
        <v>0.10893408</v>
      </c>
      <c r="C7" s="16">
        <v>0.11608452599999999</v>
      </c>
      <c r="D7" s="24">
        <v>0.108833073</v>
      </c>
      <c r="E7" s="17">
        <v>0.58589013000000001</v>
      </c>
      <c r="F7" s="23">
        <v>0.56258115200000003</v>
      </c>
      <c r="G7" s="58">
        <v>0.56342208800000004</v>
      </c>
      <c r="H7" s="17">
        <v>0.268354975</v>
      </c>
      <c r="I7" s="23">
        <v>0.27639021899999999</v>
      </c>
      <c r="J7" s="3">
        <v>0.270104434</v>
      </c>
      <c r="K7" s="25">
        <v>0.69481553799999995</v>
      </c>
      <c r="L7" s="5">
        <v>0.69541805599999995</v>
      </c>
      <c r="M7" s="18">
        <v>0.70531463599999999</v>
      </c>
      <c r="N7" s="17">
        <v>0.75164321899999997</v>
      </c>
      <c r="O7" s="5">
        <v>0.70254758100000003</v>
      </c>
      <c r="P7" s="24">
        <v>0.68636889899999998</v>
      </c>
      <c r="Q7" s="16">
        <v>0.71068399900000001</v>
      </c>
      <c r="R7" s="4">
        <v>0.68442776500000002</v>
      </c>
      <c r="S7" s="24">
        <v>0.68271654299999995</v>
      </c>
      <c r="V7" s="87"/>
      <c r="W7" s="109" t="s">
        <v>66</v>
      </c>
      <c r="X7" s="61">
        <f>N33</f>
        <v>4</v>
      </c>
      <c r="Y7" s="61">
        <f>O33</f>
        <v>12</v>
      </c>
      <c r="Z7" s="61">
        <f>P33</f>
        <v>4</v>
      </c>
    </row>
    <row r="8" spans="1:28" ht="15.6">
      <c r="A8" s="9" t="s">
        <v>9</v>
      </c>
      <c r="B8" s="25">
        <v>0.92865334619999995</v>
      </c>
      <c r="C8" s="23">
        <v>0.92865334619999995</v>
      </c>
      <c r="D8" s="18">
        <v>0.93257633799999995</v>
      </c>
      <c r="E8" s="7">
        <v>0.94119176660000003</v>
      </c>
      <c r="F8" s="16">
        <v>0.94505606259999997</v>
      </c>
      <c r="G8" s="24">
        <v>0.93644134700000004</v>
      </c>
      <c r="H8" s="11">
        <v>2.94041167E-2</v>
      </c>
      <c r="I8" s="16">
        <v>2.7471968699999998E-2</v>
      </c>
      <c r="J8" s="23">
        <v>3.1779325999999997E-2</v>
      </c>
      <c r="K8" s="12">
        <v>0.94215330460000002</v>
      </c>
      <c r="L8" s="16">
        <v>0.94601760160000004</v>
      </c>
      <c r="M8" s="24">
        <v>0.94030635299999998</v>
      </c>
      <c r="N8" s="12">
        <v>0.952768646</v>
      </c>
      <c r="O8" s="16">
        <v>0.96049723899999995</v>
      </c>
      <c r="P8" s="24">
        <v>0.93644134700000004</v>
      </c>
      <c r="Q8" s="3">
        <v>0.94537124110000004</v>
      </c>
      <c r="R8" s="16">
        <v>0.95052363610000001</v>
      </c>
      <c r="S8" s="24">
        <v>0.93772968400000001</v>
      </c>
      <c r="V8" s="87"/>
      <c r="W8" s="109" t="s">
        <v>67</v>
      </c>
      <c r="X8" s="61">
        <f>Q33</f>
        <v>5</v>
      </c>
      <c r="Y8" s="61">
        <f>R33</f>
        <v>10</v>
      </c>
      <c r="Z8" s="61">
        <f>S33</f>
        <v>5</v>
      </c>
    </row>
    <row r="9" spans="1:28" ht="15.6">
      <c r="A9" s="9" t="s">
        <v>10</v>
      </c>
      <c r="B9" s="35">
        <v>0.67906308339999999</v>
      </c>
      <c r="C9" s="16">
        <v>0.68220660609999995</v>
      </c>
      <c r="D9" s="24">
        <v>0.238885238</v>
      </c>
      <c r="E9" s="17">
        <v>0.76611098160000002</v>
      </c>
      <c r="F9" s="2">
        <v>0.76599624619999995</v>
      </c>
      <c r="G9" s="24">
        <v>0.30544053999999998</v>
      </c>
      <c r="H9" s="11">
        <v>1.16572294E-2</v>
      </c>
      <c r="I9" s="16">
        <v>1.1661937299999999E-2</v>
      </c>
      <c r="J9" s="23">
        <v>3.3224782000000001E-2</v>
      </c>
      <c r="K9" s="11">
        <v>0.7990751452</v>
      </c>
      <c r="L9" s="16">
        <v>0.7991417113</v>
      </c>
      <c r="M9" s="24">
        <v>0.37573491799999997</v>
      </c>
      <c r="N9" s="17">
        <v>0.81757057649999998</v>
      </c>
      <c r="O9" s="3">
        <v>0.81443436130000002</v>
      </c>
      <c r="P9" s="24">
        <v>0.30544053999999998</v>
      </c>
      <c r="Q9" s="16">
        <v>0.79499317010000004</v>
      </c>
      <c r="R9" s="3">
        <v>0.79397150000000005</v>
      </c>
      <c r="S9" s="24">
        <v>0.328248818</v>
      </c>
    </row>
    <row r="10" spans="1:28" ht="15.6">
      <c r="A10" s="9" t="s">
        <v>11</v>
      </c>
      <c r="B10" s="35">
        <v>0.68509045000000002</v>
      </c>
      <c r="C10" s="16">
        <v>0.69427454099999997</v>
      </c>
      <c r="D10" s="24">
        <v>0.66765353599999999</v>
      </c>
      <c r="E10" s="7">
        <v>0.75245979799999996</v>
      </c>
      <c r="F10" s="16">
        <v>0.76271283899999998</v>
      </c>
      <c r="G10" s="24">
        <v>0.71019528300000001</v>
      </c>
      <c r="H10" s="11">
        <v>4.471087E-2</v>
      </c>
      <c r="I10" s="16">
        <v>4.3359759999999997E-2</v>
      </c>
      <c r="J10" s="23">
        <v>5.0772402000000001E-2</v>
      </c>
      <c r="K10" s="12">
        <v>0.76836420800000005</v>
      </c>
      <c r="L10" s="16">
        <v>0.778576147</v>
      </c>
      <c r="M10" s="24">
        <v>0.72512446500000005</v>
      </c>
      <c r="N10" s="12">
        <v>0.80880277499999997</v>
      </c>
      <c r="O10" s="16">
        <v>0.82032881700000004</v>
      </c>
      <c r="P10" s="24">
        <v>0.73849162099999999</v>
      </c>
      <c r="Q10" s="3">
        <v>0.77601203799999996</v>
      </c>
      <c r="R10" s="16">
        <v>0.78681414500000002</v>
      </c>
      <c r="S10" s="24">
        <v>0.72454769699999999</v>
      </c>
    </row>
    <row r="11" spans="1:28" ht="15.6">
      <c r="A11" s="9" t="s">
        <v>12</v>
      </c>
      <c r="B11" s="35">
        <v>0.50905882999999996</v>
      </c>
      <c r="C11" s="23">
        <v>0.4684603</v>
      </c>
      <c r="D11" s="18">
        <v>0.57925863</v>
      </c>
      <c r="E11" s="7">
        <v>0.58512335999999998</v>
      </c>
      <c r="F11" s="23">
        <v>0.57820159000000004</v>
      </c>
      <c r="G11" s="18">
        <v>0.60931964000000005</v>
      </c>
      <c r="H11" s="11">
        <v>0.14494976000000001</v>
      </c>
      <c r="I11" s="23">
        <v>0.14758041999999999</v>
      </c>
      <c r="J11" s="16">
        <v>0.13274699000000001</v>
      </c>
      <c r="K11" s="11">
        <v>0.61111636999999996</v>
      </c>
      <c r="L11" s="23">
        <v>0.59780100999999997</v>
      </c>
      <c r="M11" s="18">
        <v>0.63882538</v>
      </c>
      <c r="N11" s="11">
        <v>0.63878435</v>
      </c>
      <c r="O11" s="16">
        <v>0.67180737999999995</v>
      </c>
      <c r="P11" s="24">
        <v>0.61001616999999997</v>
      </c>
      <c r="Q11" s="23">
        <v>0.61117776000000001</v>
      </c>
      <c r="R11" s="4">
        <v>0.61566779999999999</v>
      </c>
      <c r="S11" s="18">
        <v>0.61938676000000004</v>
      </c>
    </row>
    <row r="12" spans="1:28" ht="15.6">
      <c r="A12" s="9" t="s">
        <v>13</v>
      </c>
      <c r="B12" s="25">
        <v>0.79166666720000001</v>
      </c>
      <c r="C12" s="16">
        <v>0.79666666620000004</v>
      </c>
      <c r="D12" s="36">
        <v>0.79571428499999997</v>
      </c>
      <c r="E12" s="17">
        <v>0.88301587159999995</v>
      </c>
      <c r="F12" s="2">
        <v>0.88107143060000004</v>
      </c>
      <c r="G12" s="24">
        <v>0.86519842000000002</v>
      </c>
      <c r="H12" s="17">
        <v>4.2738093800000002E-2</v>
      </c>
      <c r="I12" s="3">
        <v>4.35317468E-2</v>
      </c>
      <c r="J12" s="23">
        <v>4.7936502999999998E-2</v>
      </c>
      <c r="K12" s="17">
        <v>0.90396825359999999</v>
      </c>
      <c r="L12" s="23">
        <v>0.89361111360000001</v>
      </c>
      <c r="M12" s="13">
        <v>0.9</v>
      </c>
      <c r="N12" s="12">
        <v>0.94841269800000005</v>
      </c>
      <c r="O12" s="16">
        <v>0.95166666499999997</v>
      </c>
      <c r="P12" s="24">
        <v>0.89829365100000003</v>
      </c>
      <c r="Q12" s="16">
        <v>0.91223809440000003</v>
      </c>
      <c r="R12" s="3">
        <v>0.9085952384</v>
      </c>
      <c r="S12" s="24">
        <v>0.88832539300000002</v>
      </c>
    </row>
    <row r="13" spans="1:28" ht="15.6">
      <c r="A13" s="9" t="s">
        <v>14</v>
      </c>
      <c r="B13" s="35">
        <v>5.7854195999999997E-2</v>
      </c>
      <c r="C13" s="23">
        <v>5.0860875E-2</v>
      </c>
      <c r="D13" s="18">
        <v>0.12185744699999999</v>
      </c>
      <c r="E13" s="7">
        <v>0.40563893099999998</v>
      </c>
      <c r="F13" s="23">
        <v>0.40537809800000002</v>
      </c>
      <c r="G13" s="18">
        <v>0.45368075499999999</v>
      </c>
      <c r="H13" s="25">
        <v>0.26733516899999998</v>
      </c>
      <c r="I13" s="3">
        <v>0.26672637999999999</v>
      </c>
      <c r="J13" s="16">
        <v>0.21673999799999999</v>
      </c>
      <c r="K13" s="25">
        <v>0.56330928599999996</v>
      </c>
      <c r="L13" s="4">
        <v>0.570912745</v>
      </c>
      <c r="M13" s="18">
        <v>0.69477746900000004</v>
      </c>
      <c r="N13" s="12">
        <v>0.54787415100000003</v>
      </c>
      <c r="O13" s="16">
        <v>0.55185737099999999</v>
      </c>
      <c r="P13" s="24">
        <v>0.52160634400000006</v>
      </c>
      <c r="Q13" s="23">
        <v>0.52532392999999999</v>
      </c>
      <c r="R13" s="3">
        <v>0.53144935800000004</v>
      </c>
      <c r="S13" s="18">
        <v>0.56623563899999996</v>
      </c>
    </row>
    <row r="14" spans="1:28" ht="16.2" thickBot="1">
      <c r="A14" s="9" t="s">
        <v>15</v>
      </c>
      <c r="B14" s="34">
        <v>0.43331867899999998</v>
      </c>
      <c r="C14" s="16">
        <v>0.45063415200000001</v>
      </c>
      <c r="D14" s="24">
        <v>0.36239428000000001</v>
      </c>
      <c r="E14" s="8">
        <v>0.64422687499999998</v>
      </c>
      <c r="F14" s="16">
        <v>0.65545852199999999</v>
      </c>
      <c r="G14" s="24">
        <v>0.56604407999999995</v>
      </c>
      <c r="H14" s="11">
        <v>0.169568843</v>
      </c>
      <c r="I14" s="16">
        <v>0.16465007800000001</v>
      </c>
      <c r="J14" s="23">
        <v>0.20585394000000001</v>
      </c>
      <c r="K14" s="12">
        <v>0.75097198600000004</v>
      </c>
      <c r="L14" s="16">
        <v>0.76118156299999995</v>
      </c>
      <c r="M14" s="24">
        <v>0.69490032999999995</v>
      </c>
      <c r="N14" s="12">
        <v>0.723352365</v>
      </c>
      <c r="O14" s="16">
        <v>0.73180906300000004</v>
      </c>
      <c r="P14" s="24">
        <v>0.62904835999999997</v>
      </c>
      <c r="Q14" s="4">
        <v>0.70899119899999996</v>
      </c>
      <c r="R14" s="16">
        <v>0.71878666700000005</v>
      </c>
      <c r="S14" s="24">
        <v>0.63218485000000002</v>
      </c>
    </row>
    <row r="15" spans="1:28" ht="16.2" thickBot="1">
      <c r="A15" s="20" t="s">
        <v>16</v>
      </c>
      <c r="B15" s="21">
        <f>AVERAGE(B3:B14)</f>
        <v>0.38658949248333335</v>
      </c>
      <c r="C15" s="22">
        <f>AVERAGE(C3:C14)</f>
        <v>0.38257052545833331</v>
      </c>
      <c r="D15" s="27">
        <f>AVERAGE(D3:D14)</f>
        <v>0.33809583119275</v>
      </c>
      <c r="E15" s="21">
        <f>AVERAGE(E3:E14)</f>
        <v>0.55480871740000004</v>
      </c>
      <c r="F15" s="22">
        <f t="shared" ref="F15:S15" si="0">AVERAGE(F3:F14)</f>
        <v>0.55152811253333323</v>
      </c>
      <c r="G15" s="27">
        <f t="shared" si="0"/>
        <v>0.47534687973191669</v>
      </c>
      <c r="H15" s="21">
        <f t="shared" si="0"/>
        <v>0.130099502575</v>
      </c>
      <c r="I15" s="26">
        <f t="shared" si="0"/>
        <v>0.13225038614999998</v>
      </c>
      <c r="J15" s="57">
        <f t="shared" si="0"/>
        <v>0.13091766290433335</v>
      </c>
      <c r="K15" s="21">
        <f t="shared" si="0"/>
        <v>0.62405789570000014</v>
      </c>
      <c r="L15" s="22">
        <f t="shared" si="0"/>
        <v>0.62285719929166661</v>
      </c>
      <c r="M15" s="27">
        <f t="shared" si="0"/>
        <v>0.57825535745441681</v>
      </c>
      <c r="N15" s="21">
        <f t="shared" si="0"/>
        <v>0.63562318595833334</v>
      </c>
      <c r="O15" s="22">
        <f t="shared" si="0"/>
        <v>0.63512597935833337</v>
      </c>
      <c r="P15" s="27">
        <f t="shared" si="0"/>
        <v>0.51320219373191678</v>
      </c>
      <c r="Q15" s="21">
        <f t="shared" si="0"/>
        <v>0.61342253621666665</v>
      </c>
      <c r="R15" s="22">
        <f t="shared" si="0"/>
        <v>0.61184432779166664</v>
      </c>
      <c r="S15" s="27">
        <f t="shared" si="0"/>
        <v>0.52376036733525</v>
      </c>
    </row>
    <row r="16" spans="1:28" s="86" customFormat="1" ht="16.2" thickBot="1">
      <c r="A16" s="135" t="s">
        <v>78</v>
      </c>
      <c r="B16" s="88">
        <v>1</v>
      </c>
      <c r="C16" s="89">
        <v>5</v>
      </c>
      <c r="D16" s="90">
        <v>4</v>
      </c>
      <c r="E16" s="88">
        <v>5</v>
      </c>
      <c r="F16" s="89">
        <v>5</v>
      </c>
      <c r="G16" s="90">
        <v>2</v>
      </c>
      <c r="H16" s="88">
        <v>5</v>
      </c>
      <c r="I16" s="89">
        <v>4</v>
      </c>
      <c r="J16" s="90">
        <v>3</v>
      </c>
      <c r="K16" s="88">
        <v>2</v>
      </c>
      <c r="L16" s="89">
        <v>6</v>
      </c>
      <c r="M16" s="90">
        <v>4</v>
      </c>
      <c r="N16" s="88">
        <v>4</v>
      </c>
      <c r="O16" s="89">
        <v>8</v>
      </c>
      <c r="P16" s="90">
        <v>0</v>
      </c>
      <c r="Q16" s="88">
        <v>5</v>
      </c>
      <c r="R16" s="89">
        <v>5</v>
      </c>
      <c r="S16" s="90">
        <v>2</v>
      </c>
    </row>
    <row r="17" spans="1:22" s="86" customFormat="1" ht="15.6">
      <c r="A17" s="59"/>
      <c r="B17" s="1"/>
      <c r="C17" s="1"/>
      <c r="D17" s="1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  <row r="18" spans="1:22" ht="15.6" thickBot="1">
      <c r="B18" s="60" t="s">
        <v>38</v>
      </c>
      <c r="D18" s="60" t="s">
        <v>39</v>
      </c>
      <c r="F18" s="60" t="s">
        <v>40</v>
      </c>
    </row>
    <row r="19" spans="1:22" ht="15.6">
      <c r="A19" s="101" t="s">
        <v>0</v>
      </c>
      <c r="B19" s="98" t="s">
        <v>22</v>
      </c>
      <c r="C19" s="99"/>
      <c r="D19" s="100"/>
      <c r="E19" s="98" t="s">
        <v>23</v>
      </c>
      <c r="F19" s="99"/>
      <c r="G19" s="100"/>
      <c r="H19" s="98" t="s">
        <v>24</v>
      </c>
      <c r="I19" s="99"/>
      <c r="J19" s="100"/>
      <c r="K19" s="98" t="s">
        <v>25</v>
      </c>
      <c r="L19" s="99"/>
      <c r="M19" s="100"/>
      <c r="N19" s="98" t="s">
        <v>26</v>
      </c>
      <c r="O19" s="99"/>
      <c r="P19" s="100"/>
      <c r="Q19" s="98" t="s">
        <v>27</v>
      </c>
      <c r="R19" s="99"/>
      <c r="S19" s="100"/>
      <c r="T19" s="98" t="s">
        <v>31</v>
      </c>
      <c r="U19" s="99"/>
      <c r="V19" s="100"/>
    </row>
    <row r="20" spans="1:22" ht="15.6">
      <c r="A20" s="136"/>
      <c r="B20" s="83" t="s">
        <v>28</v>
      </c>
      <c r="C20" s="84" t="s">
        <v>29</v>
      </c>
      <c r="D20" s="85" t="s">
        <v>30</v>
      </c>
      <c r="E20" s="83" t="s">
        <v>28</v>
      </c>
      <c r="F20" s="84" t="s">
        <v>29</v>
      </c>
      <c r="G20" s="85" t="s">
        <v>30</v>
      </c>
      <c r="H20" s="83" t="s">
        <v>28</v>
      </c>
      <c r="I20" s="84" t="s">
        <v>29</v>
      </c>
      <c r="J20" s="85" t="s">
        <v>30</v>
      </c>
      <c r="K20" s="83" t="s">
        <v>28</v>
      </c>
      <c r="L20" s="84" t="s">
        <v>29</v>
      </c>
      <c r="M20" s="85" t="s">
        <v>30</v>
      </c>
      <c r="N20" s="83" t="s">
        <v>28</v>
      </c>
      <c r="O20" s="84" t="s">
        <v>29</v>
      </c>
      <c r="P20" s="85" t="s">
        <v>30</v>
      </c>
      <c r="Q20" s="83" t="s">
        <v>28</v>
      </c>
      <c r="R20" s="84" t="s">
        <v>29</v>
      </c>
      <c r="S20" s="85" t="s">
        <v>30</v>
      </c>
      <c r="T20" s="83" t="s">
        <v>28</v>
      </c>
      <c r="U20" s="84" t="s">
        <v>29</v>
      </c>
      <c r="V20" s="85" t="s">
        <v>30</v>
      </c>
    </row>
    <row r="21" spans="1:22" ht="15.6">
      <c r="A21" s="68" t="s">
        <v>4</v>
      </c>
      <c r="B21" s="64">
        <f>IF(B3&gt;D3,1,0)</f>
        <v>1</v>
      </c>
      <c r="C21" s="61">
        <f>IF(B3&gt;C3,1,0)</f>
        <v>0</v>
      </c>
      <c r="D21" s="65">
        <f>IF(AND((B3&gt;C3),(B3&gt;D3)),1,0)</f>
        <v>0</v>
      </c>
      <c r="E21" s="64">
        <f>IF(E3&gt;F3,1,0)</f>
        <v>0</v>
      </c>
      <c r="F21" s="61">
        <f>IF(E3&gt;G3,1,0)</f>
        <v>1</v>
      </c>
      <c r="G21" s="65">
        <f>IF(AND((E3&gt;F3),(E3&gt;G3)),1,0)</f>
        <v>0</v>
      </c>
      <c r="H21" s="64">
        <f t="shared" ref="H21:H32" si="1">IF(H3&lt;I3,1,0)</f>
        <v>0</v>
      </c>
      <c r="I21" s="61">
        <f t="shared" ref="I21:I32" si="2">IF(H3&lt;J3,1,0)</f>
        <v>1</v>
      </c>
      <c r="J21" s="65">
        <f t="shared" ref="J21:J32" si="3">IF(AND((H3&lt;I3),(H3&lt;J3)),1,0)</f>
        <v>0</v>
      </c>
      <c r="K21" s="64">
        <f>IF(K3&gt;L3,1,0)</f>
        <v>0</v>
      </c>
      <c r="L21" s="61">
        <f>IF(K3&gt;M3,1,0)</f>
        <v>1</v>
      </c>
      <c r="M21" s="65">
        <f t="shared" ref="M21:M32" si="4">IF(AND((K3&gt;L3),(K3&gt;M3)),1,0)</f>
        <v>0</v>
      </c>
      <c r="N21" s="64">
        <f>IF(N3&gt;O3,1,0)</f>
        <v>0</v>
      </c>
      <c r="O21" s="61">
        <f>IF(N3&gt;P3,1,0)</f>
        <v>1</v>
      </c>
      <c r="P21" s="65">
        <f t="shared" ref="P21:P32" si="5">IF(AND((N3&gt;O3),(N3&gt;P3)),1,0)</f>
        <v>0</v>
      </c>
      <c r="Q21" s="64">
        <f>IF(Q3&gt;R3,1,0)</f>
        <v>0</v>
      </c>
      <c r="R21" s="61">
        <f>IF(Q3&gt;S3,1,0)</f>
        <v>1</v>
      </c>
      <c r="S21" s="65">
        <f t="shared" ref="S21:S32" si="6">IF(AND((Q3&gt;R3),(Q3&gt;S3)),1,0)</f>
        <v>0</v>
      </c>
      <c r="T21" s="66">
        <f>SUM(E21,H21,K21,N21,Q21)</f>
        <v>0</v>
      </c>
      <c r="U21" s="63">
        <f>SUM(F21,I21,L21,O21,R21)</f>
        <v>5</v>
      </c>
      <c r="V21" s="67">
        <f>SUM(G21,J21,M21,P21,S21)</f>
        <v>0</v>
      </c>
    </row>
    <row r="22" spans="1:22" ht="15.6">
      <c r="A22" s="68" t="s">
        <v>5</v>
      </c>
      <c r="B22" s="64">
        <f t="shared" ref="B22:B32" si="7">IF(B4&gt;D4,1,0)</f>
        <v>0</v>
      </c>
      <c r="C22" s="61">
        <f t="shared" ref="C22:C32" si="8">IF(B4&gt;C4,1,0)</f>
        <v>0</v>
      </c>
      <c r="D22" s="65">
        <f t="shared" ref="D22:D32" si="9">IF(AND((B4&gt;C4),(B4&gt;D4)),1,0)</f>
        <v>0</v>
      </c>
      <c r="E22" s="64">
        <f t="shared" ref="E22:E32" si="10">IF(E4&gt;F4,1,0)</f>
        <v>1</v>
      </c>
      <c r="F22" s="61">
        <f t="shared" ref="F22:F32" si="11">IF(E4&gt;G4,1,0)</f>
        <v>1</v>
      </c>
      <c r="G22" s="65">
        <f t="shared" ref="G22:G32" si="12">IF(AND((E4&gt;F4),(E4&gt;G4)),1,0)</f>
        <v>1</v>
      </c>
      <c r="H22" s="64">
        <f t="shared" si="1"/>
        <v>1</v>
      </c>
      <c r="I22" s="61">
        <f t="shared" si="2"/>
        <v>0</v>
      </c>
      <c r="J22" s="65">
        <f t="shared" si="3"/>
        <v>0</v>
      </c>
      <c r="K22" s="64">
        <f t="shared" ref="K22" si="13">IF(K4&gt;L4,1,0)</f>
        <v>1</v>
      </c>
      <c r="L22" s="61">
        <f t="shared" ref="L22" si="14">IF(K4&gt;M4,1,0)</f>
        <v>0</v>
      </c>
      <c r="M22" s="65">
        <f t="shared" si="4"/>
        <v>0</v>
      </c>
      <c r="N22" s="64">
        <f t="shared" ref="N22" si="15">IF(N4&gt;O4,1,0)</f>
        <v>1</v>
      </c>
      <c r="O22" s="61">
        <f t="shared" ref="O22" si="16">IF(N4&gt;P4,1,0)</f>
        <v>1</v>
      </c>
      <c r="P22" s="65">
        <f t="shared" si="5"/>
        <v>1</v>
      </c>
      <c r="Q22" s="64">
        <f t="shared" ref="Q22" si="17">IF(Q4&gt;R4,1,0)</f>
        <v>1</v>
      </c>
      <c r="R22" s="61">
        <f t="shared" ref="R22" si="18">IF(Q4&gt;S4,1,0)</f>
        <v>1</v>
      </c>
      <c r="S22" s="65">
        <f t="shared" si="6"/>
        <v>1</v>
      </c>
      <c r="T22" s="66">
        <f t="shared" ref="T22:T31" si="19">SUM(E22,H22,K22,N22,Q22)</f>
        <v>5</v>
      </c>
      <c r="U22" s="63">
        <f t="shared" ref="U22:U32" si="20">SUM(F22,I22,L22,O22,R22)</f>
        <v>3</v>
      </c>
      <c r="V22" s="67">
        <f t="shared" ref="V22:V32" si="21">SUM(G22,J22,M22,P22,S22)</f>
        <v>3</v>
      </c>
    </row>
    <row r="23" spans="1:22" ht="15.6">
      <c r="A23" s="68" t="s">
        <v>6</v>
      </c>
      <c r="B23" s="64">
        <f t="shared" si="7"/>
        <v>0</v>
      </c>
      <c r="C23" s="61">
        <f t="shared" si="8"/>
        <v>1</v>
      </c>
      <c r="D23" s="65">
        <f t="shared" si="9"/>
        <v>0</v>
      </c>
      <c r="E23" s="64">
        <f t="shared" si="10"/>
        <v>1</v>
      </c>
      <c r="F23" s="61">
        <f t="shared" si="11"/>
        <v>1</v>
      </c>
      <c r="G23" s="65">
        <f t="shared" si="12"/>
        <v>1</v>
      </c>
      <c r="H23" s="64">
        <f t="shared" si="1"/>
        <v>1</v>
      </c>
      <c r="I23" s="61">
        <f t="shared" si="2"/>
        <v>1</v>
      </c>
      <c r="J23" s="65">
        <f t="shared" si="3"/>
        <v>1</v>
      </c>
      <c r="K23" s="64">
        <f t="shared" ref="K23" si="22">IF(K5&gt;L5,1,0)</f>
        <v>1</v>
      </c>
      <c r="L23" s="61">
        <f t="shared" ref="L23" si="23">IF(K5&gt;M5,1,0)</f>
        <v>1</v>
      </c>
      <c r="M23" s="65">
        <f t="shared" si="4"/>
        <v>1</v>
      </c>
      <c r="N23" s="64">
        <f t="shared" ref="N23" si="24">IF(N5&gt;O5,1,0)</f>
        <v>1</v>
      </c>
      <c r="O23" s="61">
        <f t="shared" ref="O23" si="25">IF(N5&gt;P5,1,0)</f>
        <v>1</v>
      </c>
      <c r="P23" s="65">
        <f t="shared" si="5"/>
        <v>1</v>
      </c>
      <c r="Q23" s="64">
        <f t="shared" ref="Q23" si="26">IF(Q5&gt;R5,1,0)</f>
        <v>1</v>
      </c>
      <c r="R23" s="61">
        <f t="shared" ref="R23" si="27">IF(Q5&gt;S5,1,0)</f>
        <v>1</v>
      </c>
      <c r="S23" s="65">
        <f t="shared" si="6"/>
        <v>1</v>
      </c>
      <c r="T23" s="66">
        <f t="shared" si="19"/>
        <v>5</v>
      </c>
      <c r="U23" s="63">
        <f t="shared" si="20"/>
        <v>5</v>
      </c>
      <c r="V23" s="67">
        <f t="shared" si="21"/>
        <v>5</v>
      </c>
    </row>
    <row r="24" spans="1:22" ht="15.6">
      <c r="A24" s="68" t="s">
        <v>7</v>
      </c>
      <c r="B24" s="64">
        <f t="shared" si="7"/>
        <v>1</v>
      </c>
      <c r="C24" s="61">
        <f t="shared" si="8"/>
        <v>1</v>
      </c>
      <c r="D24" s="65">
        <f t="shared" si="9"/>
        <v>1</v>
      </c>
      <c r="E24" s="64">
        <f t="shared" si="10"/>
        <v>0</v>
      </c>
      <c r="F24" s="61">
        <f t="shared" si="11"/>
        <v>1</v>
      </c>
      <c r="G24" s="65">
        <f t="shared" si="12"/>
        <v>0</v>
      </c>
      <c r="H24" s="64">
        <f t="shared" si="1"/>
        <v>1</v>
      </c>
      <c r="I24" s="61">
        <f t="shared" si="2"/>
        <v>1</v>
      </c>
      <c r="J24" s="65">
        <f t="shared" si="3"/>
        <v>1</v>
      </c>
      <c r="K24" s="64">
        <f t="shared" ref="K24" si="28">IF(K6&gt;L6,1,0)</f>
        <v>0</v>
      </c>
      <c r="L24" s="61">
        <f t="shared" ref="L24" si="29">IF(K6&gt;M6,1,0)</f>
        <v>1</v>
      </c>
      <c r="M24" s="65">
        <f t="shared" si="4"/>
        <v>0</v>
      </c>
      <c r="N24" s="64">
        <f t="shared" ref="N24" si="30">IF(N6&gt;O6,1,0)</f>
        <v>0</v>
      </c>
      <c r="O24" s="61">
        <f t="shared" ref="O24" si="31">IF(N6&gt;P6,1,0)</f>
        <v>1</v>
      </c>
      <c r="P24" s="65">
        <f t="shared" si="5"/>
        <v>0</v>
      </c>
      <c r="Q24" s="64">
        <f t="shared" ref="Q24" si="32">IF(Q6&gt;R6,1,0)</f>
        <v>0</v>
      </c>
      <c r="R24" s="61">
        <f t="shared" ref="R24" si="33">IF(Q6&gt;S6,1,0)</f>
        <v>1</v>
      </c>
      <c r="S24" s="65">
        <f t="shared" si="6"/>
        <v>0</v>
      </c>
      <c r="T24" s="66">
        <f t="shared" si="19"/>
        <v>1</v>
      </c>
      <c r="U24" s="63">
        <f t="shared" si="20"/>
        <v>5</v>
      </c>
      <c r="V24" s="67">
        <f t="shared" si="21"/>
        <v>1</v>
      </c>
    </row>
    <row r="25" spans="1:22" ht="15.6">
      <c r="A25" s="68" t="s">
        <v>8</v>
      </c>
      <c r="B25" s="64">
        <f t="shared" si="7"/>
        <v>1</v>
      </c>
      <c r="C25" s="61">
        <f t="shared" si="8"/>
        <v>0</v>
      </c>
      <c r="D25" s="65">
        <f t="shared" si="9"/>
        <v>0</v>
      </c>
      <c r="E25" s="64">
        <f t="shared" si="10"/>
        <v>1</v>
      </c>
      <c r="F25" s="61">
        <f t="shared" si="11"/>
        <v>1</v>
      </c>
      <c r="G25" s="65">
        <f t="shared" si="12"/>
        <v>1</v>
      </c>
      <c r="H25" s="64">
        <f t="shared" si="1"/>
        <v>1</v>
      </c>
      <c r="I25" s="61">
        <f t="shared" si="2"/>
        <v>1</v>
      </c>
      <c r="J25" s="65">
        <f t="shared" si="3"/>
        <v>1</v>
      </c>
      <c r="K25" s="64">
        <f t="shared" ref="K25" si="34">IF(K7&gt;L7,1,0)</f>
        <v>0</v>
      </c>
      <c r="L25" s="61">
        <f t="shared" ref="L25" si="35">IF(K7&gt;M7,1,0)</f>
        <v>0</v>
      </c>
      <c r="M25" s="65">
        <f t="shared" si="4"/>
        <v>0</v>
      </c>
      <c r="N25" s="64">
        <f t="shared" ref="N25" si="36">IF(N7&gt;O7,1,0)</f>
        <v>1</v>
      </c>
      <c r="O25" s="61">
        <f t="shared" ref="O25" si="37">IF(N7&gt;P7,1,0)</f>
        <v>1</v>
      </c>
      <c r="P25" s="65">
        <f t="shared" si="5"/>
        <v>1</v>
      </c>
      <c r="Q25" s="64">
        <f t="shared" ref="Q25" si="38">IF(Q7&gt;R7,1,0)</f>
        <v>1</v>
      </c>
      <c r="R25" s="61">
        <f t="shared" ref="R25" si="39">IF(Q7&gt;S7,1,0)</f>
        <v>1</v>
      </c>
      <c r="S25" s="65">
        <f t="shared" si="6"/>
        <v>1</v>
      </c>
      <c r="T25" s="66">
        <f t="shared" si="19"/>
        <v>4</v>
      </c>
      <c r="U25" s="63">
        <f t="shared" si="20"/>
        <v>4</v>
      </c>
      <c r="V25" s="67">
        <f t="shared" si="21"/>
        <v>4</v>
      </c>
    </row>
    <row r="26" spans="1:22" ht="15.6">
      <c r="A26" s="68" t="s">
        <v>9</v>
      </c>
      <c r="B26" s="64">
        <f t="shared" si="7"/>
        <v>0</v>
      </c>
      <c r="C26" s="61">
        <f t="shared" si="8"/>
        <v>0</v>
      </c>
      <c r="D26" s="65">
        <f t="shared" si="9"/>
        <v>0</v>
      </c>
      <c r="E26" s="64">
        <f t="shared" si="10"/>
        <v>0</v>
      </c>
      <c r="F26" s="61">
        <f t="shared" si="11"/>
        <v>1</v>
      </c>
      <c r="G26" s="65">
        <f t="shared" si="12"/>
        <v>0</v>
      </c>
      <c r="H26" s="64">
        <f t="shared" si="1"/>
        <v>0</v>
      </c>
      <c r="I26" s="61">
        <f t="shared" si="2"/>
        <v>1</v>
      </c>
      <c r="J26" s="65">
        <f t="shared" si="3"/>
        <v>0</v>
      </c>
      <c r="K26" s="64">
        <f t="shared" ref="K26" si="40">IF(K8&gt;L8,1,0)</f>
        <v>0</v>
      </c>
      <c r="L26" s="61">
        <f t="shared" ref="L26" si="41">IF(K8&gt;M8,1,0)</f>
        <v>1</v>
      </c>
      <c r="M26" s="65">
        <f t="shared" si="4"/>
        <v>0</v>
      </c>
      <c r="N26" s="64">
        <f t="shared" ref="N26" si="42">IF(N8&gt;O8,1,0)</f>
        <v>0</v>
      </c>
      <c r="O26" s="61">
        <f t="shared" ref="O26" si="43">IF(N8&gt;P8,1,0)</f>
        <v>1</v>
      </c>
      <c r="P26" s="65">
        <f t="shared" si="5"/>
        <v>0</v>
      </c>
      <c r="Q26" s="64">
        <f t="shared" ref="Q26" si="44">IF(Q8&gt;R8,1,0)</f>
        <v>0</v>
      </c>
      <c r="R26" s="61">
        <f t="shared" ref="R26" si="45">IF(Q8&gt;S8,1,0)</f>
        <v>1</v>
      </c>
      <c r="S26" s="65">
        <f t="shared" si="6"/>
        <v>0</v>
      </c>
      <c r="T26" s="66">
        <f t="shared" si="19"/>
        <v>0</v>
      </c>
      <c r="U26" s="63">
        <f t="shared" si="20"/>
        <v>5</v>
      </c>
      <c r="V26" s="67">
        <f t="shared" si="21"/>
        <v>0</v>
      </c>
    </row>
    <row r="27" spans="1:22" ht="15.6">
      <c r="A27" s="68" t="s">
        <v>10</v>
      </c>
      <c r="B27" s="64">
        <f t="shared" si="7"/>
        <v>1</v>
      </c>
      <c r="C27" s="61">
        <f t="shared" si="8"/>
        <v>0</v>
      </c>
      <c r="D27" s="65">
        <f t="shared" si="9"/>
        <v>0</v>
      </c>
      <c r="E27" s="64">
        <f t="shared" si="10"/>
        <v>1</v>
      </c>
      <c r="F27" s="61">
        <f t="shared" si="11"/>
        <v>1</v>
      </c>
      <c r="G27" s="65">
        <f t="shared" si="12"/>
        <v>1</v>
      </c>
      <c r="H27" s="64">
        <f t="shared" si="1"/>
        <v>1</v>
      </c>
      <c r="I27" s="61">
        <f t="shared" si="2"/>
        <v>1</v>
      </c>
      <c r="J27" s="65">
        <f t="shared" si="3"/>
        <v>1</v>
      </c>
      <c r="K27" s="64">
        <f t="shared" ref="K27" si="46">IF(K9&gt;L9,1,0)</f>
        <v>0</v>
      </c>
      <c r="L27" s="61">
        <f t="shared" ref="L27" si="47">IF(K9&gt;M9,1,0)</f>
        <v>1</v>
      </c>
      <c r="M27" s="65">
        <f t="shared" si="4"/>
        <v>0</v>
      </c>
      <c r="N27" s="64">
        <f t="shared" ref="N27" si="48">IF(N9&gt;O9,1,0)</f>
        <v>1</v>
      </c>
      <c r="O27" s="61">
        <f t="shared" ref="O27" si="49">IF(N9&gt;P9,1,0)</f>
        <v>1</v>
      </c>
      <c r="P27" s="65">
        <f t="shared" si="5"/>
        <v>1</v>
      </c>
      <c r="Q27" s="64">
        <f t="shared" ref="Q27" si="50">IF(Q9&gt;R9,1,0)</f>
        <v>1</v>
      </c>
      <c r="R27" s="61">
        <f t="shared" ref="R27" si="51">IF(Q9&gt;S9,1,0)</f>
        <v>1</v>
      </c>
      <c r="S27" s="65">
        <f t="shared" si="6"/>
        <v>1</v>
      </c>
      <c r="T27" s="66">
        <f t="shared" si="19"/>
        <v>4</v>
      </c>
      <c r="U27" s="63">
        <f t="shared" si="20"/>
        <v>5</v>
      </c>
      <c r="V27" s="67">
        <f t="shared" si="21"/>
        <v>4</v>
      </c>
    </row>
    <row r="28" spans="1:22" ht="15.6">
      <c r="A28" s="68" t="s">
        <v>11</v>
      </c>
      <c r="B28" s="64">
        <f t="shared" si="7"/>
        <v>1</v>
      </c>
      <c r="C28" s="61">
        <f t="shared" si="8"/>
        <v>0</v>
      </c>
      <c r="D28" s="65">
        <f t="shared" si="9"/>
        <v>0</v>
      </c>
      <c r="E28" s="64">
        <f t="shared" si="10"/>
        <v>0</v>
      </c>
      <c r="F28" s="61">
        <f t="shared" si="11"/>
        <v>1</v>
      </c>
      <c r="G28" s="65">
        <f t="shared" si="12"/>
        <v>0</v>
      </c>
      <c r="H28" s="64">
        <f t="shared" si="1"/>
        <v>0</v>
      </c>
      <c r="I28" s="61">
        <f t="shared" si="2"/>
        <v>1</v>
      </c>
      <c r="J28" s="65">
        <f t="shared" si="3"/>
        <v>0</v>
      </c>
      <c r="K28" s="64">
        <f t="shared" ref="K28" si="52">IF(K10&gt;L10,1,0)</f>
        <v>0</v>
      </c>
      <c r="L28" s="61">
        <f t="shared" ref="L28" si="53">IF(K10&gt;M10,1,0)</f>
        <v>1</v>
      </c>
      <c r="M28" s="65">
        <f t="shared" si="4"/>
        <v>0</v>
      </c>
      <c r="N28" s="64">
        <f t="shared" ref="N28" si="54">IF(N10&gt;O10,1,0)</f>
        <v>0</v>
      </c>
      <c r="O28" s="61">
        <f t="shared" ref="O28" si="55">IF(N10&gt;P10,1,0)</f>
        <v>1</v>
      </c>
      <c r="P28" s="65">
        <f t="shared" si="5"/>
        <v>0</v>
      </c>
      <c r="Q28" s="64">
        <f t="shared" ref="Q28" si="56">IF(Q10&gt;R10,1,0)</f>
        <v>0</v>
      </c>
      <c r="R28" s="61">
        <f t="shared" ref="R28" si="57">IF(Q10&gt;S10,1,0)</f>
        <v>1</v>
      </c>
      <c r="S28" s="65">
        <f t="shared" si="6"/>
        <v>0</v>
      </c>
      <c r="T28" s="66">
        <f t="shared" si="19"/>
        <v>0</v>
      </c>
      <c r="U28" s="63">
        <f t="shared" si="20"/>
        <v>5</v>
      </c>
      <c r="V28" s="67">
        <f t="shared" si="21"/>
        <v>0</v>
      </c>
    </row>
    <row r="29" spans="1:22" ht="15.6">
      <c r="A29" s="68" t="s">
        <v>12</v>
      </c>
      <c r="B29" s="64">
        <f t="shared" si="7"/>
        <v>0</v>
      </c>
      <c r="C29" s="61">
        <f t="shared" si="8"/>
        <v>1</v>
      </c>
      <c r="D29" s="65">
        <f t="shared" si="9"/>
        <v>0</v>
      </c>
      <c r="E29" s="64">
        <f t="shared" si="10"/>
        <v>1</v>
      </c>
      <c r="F29" s="61">
        <f t="shared" si="11"/>
        <v>0</v>
      </c>
      <c r="G29" s="65">
        <f t="shared" si="12"/>
        <v>0</v>
      </c>
      <c r="H29" s="64">
        <f t="shared" si="1"/>
        <v>1</v>
      </c>
      <c r="I29" s="61">
        <f t="shared" si="2"/>
        <v>0</v>
      </c>
      <c r="J29" s="65">
        <f t="shared" si="3"/>
        <v>0</v>
      </c>
      <c r="K29" s="64">
        <f t="shared" ref="K29" si="58">IF(K11&gt;L11,1,0)</f>
        <v>1</v>
      </c>
      <c r="L29" s="61">
        <f t="shared" ref="L29" si="59">IF(K11&gt;M11,1,0)</f>
        <v>0</v>
      </c>
      <c r="M29" s="65">
        <f t="shared" si="4"/>
        <v>0</v>
      </c>
      <c r="N29" s="64">
        <f t="shared" ref="N29" si="60">IF(N11&gt;O11,1,0)</f>
        <v>0</v>
      </c>
      <c r="O29" s="61">
        <f t="shared" ref="O29" si="61">IF(N11&gt;P11,1,0)</f>
        <v>1</v>
      </c>
      <c r="P29" s="65">
        <f t="shared" si="5"/>
        <v>0</v>
      </c>
      <c r="Q29" s="64">
        <f t="shared" ref="Q29" si="62">IF(Q11&gt;R11,1,0)</f>
        <v>0</v>
      </c>
      <c r="R29" s="61">
        <f t="shared" ref="R29" si="63">IF(Q11&gt;S11,1,0)</f>
        <v>0</v>
      </c>
      <c r="S29" s="65">
        <f t="shared" si="6"/>
        <v>0</v>
      </c>
      <c r="T29" s="66">
        <f t="shared" si="19"/>
        <v>3</v>
      </c>
      <c r="U29" s="63">
        <f t="shared" si="20"/>
        <v>1</v>
      </c>
      <c r="V29" s="67">
        <f t="shared" si="21"/>
        <v>0</v>
      </c>
    </row>
    <row r="30" spans="1:22" ht="15.6">
      <c r="A30" s="68" t="s">
        <v>13</v>
      </c>
      <c r="B30" s="64">
        <f t="shared" si="7"/>
        <v>0</v>
      </c>
      <c r="C30" s="61">
        <f t="shared" si="8"/>
        <v>0</v>
      </c>
      <c r="D30" s="65">
        <f t="shared" si="9"/>
        <v>0</v>
      </c>
      <c r="E30" s="64">
        <f t="shared" si="10"/>
        <v>1</v>
      </c>
      <c r="F30" s="61">
        <f t="shared" si="11"/>
        <v>1</v>
      </c>
      <c r="G30" s="65">
        <f t="shared" si="12"/>
        <v>1</v>
      </c>
      <c r="H30" s="64">
        <f t="shared" si="1"/>
        <v>1</v>
      </c>
      <c r="I30" s="61">
        <f t="shared" si="2"/>
        <v>1</v>
      </c>
      <c r="J30" s="65">
        <f t="shared" si="3"/>
        <v>1</v>
      </c>
      <c r="K30" s="64">
        <f t="shared" ref="K30" si="64">IF(K12&gt;L12,1,0)</f>
        <v>1</v>
      </c>
      <c r="L30" s="61">
        <f t="shared" ref="L30" si="65">IF(K12&gt;M12,1,0)</f>
        <v>1</v>
      </c>
      <c r="M30" s="65">
        <f t="shared" si="4"/>
        <v>1</v>
      </c>
      <c r="N30" s="64">
        <f t="shared" ref="N30" si="66">IF(N12&gt;O12,1,0)</f>
        <v>0</v>
      </c>
      <c r="O30" s="61">
        <f t="shared" ref="O30" si="67">IF(N12&gt;P12,1,0)</f>
        <v>1</v>
      </c>
      <c r="P30" s="65">
        <f t="shared" si="5"/>
        <v>0</v>
      </c>
      <c r="Q30" s="64">
        <f t="shared" ref="Q30" si="68">IF(Q12&gt;R12,1,0)</f>
        <v>1</v>
      </c>
      <c r="R30" s="61">
        <f t="shared" ref="R30" si="69">IF(Q12&gt;S12,1,0)</f>
        <v>1</v>
      </c>
      <c r="S30" s="65">
        <f t="shared" si="6"/>
        <v>1</v>
      </c>
      <c r="T30" s="66">
        <f t="shared" si="19"/>
        <v>4</v>
      </c>
      <c r="U30" s="63">
        <f t="shared" si="20"/>
        <v>5</v>
      </c>
      <c r="V30" s="67">
        <f t="shared" si="21"/>
        <v>4</v>
      </c>
    </row>
    <row r="31" spans="1:22" ht="15.6">
      <c r="A31" s="68" t="s">
        <v>14</v>
      </c>
      <c r="B31" s="64">
        <f t="shared" si="7"/>
        <v>0</v>
      </c>
      <c r="C31" s="61">
        <f t="shared" si="8"/>
        <v>1</v>
      </c>
      <c r="D31" s="65">
        <f t="shared" si="9"/>
        <v>0</v>
      </c>
      <c r="E31" s="64">
        <f t="shared" si="10"/>
        <v>1</v>
      </c>
      <c r="F31" s="61">
        <f t="shared" si="11"/>
        <v>0</v>
      </c>
      <c r="G31" s="65">
        <f t="shared" si="12"/>
        <v>0</v>
      </c>
      <c r="H31" s="64">
        <f t="shared" si="1"/>
        <v>0</v>
      </c>
      <c r="I31" s="61">
        <f t="shared" si="2"/>
        <v>0</v>
      </c>
      <c r="J31" s="65">
        <f t="shared" si="3"/>
        <v>0</v>
      </c>
      <c r="K31" s="64">
        <f t="shared" ref="K31" si="70">IF(K13&gt;L13,1,0)</f>
        <v>0</v>
      </c>
      <c r="L31" s="61">
        <f t="shared" ref="L31" si="71">IF(K13&gt;M13,1,0)</f>
        <v>0</v>
      </c>
      <c r="M31" s="65">
        <f t="shared" si="4"/>
        <v>0</v>
      </c>
      <c r="N31" s="64">
        <f t="shared" ref="N31" si="72">IF(N13&gt;O13,1,0)</f>
        <v>0</v>
      </c>
      <c r="O31" s="61">
        <f t="shared" ref="O31" si="73">IF(N13&gt;P13,1,0)</f>
        <v>1</v>
      </c>
      <c r="P31" s="65">
        <f t="shared" si="5"/>
        <v>0</v>
      </c>
      <c r="Q31" s="64">
        <f t="shared" ref="Q31" si="74">IF(Q13&gt;R13,1,0)</f>
        <v>0</v>
      </c>
      <c r="R31" s="61">
        <f t="shared" ref="R31" si="75">IF(Q13&gt;S13,1,0)</f>
        <v>0</v>
      </c>
      <c r="S31" s="65">
        <f t="shared" si="6"/>
        <v>0</v>
      </c>
      <c r="T31" s="66">
        <f t="shared" si="19"/>
        <v>1</v>
      </c>
      <c r="U31" s="63">
        <f t="shared" si="20"/>
        <v>1</v>
      </c>
      <c r="V31" s="67">
        <f t="shared" si="21"/>
        <v>0</v>
      </c>
    </row>
    <row r="32" spans="1:22" ht="16.2" thickBot="1">
      <c r="A32" s="69" t="s">
        <v>15</v>
      </c>
      <c r="B32" s="70">
        <f t="shared" si="7"/>
        <v>1</v>
      </c>
      <c r="C32" s="71">
        <f t="shared" si="8"/>
        <v>0</v>
      </c>
      <c r="D32" s="72">
        <f t="shared" si="9"/>
        <v>0</v>
      </c>
      <c r="E32" s="70">
        <f t="shared" si="10"/>
        <v>0</v>
      </c>
      <c r="F32" s="71">
        <f t="shared" si="11"/>
        <v>1</v>
      </c>
      <c r="G32" s="72">
        <f t="shared" si="12"/>
        <v>0</v>
      </c>
      <c r="H32" s="64">
        <f t="shared" si="1"/>
        <v>0</v>
      </c>
      <c r="I32" s="61">
        <f t="shared" si="2"/>
        <v>1</v>
      </c>
      <c r="J32" s="65">
        <f t="shared" si="3"/>
        <v>0</v>
      </c>
      <c r="K32" s="70">
        <f t="shared" ref="K32" si="76">IF(K14&gt;L14,1,0)</f>
        <v>0</v>
      </c>
      <c r="L32" s="71">
        <f t="shared" ref="L32" si="77">IF(K14&gt;M14,1,0)</f>
        <v>1</v>
      </c>
      <c r="M32" s="72">
        <f t="shared" si="4"/>
        <v>0</v>
      </c>
      <c r="N32" s="70">
        <f t="shared" ref="N32" si="78">IF(N14&gt;O14,1,0)</f>
        <v>0</v>
      </c>
      <c r="O32" s="71">
        <f t="shared" ref="O32" si="79">IF(N14&gt;P14,1,0)</f>
        <v>1</v>
      </c>
      <c r="P32" s="72">
        <f t="shared" si="5"/>
        <v>0</v>
      </c>
      <c r="Q32" s="70">
        <f t="shared" ref="Q32" si="80">IF(Q14&gt;R14,1,0)</f>
        <v>0</v>
      </c>
      <c r="R32" s="71">
        <f t="shared" ref="R32" si="81">IF(Q14&gt;S14,1,0)</f>
        <v>1</v>
      </c>
      <c r="S32" s="72">
        <f t="shared" si="6"/>
        <v>0</v>
      </c>
      <c r="T32" s="73">
        <f>SUM(E32,H32,K32,N32,Q32)</f>
        <v>0</v>
      </c>
      <c r="U32" s="74">
        <f t="shared" si="20"/>
        <v>5</v>
      </c>
      <c r="V32" s="75">
        <f t="shared" si="21"/>
        <v>0</v>
      </c>
    </row>
    <row r="33" spans="1:22" s="76" customFormat="1" ht="16.2" thickBot="1">
      <c r="A33" s="20" t="s">
        <v>31</v>
      </c>
      <c r="B33" s="77">
        <f>SUM(B21:B32)</f>
        <v>6</v>
      </c>
      <c r="C33" s="78">
        <f>SUM(C21:C32)</f>
        <v>4</v>
      </c>
      <c r="D33" s="79">
        <f>SUM(D21:D32)</f>
        <v>1</v>
      </c>
      <c r="E33" s="77">
        <f>SUM(E21:E32)</f>
        <v>7</v>
      </c>
      <c r="F33" s="78">
        <f t="shared" ref="F33:S33" si="82">SUM(F21:F32)</f>
        <v>10</v>
      </c>
      <c r="G33" s="79">
        <f t="shared" si="82"/>
        <v>5</v>
      </c>
      <c r="H33" s="77">
        <f t="shared" si="82"/>
        <v>7</v>
      </c>
      <c r="I33" s="78">
        <f t="shared" si="82"/>
        <v>9</v>
      </c>
      <c r="J33" s="79">
        <f t="shared" si="82"/>
        <v>5</v>
      </c>
      <c r="K33" s="77">
        <f t="shared" si="82"/>
        <v>4</v>
      </c>
      <c r="L33" s="78">
        <f t="shared" si="82"/>
        <v>8</v>
      </c>
      <c r="M33" s="79">
        <f t="shared" si="82"/>
        <v>2</v>
      </c>
      <c r="N33" s="77">
        <f t="shared" si="82"/>
        <v>4</v>
      </c>
      <c r="O33" s="78">
        <f t="shared" si="82"/>
        <v>12</v>
      </c>
      <c r="P33" s="79">
        <f t="shared" si="82"/>
        <v>4</v>
      </c>
      <c r="Q33" s="77">
        <f t="shared" si="82"/>
        <v>5</v>
      </c>
      <c r="R33" s="78">
        <f t="shared" si="82"/>
        <v>10</v>
      </c>
      <c r="S33" s="79">
        <f t="shared" si="82"/>
        <v>5</v>
      </c>
      <c r="T33" s="80"/>
      <c r="U33" s="81"/>
      <c r="V33" s="82"/>
    </row>
    <row r="36" spans="1:22" ht="15.6">
      <c r="G36" s="76"/>
      <c r="T36" s="1"/>
    </row>
  </sheetData>
  <mergeCells count="15">
    <mergeCell ref="A19:A20"/>
    <mergeCell ref="A1:A2"/>
    <mergeCell ref="E1:G1"/>
    <mergeCell ref="H1:J1"/>
    <mergeCell ref="K1:M1"/>
    <mergeCell ref="N1:P1"/>
    <mergeCell ref="B1:D1"/>
    <mergeCell ref="B19:D19"/>
    <mergeCell ref="T19:V19"/>
    <mergeCell ref="Q1:S1"/>
    <mergeCell ref="E19:G19"/>
    <mergeCell ref="H19:J19"/>
    <mergeCell ref="K19:M19"/>
    <mergeCell ref="N19:P19"/>
    <mergeCell ref="Q19:S19"/>
  </mergeCells>
  <conditionalFormatting sqref="E21:S32">
    <cfRule type="cellIs" dxfId="11" priority="11" operator="equal">
      <formula>1</formula>
    </cfRule>
  </conditionalFormatting>
  <conditionalFormatting sqref="T21:V32">
    <cfRule type="cellIs" dxfId="10" priority="7" operator="equal">
      <formula>5</formula>
    </cfRule>
    <cfRule type="cellIs" dxfId="9" priority="8" operator="equal">
      <formula>0</formula>
    </cfRule>
  </conditionalFormatting>
  <conditionalFormatting sqref="B21:D32">
    <cfRule type="cellIs" dxfId="8" priority="6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A4FD-077C-4C94-95D3-12B376D57FB9}">
  <dimension ref="A1:AC45"/>
  <sheetViews>
    <sheetView workbookViewId="0">
      <selection activeCell="B18" sqref="B18:H18"/>
    </sheetView>
  </sheetViews>
  <sheetFormatPr defaultRowHeight="15"/>
  <cols>
    <col min="1" max="1" width="14.5546875" style="60" bestFit="1" customWidth="1"/>
    <col min="2" max="3" width="9.33203125" style="60" bestFit="1" customWidth="1"/>
    <col min="4" max="4" width="11" style="60" bestFit="1" customWidth="1"/>
    <col min="5" max="6" width="9.33203125" style="60" bestFit="1" customWidth="1"/>
    <col min="7" max="7" width="11" style="60" bestFit="1" customWidth="1"/>
    <col min="8" max="9" width="9.33203125" style="60" bestFit="1" customWidth="1"/>
    <col min="10" max="10" width="11" style="60" bestFit="1" customWidth="1"/>
    <col min="11" max="12" width="9.33203125" style="60" bestFit="1" customWidth="1"/>
    <col min="13" max="13" width="11" style="60" bestFit="1" customWidth="1"/>
    <col min="14" max="15" width="9.33203125" style="60" bestFit="1" customWidth="1"/>
    <col min="16" max="16" width="11" style="60" bestFit="1" customWidth="1"/>
    <col min="17" max="18" width="9.33203125" style="60" bestFit="1" customWidth="1"/>
    <col min="19" max="19" width="11" style="60" bestFit="1" customWidth="1"/>
    <col min="20" max="20" width="10.109375" style="60" bestFit="1" customWidth="1"/>
    <col min="21" max="21" width="7" style="60" bestFit="1" customWidth="1"/>
    <col min="22" max="22" width="11" style="60" bestFit="1" customWidth="1"/>
    <col min="23" max="23" width="17.44140625" style="60" customWidth="1"/>
    <col min="24" max="24" width="16.6640625" style="60" bestFit="1" customWidth="1"/>
    <col min="25" max="25" width="16.33203125" style="60" bestFit="1" customWidth="1"/>
    <col min="26" max="26" width="40.44140625" style="60" bestFit="1" customWidth="1"/>
    <col min="27" max="16384" width="8.88671875" style="60"/>
  </cols>
  <sheetData>
    <row r="1" spans="1:29" ht="15.6">
      <c r="A1" s="101" t="s">
        <v>0</v>
      </c>
      <c r="B1" s="92" t="s">
        <v>22</v>
      </c>
      <c r="C1" s="93"/>
      <c r="D1" s="94"/>
      <c r="E1" s="97" t="s">
        <v>23</v>
      </c>
      <c r="F1" s="95"/>
      <c r="G1" s="96"/>
      <c r="H1" s="97" t="s">
        <v>24</v>
      </c>
      <c r="I1" s="95"/>
      <c r="J1" s="95"/>
      <c r="K1" s="97" t="s">
        <v>25</v>
      </c>
      <c r="L1" s="95"/>
      <c r="M1" s="96"/>
      <c r="N1" s="97" t="s">
        <v>26</v>
      </c>
      <c r="O1" s="95"/>
      <c r="P1" s="96"/>
      <c r="Q1" s="95" t="s">
        <v>27</v>
      </c>
      <c r="R1" s="95"/>
      <c r="S1" s="96"/>
    </row>
    <row r="2" spans="1:29" ht="16.2" thickBot="1">
      <c r="A2" s="102"/>
      <c r="B2" s="33" t="s">
        <v>1</v>
      </c>
      <c r="C2" s="31" t="s">
        <v>2</v>
      </c>
      <c r="D2" s="32" t="s">
        <v>3</v>
      </c>
      <c r="E2" s="28" t="s">
        <v>1</v>
      </c>
      <c r="F2" s="29" t="s">
        <v>2</v>
      </c>
      <c r="G2" s="30" t="s">
        <v>3</v>
      </c>
      <c r="H2" s="28" t="s">
        <v>1</v>
      </c>
      <c r="I2" s="29" t="s">
        <v>2</v>
      </c>
      <c r="J2" s="29" t="s">
        <v>3</v>
      </c>
      <c r="K2" s="28" t="s">
        <v>1</v>
      </c>
      <c r="L2" s="29" t="s">
        <v>2</v>
      </c>
      <c r="M2" s="30" t="s">
        <v>3</v>
      </c>
      <c r="N2" s="28" t="s">
        <v>1</v>
      </c>
      <c r="O2" s="29" t="s">
        <v>2</v>
      </c>
      <c r="P2" s="30" t="s">
        <v>3</v>
      </c>
      <c r="Q2" s="29" t="s">
        <v>1</v>
      </c>
      <c r="R2" s="29" t="s">
        <v>2</v>
      </c>
      <c r="S2" s="30" t="s">
        <v>3</v>
      </c>
      <c r="W2" s="139" t="s">
        <v>0</v>
      </c>
      <c r="X2" s="110" t="s">
        <v>72</v>
      </c>
      <c r="Y2" s="110" t="s">
        <v>74</v>
      </c>
      <c r="Z2" s="110" t="s">
        <v>75</v>
      </c>
    </row>
    <row r="3" spans="1:29" ht="15.6">
      <c r="A3" s="9" t="s">
        <v>4</v>
      </c>
      <c r="B3" s="35">
        <v>7.5739745999999997E-2</v>
      </c>
      <c r="C3" s="16">
        <v>8.0168751999999996E-2</v>
      </c>
      <c r="D3" s="24">
        <v>4.71626736E-3</v>
      </c>
      <c r="E3" s="7">
        <v>0.17068779000000001</v>
      </c>
      <c r="F3" s="16">
        <v>0.178148585</v>
      </c>
      <c r="G3" s="24">
        <v>1.2454729960000001E-2</v>
      </c>
      <c r="H3" s="17">
        <v>8.1939844999999997E-2</v>
      </c>
      <c r="I3" s="3">
        <v>8.0405120999999996E-2</v>
      </c>
      <c r="J3" s="23">
        <v>0.10383632962</v>
      </c>
      <c r="K3" s="14">
        <v>0.22741144499999999</v>
      </c>
      <c r="L3" s="16">
        <v>0.234136014</v>
      </c>
      <c r="M3" s="24">
        <v>2.174399477E-2</v>
      </c>
      <c r="N3" s="14">
        <v>0.20860430699999999</v>
      </c>
      <c r="O3" s="16">
        <v>0.21755528700000001</v>
      </c>
      <c r="P3" s="24">
        <v>1.2454729960000001E-2</v>
      </c>
      <c r="Q3" s="3">
        <v>0.20516711000000001</v>
      </c>
      <c r="R3" s="16">
        <v>0.213515331</v>
      </c>
      <c r="S3" s="24">
        <v>1.529268458E-2</v>
      </c>
      <c r="W3" s="109" t="s">
        <v>68</v>
      </c>
      <c r="X3" s="61">
        <f>B33</f>
        <v>6</v>
      </c>
      <c r="Y3" s="61">
        <f>C33</f>
        <v>4</v>
      </c>
      <c r="Z3" s="61">
        <f>D33</f>
        <v>1</v>
      </c>
    </row>
    <row r="4" spans="1:29" ht="15.6">
      <c r="A4" s="9" t="s">
        <v>5</v>
      </c>
      <c r="B4" s="25">
        <v>0</v>
      </c>
      <c r="C4" s="23">
        <v>0</v>
      </c>
      <c r="D4" s="24">
        <v>0</v>
      </c>
      <c r="E4" s="17">
        <v>0.21542359999999999</v>
      </c>
      <c r="F4" s="2">
        <v>0.21533574</v>
      </c>
      <c r="G4" s="24">
        <v>0.18751663199999999</v>
      </c>
      <c r="H4" s="11">
        <v>0.18273169</v>
      </c>
      <c r="I4" s="23">
        <v>0.18275422999999999</v>
      </c>
      <c r="J4" s="16">
        <v>0.13716490200000001</v>
      </c>
      <c r="K4" s="11">
        <v>0.37758118000000002</v>
      </c>
      <c r="L4" s="23">
        <v>0.37753054000000003</v>
      </c>
      <c r="M4" s="18">
        <v>0.63210213999999998</v>
      </c>
      <c r="N4" s="17">
        <v>0.33661902999999999</v>
      </c>
      <c r="O4" s="3">
        <v>0.33647243999999998</v>
      </c>
      <c r="P4" s="24">
        <v>0.20856915100000001</v>
      </c>
      <c r="Q4" s="16">
        <v>0.34917235000000002</v>
      </c>
      <c r="R4" s="3">
        <v>0.34907315999999999</v>
      </c>
      <c r="S4" s="24">
        <v>0.31055388699999997</v>
      </c>
      <c r="W4" s="109" t="s">
        <v>63</v>
      </c>
      <c r="X4" s="61">
        <f>E33</f>
        <v>5</v>
      </c>
      <c r="Y4" s="61">
        <f>F33</f>
        <v>8</v>
      </c>
      <c r="Z4" s="61">
        <f>G33</f>
        <v>5</v>
      </c>
    </row>
    <row r="5" spans="1:29" ht="15.6">
      <c r="A5" s="9" t="s">
        <v>6</v>
      </c>
      <c r="B5" s="34">
        <v>0.22896404000000001</v>
      </c>
      <c r="C5" s="23">
        <v>0.190479484</v>
      </c>
      <c r="D5" s="18">
        <v>0.23965624999999999</v>
      </c>
      <c r="E5" s="17">
        <v>0.48975667000000001</v>
      </c>
      <c r="F5" s="23">
        <v>0.45008293599999999</v>
      </c>
      <c r="G5" s="58">
        <v>0.48865009999999998</v>
      </c>
      <c r="H5" s="17">
        <v>0.23565973000000001</v>
      </c>
      <c r="I5" s="23">
        <v>0.26016932799999998</v>
      </c>
      <c r="J5" s="3">
        <v>0.24386388000000001</v>
      </c>
      <c r="K5" s="17">
        <v>0.60982181999999996</v>
      </c>
      <c r="L5" s="23">
        <v>0.57900372099999997</v>
      </c>
      <c r="M5" s="15">
        <v>0.60424135000000001</v>
      </c>
      <c r="N5" s="17">
        <v>0.60920134999999997</v>
      </c>
      <c r="O5" s="23">
        <v>0.569206557</v>
      </c>
      <c r="P5" s="15">
        <v>0.60589656999999997</v>
      </c>
      <c r="Q5" s="16">
        <v>0.57536883999999999</v>
      </c>
      <c r="R5" s="23">
        <v>0.53934077300000005</v>
      </c>
      <c r="S5" s="13">
        <v>0.57403873999999999</v>
      </c>
      <c r="W5" s="109" t="s">
        <v>64</v>
      </c>
      <c r="X5" s="61">
        <f>H33</f>
        <v>5</v>
      </c>
      <c r="Y5" s="61">
        <f>I33</f>
        <v>7</v>
      </c>
      <c r="Z5" s="61">
        <f>J33</f>
        <v>4</v>
      </c>
    </row>
    <row r="6" spans="1:29" ht="15.6">
      <c r="A6" s="9" t="s">
        <v>7</v>
      </c>
      <c r="B6" s="17">
        <v>0.14073079199999999</v>
      </c>
      <c r="C6" s="19">
        <v>0.132357057</v>
      </c>
      <c r="D6" s="24">
        <v>5.604629953E-3</v>
      </c>
      <c r="E6" s="7">
        <v>0.21817883499999999</v>
      </c>
      <c r="F6" s="16">
        <v>0.21831414900000001</v>
      </c>
      <c r="G6" s="24">
        <v>5.7989418229999999E-3</v>
      </c>
      <c r="H6" s="17">
        <v>8.2143708999999995E-2</v>
      </c>
      <c r="I6" s="3">
        <v>8.2303445000000003E-2</v>
      </c>
      <c r="J6" s="23">
        <v>9.6988468231999997E-2</v>
      </c>
      <c r="K6" s="11">
        <v>0.24010621200000001</v>
      </c>
      <c r="L6" s="16">
        <v>0.240956169</v>
      </c>
      <c r="M6" s="24">
        <v>5.9932536829999999E-3</v>
      </c>
      <c r="N6" s="11">
        <v>0.28384476400000003</v>
      </c>
      <c r="O6" s="16">
        <v>0.29332899099999998</v>
      </c>
      <c r="P6" s="24">
        <v>5.7989418229999999E-3</v>
      </c>
      <c r="Q6" s="3">
        <v>0.246570703</v>
      </c>
      <c r="R6" s="16">
        <v>0.24996656</v>
      </c>
      <c r="S6" s="24">
        <v>5.8637124429999996E-3</v>
      </c>
      <c r="W6" s="109" t="s">
        <v>65</v>
      </c>
      <c r="X6" s="61">
        <f>K33</f>
        <v>8</v>
      </c>
      <c r="Y6" s="61">
        <f>L33</f>
        <v>6</v>
      </c>
      <c r="Z6" s="61">
        <f>M33</f>
        <v>6</v>
      </c>
    </row>
    <row r="7" spans="1:29" ht="15.6">
      <c r="A7" s="9" t="s">
        <v>8</v>
      </c>
      <c r="B7" s="34">
        <v>0.10893408</v>
      </c>
      <c r="C7" s="16">
        <v>0.11608452599999999</v>
      </c>
      <c r="D7" s="24">
        <v>0.108833073</v>
      </c>
      <c r="E7" s="17">
        <v>0.58589013000000001</v>
      </c>
      <c r="F7" s="23">
        <v>0.56258115200000003</v>
      </c>
      <c r="G7" s="58">
        <v>0.56342208800000004</v>
      </c>
      <c r="H7" s="17">
        <v>0.268354975</v>
      </c>
      <c r="I7" s="23">
        <v>0.27639021899999999</v>
      </c>
      <c r="J7" s="3">
        <v>0.270104434</v>
      </c>
      <c r="K7" s="25">
        <v>0.69481553799999995</v>
      </c>
      <c r="L7" s="5">
        <v>0.69541805599999995</v>
      </c>
      <c r="M7" s="18">
        <v>0.70531463599999999</v>
      </c>
      <c r="N7" s="17">
        <v>0.75164321899999997</v>
      </c>
      <c r="O7" s="5">
        <v>0.70254758100000003</v>
      </c>
      <c r="P7" s="24">
        <v>0.68636889899999998</v>
      </c>
      <c r="Q7" s="16">
        <v>0.71068399900000001</v>
      </c>
      <c r="R7" s="4">
        <v>0.68442776500000002</v>
      </c>
      <c r="S7" s="24">
        <v>0.68271654299999995</v>
      </c>
      <c r="W7" s="109" t="s">
        <v>66</v>
      </c>
      <c r="X7" s="61">
        <f>N33</f>
        <v>8</v>
      </c>
      <c r="Y7" s="61">
        <f>O33</f>
        <v>11</v>
      </c>
      <c r="Z7" s="61">
        <f>P33</f>
        <v>8</v>
      </c>
    </row>
    <row r="8" spans="1:29" ht="15.6">
      <c r="A8" s="9" t="s">
        <v>9</v>
      </c>
      <c r="B8" s="25">
        <v>0.92865334619999995</v>
      </c>
      <c r="C8" s="23">
        <v>0.92865334619999995</v>
      </c>
      <c r="D8" s="18">
        <v>0.93257633799999995</v>
      </c>
      <c r="E8" s="7">
        <v>0.94119176660000003</v>
      </c>
      <c r="F8" s="16">
        <v>0.94505606259999997</v>
      </c>
      <c r="G8" s="24">
        <v>0.93644134700000004</v>
      </c>
      <c r="H8" s="11">
        <v>2.94041167E-2</v>
      </c>
      <c r="I8" s="16">
        <v>2.7471968699999998E-2</v>
      </c>
      <c r="J8" s="23">
        <v>3.1779325999999997E-2</v>
      </c>
      <c r="K8" s="12">
        <v>0.94215330460000002</v>
      </c>
      <c r="L8" s="16">
        <v>0.94601760160000004</v>
      </c>
      <c r="M8" s="24">
        <v>0.94030635299999998</v>
      </c>
      <c r="N8" s="12">
        <v>0.952768646</v>
      </c>
      <c r="O8" s="16">
        <v>0.96049723899999995</v>
      </c>
      <c r="P8" s="24">
        <v>0.93644134700000004</v>
      </c>
      <c r="Q8" s="3">
        <v>0.94537124110000004</v>
      </c>
      <c r="R8" s="16">
        <v>0.95052363610000001</v>
      </c>
      <c r="S8" s="24">
        <v>0.93772968400000001</v>
      </c>
      <c r="W8" s="109" t="s">
        <v>67</v>
      </c>
      <c r="X8" s="61">
        <f>Q33</f>
        <v>7</v>
      </c>
      <c r="Y8" s="61">
        <f>R33</f>
        <v>9</v>
      </c>
      <c r="Z8" s="61">
        <f>S33</f>
        <v>5</v>
      </c>
    </row>
    <row r="9" spans="1:29" ht="15.6">
      <c r="A9" s="9" t="s">
        <v>10</v>
      </c>
      <c r="B9" s="35">
        <v>0.67906308339999999</v>
      </c>
      <c r="C9" s="16">
        <v>0.68220660609999995</v>
      </c>
      <c r="D9" s="24">
        <v>0.238885238</v>
      </c>
      <c r="E9" s="17">
        <v>0.76611098160000002</v>
      </c>
      <c r="F9" s="2">
        <v>0.76599624619999995</v>
      </c>
      <c r="G9" s="24">
        <v>0.30544053999999998</v>
      </c>
      <c r="H9" s="11">
        <v>1.16572294E-2</v>
      </c>
      <c r="I9" s="16">
        <v>1.1661937299999999E-2</v>
      </c>
      <c r="J9" s="23">
        <v>3.3224782000000001E-2</v>
      </c>
      <c r="K9" s="11">
        <v>0.7990751452</v>
      </c>
      <c r="L9" s="16">
        <v>0.7991417113</v>
      </c>
      <c r="M9" s="24">
        <v>0.37573491799999997</v>
      </c>
      <c r="N9" s="17">
        <v>0.81757057649999998</v>
      </c>
      <c r="O9" s="3">
        <v>0.81443436130000002</v>
      </c>
      <c r="P9" s="24">
        <v>0.30544053999999998</v>
      </c>
      <c r="Q9" s="16">
        <v>0.79499317010000004</v>
      </c>
      <c r="R9" s="3">
        <v>0.79397150000000005</v>
      </c>
      <c r="S9" s="24">
        <v>0.328248818</v>
      </c>
      <c r="AA9" s="1"/>
      <c r="AB9" s="1"/>
      <c r="AC9" s="1"/>
    </row>
    <row r="10" spans="1:29" ht="15.6">
      <c r="A10" s="9" t="s">
        <v>11</v>
      </c>
      <c r="B10" s="35">
        <v>0.68509045000000002</v>
      </c>
      <c r="C10" s="16">
        <v>0.69427454099999997</v>
      </c>
      <c r="D10" s="24">
        <v>0.66765353599999999</v>
      </c>
      <c r="E10" s="7">
        <v>0.75245979799999996</v>
      </c>
      <c r="F10" s="16">
        <v>0.76271283899999998</v>
      </c>
      <c r="G10" s="24">
        <v>0.71019528300000001</v>
      </c>
      <c r="H10" s="11">
        <v>4.471087E-2</v>
      </c>
      <c r="I10" s="16">
        <v>4.3359759999999997E-2</v>
      </c>
      <c r="J10" s="23">
        <v>5.0772402000000001E-2</v>
      </c>
      <c r="K10" s="12">
        <v>0.76836420800000005</v>
      </c>
      <c r="L10" s="16">
        <v>0.778576147</v>
      </c>
      <c r="M10" s="24">
        <v>0.72512446500000005</v>
      </c>
      <c r="N10" s="12">
        <v>0.80880277499999997</v>
      </c>
      <c r="O10" s="16">
        <v>0.82032881700000004</v>
      </c>
      <c r="P10" s="24">
        <v>0.73849162099999999</v>
      </c>
      <c r="Q10" s="3">
        <v>0.77601203799999996</v>
      </c>
      <c r="R10" s="16">
        <v>0.78681414500000002</v>
      </c>
      <c r="S10" s="24">
        <v>0.72454769699999999</v>
      </c>
    </row>
    <row r="11" spans="1:29" ht="15.6">
      <c r="A11" s="9" t="s">
        <v>12</v>
      </c>
      <c r="B11" s="35">
        <v>0.50905882999999996</v>
      </c>
      <c r="C11" s="23">
        <v>0.4684603</v>
      </c>
      <c r="D11" s="18">
        <v>0.57925863</v>
      </c>
      <c r="E11" s="7">
        <v>0.58512335999999998</v>
      </c>
      <c r="F11" s="23">
        <v>0.57820159000000004</v>
      </c>
      <c r="G11" s="18">
        <v>0.60931964000000005</v>
      </c>
      <c r="H11" s="11">
        <v>0.14494976000000001</v>
      </c>
      <c r="I11" s="23">
        <v>0.14758041999999999</v>
      </c>
      <c r="J11" s="16">
        <v>0.13274699000000001</v>
      </c>
      <c r="K11" s="11">
        <v>0.61111636999999996</v>
      </c>
      <c r="L11" s="23">
        <v>0.59780100999999997</v>
      </c>
      <c r="M11" s="18">
        <v>0.63882538</v>
      </c>
      <c r="N11" s="11">
        <v>0.63878435</v>
      </c>
      <c r="O11" s="16">
        <v>0.67180737999999995</v>
      </c>
      <c r="P11" s="24">
        <v>0.61001616999999997</v>
      </c>
      <c r="Q11" s="23">
        <v>0.61117776000000001</v>
      </c>
      <c r="R11" s="4">
        <v>0.61566779999999999</v>
      </c>
      <c r="S11" s="18">
        <v>0.61938676000000004</v>
      </c>
    </row>
    <row r="12" spans="1:29" ht="15.6">
      <c r="A12" s="9" t="s">
        <v>13</v>
      </c>
      <c r="B12" s="25">
        <v>0.79166666720000001</v>
      </c>
      <c r="C12" s="16">
        <v>0.79666666620000004</v>
      </c>
      <c r="D12" s="36">
        <v>0.79571428499999997</v>
      </c>
      <c r="E12" s="17">
        <v>0.88301587159999995</v>
      </c>
      <c r="F12" s="2">
        <v>0.88107143060000004</v>
      </c>
      <c r="G12" s="24">
        <v>0.86519842000000002</v>
      </c>
      <c r="H12" s="17">
        <v>4.2738093800000002E-2</v>
      </c>
      <c r="I12" s="3">
        <v>4.35317468E-2</v>
      </c>
      <c r="J12" s="23">
        <v>4.7936502999999998E-2</v>
      </c>
      <c r="K12" s="17">
        <v>0.90396825359999999</v>
      </c>
      <c r="L12" s="23">
        <v>0.89361111360000001</v>
      </c>
      <c r="M12" s="13">
        <v>0.9</v>
      </c>
      <c r="N12" s="12">
        <v>0.94841269800000005</v>
      </c>
      <c r="O12" s="16">
        <v>0.95166666499999997</v>
      </c>
      <c r="P12" s="24">
        <v>0.89829365100000003</v>
      </c>
      <c r="Q12" s="16">
        <v>0.91223809440000003</v>
      </c>
      <c r="R12" s="3">
        <v>0.9085952384</v>
      </c>
      <c r="S12" s="24">
        <v>0.88832539300000002</v>
      </c>
    </row>
    <row r="13" spans="1:29" ht="15.6">
      <c r="A13" s="9" t="s">
        <v>14</v>
      </c>
      <c r="B13" s="35">
        <v>5.7854195999999997E-2</v>
      </c>
      <c r="C13" s="23">
        <v>5.0860875E-2</v>
      </c>
      <c r="D13" s="18">
        <v>0.12185744699999999</v>
      </c>
      <c r="E13" s="7">
        <v>0.40563893099999998</v>
      </c>
      <c r="F13" s="23">
        <v>0.40537809800000002</v>
      </c>
      <c r="G13" s="18">
        <v>0.45368075499999999</v>
      </c>
      <c r="H13" s="25">
        <v>0.26733516899999998</v>
      </c>
      <c r="I13" s="3">
        <v>0.26672637999999999</v>
      </c>
      <c r="J13" s="16">
        <v>0.21673999799999999</v>
      </c>
      <c r="K13" s="25">
        <v>0.56330928599999996</v>
      </c>
      <c r="L13" s="4">
        <v>0.570912745</v>
      </c>
      <c r="M13" s="18">
        <v>0.69477746900000004</v>
      </c>
      <c r="N13" s="12">
        <v>0.54787415100000003</v>
      </c>
      <c r="O13" s="16">
        <v>0.55185737099999999</v>
      </c>
      <c r="P13" s="24">
        <v>0.52160634400000006</v>
      </c>
      <c r="Q13" s="23">
        <v>0.52532392999999999</v>
      </c>
      <c r="R13" s="3">
        <v>0.53144935800000004</v>
      </c>
      <c r="S13" s="18">
        <v>0.56623563899999996</v>
      </c>
    </row>
    <row r="14" spans="1:29" ht="16.2" thickBot="1">
      <c r="A14" s="9" t="s">
        <v>15</v>
      </c>
      <c r="B14" s="34">
        <v>0.43331867899999998</v>
      </c>
      <c r="C14" s="16">
        <v>0.45063415200000001</v>
      </c>
      <c r="D14" s="24">
        <v>0.36239428000000001</v>
      </c>
      <c r="E14" s="8">
        <v>0.64422687499999998</v>
      </c>
      <c r="F14" s="16">
        <v>0.65545852199999999</v>
      </c>
      <c r="G14" s="24">
        <v>0.56604407999999995</v>
      </c>
      <c r="H14" s="11">
        <v>0.169568843</v>
      </c>
      <c r="I14" s="16">
        <v>0.16465007800000001</v>
      </c>
      <c r="J14" s="23">
        <v>0.20585394000000001</v>
      </c>
      <c r="K14" s="12">
        <v>0.75097198600000004</v>
      </c>
      <c r="L14" s="16">
        <v>0.76118156299999995</v>
      </c>
      <c r="M14" s="24">
        <v>0.69490032999999995</v>
      </c>
      <c r="N14" s="12">
        <v>0.723352365</v>
      </c>
      <c r="O14" s="16">
        <v>0.73180906300000004</v>
      </c>
      <c r="P14" s="24">
        <v>0.62904835999999997</v>
      </c>
      <c r="Q14" s="4">
        <v>0.70899119899999996</v>
      </c>
      <c r="R14" s="16">
        <v>0.71878666700000005</v>
      </c>
      <c r="S14" s="24">
        <v>0.63218485000000002</v>
      </c>
    </row>
    <row r="15" spans="1:29" ht="16.2" thickBot="1">
      <c r="A15" s="20" t="s">
        <v>16</v>
      </c>
      <c r="B15" s="21">
        <f>AVERAGE(B3:B14)</f>
        <v>0.38658949248333335</v>
      </c>
      <c r="C15" s="22">
        <f>AVERAGE(C3:C14)</f>
        <v>0.38257052545833331</v>
      </c>
      <c r="D15" s="27">
        <f>AVERAGE(D3:D14)</f>
        <v>0.33809583119275</v>
      </c>
      <c r="E15" s="21">
        <f>AVERAGE(E3:E14)</f>
        <v>0.55480871740000004</v>
      </c>
      <c r="F15" s="22">
        <f t="shared" ref="F15:S15" si="0">AVERAGE(F3:F14)</f>
        <v>0.55152811253333323</v>
      </c>
      <c r="G15" s="27">
        <f t="shared" si="0"/>
        <v>0.47534687973191669</v>
      </c>
      <c r="H15" s="21">
        <f t="shared" si="0"/>
        <v>0.130099502575</v>
      </c>
      <c r="I15" s="26">
        <f t="shared" si="0"/>
        <v>0.13225038614999998</v>
      </c>
      <c r="J15" s="57">
        <f t="shared" si="0"/>
        <v>0.13091766290433335</v>
      </c>
      <c r="K15" s="21">
        <f t="shared" si="0"/>
        <v>0.62405789570000014</v>
      </c>
      <c r="L15" s="22">
        <f t="shared" si="0"/>
        <v>0.62285719929166661</v>
      </c>
      <c r="M15" s="27">
        <f t="shared" si="0"/>
        <v>0.57825535745441681</v>
      </c>
      <c r="N15" s="21">
        <f t="shared" si="0"/>
        <v>0.63562318595833334</v>
      </c>
      <c r="O15" s="22">
        <f t="shared" si="0"/>
        <v>0.63512597935833337</v>
      </c>
      <c r="P15" s="27">
        <f t="shared" si="0"/>
        <v>0.51320219373191678</v>
      </c>
      <c r="Q15" s="21">
        <f t="shared" si="0"/>
        <v>0.61342253621666665</v>
      </c>
      <c r="R15" s="22">
        <f t="shared" si="0"/>
        <v>0.61184432779166664</v>
      </c>
      <c r="S15" s="27">
        <f t="shared" si="0"/>
        <v>0.52376036733525</v>
      </c>
    </row>
    <row r="16" spans="1:29" ht="16.2" thickBot="1">
      <c r="A16" s="135" t="s">
        <v>78</v>
      </c>
      <c r="B16" s="88">
        <v>1</v>
      </c>
      <c r="C16" s="89">
        <v>5</v>
      </c>
      <c r="D16" s="90">
        <v>4</v>
      </c>
      <c r="E16" s="88">
        <v>5</v>
      </c>
      <c r="F16" s="89">
        <v>5</v>
      </c>
      <c r="G16" s="90">
        <v>2</v>
      </c>
      <c r="H16" s="88">
        <v>5</v>
      </c>
      <c r="I16" s="89">
        <v>4</v>
      </c>
      <c r="J16" s="90">
        <v>3</v>
      </c>
      <c r="K16" s="88">
        <v>2</v>
      </c>
      <c r="L16" s="89">
        <v>6</v>
      </c>
      <c r="M16" s="90">
        <v>4</v>
      </c>
      <c r="N16" s="88">
        <v>4</v>
      </c>
      <c r="O16" s="89">
        <v>8</v>
      </c>
      <c r="P16" s="90">
        <v>0</v>
      </c>
      <c r="Q16" s="88">
        <v>5</v>
      </c>
      <c r="R16" s="89">
        <v>5</v>
      </c>
      <c r="S16" s="90">
        <v>2</v>
      </c>
    </row>
    <row r="17" spans="1:22" ht="15.6">
      <c r="A17" s="59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</row>
    <row r="18" spans="1:22" ht="15.6" thickBot="1">
      <c r="B18" s="60" t="s">
        <v>38</v>
      </c>
      <c r="C18" s="1"/>
      <c r="D18" s="60" t="s">
        <v>39</v>
      </c>
      <c r="F18" s="60" t="s">
        <v>40</v>
      </c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1:22" ht="15.6">
      <c r="A19" s="103" t="s">
        <v>0</v>
      </c>
      <c r="B19" s="105" t="s">
        <v>22</v>
      </c>
      <c r="C19" s="106"/>
      <c r="D19" s="107"/>
      <c r="E19" s="98" t="s">
        <v>23</v>
      </c>
      <c r="F19" s="99"/>
      <c r="G19" s="100"/>
      <c r="H19" s="98" t="s">
        <v>24</v>
      </c>
      <c r="I19" s="99"/>
      <c r="J19" s="100"/>
      <c r="K19" s="98" t="s">
        <v>25</v>
      </c>
      <c r="L19" s="99"/>
      <c r="M19" s="100"/>
      <c r="N19" s="98" t="s">
        <v>26</v>
      </c>
      <c r="O19" s="99"/>
      <c r="P19" s="100"/>
      <c r="Q19" s="98" t="s">
        <v>27</v>
      </c>
      <c r="R19" s="99"/>
      <c r="S19" s="100"/>
      <c r="T19" s="98" t="s">
        <v>31</v>
      </c>
      <c r="U19" s="99"/>
      <c r="V19" s="100"/>
    </row>
    <row r="20" spans="1:22" ht="15.6">
      <c r="A20" s="104"/>
      <c r="B20" s="83" t="s">
        <v>28</v>
      </c>
      <c r="C20" s="84" t="s">
        <v>29</v>
      </c>
      <c r="D20" s="85" t="s">
        <v>30</v>
      </c>
      <c r="E20" s="83" t="s">
        <v>32</v>
      </c>
      <c r="F20" s="84" t="s">
        <v>33</v>
      </c>
      <c r="G20" s="85" t="s">
        <v>34</v>
      </c>
      <c r="H20" s="83" t="s">
        <v>32</v>
      </c>
      <c r="I20" s="84" t="s">
        <v>33</v>
      </c>
      <c r="J20" s="85" t="s">
        <v>34</v>
      </c>
      <c r="K20" s="83" t="s">
        <v>32</v>
      </c>
      <c r="L20" s="84" t="s">
        <v>33</v>
      </c>
      <c r="M20" s="85" t="s">
        <v>34</v>
      </c>
      <c r="N20" s="83" t="s">
        <v>32</v>
      </c>
      <c r="O20" s="84" t="s">
        <v>33</v>
      </c>
      <c r="P20" s="85" t="s">
        <v>34</v>
      </c>
      <c r="Q20" s="83" t="s">
        <v>32</v>
      </c>
      <c r="R20" s="84" t="s">
        <v>33</v>
      </c>
      <c r="S20" s="85" t="s">
        <v>34</v>
      </c>
      <c r="T20" s="83" t="s">
        <v>32</v>
      </c>
      <c r="U20" s="84" t="s">
        <v>33</v>
      </c>
      <c r="V20" s="85" t="s">
        <v>34</v>
      </c>
    </row>
    <row r="21" spans="1:22" ht="15.6">
      <c r="A21" s="68" t="s">
        <v>4</v>
      </c>
      <c r="B21" s="64">
        <f>IF(B3&gt;D3,1,0)</f>
        <v>1</v>
      </c>
      <c r="C21" s="61">
        <f>IF(B3&gt;C3,1,0)</f>
        <v>0</v>
      </c>
      <c r="D21" s="65">
        <f>IF(AND((B3&gt;C3),(B3&gt;D3)),1,0)</f>
        <v>0</v>
      </c>
      <c r="E21" s="64">
        <f>IF(F3&gt;E3,1,0)</f>
        <v>1</v>
      </c>
      <c r="F21" s="61">
        <f>IF(F3&gt;G3,1,0)</f>
        <v>1</v>
      </c>
      <c r="G21" s="65">
        <f>IF(AND((F3&gt;E3),(F3&gt;G3)),1,0)</f>
        <v>1</v>
      </c>
      <c r="H21" s="64">
        <f>IF(I3&lt;H3,1,0)</f>
        <v>1</v>
      </c>
      <c r="I21" s="61">
        <f>IF(I3&lt;J3,1,0)</f>
        <v>1</v>
      </c>
      <c r="J21" s="65">
        <f>IF(AND((I3&lt;H3),(I3&lt;J3)),1,0)</f>
        <v>1</v>
      </c>
      <c r="K21" s="64">
        <f>IF(L3&gt;K3,1,0)</f>
        <v>1</v>
      </c>
      <c r="L21" s="61">
        <f>IF(L3&gt;M3,1,0)</f>
        <v>1</v>
      </c>
      <c r="M21" s="65">
        <f>IF(AND((L3&gt;K3),(L3&gt;M3)),1,0)</f>
        <v>1</v>
      </c>
      <c r="N21" s="64">
        <f>IF(O3&gt;N3,1,0)</f>
        <v>1</v>
      </c>
      <c r="O21" s="61">
        <f>IF(O3&gt;P3,1,0)</f>
        <v>1</v>
      </c>
      <c r="P21" s="65">
        <f>IF(AND((O3&gt;N3),(O3&gt;P3)),1,0)</f>
        <v>1</v>
      </c>
      <c r="Q21" s="64">
        <f>IF(R3&gt;Q3,1,0)</f>
        <v>1</v>
      </c>
      <c r="R21" s="61">
        <f>IF(R3&gt;S3,1,0)</f>
        <v>1</v>
      </c>
      <c r="S21" s="65">
        <f>IF(AND((R3&gt;Q3),(R3&gt;S3)),1,0)</f>
        <v>1</v>
      </c>
      <c r="T21" s="66">
        <f>SUM(E21,H21,K21,N21,Q21,)</f>
        <v>5</v>
      </c>
      <c r="U21" s="63">
        <f>SUM(F21,I21,L21,O21,R21)</f>
        <v>5</v>
      </c>
      <c r="V21" s="67">
        <f>SUM(G21,J21,M21,P21,S21)</f>
        <v>5</v>
      </c>
    </row>
    <row r="22" spans="1:22" ht="15.6">
      <c r="A22" s="68" t="s">
        <v>5</v>
      </c>
      <c r="B22" s="64">
        <f>IF(B4&gt;D4,1,0)</f>
        <v>0</v>
      </c>
      <c r="C22" s="61">
        <f>IF(B4&gt;C4,1,0)</f>
        <v>0</v>
      </c>
      <c r="D22" s="65">
        <f>IF(AND((B4&gt;C4),(B4&gt;D4)),1,0)</f>
        <v>0</v>
      </c>
      <c r="E22" s="64">
        <f>IF(F4&gt;E4,1,0)</f>
        <v>0</v>
      </c>
      <c r="F22" s="61">
        <f>IF(F4&gt;G4,1,0)</f>
        <v>1</v>
      </c>
      <c r="G22" s="65">
        <f>IF(AND((F4&gt;E4),(F4&gt;G4)),1,0)</f>
        <v>0</v>
      </c>
      <c r="H22" s="64">
        <f>IF(I4&lt;H4,1,0)</f>
        <v>0</v>
      </c>
      <c r="I22" s="61">
        <f>IF(I4&lt;J4,1,0)</f>
        <v>0</v>
      </c>
      <c r="J22" s="65">
        <f>IF(AND((I4&lt;H4),(I4&lt;J4)),1,0)</f>
        <v>0</v>
      </c>
      <c r="K22" s="64">
        <f>IF(L4&gt;K4,1,0)</f>
        <v>0</v>
      </c>
      <c r="L22" s="61">
        <f>IF(L4&gt;M4,1,0)</f>
        <v>0</v>
      </c>
      <c r="M22" s="65">
        <f>IF(AND((L4&gt;K4),(L4&gt;M4)),1,0)</f>
        <v>0</v>
      </c>
      <c r="N22" s="64">
        <f>IF(O4&gt;N4,1,0)</f>
        <v>0</v>
      </c>
      <c r="O22" s="61">
        <f>IF(O4&gt;P4,1,0)</f>
        <v>1</v>
      </c>
      <c r="P22" s="65">
        <f>IF(AND((O4&gt;N4),(O4&gt;P4)),1,0)</f>
        <v>0</v>
      </c>
      <c r="Q22" s="64">
        <f>IF(R4&gt;Q4,1,0)</f>
        <v>0</v>
      </c>
      <c r="R22" s="61">
        <f>IF(R4&gt;S4,1,0)</f>
        <v>1</v>
      </c>
      <c r="S22" s="65">
        <f>IF(AND((R4&gt;Q4),(R4&gt;S4)),1,0)</f>
        <v>0</v>
      </c>
      <c r="T22" s="66">
        <f t="shared" ref="T22:T32" si="1">SUM(E22,H22,K22,N22,Q22,)</f>
        <v>0</v>
      </c>
      <c r="U22" s="63">
        <f t="shared" ref="U22:V33" si="2">SUM(F22,I22,L22,O22,R22)</f>
        <v>3</v>
      </c>
      <c r="V22" s="67">
        <f t="shared" si="2"/>
        <v>0</v>
      </c>
    </row>
    <row r="23" spans="1:22" ht="15.6">
      <c r="A23" s="68" t="s">
        <v>6</v>
      </c>
      <c r="B23" s="64">
        <f>IF(B5&gt;D5,1,0)</f>
        <v>0</v>
      </c>
      <c r="C23" s="61">
        <f>IF(B5&gt;C5,1,0)</f>
        <v>1</v>
      </c>
      <c r="D23" s="65">
        <f>IF(AND((B5&gt;C5),(B5&gt;D5)),1,0)</f>
        <v>0</v>
      </c>
      <c r="E23" s="64">
        <f>IF(F5&gt;E5,1,0)</f>
        <v>0</v>
      </c>
      <c r="F23" s="61">
        <f>IF(F5&gt;G5,1,0)</f>
        <v>0</v>
      </c>
      <c r="G23" s="65">
        <f>IF(AND((F5&gt;E5),(F5&gt;G5)),1,0)</f>
        <v>0</v>
      </c>
      <c r="H23" s="64">
        <f>IF(I5&lt;H5,1,0)</f>
        <v>0</v>
      </c>
      <c r="I23" s="61">
        <f>IF(I5&lt;J5,1,0)</f>
        <v>0</v>
      </c>
      <c r="J23" s="65">
        <f>IF(AND((I5&lt;H5),(I5&lt;J5)),1,0)</f>
        <v>0</v>
      </c>
      <c r="K23" s="64">
        <f>IF(L5&gt;K5,1,0)</f>
        <v>0</v>
      </c>
      <c r="L23" s="61">
        <f>IF(L5&gt;M5,1,0)</f>
        <v>0</v>
      </c>
      <c r="M23" s="65">
        <f>IF(AND((L5&gt;K5),(L5&gt;M5)),1,0)</f>
        <v>0</v>
      </c>
      <c r="N23" s="64">
        <f>IF(O5&gt;N5,1,0)</f>
        <v>0</v>
      </c>
      <c r="O23" s="61">
        <f>IF(O5&gt;P5,1,0)</f>
        <v>0</v>
      </c>
      <c r="P23" s="65">
        <f>IF(AND((O5&gt;N5),(O5&gt;P5)),1,0)</f>
        <v>0</v>
      </c>
      <c r="Q23" s="64">
        <f>IF(R5&gt;Q5,1,0)</f>
        <v>0</v>
      </c>
      <c r="R23" s="61">
        <f>IF(R5&gt;S5,1,0)</f>
        <v>0</v>
      </c>
      <c r="S23" s="65">
        <f>IF(AND((R5&gt;Q5),(R5&gt;S5)),1,0)</f>
        <v>0</v>
      </c>
      <c r="T23" s="66">
        <f t="shared" si="1"/>
        <v>0</v>
      </c>
      <c r="U23" s="63">
        <f t="shared" si="2"/>
        <v>0</v>
      </c>
      <c r="V23" s="67">
        <f t="shared" si="2"/>
        <v>0</v>
      </c>
    </row>
    <row r="24" spans="1:22" ht="15.6">
      <c r="A24" s="68" t="s">
        <v>7</v>
      </c>
      <c r="B24" s="64">
        <f>IF(B6&gt;D6,1,0)</f>
        <v>1</v>
      </c>
      <c r="C24" s="61">
        <f>IF(B6&gt;C6,1,0)</f>
        <v>1</v>
      </c>
      <c r="D24" s="65">
        <f>IF(AND((B6&gt;C6),(B6&gt;D6)),1,0)</f>
        <v>1</v>
      </c>
      <c r="E24" s="64">
        <f>IF(F6&gt;E6,1,0)</f>
        <v>1</v>
      </c>
      <c r="F24" s="61">
        <f>IF(F6&gt;G6,1,0)</f>
        <v>1</v>
      </c>
      <c r="G24" s="65">
        <f>IF(AND((F6&gt;E6),(F6&gt;G6)),1,0)</f>
        <v>1</v>
      </c>
      <c r="H24" s="64">
        <f>IF(I6&lt;H6,1,0)</f>
        <v>0</v>
      </c>
      <c r="I24" s="61">
        <f>IF(I6&lt;J6,1,0)</f>
        <v>1</v>
      </c>
      <c r="J24" s="65">
        <f>IF(AND((I6&lt;H6),(I6&lt;J6)),1,0)</f>
        <v>0</v>
      </c>
      <c r="K24" s="64">
        <f>IF(L6&gt;K6,1,0)</f>
        <v>1</v>
      </c>
      <c r="L24" s="61">
        <f>IF(L6&gt;M6,1,0)</f>
        <v>1</v>
      </c>
      <c r="M24" s="65">
        <f>IF(AND((L6&gt;K6),(L6&gt;M6)),1,0)</f>
        <v>1</v>
      </c>
      <c r="N24" s="64">
        <f>IF(O6&gt;N6,1,0)</f>
        <v>1</v>
      </c>
      <c r="O24" s="61">
        <f>IF(O6&gt;P6,1,0)</f>
        <v>1</v>
      </c>
      <c r="P24" s="65">
        <f>IF(AND((O6&gt;N6),(O6&gt;P6)),1,0)</f>
        <v>1</v>
      </c>
      <c r="Q24" s="64">
        <f>IF(R6&gt;Q6,1,0)</f>
        <v>1</v>
      </c>
      <c r="R24" s="61">
        <f>IF(R6&gt;S6,1,0)</f>
        <v>1</v>
      </c>
      <c r="S24" s="65">
        <f>IF(AND((R6&gt;Q6),(R6&gt;S6)),1,0)</f>
        <v>1</v>
      </c>
      <c r="T24" s="66">
        <f t="shared" si="1"/>
        <v>4</v>
      </c>
      <c r="U24" s="63">
        <f t="shared" si="2"/>
        <v>5</v>
      </c>
      <c r="V24" s="67">
        <f t="shared" si="2"/>
        <v>4</v>
      </c>
    </row>
    <row r="25" spans="1:22" ht="15.6">
      <c r="A25" s="68" t="s">
        <v>8</v>
      </c>
      <c r="B25" s="64">
        <f>IF(B7&gt;D7,1,0)</f>
        <v>1</v>
      </c>
      <c r="C25" s="61">
        <f>IF(B7&gt;C7,1,0)</f>
        <v>0</v>
      </c>
      <c r="D25" s="65">
        <f>IF(AND((B7&gt;C7),(B7&gt;D7)),1,0)</f>
        <v>0</v>
      </c>
      <c r="E25" s="64">
        <f>IF(F7&gt;E7,1,0)</f>
        <v>0</v>
      </c>
      <c r="F25" s="61">
        <f>IF(F7&gt;G7,1,0)</f>
        <v>0</v>
      </c>
      <c r="G25" s="65">
        <f>IF(AND((F7&gt;E7),(F7&gt;G7)),1,0)</f>
        <v>0</v>
      </c>
      <c r="H25" s="64">
        <f>IF(I7&lt;H7,1,0)</f>
        <v>0</v>
      </c>
      <c r="I25" s="61">
        <f>IF(I7&lt;J7,1,0)</f>
        <v>0</v>
      </c>
      <c r="J25" s="65">
        <f>IF(AND((I7&lt;H7),(I7&lt;J7)),1,0)</f>
        <v>0</v>
      </c>
      <c r="K25" s="64">
        <f>IF(L7&gt;K7,1,0)</f>
        <v>1</v>
      </c>
      <c r="L25" s="61">
        <f>IF(L7&gt;M7,1,0)</f>
        <v>0</v>
      </c>
      <c r="M25" s="65">
        <f>IF(AND((L7&gt;K7),(L7&gt;M7)),1,0)</f>
        <v>0</v>
      </c>
      <c r="N25" s="64">
        <f>IF(O7&gt;N7,1,0)</f>
        <v>0</v>
      </c>
      <c r="O25" s="61">
        <f>IF(O7&gt;P7,1,0)</f>
        <v>1</v>
      </c>
      <c r="P25" s="65">
        <f>IF(AND((O7&gt;N7),(O7&gt;P7)),1,0)</f>
        <v>0</v>
      </c>
      <c r="Q25" s="64">
        <f>IF(R7&gt;Q7,1,0)</f>
        <v>0</v>
      </c>
      <c r="R25" s="61">
        <f>IF(R7&gt;S7,1,0)</f>
        <v>1</v>
      </c>
      <c r="S25" s="65">
        <f>IF(AND((R7&gt;Q7),(R7&gt;S7)),1,0)</f>
        <v>0</v>
      </c>
      <c r="T25" s="66">
        <f t="shared" si="1"/>
        <v>1</v>
      </c>
      <c r="U25" s="63">
        <f t="shared" si="2"/>
        <v>2</v>
      </c>
      <c r="V25" s="67">
        <f t="shared" si="2"/>
        <v>0</v>
      </c>
    </row>
    <row r="26" spans="1:22" ht="15.6">
      <c r="A26" s="68" t="s">
        <v>9</v>
      </c>
      <c r="B26" s="64">
        <f>IF(B8&gt;D8,1,0)</f>
        <v>0</v>
      </c>
      <c r="C26" s="61">
        <f>IF(B8&gt;C8,1,0)</f>
        <v>0</v>
      </c>
      <c r="D26" s="65">
        <f>IF(AND((B8&gt;C8),(B8&gt;D8)),1,0)</f>
        <v>0</v>
      </c>
      <c r="E26" s="64">
        <f>IF(F8&gt;E8,1,0)</f>
        <v>1</v>
      </c>
      <c r="F26" s="61">
        <f>IF(F8&gt;G8,1,0)</f>
        <v>1</v>
      </c>
      <c r="G26" s="65">
        <f>IF(AND((F8&gt;E8),(F8&gt;G8)),1,0)</f>
        <v>1</v>
      </c>
      <c r="H26" s="64">
        <f>IF(I8&lt;H8,1,0)</f>
        <v>1</v>
      </c>
      <c r="I26" s="61">
        <f>IF(I8&lt;J8,1,0)</f>
        <v>1</v>
      </c>
      <c r="J26" s="65">
        <f>IF(AND((I8&lt;H8),(I8&lt;J8)),1,0)</f>
        <v>1</v>
      </c>
      <c r="K26" s="64">
        <f>IF(L8&gt;K8,1,0)</f>
        <v>1</v>
      </c>
      <c r="L26" s="61">
        <f>IF(L8&gt;M8,1,0)</f>
        <v>1</v>
      </c>
      <c r="M26" s="65">
        <f>IF(AND((L8&gt;K8),(L8&gt;M8)),1,0)</f>
        <v>1</v>
      </c>
      <c r="N26" s="64">
        <f>IF(O8&gt;N8,1,0)</f>
        <v>1</v>
      </c>
      <c r="O26" s="61">
        <f>IF(O8&gt;P8,1,0)</f>
        <v>1</v>
      </c>
      <c r="P26" s="65">
        <f>IF(AND((O8&gt;N8),(O8&gt;P8)),1,0)</f>
        <v>1</v>
      </c>
      <c r="Q26" s="64">
        <f>IF(R8&gt;Q8,1,0)</f>
        <v>1</v>
      </c>
      <c r="R26" s="61">
        <f>IF(R8&gt;S8,1,0)</f>
        <v>1</v>
      </c>
      <c r="S26" s="65">
        <f>IF(AND((R8&gt;Q8),(R8&gt;S8)),1,0)</f>
        <v>1</v>
      </c>
      <c r="T26" s="66">
        <f t="shared" si="1"/>
        <v>5</v>
      </c>
      <c r="U26" s="63">
        <f t="shared" si="2"/>
        <v>5</v>
      </c>
      <c r="V26" s="67">
        <f t="shared" si="2"/>
        <v>5</v>
      </c>
    </row>
    <row r="27" spans="1:22" ht="15.6">
      <c r="A27" s="68" t="s">
        <v>10</v>
      </c>
      <c r="B27" s="64">
        <f>IF(B9&gt;D9,1,0)</f>
        <v>1</v>
      </c>
      <c r="C27" s="61">
        <f>IF(B9&gt;C9,1,0)</f>
        <v>0</v>
      </c>
      <c r="D27" s="65">
        <f>IF(AND((B9&gt;C9),(B9&gt;D9)),1,0)</f>
        <v>0</v>
      </c>
      <c r="E27" s="64">
        <f>IF(F9&gt;E9,1,0)</f>
        <v>0</v>
      </c>
      <c r="F27" s="61">
        <f>IF(F9&gt;G9,1,0)</f>
        <v>1</v>
      </c>
      <c r="G27" s="65">
        <f>IF(AND((F9&gt;E9),(F9&gt;G9)),1,0)</f>
        <v>0</v>
      </c>
      <c r="H27" s="64">
        <f>IF(I9&lt;H9,1,0)</f>
        <v>0</v>
      </c>
      <c r="I27" s="61">
        <f>IF(I9&lt;J9,1,0)</f>
        <v>1</v>
      </c>
      <c r="J27" s="65">
        <f>IF(AND((I9&lt;H9),(I9&lt;J9)),1,0)</f>
        <v>0</v>
      </c>
      <c r="K27" s="64">
        <f>IF(L9&gt;K9,1,0)</f>
        <v>1</v>
      </c>
      <c r="L27" s="61">
        <f>IF(L9&gt;M9,1,0)</f>
        <v>1</v>
      </c>
      <c r="M27" s="65">
        <f>IF(AND((L9&gt;K9),(L9&gt;M9)),1,0)</f>
        <v>1</v>
      </c>
      <c r="N27" s="64">
        <f>IF(O9&gt;N9,1,0)</f>
        <v>0</v>
      </c>
      <c r="O27" s="61">
        <f>IF(O9&gt;P9,1,0)</f>
        <v>1</v>
      </c>
      <c r="P27" s="65">
        <f>IF(AND((O9&gt;N9),(O9&gt;P9)),1,0)</f>
        <v>0</v>
      </c>
      <c r="Q27" s="64">
        <f>IF(R9&gt;Q9,1,0)</f>
        <v>0</v>
      </c>
      <c r="R27" s="61">
        <f>IF(R9&gt;S9,1,0)</f>
        <v>1</v>
      </c>
      <c r="S27" s="65">
        <f>IF(AND((R9&gt;Q9),(R9&gt;S9)),1,0)</f>
        <v>0</v>
      </c>
      <c r="T27" s="66">
        <f t="shared" si="1"/>
        <v>1</v>
      </c>
      <c r="U27" s="63">
        <f t="shared" si="2"/>
        <v>5</v>
      </c>
      <c r="V27" s="67">
        <f t="shared" si="2"/>
        <v>1</v>
      </c>
    </row>
    <row r="28" spans="1:22" ht="15.6">
      <c r="A28" s="68" t="s">
        <v>11</v>
      </c>
      <c r="B28" s="64">
        <f>IF(B10&gt;D10,1,0)</f>
        <v>1</v>
      </c>
      <c r="C28" s="61">
        <f>IF(B10&gt;C10,1,0)</f>
        <v>0</v>
      </c>
      <c r="D28" s="65">
        <f>IF(AND((B10&gt;C10),(B10&gt;D10)),1,0)</f>
        <v>0</v>
      </c>
      <c r="E28" s="64">
        <f>IF(F10&gt;E10,1,0)</f>
        <v>1</v>
      </c>
      <c r="F28" s="61">
        <f>IF(F10&gt;G10,1,0)</f>
        <v>1</v>
      </c>
      <c r="G28" s="65">
        <f>IF(AND((F10&gt;E10),(F10&gt;G10)),1,0)</f>
        <v>1</v>
      </c>
      <c r="H28" s="64">
        <f>IF(I10&lt;H10,1,0)</f>
        <v>1</v>
      </c>
      <c r="I28" s="61">
        <f>IF(I10&lt;J10,1,0)</f>
        <v>1</v>
      </c>
      <c r="J28" s="65">
        <f>IF(AND((I10&lt;H10),(I10&lt;J10)),1,0)</f>
        <v>1</v>
      </c>
      <c r="K28" s="64">
        <f>IF(L10&gt;K10,1,0)</f>
        <v>1</v>
      </c>
      <c r="L28" s="61">
        <f>IF(L10&gt;M10,1,0)</f>
        <v>1</v>
      </c>
      <c r="M28" s="65">
        <f>IF(AND((L10&gt;K10),(L10&gt;M10)),1,0)</f>
        <v>1</v>
      </c>
      <c r="N28" s="64">
        <f>IF(O10&gt;N10,1,0)</f>
        <v>1</v>
      </c>
      <c r="O28" s="61">
        <f>IF(O10&gt;P10,1,0)</f>
        <v>1</v>
      </c>
      <c r="P28" s="65">
        <f>IF(AND((O10&gt;N10),(O10&gt;P10)),1,0)</f>
        <v>1</v>
      </c>
      <c r="Q28" s="64">
        <f>IF(R10&gt;Q10,1,0)</f>
        <v>1</v>
      </c>
      <c r="R28" s="61">
        <f>IF(R10&gt;S10,1,0)</f>
        <v>1</v>
      </c>
      <c r="S28" s="65">
        <f>IF(AND((R10&gt;Q10),(R10&gt;S10)),1,0)</f>
        <v>1</v>
      </c>
      <c r="T28" s="66">
        <f t="shared" si="1"/>
        <v>5</v>
      </c>
      <c r="U28" s="63">
        <f t="shared" si="2"/>
        <v>5</v>
      </c>
      <c r="V28" s="67">
        <f t="shared" si="2"/>
        <v>5</v>
      </c>
    </row>
    <row r="29" spans="1:22" ht="15.6">
      <c r="A29" s="68" t="s">
        <v>12</v>
      </c>
      <c r="B29" s="64">
        <f>IF(B11&gt;D11,1,0)</f>
        <v>0</v>
      </c>
      <c r="C29" s="61">
        <f>IF(B11&gt;C11,1,0)</f>
        <v>1</v>
      </c>
      <c r="D29" s="65">
        <f>IF(AND((B11&gt;C11),(B11&gt;D11)),1,0)</f>
        <v>0</v>
      </c>
      <c r="E29" s="64">
        <f>IF(F11&gt;E11,1,0)</f>
        <v>0</v>
      </c>
      <c r="F29" s="61">
        <f>IF(F11&gt;G11,1,0)</f>
        <v>0</v>
      </c>
      <c r="G29" s="65">
        <f>IF(AND((F11&gt;E11),(F11&gt;G11)),1,0)</f>
        <v>0</v>
      </c>
      <c r="H29" s="64">
        <f>IF(I11&lt;H11,1,0)</f>
        <v>0</v>
      </c>
      <c r="I29" s="61">
        <f>IF(I11&lt;J11,1,0)</f>
        <v>0</v>
      </c>
      <c r="J29" s="65">
        <f>IF(AND((I11&lt;H11),(I11&lt;J11)),1,0)</f>
        <v>0</v>
      </c>
      <c r="K29" s="64">
        <f>IF(L11&gt;K11,1,0)</f>
        <v>0</v>
      </c>
      <c r="L29" s="61">
        <f>IF(L11&gt;M11,1,0)</f>
        <v>0</v>
      </c>
      <c r="M29" s="65">
        <f>IF(AND((L11&gt;K11),(L11&gt;M11)),1,0)</f>
        <v>0</v>
      </c>
      <c r="N29" s="64">
        <f>IF(O11&gt;N11,1,0)</f>
        <v>1</v>
      </c>
      <c r="O29" s="61">
        <f>IF(O11&gt;P11,1,0)</f>
        <v>1</v>
      </c>
      <c r="P29" s="65">
        <f>IF(AND((O11&gt;N11),(O11&gt;P11)),1,0)</f>
        <v>1</v>
      </c>
      <c r="Q29" s="64">
        <f>IF(R11&gt;Q11,1,0)</f>
        <v>1</v>
      </c>
      <c r="R29" s="61">
        <f>IF(R11&gt;S11,1,0)</f>
        <v>0</v>
      </c>
      <c r="S29" s="65">
        <f>IF(AND((R11&gt;Q11),(R11&gt;S11)),1,0)</f>
        <v>0</v>
      </c>
      <c r="T29" s="66">
        <f t="shared" si="1"/>
        <v>2</v>
      </c>
      <c r="U29" s="63">
        <f t="shared" si="2"/>
        <v>1</v>
      </c>
      <c r="V29" s="67">
        <f t="shared" si="2"/>
        <v>1</v>
      </c>
    </row>
    <row r="30" spans="1:22" ht="15.6">
      <c r="A30" s="68" t="s">
        <v>13</v>
      </c>
      <c r="B30" s="64">
        <f>IF(B12&gt;D12,1,0)</f>
        <v>0</v>
      </c>
      <c r="C30" s="61">
        <f>IF(B12&gt;C12,1,0)</f>
        <v>0</v>
      </c>
      <c r="D30" s="65">
        <f>IF(AND((B12&gt;C12),(B12&gt;D12)),1,0)</f>
        <v>0</v>
      </c>
      <c r="E30" s="64">
        <f>IF(F12&gt;E12,1,0)</f>
        <v>0</v>
      </c>
      <c r="F30" s="61">
        <f>IF(F12&gt;G12,1,0)</f>
        <v>1</v>
      </c>
      <c r="G30" s="65">
        <f>IF(AND((F12&gt;E12),(F12&gt;G12)),1,0)</f>
        <v>0</v>
      </c>
      <c r="H30" s="64">
        <f>IF(I12&lt;H12,1,0)</f>
        <v>0</v>
      </c>
      <c r="I30" s="61">
        <f>IF(I12&lt;J12,1,0)</f>
        <v>1</v>
      </c>
      <c r="J30" s="65">
        <f>IF(AND((I12&lt;H12),(I12&lt;J12)),1,0)</f>
        <v>0</v>
      </c>
      <c r="K30" s="64">
        <f>IF(L12&gt;K12,1,0)</f>
        <v>0</v>
      </c>
      <c r="L30" s="61">
        <f>IF(L12&gt;M12,1,0)</f>
        <v>0</v>
      </c>
      <c r="M30" s="65">
        <f>IF(AND((L12&gt;K12),(L12&gt;M12)),1,0)</f>
        <v>0</v>
      </c>
      <c r="N30" s="64">
        <f>IF(O12&gt;N12,1,0)</f>
        <v>1</v>
      </c>
      <c r="O30" s="61">
        <f>IF(O12&gt;P12,1,0)</f>
        <v>1</v>
      </c>
      <c r="P30" s="65">
        <f>IF(AND((O12&gt;N12),(O12&gt;P12)),1,0)</f>
        <v>1</v>
      </c>
      <c r="Q30" s="64">
        <f>IF(R12&gt;Q12,1,0)</f>
        <v>0</v>
      </c>
      <c r="R30" s="61">
        <f>IF(R12&gt;S12,1,0)</f>
        <v>1</v>
      </c>
      <c r="S30" s="65">
        <f>IF(AND((R12&gt;Q12),(R12&gt;S12)),1,0)</f>
        <v>0</v>
      </c>
      <c r="T30" s="66">
        <f t="shared" si="1"/>
        <v>1</v>
      </c>
      <c r="U30" s="63">
        <f t="shared" si="2"/>
        <v>4</v>
      </c>
      <c r="V30" s="67">
        <f t="shared" si="2"/>
        <v>1</v>
      </c>
    </row>
    <row r="31" spans="1:22" ht="15.6">
      <c r="A31" s="68" t="s">
        <v>14</v>
      </c>
      <c r="B31" s="64">
        <f>IF(B13&gt;D13,1,0)</f>
        <v>0</v>
      </c>
      <c r="C31" s="61">
        <f>IF(B13&gt;C13,1,0)</f>
        <v>1</v>
      </c>
      <c r="D31" s="65">
        <f>IF(AND((B13&gt;C13),(B13&gt;D13)),1,0)</f>
        <v>0</v>
      </c>
      <c r="E31" s="64">
        <f>IF(F13&gt;E13,1,0)</f>
        <v>0</v>
      </c>
      <c r="F31" s="61">
        <f>IF(F13&gt;G13,1,0)</f>
        <v>0</v>
      </c>
      <c r="G31" s="65">
        <f>IF(AND((F13&gt;E13),(F13&gt;G13)),1,0)</f>
        <v>0</v>
      </c>
      <c r="H31" s="64">
        <f>IF(I13&lt;H13,1,0)</f>
        <v>1</v>
      </c>
      <c r="I31" s="61">
        <f>IF(I13&lt;J13,1,0)</f>
        <v>0</v>
      </c>
      <c r="J31" s="65">
        <f>IF(AND((I13&lt;H13),(I13&lt;J13)),1,0)</f>
        <v>0</v>
      </c>
      <c r="K31" s="64">
        <f>IF(L13&gt;K13,1,0)</f>
        <v>1</v>
      </c>
      <c r="L31" s="61">
        <f>IF(L13&gt;M13,1,0)</f>
        <v>0</v>
      </c>
      <c r="M31" s="65">
        <f>IF(AND((L13&gt;K13),(L13&gt;M13)),1,0)</f>
        <v>0</v>
      </c>
      <c r="N31" s="64">
        <f>IF(O13&gt;N13,1,0)</f>
        <v>1</v>
      </c>
      <c r="O31" s="61">
        <f>IF(O13&gt;P13,1,0)</f>
        <v>1</v>
      </c>
      <c r="P31" s="65">
        <f>IF(AND((O13&gt;N13),(O13&gt;P13)),1,0)</f>
        <v>1</v>
      </c>
      <c r="Q31" s="64">
        <f>IF(R13&gt;Q13,1,0)</f>
        <v>1</v>
      </c>
      <c r="R31" s="61">
        <f>IF(R13&gt;S13,1,0)</f>
        <v>0</v>
      </c>
      <c r="S31" s="65">
        <f>IF(AND((R13&gt;Q13),(R13&gt;S13)),1,0)</f>
        <v>0</v>
      </c>
      <c r="T31" s="66">
        <f t="shared" si="1"/>
        <v>4</v>
      </c>
      <c r="U31" s="63">
        <f t="shared" si="2"/>
        <v>1</v>
      </c>
      <c r="V31" s="67">
        <f t="shared" si="2"/>
        <v>1</v>
      </c>
    </row>
    <row r="32" spans="1:22" ht="16.2" thickBot="1">
      <c r="A32" s="69" t="s">
        <v>15</v>
      </c>
      <c r="B32" s="70">
        <f>IF(B14&gt;D14,1,0)</f>
        <v>1</v>
      </c>
      <c r="C32" s="71">
        <f>IF(B14&gt;C14,1,0)</f>
        <v>0</v>
      </c>
      <c r="D32" s="72">
        <f>IF(AND((B14&gt;C14),(B14&gt;D14)),1,0)</f>
        <v>0</v>
      </c>
      <c r="E32" s="70">
        <f>IF(F14&gt;E14,1,0)</f>
        <v>1</v>
      </c>
      <c r="F32" s="71">
        <f>IF(F14&gt;G14,1,0)</f>
        <v>1</v>
      </c>
      <c r="G32" s="72">
        <f>IF(AND((F14&gt;E14),(F14&gt;G14)),1,0)</f>
        <v>1</v>
      </c>
      <c r="H32" s="64">
        <f>IF(I14&lt;H14,1,0)</f>
        <v>1</v>
      </c>
      <c r="I32" s="61">
        <f>IF(I14&lt;J14,1,0)</f>
        <v>1</v>
      </c>
      <c r="J32" s="65">
        <f>IF(AND((I14&lt;H14),(I14&lt;J14)),1,0)</f>
        <v>1</v>
      </c>
      <c r="K32" s="70">
        <f>IF(L14&gt;K14,1,0)</f>
        <v>1</v>
      </c>
      <c r="L32" s="71">
        <f>IF(L14&gt;M14,1,0)</f>
        <v>1</v>
      </c>
      <c r="M32" s="72">
        <f>IF(AND((L14&gt;K14),(L14&gt;M14)),1,0)</f>
        <v>1</v>
      </c>
      <c r="N32" s="70">
        <f>IF(O14&gt;N14,1,0)</f>
        <v>1</v>
      </c>
      <c r="O32" s="71">
        <f>IF(O14&gt;P14,1,0)</f>
        <v>1</v>
      </c>
      <c r="P32" s="72">
        <f>IF(AND((O14&gt;N14),(O14&gt;P14)),1,0)</f>
        <v>1</v>
      </c>
      <c r="Q32" s="70">
        <f>IF(R14&gt;Q14,1,0)</f>
        <v>1</v>
      </c>
      <c r="R32" s="71">
        <f>IF(R14&gt;S14,1,0)</f>
        <v>1</v>
      </c>
      <c r="S32" s="72">
        <f>IF(AND((R14&gt;Q14),(R14&gt;S14)),1,0)</f>
        <v>1</v>
      </c>
      <c r="T32" s="73">
        <f t="shared" si="1"/>
        <v>5</v>
      </c>
      <c r="U32" s="74">
        <f t="shared" si="2"/>
        <v>5</v>
      </c>
      <c r="V32" s="75">
        <f t="shared" si="2"/>
        <v>5</v>
      </c>
    </row>
    <row r="33" spans="1:22" ht="16.2" thickBot="1">
      <c r="A33" s="20" t="s">
        <v>31</v>
      </c>
      <c r="B33" s="77">
        <f>SUM(B21:B32)</f>
        <v>6</v>
      </c>
      <c r="C33" s="78">
        <f>SUM(C21:C32)</f>
        <v>4</v>
      </c>
      <c r="D33" s="79">
        <f>SUM(D21:D32)</f>
        <v>1</v>
      </c>
      <c r="E33" s="77">
        <f>SUM(E21:E32)</f>
        <v>5</v>
      </c>
      <c r="F33" s="78">
        <f t="shared" ref="F33:S33" si="3">SUM(F21:F32)</f>
        <v>8</v>
      </c>
      <c r="G33" s="79">
        <f t="shared" si="3"/>
        <v>5</v>
      </c>
      <c r="H33" s="77">
        <f t="shared" si="3"/>
        <v>5</v>
      </c>
      <c r="I33" s="78">
        <f t="shared" si="3"/>
        <v>7</v>
      </c>
      <c r="J33" s="79">
        <f t="shared" si="3"/>
        <v>4</v>
      </c>
      <c r="K33" s="77">
        <f t="shared" si="3"/>
        <v>8</v>
      </c>
      <c r="L33" s="78">
        <f t="shared" si="3"/>
        <v>6</v>
      </c>
      <c r="M33" s="79">
        <f t="shared" si="3"/>
        <v>6</v>
      </c>
      <c r="N33" s="77">
        <f t="shared" si="3"/>
        <v>8</v>
      </c>
      <c r="O33" s="78">
        <f t="shared" si="3"/>
        <v>11</v>
      </c>
      <c r="P33" s="79">
        <f t="shared" si="3"/>
        <v>8</v>
      </c>
      <c r="Q33" s="77">
        <f t="shared" si="3"/>
        <v>7</v>
      </c>
      <c r="R33" s="78">
        <f t="shared" si="3"/>
        <v>9</v>
      </c>
      <c r="S33" s="79">
        <f t="shared" si="3"/>
        <v>5</v>
      </c>
      <c r="T33" s="80">
        <f t="shared" ref="T33" si="4">SUM(E33,H33,K33,N33,Q33)</f>
        <v>33</v>
      </c>
      <c r="U33" s="81">
        <f t="shared" si="2"/>
        <v>41</v>
      </c>
      <c r="V33" s="82">
        <f t="shared" si="2"/>
        <v>28</v>
      </c>
    </row>
    <row r="37" spans="1:22">
      <c r="T37" s="1"/>
      <c r="U37" s="1"/>
      <c r="V37" s="1"/>
    </row>
    <row r="44" spans="1:22">
      <c r="E44" s="1"/>
      <c r="F44" s="1"/>
      <c r="G44" s="1"/>
    </row>
    <row r="45" spans="1:22">
      <c r="E45" s="1"/>
      <c r="F45" s="1"/>
      <c r="G45" s="1"/>
    </row>
  </sheetData>
  <mergeCells count="15">
    <mergeCell ref="Q19:S19"/>
    <mergeCell ref="T19:V19"/>
    <mergeCell ref="A1:A2"/>
    <mergeCell ref="E1:G1"/>
    <mergeCell ref="H1:J1"/>
    <mergeCell ref="K1:M1"/>
    <mergeCell ref="N1:P1"/>
    <mergeCell ref="Q1:S1"/>
    <mergeCell ref="A19:A20"/>
    <mergeCell ref="E19:G19"/>
    <mergeCell ref="H19:J19"/>
    <mergeCell ref="K19:M19"/>
    <mergeCell ref="N19:P19"/>
    <mergeCell ref="B1:D1"/>
    <mergeCell ref="B19:D19"/>
  </mergeCells>
  <conditionalFormatting sqref="E21:S32">
    <cfRule type="cellIs" dxfId="7" priority="6" operator="equal">
      <formula>1</formula>
    </cfRule>
  </conditionalFormatting>
  <conditionalFormatting sqref="T21:V32">
    <cfRule type="cellIs" dxfId="6" priority="2" operator="equal">
      <formula>5</formula>
    </cfRule>
    <cfRule type="cellIs" dxfId="5" priority="3" operator="equal">
      <formula>0</formula>
    </cfRule>
  </conditionalFormatting>
  <conditionalFormatting sqref="B21:D32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4C4A-9DEE-4FF1-97D0-0FAEEC974840}">
  <dimension ref="A1:AB42"/>
  <sheetViews>
    <sheetView workbookViewId="0">
      <selection activeCell="A5" sqref="A5"/>
    </sheetView>
  </sheetViews>
  <sheetFormatPr defaultRowHeight="15"/>
  <cols>
    <col min="1" max="1" width="14.5546875" style="60" bestFit="1" customWidth="1"/>
    <col min="2" max="3" width="9.33203125" style="60" bestFit="1" customWidth="1"/>
    <col min="4" max="4" width="11" style="60" bestFit="1" customWidth="1"/>
    <col min="5" max="6" width="9.33203125" style="60" bestFit="1" customWidth="1"/>
    <col min="7" max="7" width="11" style="60" bestFit="1" customWidth="1"/>
    <col min="8" max="9" width="9.33203125" style="60" bestFit="1" customWidth="1"/>
    <col min="10" max="10" width="11" style="60" bestFit="1" customWidth="1"/>
    <col min="11" max="12" width="9.33203125" style="60" bestFit="1" customWidth="1"/>
    <col min="13" max="13" width="11" style="60" bestFit="1" customWidth="1"/>
    <col min="14" max="15" width="9.33203125" style="60" bestFit="1" customWidth="1"/>
    <col min="16" max="16" width="11" style="60" bestFit="1" customWidth="1"/>
    <col min="17" max="18" width="9.33203125" style="60" bestFit="1" customWidth="1"/>
    <col min="19" max="19" width="11" style="60" bestFit="1" customWidth="1"/>
    <col min="20" max="20" width="10.109375" style="60" bestFit="1" customWidth="1"/>
    <col min="21" max="21" width="7" style="60" bestFit="1" customWidth="1"/>
    <col min="22" max="22" width="11" style="60" bestFit="1" customWidth="1"/>
    <col min="23" max="23" width="17.44140625" style="60" bestFit="1" customWidth="1"/>
    <col min="24" max="25" width="17.77734375" style="60" bestFit="1" customWidth="1"/>
    <col min="26" max="26" width="41.5546875" style="60" bestFit="1" customWidth="1"/>
    <col min="27" max="16384" width="8.88671875" style="60"/>
  </cols>
  <sheetData>
    <row r="1" spans="1:28" ht="15.6">
      <c r="A1" s="101" t="s">
        <v>0</v>
      </c>
      <c r="B1" s="92" t="s">
        <v>22</v>
      </c>
      <c r="C1" s="93"/>
      <c r="D1" s="94"/>
      <c r="E1" s="97" t="s">
        <v>23</v>
      </c>
      <c r="F1" s="95"/>
      <c r="G1" s="96"/>
      <c r="H1" s="97" t="s">
        <v>24</v>
      </c>
      <c r="I1" s="95"/>
      <c r="J1" s="95"/>
      <c r="K1" s="97" t="s">
        <v>25</v>
      </c>
      <c r="L1" s="95"/>
      <c r="M1" s="96"/>
      <c r="N1" s="97" t="s">
        <v>26</v>
      </c>
      <c r="O1" s="95"/>
      <c r="P1" s="96"/>
      <c r="Q1" s="95" t="s">
        <v>27</v>
      </c>
      <c r="R1" s="95"/>
      <c r="S1" s="96"/>
    </row>
    <row r="2" spans="1:28" ht="16.2" thickBot="1">
      <c r="A2" s="102"/>
      <c r="B2" s="33" t="s">
        <v>1</v>
      </c>
      <c r="C2" s="31" t="s">
        <v>2</v>
      </c>
      <c r="D2" s="32" t="s">
        <v>3</v>
      </c>
      <c r="E2" s="28" t="s">
        <v>1</v>
      </c>
      <c r="F2" s="29" t="s">
        <v>2</v>
      </c>
      <c r="G2" s="30" t="s">
        <v>3</v>
      </c>
      <c r="H2" s="28" t="s">
        <v>1</v>
      </c>
      <c r="I2" s="29" t="s">
        <v>2</v>
      </c>
      <c r="J2" s="29" t="s">
        <v>3</v>
      </c>
      <c r="K2" s="28" t="s">
        <v>1</v>
      </c>
      <c r="L2" s="29" t="s">
        <v>2</v>
      </c>
      <c r="M2" s="30" t="s">
        <v>3</v>
      </c>
      <c r="N2" s="28" t="s">
        <v>1</v>
      </c>
      <c r="O2" s="29" t="s">
        <v>2</v>
      </c>
      <c r="P2" s="30" t="s">
        <v>3</v>
      </c>
      <c r="Q2" s="29" t="s">
        <v>1</v>
      </c>
      <c r="R2" s="29" t="s">
        <v>2</v>
      </c>
      <c r="S2" s="30" t="s">
        <v>3</v>
      </c>
      <c r="W2" s="139" t="s">
        <v>0</v>
      </c>
      <c r="X2" s="110" t="s">
        <v>73</v>
      </c>
      <c r="Y2" s="110" t="s">
        <v>73</v>
      </c>
      <c r="Z2" s="110" t="s">
        <v>76</v>
      </c>
      <c r="AA2" s="76"/>
      <c r="AB2" s="76"/>
    </row>
    <row r="3" spans="1:28" ht="15.6">
      <c r="A3" s="9" t="s">
        <v>4</v>
      </c>
      <c r="B3" s="35">
        <v>7.5739745999999997E-2</v>
      </c>
      <c r="C3" s="16">
        <v>8.0168751999999996E-2</v>
      </c>
      <c r="D3" s="24">
        <v>4.71626736E-3</v>
      </c>
      <c r="E3" s="7">
        <v>0.17068779000000001</v>
      </c>
      <c r="F3" s="16">
        <v>0.178148585</v>
      </c>
      <c r="G3" s="24">
        <v>1.2454729960000001E-2</v>
      </c>
      <c r="H3" s="17">
        <v>8.1939844999999997E-2</v>
      </c>
      <c r="I3" s="3">
        <v>8.0405120999999996E-2</v>
      </c>
      <c r="J3" s="23">
        <v>0.10383632962</v>
      </c>
      <c r="K3" s="14">
        <v>0.22741144499999999</v>
      </c>
      <c r="L3" s="16">
        <v>0.234136014</v>
      </c>
      <c r="M3" s="24">
        <v>2.174399477E-2</v>
      </c>
      <c r="N3" s="14">
        <v>0.20860430699999999</v>
      </c>
      <c r="O3" s="16">
        <v>0.21755528700000001</v>
      </c>
      <c r="P3" s="24">
        <v>1.2454729960000001E-2</v>
      </c>
      <c r="Q3" s="3">
        <v>0.20516711000000001</v>
      </c>
      <c r="R3" s="16">
        <v>0.213515331</v>
      </c>
      <c r="S3" s="24">
        <v>1.529268458E-2</v>
      </c>
      <c r="W3" s="109" t="s">
        <v>68</v>
      </c>
      <c r="X3" s="61">
        <f>B33</f>
        <v>6</v>
      </c>
      <c r="Y3" s="61">
        <f>C33</f>
        <v>4</v>
      </c>
      <c r="Z3" s="61">
        <f>D33</f>
        <v>1</v>
      </c>
    </row>
    <row r="4" spans="1:28" ht="15.6">
      <c r="A4" s="9" t="s">
        <v>5</v>
      </c>
      <c r="B4" s="25">
        <v>0</v>
      </c>
      <c r="C4" s="23">
        <v>0</v>
      </c>
      <c r="D4" s="24">
        <v>0</v>
      </c>
      <c r="E4" s="17">
        <v>0.21542359999999999</v>
      </c>
      <c r="F4" s="2">
        <v>0.21533574</v>
      </c>
      <c r="G4" s="24">
        <v>0.18751663199999999</v>
      </c>
      <c r="H4" s="11">
        <v>0.18273169</v>
      </c>
      <c r="I4" s="23">
        <v>0.18275422999999999</v>
      </c>
      <c r="J4" s="16">
        <v>0.13716490200000001</v>
      </c>
      <c r="K4" s="11">
        <v>0.37758118000000002</v>
      </c>
      <c r="L4" s="23">
        <v>0.37753054000000003</v>
      </c>
      <c r="M4" s="18">
        <v>0.63210213999999998</v>
      </c>
      <c r="N4" s="17">
        <v>0.33661902999999999</v>
      </c>
      <c r="O4" s="3">
        <v>0.33647243999999998</v>
      </c>
      <c r="P4" s="24">
        <v>0.20856915100000001</v>
      </c>
      <c r="Q4" s="16">
        <v>0.34917235000000002</v>
      </c>
      <c r="R4" s="3">
        <v>0.34907315999999999</v>
      </c>
      <c r="S4" s="24">
        <v>0.31055388699999997</v>
      </c>
      <c r="W4" s="109" t="s">
        <v>63</v>
      </c>
      <c r="X4" s="61">
        <f>E33</f>
        <v>2</v>
      </c>
      <c r="Y4" s="61">
        <f>F33</f>
        <v>4</v>
      </c>
      <c r="Z4" s="61">
        <f>G33</f>
        <v>2</v>
      </c>
    </row>
    <row r="5" spans="1:28" ht="15.6">
      <c r="A5" s="9" t="s">
        <v>6</v>
      </c>
      <c r="B5" s="34">
        <v>0.22896404000000001</v>
      </c>
      <c r="C5" s="23">
        <v>0.190479484</v>
      </c>
      <c r="D5" s="18">
        <v>0.23965624999999999</v>
      </c>
      <c r="E5" s="17">
        <v>0.48975667000000001</v>
      </c>
      <c r="F5" s="23">
        <v>0.45008293599999999</v>
      </c>
      <c r="G5" s="58">
        <v>0.48865009999999998</v>
      </c>
      <c r="H5" s="17">
        <v>0.23565973000000001</v>
      </c>
      <c r="I5" s="23">
        <v>0.26016932799999998</v>
      </c>
      <c r="J5" s="3">
        <v>0.24386388000000001</v>
      </c>
      <c r="K5" s="17">
        <v>0.60982181999999996</v>
      </c>
      <c r="L5" s="23">
        <v>0.57900372099999997</v>
      </c>
      <c r="M5" s="15">
        <v>0.60424135000000001</v>
      </c>
      <c r="N5" s="17">
        <v>0.60920134999999997</v>
      </c>
      <c r="O5" s="23">
        <v>0.569206557</v>
      </c>
      <c r="P5" s="15">
        <v>0.60589656999999997</v>
      </c>
      <c r="Q5" s="16">
        <v>0.57536883999999999</v>
      </c>
      <c r="R5" s="23">
        <v>0.53934077300000005</v>
      </c>
      <c r="S5" s="13">
        <v>0.57403873999999999</v>
      </c>
      <c r="W5" s="109" t="s">
        <v>64</v>
      </c>
      <c r="X5" s="61">
        <f>H33</f>
        <v>3</v>
      </c>
      <c r="Y5" s="61">
        <f>I33</f>
        <v>5</v>
      </c>
      <c r="Z5" s="61">
        <f>J33</f>
        <v>3</v>
      </c>
    </row>
    <row r="6" spans="1:28" ht="15.6">
      <c r="A6" s="9" t="s">
        <v>7</v>
      </c>
      <c r="B6" s="17">
        <v>0.14073079199999999</v>
      </c>
      <c r="C6" s="19">
        <v>0.132357057</v>
      </c>
      <c r="D6" s="24">
        <v>5.604629953E-3</v>
      </c>
      <c r="E6" s="7">
        <v>0.21817883499999999</v>
      </c>
      <c r="F6" s="16">
        <v>0.21831414900000001</v>
      </c>
      <c r="G6" s="24">
        <v>5.7989418229999999E-3</v>
      </c>
      <c r="H6" s="17">
        <v>8.2143708999999995E-2</v>
      </c>
      <c r="I6" s="3">
        <v>8.2303445000000003E-2</v>
      </c>
      <c r="J6" s="23">
        <v>9.6988468231999997E-2</v>
      </c>
      <c r="K6" s="11">
        <v>0.24010621200000001</v>
      </c>
      <c r="L6" s="16">
        <v>0.240956169</v>
      </c>
      <c r="M6" s="24">
        <v>5.9932536829999999E-3</v>
      </c>
      <c r="N6" s="11">
        <v>0.28384476400000003</v>
      </c>
      <c r="O6" s="16">
        <v>0.29332899099999998</v>
      </c>
      <c r="P6" s="24">
        <v>5.7989418229999999E-3</v>
      </c>
      <c r="Q6" s="3">
        <v>0.246570703</v>
      </c>
      <c r="R6" s="16">
        <v>0.24996656</v>
      </c>
      <c r="S6" s="24">
        <v>5.8637124429999996E-3</v>
      </c>
      <c r="W6" s="109" t="s">
        <v>65</v>
      </c>
      <c r="X6" s="61">
        <f>K33</f>
        <v>4</v>
      </c>
      <c r="Y6" s="61">
        <f>L33</f>
        <v>6</v>
      </c>
      <c r="Z6" s="61">
        <f>M33</f>
        <v>4</v>
      </c>
    </row>
    <row r="7" spans="1:28" ht="15.6">
      <c r="A7" s="9" t="s">
        <v>8</v>
      </c>
      <c r="B7" s="34">
        <v>0.10893408</v>
      </c>
      <c r="C7" s="16">
        <v>0.11608452599999999</v>
      </c>
      <c r="D7" s="24">
        <v>0.108833073</v>
      </c>
      <c r="E7" s="17">
        <v>0.58589013000000001</v>
      </c>
      <c r="F7" s="23">
        <v>0.56258115200000003</v>
      </c>
      <c r="G7" s="58">
        <v>0.56342208800000004</v>
      </c>
      <c r="H7" s="17">
        <v>0.268354975</v>
      </c>
      <c r="I7" s="23">
        <v>0.27639021899999999</v>
      </c>
      <c r="J7" s="3">
        <v>0.270104434</v>
      </c>
      <c r="K7" s="25">
        <v>0.69481553799999995</v>
      </c>
      <c r="L7" s="5">
        <v>0.69541805599999995</v>
      </c>
      <c r="M7" s="18">
        <v>0.70531463599999999</v>
      </c>
      <c r="N7" s="17">
        <v>0.75164321899999997</v>
      </c>
      <c r="O7" s="5">
        <v>0.70254758100000003</v>
      </c>
      <c r="P7" s="24">
        <v>0.68636889899999998</v>
      </c>
      <c r="Q7" s="16">
        <v>0.71068399900000001</v>
      </c>
      <c r="R7" s="4">
        <v>0.68442776500000002</v>
      </c>
      <c r="S7" s="24">
        <v>0.68271654299999995</v>
      </c>
      <c r="W7" s="109" t="s">
        <v>66</v>
      </c>
      <c r="X7" s="61">
        <f>N33</f>
        <v>0</v>
      </c>
      <c r="Y7" s="61">
        <f>O33</f>
        <v>1</v>
      </c>
      <c r="Z7" s="61">
        <f>P33</f>
        <v>0</v>
      </c>
    </row>
    <row r="8" spans="1:28" ht="15.6">
      <c r="A8" s="9" t="s">
        <v>9</v>
      </c>
      <c r="B8" s="25">
        <v>0.92865334619999995</v>
      </c>
      <c r="C8" s="23">
        <v>0.92865334619999995</v>
      </c>
      <c r="D8" s="18">
        <v>0.93257633799999995</v>
      </c>
      <c r="E8" s="7">
        <v>0.94119176660000003</v>
      </c>
      <c r="F8" s="16">
        <v>0.94505606259999997</v>
      </c>
      <c r="G8" s="24">
        <v>0.93644134700000004</v>
      </c>
      <c r="H8" s="11">
        <v>2.94041167E-2</v>
      </c>
      <c r="I8" s="16">
        <v>2.7471968699999998E-2</v>
      </c>
      <c r="J8" s="23">
        <v>3.1779325999999997E-2</v>
      </c>
      <c r="K8" s="12">
        <v>0.94215330460000002</v>
      </c>
      <c r="L8" s="16">
        <v>0.94601760160000004</v>
      </c>
      <c r="M8" s="24">
        <v>0.94030635299999998</v>
      </c>
      <c r="N8" s="12">
        <v>0.952768646</v>
      </c>
      <c r="O8" s="16">
        <v>0.96049723899999995</v>
      </c>
      <c r="P8" s="24">
        <v>0.93644134700000004</v>
      </c>
      <c r="Q8" s="3">
        <v>0.94537124110000004</v>
      </c>
      <c r="R8" s="16">
        <v>0.95052363610000001</v>
      </c>
      <c r="S8" s="24">
        <v>0.93772968400000001</v>
      </c>
      <c r="W8" s="109" t="s">
        <v>67</v>
      </c>
      <c r="X8" s="61">
        <f>Q33</f>
        <v>2</v>
      </c>
      <c r="Y8" s="61">
        <f>R33</f>
        <v>3</v>
      </c>
      <c r="Z8" s="61">
        <f>S33</f>
        <v>2</v>
      </c>
    </row>
    <row r="9" spans="1:28" ht="15.6">
      <c r="A9" s="9" t="s">
        <v>10</v>
      </c>
      <c r="B9" s="35">
        <v>0.67906308339999999</v>
      </c>
      <c r="C9" s="16">
        <v>0.68220660609999995</v>
      </c>
      <c r="D9" s="24">
        <v>0.238885238</v>
      </c>
      <c r="E9" s="17">
        <v>0.76611098160000002</v>
      </c>
      <c r="F9" s="2">
        <v>0.76599624619999995</v>
      </c>
      <c r="G9" s="24">
        <v>0.30544053999999998</v>
      </c>
      <c r="H9" s="11">
        <v>1.16572294E-2</v>
      </c>
      <c r="I9" s="16">
        <v>1.1661937299999999E-2</v>
      </c>
      <c r="J9" s="23">
        <v>3.3224782000000001E-2</v>
      </c>
      <c r="K9" s="11">
        <v>0.7990751452</v>
      </c>
      <c r="L9" s="16">
        <v>0.7991417113</v>
      </c>
      <c r="M9" s="24">
        <v>0.37573491799999997</v>
      </c>
      <c r="N9" s="17">
        <v>0.81757057649999998</v>
      </c>
      <c r="O9" s="3">
        <v>0.81443436130000002</v>
      </c>
      <c r="P9" s="24">
        <v>0.30544053999999998</v>
      </c>
      <c r="Q9" s="16">
        <v>0.79499317010000004</v>
      </c>
      <c r="R9" s="3">
        <v>0.79397150000000005</v>
      </c>
      <c r="S9" s="24">
        <v>0.328248818</v>
      </c>
      <c r="AA9" s="1"/>
    </row>
    <row r="10" spans="1:28" ht="15.6">
      <c r="A10" s="9" t="s">
        <v>11</v>
      </c>
      <c r="B10" s="35">
        <v>0.68509045000000002</v>
      </c>
      <c r="C10" s="16">
        <v>0.69427454099999997</v>
      </c>
      <c r="D10" s="24">
        <v>0.66765353599999999</v>
      </c>
      <c r="E10" s="7">
        <v>0.75245979799999996</v>
      </c>
      <c r="F10" s="16">
        <v>0.76271283899999998</v>
      </c>
      <c r="G10" s="24">
        <v>0.71019528300000001</v>
      </c>
      <c r="H10" s="11">
        <v>4.471087E-2</v>
      </c>
      <c r="I10" s="16">
        <v>4.3359759999999997E-2</v>
      </c>
      <c r="J10" s="23">
        <v>5.0772402000000001E-2</v>
      </c>
      <c r="K10" s="12">
        <v>0.76836420800000005</v>
      </c>
      <c r="L10" s="16">
        <v>0.778576147</v>
      </c>
      <c r="M10" s="24">
        <v>0.72512446500000005</v>
      </c>
      <c r="N10" s="12">
        <v>0.80880277499999997</v>
      </c>
      <c r="O10" s="16">
        <v>0.82032881700000004</v>
      </c>
      <c r="P10" s="24">
        <v>0.73849162099999999</v>
      </c>
      <c r="Q10" s="3">
        <v>0.77601203799999996</v>
      </c>
      <c r="R10" s="16">
        <v>0.78681414500000002</v>
      </c>
      <c r="S10" s="24">
        <v>0.72454769699999999</v>
      </c>
    </row>
    <row r="11" spans="1:28" ht="15.6">
      <c r="A11" s="9" t="s">
        <v>12</v>
      </c>
      <c r="B11" s="35">
        <v>0.50905882999999996</v>
      </c>
      <c r="C11" s="23">
        <v>0.4684603</v>
      </c>
      <c r="D11" s="18">
        <v>0.57925863</v>
      </c>
      <c r="E11" s="7">
        <v>0.58512335999999998</v>
      </c>
      <c r="F11" s="23">
        <v>0.57820159000000004</v>
      </c>
      <c r="G11" s="18">
        <v>0.60931964000000005</v>
      </c>
      <c r="H11" s="11">
        <v>0.14494976000000001</v>
      </c>
      <c r="I11" s="23">
        <v>0.14758041999999999</v>
      </c>
      <c r="J11" s="16">
        <v>0.13274699000000001</v>
      </c>
      <c r="K11" s="11">
        <v>0.61111636999999996</v>
      </c>
      <c r="L11" s="23">
        <v>0.59780100999999997</v>
      </c>
      <c r="M11" s="18">
        <v>0.63882538</v>
      </c>
      <c r="N11" s="11">
        <v>0.63878435</v>
      </c>
      <c r="O11" s="16">
        <v>0.67180737999999995</v>
      </c>
      <c r="P11" s="24">
        <v>0.61001616999999997</v>
      </c>
      <c r="Q11" s="23">
        <v>0.61117776000000001</v>
      </c>
      <c r="R11" s="4">
        <v>0.61566779999999999</v>
      </c>
      <c r="S11" s="18">
        <v>0.61938676000000004</v>
      </c>
    </row>
    <row r="12" spans="1:28" ht="15.6">
      <c r="A12" s="9" t="s">
        <v>13</v>
      </c>
      <c r="B12" s="25">
        <v>0.79166666720000001</v>
      </c>
      <c r="C12" s="16">
        <v>0.79666666620000004</v>
      </c>
      <c r="D12" s="36">
        <v>0.79571428499999997</v>
      </c>
      <c r="E12" s="17">
        <v>0.88301587159999995</v>
      </c>
      <c r="F12" s="2">
        <v>0.88107143060000004</v>
      </c>
      <c r="G12" s="24">
        <v>0.86519842000000002</v>
      </c>
      <c r="H12" s="17">
        <v>4.2738093800000002E-2</v>
      </c>
      <c r="I12" s="3">
        <v>4.35317468E-2</v>
      </c>
      <c r="J12" s="23">
        <v>4.7936502999999998E-2</v>
      </c>
      <c r="K12" s="17">
        <v>0.90396825359999999</v>
      </c>
      <c r="L12" s="23">
        <v>0.89361111360000001</v>
      </c>
      <c r="M12" s="13">
        <v>0.9</v>
      </c>
      <c r="N12" s="12">
        <v>0.94841269800000005</v>
      </c>
      <c r="O12" s="16">
        <v>0.95166666499999997</v>
      </c>
      <c r="P12" s="24">
        <v>0.89829365100000003</v>
      </c>
      <c r="Q12" s="16">
        <v>0.91223809440000003</v>
      </c>
      <c r="R12" s="3">
        <v>0.9085952384</v>
      </c>
      <c r="S12" s="24">
        <v>0.88832539300000002</v>
      </c>
    </row>
    <row r="13" spans="1:28" ht="15.6">
      <c r="A13" s="9" t="s">
        <v>14</v>
      </c>
      <c r="B13" s="35">
        <v>5.7854195999999997E-2</v>
      </c>
      <c r="C13" s="23">
        <v>5.0860875E-2</v>
      </c>
      <c r="D13" s="18">
        <v>0.12185744699999999</v>
      </c>
      <c r="E13" s="7">
        <v>0.40563893099999998</v>
      </c>
      <c r="F13" s="23">
        <v>0.40537809800000002</v>
      </c>
      <c r="G13" s="18">
        <v>0.45368075499999999</v>
      </c>
      <c r="H13" s="25">
        <v>0.26733516899999998</v>
      </c>
      <c r="I13" s="3">
        <v>0.26672637999999999</v>
      </c>
      <c r="J13" s="16">
        <v>0.21673999799999999</v>
      </c>
      <c r="K13" s="25">
        <v>0.56330928599999996</v>
      </c>
      <c r="L13" s="4">
        <v>0.570912745</v>
      </c>
      <c r="M13" s="18">
        <v>0.69477746900000004</v>
      </c>
      <c r="N13" s="12">
        <v>0.54787415100000003</v>
      </c>
      <c r="O13" s="16">
        <v>0.55185737099999999</v>
      </c>
      <c r="P13" s="24">
        <v>0.52160634400000006</v>
      </c>
      <c r="Q13" s="23">
        <v>0.52532392999999999</v>
      </c>
      <c r="R13" s="3">
        <v>0.53144935800000004</v>
      </c>
      <c r="S13" s="18">
        <v>0.56623563899999996</v>
      </c>
    </row>
    <row r="14" spans="1:28" ht="16.2" thickBot="1">
      <c r="A14" s="9" t="s">
        <v>15</v>
      </c>
      <c r="B14" s="34">
        <v>0.43331867899999998</v>
      </c>
      <c r="C14" s="16">
        <v>0.45063415200000001</v>
      </c>
      <c r="D14" s="24">
        <v>0.36239428000000001</v>
      </c>
      <c r="E14" s="8">
        <v>0.64422687499999998</v>
      </c>
      <c r="F14" s="16">
        <v>0.65545852199999999</v>
      </c>
      <c r="G14" s="24">
        <v>0.56604407999999995</v>
      </c>
      <c r="H14" s="11">
        <v>0.169568843</v>
      </c>
      <c r="I14" s="16">
        <v>0.16465007800000001</v>
      </c>
      <c r="J14" s="23">
        <v>0.20585394000000001</v>
      </c>
      <c r="K14" s="12">
        <v>0.75097198600000004</v>
      </c>
      <c r="L14" s="16">
        <v>0.76118156299999995</v>
      </c>
      <c r="M14" s="24">
        <v>0.69490032999999995</v>
      </c>
      <c r="N14" s="12">
        <v>0.723352365</v>
      </c>
      <c r="O14" s="16">
        <v>0.73180906300000004</v>
      </c>
      <c r="P14" s="24">
        <v>0.62904835999999997</v>
      </c>
      <c r="Q14" s="4">
        <v>0.70899119899999996</v>
      </c>
      <c r="R14" s="16">
        <v>0.71878666700000005</v>
      </c>
      <c r="S14" s="24">
        <v>0.63218485000000002</v>
      </c>
    </row>
    <row r="15" spans="1:28" ht="16.2" thickBot="1">
      <c r="A15" s="20" t="s">
        <v>16</v>
      </c>
      <c r="B15" s="21">
        <f>AVERAGE(B3:B14)</f>
        <v>0.38658949248333335</v>
      </c>
      <c r="C15" s="22">
        <f>AVERAGE(C3:C14)</f>
        <v>0.38257052545833331</v>
      </c>
      <c r="D15" s="27">
        <f>AVERAGE(D3:D14)</f>
        <v>0.33809583119275</v>
      </c>
      <c r="E15" s="21">
        <f>AVERAGE(E3:E14)</f>
        <v>0.55480871740000004</v>
      </c>
      <c r="F15" s="22">
        <f t="shared" ref="F15:S15" si="0">AVERAGE(F3:F14)</f>
        <v>0.55152811253333323</v>
      </c>
      <c r="G15" s="27">
        <f t="shared" si="0"/>
        <v>0.47534687973191669</v>
      </c>
      <c r="H15" s="21">
        <f t="shared" si="0"/>
        <v>0.130099502575</v>
      </c>
      <c r="I15" s="26">
        <f t="shared" si="0"/>
        <v>0.13225038614999998</v>
      </c>
      <c r="J15" s="57">
        <f t="shared" si="0"/>
        <v>0.13091766290433335</v>
      </c>
      <c r="K15" s="21">
        <f t="shared" si="0"/>
        <v>0.62405789570000014</v>
      </c>
      <c r="L15" s="22">
        <f t="shared" si="0"/>
        <v>0.62285719929166661</v>
      </c>
      <c r="M15" s="27">
        <f t="shared" si="0"/>
        <v>0.57825535745441681</v>
      </c>
      <c r="N15" s="21">
        <f t="shared" si="0"/>
        <v>0.63562318595833334</v>
      </c>
      <c r="O15" s="22">
        <f t="shared" si="0"/>
        <v>0.63512597935833337</v>
      </c>
      <c r="P15" s="27">
        <f t="shared" si="0"/>
        <v>0.51320219373191678</v>
      </c>
      <c r="Q15" s="21">
        <f t="shared" si="0"/>
        <v>0.61342253621666665</v>
      </c>
      <c r="R15" s="22">
        <f t="shared" si="0"/>
        <v>0.61184432779166664</v>
      </c>
      <c r="S15" s="27">
        <f t="shared" si="0"/>
        <v>0.52376036733525</v>
      </c>
    </row>
    <row r="16" spans="1:28" ht="16.2" thickBot="1">
      <c r="A16" s="135" t="s">
        <v>78</v>
      </c>
      <c r="B16" s="88">
        <v>1</v>
      </c>
      <c r="C16" s="89">
        <v>5</v>
      </c>
      <c r="D16" s="90">
        <v>4</v>
      </c>
      <c r="E16" s="88">
        <v>5</v>
      </c>
      <c r="F16" s="89">
        <v>5</v>
      </c>
      <c r="G16" s="90">
        <v>2</v>
      </c>
      <c r="H16" s="88">
        <v>5</v>
      </c>
      <c r="I16" s="89">
        <v>4</v>
      </c>
      <c r="J16" s="90">
        <v>3</v>
      </c>
      <c r="K16" s="88">
        <v>2</v>
      </c>
      <c r="L16" s="89">
        <v>6</v>
      </c>
      <c r="M16" s="90">
        <v>4</v>
      </c>
      <c r="N16" s="88">
        <v>4</v>
      </c>
      <c r="O16" s="89">
        <v>8</v>
      </c>
      <c r="P16" s="90">
        <v>0</v>
      </c>
      <c r="Q16" s="88">
        <v>5</v>
      </c>
      <c r="R16" s="89">
        <v>5</v>
      </c>
      <c r="S16" s="90">
        <v>2</v>
      </c>
    </row>
    <row r="17" spans="1:22" ht="15.6">
      <c r="A17" s="59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</row>
    <row r="18" spans="1:22" ht="15.6" thickBot="1">
      <c r="B18" s="60" t="s">
        <v>38</v>
      </c>
      <c r="C18" s="1"/>
      <c r="D18" s="60" t="s">
        <v>39</v>
      </c>
      <c r="F18" s="60" t="s">
        <v>40</v>
      </c>
    </row>
    <row r="19" spans="1:22" ht="15.6">
      <c r="A19" s="103" t="s">
        <v>0</v>
      </c>
      <c r="B19" s="105" t="s">
        <v>22</v>
      </c>
      <c r="C19" s="106"/>
      <c r="D19" s="107"/>
      <c r="E19" s="98" t="s">
        <v>23</v>
      </c>
      <c r="F19" s="99"/>
      <c r="G19" s="100"/>
      <c r="H19" s="98" t="s">
        <v>24</v>
      </c>
      <c r="I19" s="99"/>
      <c r="J19" s="100"/>
      <c r="K19" s="98" t="s">
        <v>25</v>
      </c>
      <c r="L19" s="99"/>
      <c r="M19" s="100"/>
      <c r="N19" s="98" t="s">
        <v>26</v>
      </c>
      <c r="O19" s="99"/>
      <c r="P19" s="100"/>
      <c r="Q19" s="98" t="s">
        <v>27</v>
      </c>
      <c r="R19" s="99"/>
      <c r="S19" s="100"/>
      <c r="T19" s="98" t="s">
        <v>31</v>
      </c>
      <c r="U19" s="99"/>
      <c r="V19" s="100"/>
    </row>
    <row r="20" spans="1:22" ht="15.6">
      <c r="A20" s="104"/>
      <c r="B20" s="83" t="s">
        <v>28</v>
      </c>
      <c r="C20" s="84" t="s">
        <v>29</v>
      </c>
      <c r="D20" s="85" t="s">
        <v>30</v>
      </c>
      <c r="E20" s="83" t="s">
        <v>35</v>
      </c>
      <c r="F20" s="84" t="s">
        <v>36</v>
      </c>
      <c r="G20" s="85" t="s">
        <v>37</v>
      </c>
      <c r="H20" s="83" t="s">
        <v>35</v>
      </c>
      <c r="I20" s="84" t="s">
        <v>36</v>
      </c>
      <c r="J20" s="85" t="s">
        <v>37</v>
      </c>
      <c r="K20" s="83" t="s">
        <v>35</v>
      </c>
      <c r="L20" s="84" t="s">
        <v>36</v>
      </c>
      <c r="M20" s="85" t="s">
        <v>37</v>
      </c>
      <c r="N20" s="83" t="s">
        <v>35</v>
      </c>
      <c r="O20" s="84" t="s">
        <v>36</v>
      </c>
      <c r="P20" s="85" t="s">
        <v>37</v>
      </c>
      <c r="Q20" s="83" t="s">
        <v>35</v>
      </c>
      <c r="R20" s="84" t="s">
        <v>36</v>
      </c>
      <c r="S20" s="85" t="s">
        <v>37</v>
      </c>
      <c r="T20" s="83" t="s">
        <v>35</v>
      </c>
      <c r="U20" s="84" t="s">
        <v>36</v>
      </c>
      <c r="V20" s="85" t="s">
        <v>37</v>
      </c>
    </row>
    <row r="21" spans="1:22" ht="15.6">
      <c r="A21" s="68" t="s">
        <v>4</v>
      </c>
      <c r="B21" s="64">
        <f>IF(B3&gt;D3,1,0)</f>
        <v>1</v>
      </c>
      <c r="C21" s="61">
        <f>IF(B3&gt;C3,1,0)</f>
        <v>0</v>
      </c>
      <c r="D21" s="65">
        <f>IF(AND((B3&gt;C3),(B3&gt;D3)),1,0)</f>
        <v>0</v>
      </c>
      <c r="E21" s="64">
        <f>IF(G3&gt;E3,1,0)</f>
        <v>0</v>
      </c>
      <c r="F21" s="61">
        <f>IF(G3&gt;F3,1,0)</f>
        <v>0</v>
      </c>
      <c r="G21" s="65">
        <f>IF(AND((G3&gt;E3),(G3&gt;F3)),1,0)</f>
        <v>0</v>
      </c>
      <c r="H21" s="64">
        <f>IF(J3&lt;H3,1,0)</f>
        <v>0</v>
      </c>
      <c r="I21" s="61">
        <f>IF(J3&lt;I3,1,0)</f>
        <v>0</v>
      </c>
      <c r="J21" s="65">
        <f>IF(AND((J3&lt;H3),(J3&lt;I3)),1,0)</f>
        <v>0</v>
      </c>
      <c r="K21" s="64">
        <f>IF(M3&gt;K3,1,0)</f>
        <v>0</v>
      </c>
      <c r="L21" s="61">
        <f>IF(M3&gt;L3,1,0)</f>
        <v>0</v>
      </c>
      <c r="M21" s="65">
        <f>IF(AND((M3&gt;K3),(M3&gt;L3)),1,0)</f>
        <v>0</v>
      </c>
      <c r="N21" s="64">
        <f>IF(P3&gt;N3,1,0)</f>
        <v>0</v>
      </c>
      <c r="O21" s="61">
        <f>IF(P3&gt;O3,1,0)</f>
        <v>0</v>
      </c>
      <c r="P21" s="65">
        <f>IF(AND((P3&gt;N3),(P3&gt;O3)),1,0)</f>
        <v>0</v>
      </c>
      <c r="Q21" s="64">
        <f>IF(S3&gt;Q3,1,0)</f>
        <v>0</v>
      </c>
      <c r="R21" s="61">
        <f>IF(S3&gt;R3,1,0)</f>
        <v>0</v>
      </c>
      <c r="S21" s="65">
        <f>IF(AND((S3&gt;Q3),(S3&gt;R3)),1,0)</f>
        <v>0</v>
      </c>
      <c r="T21" s="66">
        <f>SUM(E21,H21,K21,N21,Q21)</f>
        <v>0</v>
      </c>
      <c r="U21" s="63">
        <f>SUM(F21,I21,L21,O21,R21)</f>
        <v>0</v>
      </c>
      <c r="V21" s="67">
        <f>SUM(G21,J21,M21,P21,S21)</f>
        <v>0</v>
      </c>
    </row>
    <row r="22" spans="1:22" ht="15.6">
      <c r="A22" s="68" t="s">
        <v>5</v>
      </c>
      <c r="B22" s="64">
        <f>IF(B4&gt;D4,1,0)</f>
        <v>0</v>
      </c>
      <c r="C22" s="61">
        <f>IF(B4&gt;C4,1,0)</f>
        <v>0</v>
      </c>
      <c r="D22" s="65">
        <f>IF(AND((B4&gt;C4),(B4&gt;D4)),1,0)</f>
        <v>0</v>
      </c>
      <c r="E22" s="64">
        <f>IF(G4&gt;E4,1,0)</f>
        <v>0</v>
      </c>
      <c r="F22" s="61">
        <f>IF(G4&gt;F4,1,0)</f>
        <v>0</v>
      </c>
      <c r="G22" s="65">
        <f>IF(AND((G4&gt;E4),(G4&gt;F4)),1,0)</f>
        <v>0</v>
      </c>
      <c r="H22" s="64">
        <f>IF(J4&lt;H4,1,0)</f>
        <v>1</v>
      </c>
      <c r="I22" s="61">
        <f>IF(J4&lt;I4,1,0)</f>
        <v>1</v>
      </c>
      <c r="J22" s="65">
        <f>IF(AND((J4&lt;H4),(J4&lt;I4)),1,0)</f>
        <v>1</v>
      </c>
      <c r="K22" s="64">
        <f>IF(M4&gt;K4,1,0)</f>
        <v>1</v>
      </c>
      <c r="L22" s="61">
        <f>IF(M4&gt;L4,1,0)</f>
        <v>1</v>
      </c>
      <c r="M22" s="65">
        <f>IF(AND((M4&gt;K4),(M4&gt;L4)),1,0)</f>
        <v>1</v>
      </c>
      <c r="N22" s="64">
        <f>IF(P4&gt;N4,1,0)</f>
        <v>0</v>
      </c>
      <c r="O22" s="61">
        <f>IF(P4&gt;O4,1,0)</f>
        <v>0</v>
      </c>
      <c r="P22" s="65">
        <f>IF(AND((P4&gt;N4),(P4&gt;O4)),1,0)</f>
        <v>0</v>
      </c>
      <c r="Q22" s="64">
        <f>IF(S4&gt;Q4,1,0)</f>
        <v>0</v>
      </c>
      <c r="R22" s="61">
        <f>IF(S4&gt;R4,1,0)</f>
        <v>0</v>
      </c>
      <c r="S22" s="65">
        <f>IF(AND((S4&gt;Q4),(S4&gt;R4)),1,0)</f>
        <v>0</v>
      </c>
      <c r="T22" s="66">
        <f t="shared" ref="T22:T32" si="1">SUM(E22,H22,K22,N22,Q22)</f>
        <v>2</v>
      </c>
      <c r="U22" s="63">
        <f t="shared" ref="U22:U32" si="2">SUM(F22,I22,L22,O22,R22)</f>
        <v>2</v>
      </c>
      <c r="V22" s="67">
        <f t="shared" ref="V22:V32" si="3">SUM(G22,J22,M22,P22,S22)</f>
        <v>2</v>
      </c>
    </row>
    <row r="23" spans="1:22" ht="15.6">
      <c r="A23" s="68" t="s">
        <v>6</v>
      </c>
      <c r="B23" s="64">
        <f>IF(B5&gt;D5,1,0)</f>
        <v>0</v>
      </c>
      <c r="C23" s="61">
        <f>IF(B5&gt;C5,1,0)</f>
        <v>1</v>
      </c>
      <c r="D23" s="65">
        <f>IF(AND((B5&gt;C5),(B5&gt;D5)),1,0)</f>
        <v>0</v>
      </c>
      <c r="E23" s="64">
        <f>IF(G5&gt;E5,1,0)</f>
        <v>0</v>
      </c>
      <c r="F23" s="61">
        <f>IF(G5&gt;F5,1,0)</f>
        <v>1</v>
      </c>
      <c r="G23" s="65">
        <f>IF(AND((G5&gt;E5),(G5&gt;F5)),1,0)</f>
        <v>0</v>
      </c>
      <c r="H23" s="64">
        <f>IF(J5&lt;H5,1,0)</f>
        <v>0</v>
      </c>
      <c r="I23" s="61">
        <f>IF(J5&lt;I5,1,0)</f>
        <v>1</v>
      </c>
      <c r="J23" s="65">
        <f>IF(AND((J5&lt;H5),(J5&lt;I5)),1,0)</f>
        <v>0</v>
      </c>
      <c r="K23" s="64">
        <f>IF(M5&gt;K5,1,0)</f>
        <v>0</v>
      </c>
      <c r="L23" s="61">
        <f>IF(M5&gt;L5,1,0)</f>
        <v>1</v>
      </c>
      <c r="M23" s="65">
        <f>IF(AND((M5&gt;K5),(M5&gt;L5)),1,0)</f>
        <v>0</v>
      </c>
      <c r="N23" s="64">
        <f>IF(P5&gt;N5,1,0)</f>
        <v>0</v>
      </c>
      <c r="O23" s="61">
        <f>IF(P5&gt;O5,1,0)</f>
        <v>1</v>
      </c>
      <c r="P23" s="65">
        <f>IF(AND((P5&gt;N5),(P5&gt;O5)),1,0)</f>
        <v>0</v>
      </c>
      <c r="Q23" s="64">
        <f>IF(S5&gt;Q5,1,0)</f>
        <v>0</v>
      </c>
      <c r="R23" s="61">
        <f>IF(S5&gt;R5,1,0)</f>
        <v>1</v>
      </c>
      <c r="S23" s="65">
        <f>IF(AND((S5&gt;Q5),(S5&gt;R5)),1,0)</f>
        <v>0</v>
      </c>
      <c r="T23" s="66">
        <f t="shared" si="1"/>
        <v>0</v>
      </c>
      <c r="U23" s="63">
        <f t="shared" si="2"/>
        <v>5</v>
      </c>
      <c r="V23" s="67">
        <f t="shared" si="3"/>
        <v>0</v>
      </c>
    </row>
    <row r="24" spans="1:22" ht="15.6">
      <c r="A24" s="68" t="s">
        <v>7</v>
      </c>
      <c r="B24" s="64">
        <f>IF(B6&gt;D6,1,0)</f>
        <v>1</v>
      </c>
      <c r="C24" s="61">
        <f>IF(B6&gt;C6,1,0)</f>
        <v>1</v>
      </c>
      <c r="D24" s="65">
        <f>IF(AND((B6&gt;C6),(B6&gt;D6)),1,0)</f>
        <v>1</v>
      </c>
      <c r="E24" s="64">
        <f>IF(G6&gt;E6,1,0)</f>
        <v>0</v>
      </c>
      <c r="F24" s="61">
        <f>IF(G6&gt;F6,1,0)</f>
        <v>0</v>
      </c>
      <c r="G24" s="65">
        <f>IF(AND((G6&gt;E6),(G6&gt;F6)),1,0)</f>
        <v>0</v>
      </c>
      <c r="H24" s="64">
        <f>IF(J6&lt;H6,1,0)</f>
        <v>0</v>
      </c>
      <c r="I24" s="61">
        <f>IF(J6&lt;I6,1,0)</f>
        <v>0</v>
      </c>
      <c r="J24" s="65">
        <f>IF(AND((J6&lt;H6),(J6&lt;I6)),1,0)</f>
        <v>0</v>
      </c>
      <c r="K24" s="64">
        <f>IF(M6&gt;K6,1,0)</f>
        <v>0</v>
      </c>
      <c r="L24" s="61">
        <f>IF(M6&gt;L6,1,0)</f>
        <v>0</v>
      </c>
      <c r="M24" s="65">
        <f>IF(AND((M6&gt;K6),(M6&gt;L6)),1,0)</f>
        <v>0</v>
      </c>
      <c r="N24" s="64">
        <f>IF(P6&gt;N6,1,0)</f>
        <v>0</v>
      </c>
      <c r="O24" s="61">
        <f>IF(P6&gt;O6,1,0)</f>
        <v>0</v>
      </c>
      <c r="P24" s="65">
        <f>IF(AND((P6&gt;N6),(P6&gt;O6)),1,0)</f>
        <v>0</v>
      </c>
      <c r="Q24" s="64">
        <f>IF(S6&gt;Q6,1,0)</f>
        <v>0</v>
      </c>
      <c r="R24" s="61">
        <f>IF(S6&gt;R6,1,0)</f>
        <v>0</v>
      </c>
      <c r="S24" s="65">
        <f>IF(AND((S6&gt;Q6),(S6&gt;R6)),1,0)</f>
        <v>0</v>
      </c>
      <c r="T24" s="66">
        <f t="shared" si="1"/>
        <v>0</v>
      </c>
      <c r="U24" s="63">
        <f t="shared" si="2"/>
        <v>0</v>
      </c>
      <c r="V24" s="67">
        <f t="shared" si="3"/>
        <v>0</v>
      </c>
    </row>
    <row r="25" spans="1:22" ht="15.6">
      <c r="A25" s="68" t="s">
        <v>8</v>
      </c>
      <c r="B25" s="64">
        <f>IF(B7&gt;D7,1,0)</f>
        <v>1</v>
      </c>
      <c r="C25" s="61">
        <f>IF(B7&gt;C7,1,0)</f>
        <v>0</v>
      </c>
      <c r="D25" s="65">
        <f>IF(AND((B7&gt;C7),(B7&gt;D7)),1,0)</f>
        <v>0</v>
      </c>
      <c r="E25" s="64">
        <f>IF(G7&gt;E7,1,0)</f>
        <v>0</v>
      </c>
      <c r="F25" s="61">
        <f>IF(G7&gt;F7,1,0)</f>
        <v>1</v>
      </c>
      <c r="G25" s="65">
        <f>IF(AND((G7&gt;E7),(G7&gt;F7)),1,0)</f>
        <v>0</v>
      </c>
      <c r="H25" s="64">
        <f>IF(J7&lt;H7,1,0)</f>
        <v>0</v>
      </c>
      <c r="I25" s="61">
        <f>IF(J7&lt;I7,1,0)</f>
        <v>1</v>
      </c>
      <c r="J25" s="65">
        <f>IF(AND((J7&lt;H7),(J7&lt;I7)),1,0)</f>
        <v>0</v>
      </c>
      <c r="K25" s="64">
        <f>IF(M7&gt;K7,1,0)</f>
        <v>1</v>
      </c>
      <c r="L25" s="61">
        <f>IF(M7&gt;L7,1,0)</f>
        <v>1</v>
      </c>
      <c r="M25" s="65">
        <f>IF(AND((M7&gt;K7),(M7&gt;L7)),1,0)</f>
        <v>1</v>
      </c>
      <c r="N25" s="64">
        <f>IF(P7&gt;N7,1,0)</f>
        <v>0</v>
      </c>
      <c r="O25" s="61">
        <f>IF(P7&gt;O7,1,0)</f>
        <v>0</v>
      </c>
      <c r="P25" s="65">
        <f>IF(AND((P7&gt;N7),(P7&gt;O7)),1,0)</f>
        <v>0</v>
      </c>
      <c r="Q25" s="64">
        <f>IF(S7&gt;Q7,1,0)</f>
        <v>0</v>
      </c>
      <c r="R25" s="61">
        <f>IF(S7&gt;R7,1,0)</f>
        <v>0</v>
      </c>
      <c r="S25" s="65">
        <f>IF(AND((S7&gt;Q7),(S7&gt;R7)),1,0)</f>
        <v>0</v>
      </c>
      <c r="T25" s="66">
        <f t="shared" si="1"/>
        <v>1</v>
      </c>
      <c r="U25" s="63">
        <f t="shared" si="2"/>
        <v>3</v>
      </c>
      <c r="V25" s="67">
        <f t="shared" si="3"/>
        <v>1</v>
      </c>
    </row>
    <row r="26" spans="1:22" ht="15.6">
      <c r="A26" s="68" t="s">
        <v>9</v>
      </c>
      <c r="B26" s="64">
        <f>IF(B8&gt;D8,1,0)</f>
        <v>0</v>
      </c>
      <c r="C26" s="61">
        <f>IF(B8&gt;C8,1,0)</f>
        <v>0</v>
      </c>
      <c r="D26" s="65">
        <f>IF(AND((B8&gt;C8),(B8&gt;D8)),1,0)</f>
        <v>0</v>
      </c>
      <c r="E26" s="64">
        <f>IF(G8&gt;E8,1,0)</f>
        <v>0</v>
      </c>
      <c r="F26" s="61">
        <f>IF(G8&gt;F8,1,0)</f>
        <v>0</v>
      </c>
      <c r="G26" s="65">
        <f>IF(AND((G8&gt;E8),(G8&gt;F8)),1,0)</f>
        <v>0</v>
      </c>
      <c r="H26" s="64">
        <f>IF(J8&lt;H8,1,0)</f>
        <v>0</v>
      </c>
      <c r="I26" s="61">
        <f>IF(J8&lt;I8,1,0)</f>
        <v>0</v>
      </c>
      <c r="J26" s="65">
        <f>IF(AND((J8&lt;H8),(J8&lt;I8)),1,0)</f>
        <v>0</v>
      </c>
      <c r="K26" s="64">
        <f>IF(M8&gt;K8,1,0)</f>
        <v>0</v>
      </c>
      <c r="L26" s="61">
        <f>IF(M8&gt;L8,1,0)</f>
        <v>0</v>
      </c>
      <c r="M26" s="65">
        <f>IF(AND((M8&gt;K8),(M8&gt;L8)),1,0)</f>
        <v>0</v>
      </c>
      <c r="N26" s="64">
        <f>IF(P8&gt;N8,1,0)</f>
        <v>0</v>
      </c>
      <c r="O26" s="61">
        <f>IF(P8&gt;O8,1,0)</f>
        <v>0</v>
      </c>
      <c r="P26" s="65">
        <f>IF(AND((P8&gt;N8),(P8&gt;O8)),1,0)</f>
        <v>0</v>
      </c>
      <c r="Q26" s="64">
        <f>IF(S8&gt;Q8,1,0)</f>
        <v>0</v>
      </c>
      <c r="R26" s="61">
        <f>IF(S8&gt;R8,1,0)</f>
        <v>0</v>
      </c>
      <c r="S26" s="65">
        <f>IF(AND((S8&gt;Q8),(S8&gt;R8)),1,0)</f>
        <v>0</v>
      </c>
      <c r="T26" s="66">
        <f t="shared" si="1"/>
        <v>0</v>
      </c>
      <c r="U26" s="63">
        <f t="shared" si="2"/>
        <v>0</v>
      </c>
      <c r="V26" s="67">
        <f t="shared" si="3"/>
        <v>0</v>
      </c>
    </row>
    <row r="27" spans="1:22" ht="15.6">
      <c r="A27" s="68" t="s">
        <v>10</v>
      </c>
      <c r="B27" s="64">
        <f>IF(B9&gt;D9,1,0)</f>
        <v>1</v>
      </c>
      <c r="C27" s="61">
        <f>IF(B9&gt;C9,1,0)</f>
        <v>0</v>
      </c>
      <c r="D27" s="65">
        <f>IF(AND((B9&gt;C9),(B9&gt;D9)),1,0)</f>
        <v>0</v>
      </c>
      <c r="E27" s="64">
        <f>IF(G9&gt;E9,1,0)</f>
        <v>0</v>
      </c>
      <c r="F27" s="61">
        <f>IF(G9&gt;F9,1,0)</f>
        <v>0</v>
      </c>
      <c r="G27" s="65">
        <f>IF(AND((G9&gt;E9),(G9&gt;F9)),1,0)</f>
        <v>0</v>
      </c>
      <c r="H27" s="64">
        <f>IF(J9&lt;H9,1,0)</f>
        <v>0</v>
      </c>
      <c r="I27" s="61">
        <f>IF(J9&lt;I9,1,0)</f>
        <v>0</v>
      </c>
      <c r="J27" s="65">
        <f>IF(AND((J9&lt;H9),(J9&lt;I9)),1,0)</f>
        <v>0</v>
      </c>
      <c r="K27" s="64">
        <f>IF(M9&gt;K9,1,0)</f>
        <v>0</v>
      </c>
      <c r="L27" s="61">
        <f>IF(M9&gt;L9,1,0)</f>
        <v>0</v>
      </c>
      <c r="M27" s="65">
        <f>IF(AND((M9&gt;K9),(M9&gt;L9)),1,0)</f>
        <v>0</v>
      </c>
      <c r="N27" s="64">
        <f>IF(P9&gt;N9,1,0)</f>
        <v>0</v>
      </c>
      <c r="O27" s="61">
        <f>IF(P9&gt;O9,1,0)</f>
        <v>0</v>
      </c>
      <c r="P27" s="65">
        <f>IF(AND((P9&gt;N9),(P9&gt;O9)),1,0)</f>
        <v>0</v>
      </c>
      <c r="Q27" s="64">
        <f>IF(S9&gt;Q9,1,0)</f>
        <v>0</v>
      </c>
      <c r="R27" s="61">
        <f>IF(S9&gt;R9,1,0)</f>
        <v>0</v>
      </c>
      <c r="S27" s="65">
        <f>IF(AND((S9&gt;Q9),(S9&gt;R9)),1,0)</f>
        <v>0</v>
      </c>
      <c r="T27" s="66">
        <f t="shared" si="1"/>
        <v>0</v>
      </c>
      <c r="U27" s="63">
        <f t="shared" si="2"/>
        <v>0</v>
      </c>
      <c r="V27" s="67">
        <f t="shared" si="3"/>
        <v>0</v>
      </c>
    </row>
    <row r="28" spans="1:22" ht="15.6">
      <c r="A28" s="68" t="s">
        <v>11</v>
      </c>
      <c r="B28" s="64">
        <f>IF(B10&gt;D10,1,0)</f>
        <v>1</v>
      </c>
      <c r="C28" s="61">
        <f>IF(B10&gt;C10,1,0)</f>
        <v>0</v>
      </c>
      <c r="D28" s="65">
        <f>IF(AND((B10&gt;C10),(B10&gt;D10)),1,0)</f>
        <v>0</v>
      </c>
      <c r="E28" s="64">
        <f>IF(G10&gt;E10,1,0)</f>
        <v>0</v>
      </c>
      <c r="F28" s="61">
        <f>IF(G10&gt;F10,1,0)</f>
        <v>0</v>
      </c>
      <c r="G28" s="65">
        <f>IF(AND((G10&gt;E10),(G10&gt;F10)),1,0)</f>
        <v>0</v>
      </c>
      <c r="H28" s="64">
        <f>IF(J10&lt;H10,1,0)</f>
        <v>0</v>
      </c>
      <c r="I28" s="61">
        <f>IF(J10&lt;I10,1,0)</f>
        <v>0</v>
      </c>
      <c r="J28" s="65">
        <f>IF(AND((J10&lt;H10),(J10&lt;I10)),1,0)</f>
        <v>0</v>
      </c>
      <c r="K28" s="64">
        <f>IF(M10&gt;K10,1,0)</f>
        <v>0</v>
      </c>
      <c r="L28" s="61">
        <f>IF(M10&gt;L10,1,0)</f>
        <v>0</v>
      </c>
      <c r="M28" s="65">
        <f>IF(AND((M10&gt;K10),(M10&gt;L10)),1,0)</f>
        <v>0</v>
      </c>
      <c r="N28" s="64">
        <f>IF(P10&gt;N10,1,0)</f>
        <v>0</v>
      </c>
      <c r="O28" s="61">
        <f>IF(P10&gt;O10,1,0)</f>
        <v>0</v>
      </c>
      <c r="P28" s="65">
        <f>IF(AND((P10&gt;N10),(P10&gt;O10)),1,0)</f>
        <v>0</v>
      </c>
      <c r="Q28" s="64">
        <f>IF(S10&gt;Q10,1,0)</f>
        <v>0</v>
      </c>
      <c r="R28" s="61">
        <f>IF(S10&gt;R10,1,0)</f>
        <v>0</v>
      </c>
      <c r="S28" s="65">
        <f>IF(AND((S10&gt;Q10),(S10&gt;R10)),1,0)</f>
        <v>0</v>
      </c>
      <c r="T28" s="66">
        <f t="shared" si="1"/>
        <v>0</v>
      </c>
      <c r="U28" s="63">
        <f t="shared" si="2"/>
        <v>0</v>
      </c>
      <c r="V28" s="67">
        <f t="shared" si="3"/>
        <v>0</v>
      </c>
    </row>
    <row r="29" spans="1:22" ht="15.6">
      <c r="A29" s="68" t="s">
        <v>12</v>
      </c>
      <c r="B29" s="64">
        <f>IF(B11&gt;D11,1,0)</f>
        <v>0</v>
      </c>
      <c r="C29" s="61">
        <f>IF(B11&gt;C11,1,0)</f>
        <v>1</v>
      </c>
      <c r="D29" s="65">
        <f>IF(AND((B11&gt;C11),(B11&gt;D11)),1,0)</f>
        <v>0</v>
      </c>
      <c r="E29" s="64">
        <f>IF(G11&gt;E11,1,0)</f>
        <v>1</v>
      </c>
      <c r="F29" s="61">
        <f>IF(G11&gt;F11,1,0)</f>
        <v>1</v>
      </c>
      <c r="G29" s="65">
        <f>IF(AND((G11&gt;E11),(G11&gt;F11)),1,0)</f>
        <v>1</v>
      </c>
      <c r="H29" s="64">
        <f>IF(J11&lt;H11,1,0)</f>
        <v>1</v>
      </c>
      <c r="I29" s="61">
        <f>IF(J11&lt;I11,1,0)</f>
        <v>1</v>
      </c>
      <c r="J29" s="65">
        <f>IF(AND((J11&lt;H11),(J11&lt;I11)),1,0)</f>
        <v>1</v>
      </c>
      <c r="K29" s="64">
        <f>IF(M11&gt;K11,1,0)</f>
        <v>1</v>
      </c>
      <c r="L29" s="61">
        <f>IF(M11&gt;L11,1,0)</f>
        <v>1</v>
      </c>
      <c r="M29" s="65">
        <f>IF(AND((M11&gt;K11),(M11&gt;L11)),1,0)</f>
        <v>1</v>
      </c>
      <c r="N29" s="64">
        <f>IF(P11&gt;N11,1,0)</f>
        <v>0</v>
      </c>
      <c r="O29" s="61">
        <f>IF(P11&gt;O11,1,0)</f>
        <v>0</v>
      </c>
      <c r="P29" s="65">
        <f>IF(AND((P11&gt;N11),(P11&gt;O11)),1,0)</f>
        <v>0</v>
      </c>
      <c r="Q29" s="64">
        <f>IF(S11&gt;Q11,1,0)</f>
        <v>1</v>
      </c>
      <c r="R29" s="61">
        <f>IF(S11&gt;R11,1,0)</f>
        <v>1</v>
      </c>
      <c r="S29" s="65">
        <f>IF(AND((S11&gt;Q11),(S11&gt;R11)),1,0)</f>
        <v>1</v>
      </c>
      <c r="T29" s="66">
        <f t="shared" si="1"/>
        <v>4</v>
      </c>
      <c r="U29" s="63">
        <f t="shared" si="2"/>
        <v>4</v>
      </c>
      <c r="V29" s="67">
        <f t="shared" si="3"/>
        <v>4</v>
      </c>
    </row>
    <row r="30" spans="1:22" ht="15.6">
      <c r="A30" s="68" t="s">
        <v>13</v>
      </c>
      <c r="B30" s="64">
        <f>IF(B12&gt;D12,1,0)</f>
        <v>0</v>
      </c>
      <c r="C30" s="61">
        <f>IF(B12&gt;C12,1,0)</f>
        <v>0</v>
      </c>
      <c r="D30" s="65">
        <f>IF(AND((B12&gt;C12),(B12&gt;D12)),1,0)</f>
        <v>0</v>
      </c>
      <c r="E30" s="64">
        <f>IF(G12&gt;E12,1,0)</f>
        <v>0</v>
      </c>
      <c r="F30" s="61">
        <f>IF(G12&gt;F12,1,0)</f>
        <v>0</v>
      </c>
      <c r="G30" s="65">
        <f>IF(AND((G12&gt;E12),(G12&gt;F12)),1,0)</f>
        <v>0</v>
      </c>
      <c r="H30" s="64">
        <f>IF(J12&lt;H12,1,0)</f>
        <v>0</v>
      </c>
      <c r="I30" s="61">
        <f>IF(J12&lt;I12,1,0)</f>
        <v>0</v>
      </c>
      <c r="J30" s="65">
        <f>IF(AND((J12&lt;H12),(J12&lt;I12)),1,0)</f>
        <v>0</v>
      </c>
      <c r="K30" s="64">
        <f>IF(M12&gt;K12,1,0)</f>
        <v>0</v>
      </c>
      <c r="L30" s="61">
        <f>IF(M12&gt;L12,1,0)</f>
        <v>1</v>
      </c>
      <c r="M30" s="65">
        <f>IF(AND((M12&gt;K12),(M12&gt;L12)),1,0)</f>
        <v>0</v>
      </c>
      <c r="N30" s="64">
        <f>IF(P12&gt;N12,1,0)</f>
        <v>0</v>
      </c>
      <c r="O30" s="61">
        <f>IF(P12&gt;O12,1,0)</f>
        <v>0</v>
      </c>
      <c r="P30" s="65">
        <f>IF(AND((P12&gt;N12),(P12&gt;O12)),1,0)</f>
        <v>0</v>
      </c>
      <c r="Q30" s="64">
        <f>IF(S12&gt;Q12,1,0)</f>
        <v>0</v>
      </c>
      <c r="R30" s="61">
        <f>IF(S12&gt;R12,1,0)</f>
        <v>0</v>
      </c>
      <c r="S30" s="65">
        <f>IF(AND((S12&gt;Q12),(S12&gt;R12)),1,0)</f>
        <v>0</v>
      </c>
      <c r="T30" s="66">
        <f t="shared" si="1"/>
        <v>0</v>
      </c>
      <c r="U30" s="63">
        <f t="shared" si="2"/>
        <v>1</v>
      </c>
      <c r="V30" s="67">
        <f t="shared" si="3"/>
        <v>0</v>
      </c>
    </row>
    <row r="31" spans="1:22" ht="15.6">
      <c r="A31" s="68" t="s">
        <v>14</v>
      </c>
      <c r="B31" s="64">
        <f>IF(B13&gt;D13,1,0)</f>
        <v>0</v>
      </c>
      <c r="C31" s="61">
        <f>IF(B13&gt;C13,1,0)</f>
        <v>1</v>
      </c>
      <c r="D31" s="65">
        <f>IF(AND((B13&gt;C13),(B13&gt;D13)),1,0)</f>
        <v>0</v>
      </c>
      <c r="E31" s="64">
        <f>IF(G13&gt;E13,1,0)</f>
        <v>1</v>
      </c>
      <c r="F31" s="61">
        <f>IF(G13&gt;F13,1,0)</f>
        <v>1</v>
      </c>
      <c r="G31" s="65">
        <f>IF(AND((G13&gt;E13),(G13&gt;F13)),1,0)</f>
        <v>1</v>
      </c>
      <c r="H31" s="64">
        <f>IF(J13&lt;H13,1,0)</f>
        <v>1</v>
      </c>
      <c r="I31" s="61">
        <f>IF(J13&lt;I13,1,0)</f>
        <v>1</v>
      </c>
      <c r="J31" s="65">
        <f>IF(AND((J13&lt;H13),(J13&lt;I13)),1,0)</f>
        <v>1</v>
      </c>
      <c r="K31" s="64">
        <f>IF(M13&gt;K13,1,0)</f>
        <v>1</v>
      </c>
      <c r="L31" s="61">
        <f>IF(M13&gt;L13,1,0)</f>
        <v>1</v>
      </c>
      <c r="M31" s="65">
        <f>IF(AND((M13&gt;K13),(M13&gt;L13)),1,0)</f>
        <v>1</v>
      </c>
      <c r="N31" s="64">
        <f>IF(P13&gt;N13,1,0)</f>
        <v>0</v>
      </c>
      <c r="O31" s="61">
        <f>IF(P13&gt;O13,1,0)</f>
        <v>0</v>
      </c>
      <c r="P31" s="65">
        <f>IF(AND((P13&gt;N13),(P13&gt;O13)),1,0)</f>
        <v>0</v>
      </c>
      <c r="Q31" s="64">
        <f>IF(S13&gt;Q13,1,0)</f>
        <v>1</v>
      </c>
      <c r="R31" s="61">
        <f>IF(S13&gt;R13,1,0)</f>
        <v>1</v>
      </c>
      <c r="S31" s="65">
        <f>IF(AND((S13&gt;Q13),(S13&gt;R13)),1,0)</f>
        <v>1</v>
      </c>
      <c r="T31" s="66">
        <f t="shared" si="1"/>
        <v>4</v>
      </c>
      <c r="U31" s="63">
        <f t="shared" si="2"/>
        <v>4</v>
      </c>
      <c r="V31" s="67">
        <f t="shared" si="3"/>
        <v>4</v>
      </c>
    </row>
    <row r="32" spans="1:22" ht="16.2" thickBot="1">
      <c r="A32" s="69" t="s">
        <v>15</v>
      </c>
      <c r="B32" s="70">
        <f>IF(B14&gt;D14,1,0)</f>
        <v>1</v>
      </c>
      <c r="C32" s="71">
        <f>IF(B14&gt;C14,1,0)</f>
        <v>0</v>
      </c>
      <c r="D32" s="72">
        <f>IF(AND((B14&gt;C14),(B14&gt;D14)),1,0)</f>
        <v>0</v>
      </c>
      <c r="E32" s="64">
        <f>IF(G14&gt;E14,1,0)</f>
        <v>0</v>
      </c>
      <c r="F32" s="61">
        <f>IF(G14&gt;F14,1,0)</f>
        <v>0</v>
      </c>
      <c r="G32" s="65">
        <f>IF(AND((G14&gt;E14),(G14&gt;F14)),1,0)</f>
        <v>0</v>
      </c>
      <c r="H32" s="64">
        <f>IF(J14&lt;H14,1,0)</f>
        <v>0</v>
      </c>
      <c r="I32" s="61">
        <f>IF(J14&lt;I14,1,0)</f>
        <v>0</v>
      </c>
      <c r="J32" s="65">
        <f>IF(AND((J14&lt;H14),(J14&lt;I14)),1,0)</f>
        <v>0</v>
      </c>
      <c r="K32" s="64">
        <f>IF(M14&gt;K14,1,0)</f>
        <v>0</v>
      </c>
      <c r="L32" s="61">
        <f>IF(M14&gt;L14,1,0)</f>
        <v>0</v>
      </c>
      <c r="M32" s="65">
        <f>IF(AND((M14&gt;K14),(M14&gt;L14)),1,0)</f>
        <v>0</v>
      </c>
      <c r="N32" s="64">
        <f>IF(P14&gt;N14,1,0)</f>
        <v>0</v>
      </c>
      <c r="O32" s="61">
        <f>IF(P14&gt;O14,1,0)</f>
        <v>0</v>
      </c>
      <c r="P32" s="65">
        <f>IF(AND((P14&gt;N14),(P14&gt;O14)),1,0)</f>
        <v>0</v>
      </c>
      <c r="Q32" s="64">
        <f>IF(S14&gt;Q14,1,0)</f>
        <v>0</v>
      </c>
      <c r="R32" s="61">
        <f>IF(S14&gt;R14,1,0)</f>
        <v>0</v>
      </c>
      <c r="S32" s="65">
        <f>IF(AND((S14&gt;Q14),(S14&gt;R14)),1,0)</f>
        <v>0</v>
      </c>
      <c r="T32" s="73">
        <f t="shared" si="1"/>
        <v>0</v>
      </c>
      <c r="U32" s="74">
        <f t="shared" si="2"/>
        <v>0</v>
      </c>
      <c r="V32" s="75">
        <f t="shared" si="3"/>
        <v>0</v>
      </c>
    </row>
    <row r="33" spans="1:22" ht="16.2" thickBot="1">
      <c r="A33" s="20" t="s">
        <v>31</v>
      </c>
      <c r="B33" s="77">
        <f>SUM(B21:B32)</f>
        <v>6</v>
      </c>
      <c r="C33" s="78">
        <f>SUM(C21:C32)</f>
        <v>4</v>
      </c>
      <c r="D33" s="79">
        <f>SUM(D21:D32)</f>
        <v>1</v>
      </c>
      <c r="E33" s="77">
        <f>SUM(E21:E32)</f>
        <v>2</v>
      </c>
      <c r="F33" s="78">
        <f t="shared" ref="F33:S33" si="4">SUM(F21:F32)</f>
        <v>4</v>
      </c>
      <c r="G33" s="79">
        <f t="shared" si="4"/>
        <v>2</v>
      </c>
      <c r="H33" s="77">
        <f t="shared" si="4"/>
        <v>3</v>
      </c>
      <c r="I33" s="78">
        <f t="shared" si="4"/>
        <v>5</v>
      </c>
      <c r="J33" s="79">
        <f t="shared" si="4"/>
        <v>3</v>
      </c>
      <c r="K33" s="77">
        <f t="shared" si="4"/>
        <v>4</v>
      </c>
      <c r="L33" s="78">
        <f t="shared" si="4"/>
        <v>6</v>
      </c>
      <c r="M33" s="79">
        <f t="shared" si="4"/>
        <v>4</v>
      </c>
      <c r="N33" s="77">
        <f t="shared" si="4"/>
        <v>0</v>
      </c>
      <c r="O33" s="78">
        <f t="shared" si="4"/>
        <v>1</v>
      </c>
      <c r="P33" s="79">
        <f t="shared" si="4"/>
        <v>0</v>
      </c>
      <c r="Q33" s="77">
        <f t="shared" si="4"/>
        <v>2</v>
      </c>
      <c r="R33" s="78">
        <f t="shared" si="4"/>
        <v>3</v>
      </c>
      <c r="S33" s="79">
        <f t="shared" si="4"/>
        <v>2</v>
      </c>
      <c r="T33" s="80">
        <f t="shared" ref="T33:V33" si="5">SUM(E33,H33,K33,N33,Q33)</f>
        <v>11</v>
      </c>
      <c r="U33" s="81">
        <f t="shared" si="5"/>
        <v>19</v>
      </c>
      <c r="V33" s="82">
        <f t="shared" si="5"/>
        <v>11</v>
      </c>
    </row>
    <row r="42" spans="1:22">
      <c r="F42" s="1"/>
    </row>
  </sheetData>
  <mergeCells count="15">
    <mergeCell ref="Q1:S1"/>
    <mergeCell ref="A1:A2"/>
    <mergeCell ref="E1:G1"/>
    <mergeCell ref="H1:J1"/>
    <mergeCell ref="K1:M1"/>
    <mergeCell ref="N1:P1"/>
    <mergeCell ref="B1:D1"/>
    <mergeCell ref="T19:V19"/>
    <mergeCell ref="A19:A20"/>
    <mergeCell ref="E19:G19"/>
    <mergeCell ref="H19:J19"/>
    <mergeCell ref="K19:M19"/>
    <mergeCell ref="N19:P19"/>
    <mergeCell ref="Q19:S19"/>
    <mergeCell ref="B19:D19"/>
  </mergeCells>
  <conditionalFormatting sqref="E21:S32">
    <cfRule type="cellIs" dxfId="3" priority="5" operator="equal">
      <formula>1</formula>
    </cfRule>
  </conditionalFormatting>
  <conditionalFormatting sqref="T21:V32">
    <cfRule type="cellIs" dxfId="2" priority="2" operator="equal">
      <formula>5</formula>
    </cfRule>
    <cfRule type="cellIs" dxfId="1" priority="3" operator="equal">
      <formula>0</formula>
    </cfRule>
  </conditionalFormatting>
  <conditionalFormatting sqref="B21:D3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9EF-3A91-4BCA-9C69-6E08B1497FF0}">
  <dimension ref="A1:M39"/>
  <sheetViews>
    <sheetView workbookViewId="0">
      <selection activeCell="G13" sqref="G13"/>
    </sheetView>
  </sheetViews>
  <sheetFormatPr defaultRowHeight="15.6"/>
  <cols>
    <col min="1" max="1" width="14.5546875" style="6" bestFit="1" customWidth="1"/>
    <col min="2" max="2" width="16.6640625" style="1" bestFit="1" customWidth="1"/>
    <col min="3" max="3" width="17.77734375" style="1" bestFit="1" customWidth="1"/>
    <col min="4" max="4" width="41.77734375" style="1" bestFit="1" customWidth="1"/>
    <col min="5" max="5" width="16.6640625" style="1" bestFit="1" customWidth="1"/>
    <col min="6" max="6" width="16.33203125" style="1" bestFit="1" customWidth="1"/>
    <col min="7" max="7" width="40.44140625" style="1" bestFit="1" customWidth="1"/>
    <col min="8" max="8" width="17.77734375" style="1" bestFit="1" customWidth="1"/>
    <col min="9" max="9" width="16.33203125" style="1" bestFit="1" customWidth="1"/>
    <col min="10" max="10" width="41.5546875" style="1" bestFit="1" customWidth="1"/>
    <col min="11" max="11" width="8.88671875" style="1"/>
    <col min="12" max="12" width="13.6640625" style="1" customWidth="1"/>
    <col min="13" max="16384" width="8.88671875" style="1"/>
  </cols>
  <sheetData>
    <row r="1" spans="1:13" ht="16.2" thickBot="1"/>
    <row r="2" spans="1:13" s="6" customFormat="1" ht="16.2" thickBot="1">
      <c r="A2" s="150" t="s">
        <v>49</v>
      </c>
      <c r="B2" s="155" t="s">
        <v>69</v>
      </c>
      <c r="C2" s="140" t="s">
        <v>70</v>
      </c>
      <c r="D2" s="141" t="s">
        <v>71</v>
      </c>
      <c r="E2" s="155" t="s">
        <v>72</v>
      </c>
      <c r="F2" s="140" t="s">
        <v>74</v>
      </c>
      <c r="G2" s="141" t="s">
        <v>75</v>
      </c>
      <c r="H2" s="155" t="s">
        <v>73</v>
      </c>
      <c r="I2" s="140" t="s">
        <v>77</v>
      </c>
      <c r="J2" s="141" t="s">
        <v>76</v>
      </c>
      <c r="K2" s="76"/>
      <c r="L2" s="6" t="s">
        <v>59</v>
      </c>
    </row>
    <row r="3" spans="1:13">
      <c r="A3" s="151" t="s">
        <v>4</v>
      </c>
      <c r="B3" s="156">
        <v>0</v>
      </c>
      <c r="C3" s="142">
        <v>5</v>
      </c>
      <c r="D3" s="157">
        <v>0</v>
      </c>
      <c r="E3" s="156">
        <v>5</v>
      </c>
      <c r="F3" s="142">
        <v>5</v>
      </c>
      <c r="G3" s="157">
        <v>5</v>
      </c>
      <c r="H3" s="156">
        <v>0</v>
      </c>
      <c r="I3" s="142">
        <v>0</v>
      </c>
      <c r="J3" s="157">
        <v>0</v>
      </c>
      <c r="L3" s="1" t="s">
        <v>60</v>
      </c>
    </row>
    <row r="4" spans="1:13">
      <c r="A4" s="152" t="s">
        <v>5</v>
      </c>
      <c r="B4" s="64">
        <v>5</v>
      </c>
      <c r="C4" s="61">
        <v>3</v>
      </c>
      <c r="D4" s="65">
        <v>3</v>
      </c>
      <c r="E4" s="64">
        <v>0</v>
      </c>
      <c r="F4" s="61">
        <v>3</v>
      </c>
      <c r="G4" s="65">
        <v>0</v>
      </c>
      <c r="H4" s="64">
        <v>2</v>
      </c>
      <c r="I4" s="61">
        <v>2</v>
      </c>
      <c r="J4" s="65">
        <v>2</v>
      </c>
      <c r="L4" s="1" t="s">
        <v>61</v>
      </c>
    </row>
    <row r="5" spans="1:13">
      <c r="A5" s="152" t="s">
        <v>6</v>
      </c>
      <c r="B5" s="64">
        <v>5</v>
      </c>
      <c r="C5" s="61">
        <v>5</v>
      </c>
      <c r="D5" s="65">
        <v>5</v>
      </c>
      <c r="E5" s="64">
        <v>0</v>
      </c>
      <c r="F5" s="61">
        <v>0</v>
      </c>
      <c r="G5" s="65">
        <v>0</v>
      </c>
      <c r="H5" s="64">
        <v>0</v>
      </c>
      <c r="I5" s="61">
        <v>5</v>
      </c>
      <c r="J5" s="65">
        <v>0</v>
      </c>
    </row>
    <row r="6" spans="1:13">
      <c r="A6" s="152" t="s">
        <v>7</v>
      </c>
      <c r="B6" s="64">
        <v>1</v>
      </c>
      <c r="C6" s="61">
        <v>5</v>
      </c>
      <c r="D6" s="65">
        <v>1</v>
      </c>
      <c r="E6" s="64">
        <v>4</v>
      </c>
      <c r="F6" s="61">
        <v>5</v>
      </c>
      <c r="G6" s="65">
        <v>4</v>
      </c>
      <c r="H6" s="64">
        <v>0</v>
      </c>
      <c r="I6" s="61">
        <v>0</v>
      </c>
      <c r="J6" s="65">
        <v>0</v>
      </c>
      <c r="L6" s="143" t="s">
        <v>44</v>
      </c>
    </row>
    <row r="7" spans="1:13">
      <c r="A7" s="152" t="s">
        <v>8</v>
      </c>
      <c r="B7" s="64">
        <v>4</v>
      </c>
      <c r="C7" s="61">
        <v>4</v>
      </c>
      <c r="D7" s="65">
        <v>4</v>
      </c>
      <c r="E7" s="64">
        <v>1</v>
      </c>
      <c r="F7" s="61">
        <v>2</v>
      </c>
      <c r="G7" s="65">
        <v>0</v>
      </c>
      <c r="H7" s="64">
        <v>1</v>
      </c>
      <c r="I7" s="61">
        <v>3</v>
      </c>
      <c r="J7" s="65">
        <v>1</v>
      </c>
    </row>
    <row r="8" spans="1:13">
      <c r="A8" s="152" t="s">
        <v>9</v>
      </c>
      <c r="B8" s="64">
        <v>0</v>
      </c>
      <c r="C8" s="61">
        <v>5</v>
      </c>
      <c r="D8" s="65">
        <v>0</v>
      </c>
      <c r="E8" s="64">
        <v>5</v>
      </c>
      <c r="F8" s="61">
        <v>5</v>
      </c>
      <c r="G8" s="65">
        <v>5</v>
      </c>
      <c r="H8" s="64">
        <v>0</v>
      </c>
      <c r="I8" s="61">
        <v>0</v>
      </c>
      <c r="J8" s="65">
        <v>0</v>
      </c>
      <c r="L8" s="138" t="s">
        <v>28</v>
      </c>
      <c r="M8" s="1" t="s">
        <v>41</v>
      </c>
    </row>
    <row r="9" spans="1:13">
      <c r="A9" s="152" t="s">
        <v>10</v>
      </c>
      <c r="B9" s="64">
        <v>4</v>
      </c>
      <c r="C9" s="61">
        <v>5</v>
      </c>
      <c r="D9" s="65">
        <v>4</v>
      </c>
      <c r="E9" s="64">
        <v>1</v>
      </c>
      <c r="F9" s="61">
        <v>5</v>
      </c>
      <c r="G9" s="65">
        <v>1</v>
      </c>
      <c r="H9" s="64">
        <v>0</v>
      </c>
      <c r="I9" s="61">
        <v>0</v>
      </c>
      <c r="J9" s="65">
        <v>0</v>
      </c>
      <c r="L9" s="138" t="s">
        <v>29</v>
      </c>
      <c r="M9" s="1" t="s">
        <v>42</v>
      </c>
    </row>
    <row r="10" spans="1:13">
      <c r="A10" s="152" t="s">
        <v>11</v>
      </c>
      <c r="B10" s="64">
        <v>0</v>
      </c>
      <c r="C10" s="61">
        <v>5</v>
      </c>
      <c r="D10" s="65">
        <v>0</v>
      </c>
      <c r="E10" s="64">
        <v>5</v>
      </c>
      <c r="F10" s="61">
        <v>5</v>
      </c>
      <c r="G10" s="65">
        <v>5</v>
      </c>
      <c r="H10" s="64">
        <v>0</v>
      </c>
      <c r="I10" s="61">
        <v>0</v>
      </c>
      <c r="J10" s="65">
        <v>0</v>
      </c>
      <c r="L10" s="138" t="s">
        <v>30</v>
      </c>
      <c r="M10" s="1" t="s">
        <v>43</v>
      </c>
    </row>
    <row r="11" spans="1:13">
      <c r="A11" s="152" t="s">
        <v>12</v>
      </c>
      <c r="B11" s="64">
        <v>3</v>
      </c>
      <c r="C11" s="61">
        <v>1</v>
      </c>
      <c r="D11" s="65">
        <v>0</v>
      </c>
      <c r="E11" s="64">
        <v>2</v>
      </c>
      <c r="F11" s="61">
        <v>1</v>
      </c>
      <c r="G11" s="65">
        <v>1</v>
      </c>
      <c r="H11" s="64">
        <v>4</v>
      </c>
      <c r="I11" s="61">
        <v>4</v>
      </c>
      <c r="J11" s="65">
        <v>4</v>
      </c>
      <c r="L11" s="138"/>
    </row>
    <row r="12" spans="1:13">
      <c r="A12" s="152" t="s">
        <v>13</v>
      </c>
      <c r="B12" s="64">
        <v>4</v>
      </c>
      <c r="C12" s="61">
        <v>5</v>
      </c>
      <c r="D12" s="65">
        <v>4</v>
      </c>
      <c r="E12" s="64">
        <v>1</v>
      </c>
      <c r="F12" s="61">
        <v>4</v>
      </c>
      <c r="G12" s="65">
        <v>1</v>
      </c>
      <c r="H12" s="64">
        <v>0</v>
      </c>
      <c r="I12" s="61">
        <v>1</v>
      </c>
      <c r="J12" s="65">
        <v>0</v>
      </c>
      <c r="L12" s="144" t="s">
        <v>32</v>
      </c>
      <c r="M12" s="145" t="s">
        <v>46</v>
      </c>
    </row>
    <row r="13" spans="1:13">
      <c r="A13" s="152" t="s">
        <v>14</v>
      </c>
      <c r="B13" s="64">
        <v>1</v>
      </c>
      <c r="C13" s="61">
        <v>1</v>
      </c>
      <c r="D13" s="65">
        <v>0</v>
      </c>
      <c r="E13" s="64">
        <v>4</v>
      </c>
      <c r="F13" s="61">
        <v>1</v>
      </c>
      <c r="G13" s="65">
        <v>1</v>
      </c>
      <c r="H13" s="64">
        <v>4</v>
      </c>
      <c r="I13" s="61">
        <v>4</v>
      </c>
      <c r="J13" s="65">
        <v>4</v>
      </c>
      <c r="L13" s="144" t="s">
        <v>45</v>
      </c>
      <c r="M13" s="145" t="s">
        <v>47</v>
      </c>
    </row>
    <row r="14" spans="1:13" ht="16.2" thickBot="1">
      <c r="A14" s="168" t="s">
        <v>15</v>
      </c>
      <c r="B14" s="70">
        <v>0</v>
      </c>
      <c r="C14" s="71">
        <v>5</v>
      </c>
      <c r="D14" s="72">
        <v>0</v>
      </c>
      <c r="E14" s="70">
        <v>5</v>
      </c>
      <c r="F14" s="71">
        <v>5</v>
      </c>
      <c r="G14" s="72">
        <v>5</v>
      </c>
      <c r="H14" s="70">
        <v>0</v>
      </c>
      <c r="I14" s="71">
        <v>0</v>
      </c>
      <c r="J14" s="169">
        <v>0</v>
      </c>
      <c r="L14" s="144" t="s">
        <v>34</v>
      </c>
      <c r="M14" s="145" t="s">
        <v>48</v>
      </c>
    </row>
    <row r="15" spans="1:13">
      <c r="A15" s="170" t="s">
        <v>53</v>
      </c>
      <c r="B15" s="171">
        <f t="shared" ref="B15:J15" si="0">COUNTIF(B$3:B$14,5)</f>
        <v>2</v>
      </c>
      <c r="C15" s="172">
        <f t="shared" si="0"/>
        <v>8</v>
      </c>
      <c r="D15" s="173">
        <f t="shared" si="0"/>
        <v>1</v>
      </c>
      <c r="E15" s="171">
        <f t="shared" si="0"/>
        <v>4</v>
      </c>
      <c r="F15" s="174">
        <f t="shared" si="0"/>
        <v>6</v>
      </c>
      <c r="G15" s="175">
        <f t="shared" si="0"/>
        <v>4</v>
      </c>
      <c r="H15" s="176">
        <f t="shared" si="0"/>
        <v>0</v>
      </c>
      <c r="I15" s="174">
        <f t="shared" si="0"/>
        <v>1</v>
      </c>
      <c r="J15" s="173">
        <f t="shared" si="0"/>
        <v>0</v>
      </c>
      <c r="L15" s="6"/>
    </row>
    <row r="16" spans="1:13">
      <c r="A16" s="153" t="s">
        <v>54</v>
      </c>
      <c r="B16" s="158">
        <f t="shared" ref="B16:J16" si="1">COUNTIF(B$3:B$14,4)</f>
        <v>3</v>
      </c>
      <c r="C16" s="146">
        <f t="shared" si="1"/>
        <v>1</v>
      </c>
      <c r="D16" s="159">
        <f t="shared" si="1"/>
        <v>3</v>
      </c>
      <c r="E16" s="158">
        <f t="shared" si="1"/>
        <v>2</v>
      </c>
      <c r="F16" s="147">
        <f t="shared" si="1"/>
        <v>1</v>
      </c>
      <c r="G16" s="163">
        <f t="shared" si="1"/>
        <v>1</v>
      </c>
      <c r="H16" s="166">
        <f t="shared" si="1"/>
        <v>2</v>
      </c>
      <c r="I16" s="147">
        <f t="shared" si="1"/>
        <v>2</v>
      </c>
      <c r="J16" s="159">
        <f t="shared" si="1"/>
        <v>2</v>
      </c>
      <c r="L16" s="144" t="s">
        <v>35</v>
      </c>
      <c r="M16" s="145" t="s">
        <v>50</v>
      </c>
    </row>
    <row r="17" spans="1:13">
      <c r="A17" s="153" t="s">
        <v>55</v>
      </c>
      <c r="B17" s="158">
        <f t="shared" ref="B17:J17" si="2">COUNTIF(B$3:B$14,3)</f>
        <v>1</v>
      </c>
      <c r="C17" s="146">
        <f t="shared" si="2"/>
        <v>1</v>
      </c>
      <c r="D17" s="159">
        <f t="shared" si="2"/>
        <v>1</v>
      </c>
      <c r="E17" s="158">
        <f t="shared" si="2"/>
        <v>0</v>
      </c>
      <c r="F17" s="147">
        <f t="shared" si="2"/>
        <v>1</v>
      </c>
      <c r="G17" s="163">
        <f t="shared" si="2"/>
        <v>0</v>
      </c>
      <c r="H17" s="166">
        <f t="shared" si="2"/>
        <v>0</v>
      </c>
      <c r="I17" s="147">
        <f t="shared" si="2"/>
        <v>1</v>
      </c>
      <c r="J17" s="159">
        <f t="shared" si="2"/>
        <v>0</v>
      </c>
      <c r="L17" s="144" t="s">
        <v>36</v>
      </c>
      <c r="M17" s="145" t="s">
        <v>51</v>
      </c>
    </row>
    <row r="18" spans="1:13">
      <c r="A18" s="153" t="s">
        <v>56</v>
      </c>
      <c r="B18" s="158">
        <f t="shared" ref="B18:J18" si="3">COUNTIF(B$3:B$14,2)</f>
        <v>0</v>
      </c>
      <c r="C18" s="146">
        <f t="shared" si="3"/>
        <v>0</v>
      </c>
      <c r="D18" s="159">
        <f t="shared" si="3"/>
        <v>0</v>
      </c>
      <c r="E18" s="158">
        <f t="shared" si="3"/>
        <v>1</v>
      </c>
      <c r="F18" s="147">
        <f t="shared" si="3"/>
        <v>1</v>
      </c>
      <c r="G18" s="163">
        <f t="shared" si="3"/>
        <v>0</v>
      </c>
      <c r="H18" s="166">
        <f t="shared" si="3"/>
        <v>1</v>
      </c>
      <c r="I18" s="147">
        <f t="shared" si="3"/>
        <v>1</v>
      </c>
      <c r="J18" s="159">
        <f t="shared" si="3"/>
        <v>1</v>
      </c>
      <c r="L18" s="144" t="s">
        <v>37</v>
      </c>
      <c r="M18" s="145" t="s">
        <v>52</v>
      </c>
    </row>
    <row r="19" spans="1:13">
      <c r="A19" s="153" t="s">
        <v>57</v>
      </c>
      <c r="B19" s="158">
        <f t="shared" ref="B19:J19" si="4">COUNTIF(B$3:B$14,1)</f>
        <v>2</v>
      </c>
      <c r="C19" s="146">
        <f t="shared" si="4"/>
        <v>2</v>
      </c>
      <c r="D19" s="159">
        <f t="shared" si="4"/>
        <v>1</v>
      </c>
      <c r="E19" s="158">
        <f t="shared" si="4"/>
        <v>3</v>
      </c>
      <c r="F19" s="147">
        <f t="shared" si="4"/>
        <v>2</v>
      </c>
      <c r="G19" s="163">
        <f t="shared" si="4"/>
        <v>4</v>
      </c>
      <c r="H19" s="166">
        <f t="shared" si="4"/>
        <v>1</v>
      </c>
      <c r="I19" s="147">
        <f t="shared" si="4"/>
        <v>1</v>
      </c>
      <c r="J19" s="159">
        <f t="shared" si="4"/>
        <v>1</v>
      </c>
    </row>
    <row r="20" spans="1:13" ht="16.2" thickBot="1">
      <c r="A20" s="154" t="s">
        <v>58</v>
      </c>
      <c r="B20" s="160">
        <f t="shared" ref="B20:J20" si="5">COUNTIF(B$3:B$14,0)</f>
        <v>4</v>
      </c>
      <c r="C20" s="161">
        <f t="shared" si="5"/>
        <v>0</v>
      </c>
      <c r="D20" s="162">
        <f t="shared" si="5"/>
        <v>6</v>
      </c>
      <c r="E20" s="160">
        <f t="shared" si="5"/>
        <v>2</v>
      </c>
      <c r="F20" s="164">
        <f t="shared" si="5"/>
        <v>1</v>
      </c>
      <c r="G20" s="165">
        <f t="shared" si="5"/>
        <v>3</v>
      </c>
      <c r="H20" s="167">
        <f t="shared" si="5"/>
        <v>8</v>
      </c>
      <c r="I20" s="164">
        <f t="shared" si="5"/>
        <v>6</v>
      </c>
      <c r="J20" s="162">
        <f t="shared" si="5"/>
        <v>8</v>
      </c>
    </row>
    <row r="21" spans="1:13">
      <c r="A21" s="138"/>
      <c r="B21" s="137"/>
      <c r="C21" s="148"/>
      <c r="D21" s="149"/>
      <c r="E21" s="149"/>
      <c r="F21" s="148"/>
      <c r="G21" s="149"/>
      <c r="H21" s="149"/>
      <c r="I21" s="148"/>
      <c r="J21" s="149"/>
    </row>
    <row r="22" spans="1:13">
      <c r="C22" s="148"/>
      <c r="D22" s="149"/>
      <c r="E22" s="149"/>
      <c r="F22" s="148"/>
      <c r="G22" s="149"/>
      <c r="H22" s="149"/>
      <c r="I22" s="148"/>
      <c r="J22" s="149"/>
    </row>
    <row r="23" spans="1:13">
      <c r="C23" s="148"/>
      <c r="D23" s="149"/>
      <c r="E23" s="149"/>
      <c r="F23" s="148"/>
      <c r="G23" s="149"/>
      <c r="H23" s="149"/>
      <c r="I23" s="148"/>
      <c r="J23" s="149"/>
    </row>
    <row r="24" spans="1:13">
      <c r="C24" s="148"/>
      <c r="D24" s="149"/>
      <c r="E24" s="149"/>
      <c r="F24" s="148"/>
      <c r="G24" s="149"/>
      <c r="H24" s="149"/>
      <c r="I24" s="148"/>
      <c r="J24" s="149"/>
    </row>
    <row r="25" spans="1:13">
      <c r="C25" s="148"/>
      <c r="D25" s="149"/>
      <c r="E25" s="149"/>
      <c r="F25" s="148"/>
      <c r="G25" s="149"/>
      <c r="H25" s="149"/>
      <c r="I25" s="148"/>
      <c r="J25" s="149"/>
    </row>
    <row r="26" spans="1:13">
      <c r="C26" s="148"/>
      <c r="D26" s="149"/>
      <c r="E26" s="149"/>
      <c r="F26" s="148"/>
      <c r="G26" s="149"/>
      <c r="H26" s="149"/>
      <c r="I26" s="148"/>
      <c r="J26" s="149"/>
    </row>
    <row r="27" spans="1:13">
      <c r="C27" s="148"/>
      <c r="D27" s="149"/>
      <c r="E27" s="149"/>
      <c r="F27" s="148"/>
      <c r="G27" s="149"/>
      <c r="H27" s="149"/>
      <c r="I27" s="148"/>
      <c r="J27" s="149"/>
    </row>
    <row r="28" spans="1:13">
      <c r="C28" s="137"/>
      <c r="D28" s="137"/>
    </row>
    <row r="35" spans="3:3">
      <c r="C35" s="137"/>
    </row>
    <row r="36" spans="3:3">
      <c r="C36" s="137"/>
    </row>
    <row r="37" spans="3:3">
      <c r="C37" s="137"/>
    </row>
    <row r="38" spans="3:3">
      <c r="C38" s="137"/>
    </row>
    <row r="39" spans="3:3">
      <c r="C39" s="13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Based-Instances Measures</vt:lpstr>
      <vt:lpstr>Friedman</vt:lpstr>
      <vt:lpstr>Hybrid</vt:lpstr>
      <vt:lpstr>Local</vt:lpstr>
      <vt:lpstr>Global</vt:lpstr>
      <vt:lpstr>Measures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Cissa Gatto</dc:creator>
  <cp:lastModifiedBy>Cissa Gatto</cp:lastModifiedBy>
  <cp:lastPrinted>2020-09-25T00:58:52Z</cp:lastPrinted>
  <dcterms:created xsi:type="dcterms:W3CDTF">2020-09-17T18:04:07Z</dcterms:created>
  <dcterms:modified xsi:type="dcterms:W3CDTF">2020-09-26T00:54:25Z</dcterms:modified>
</cp:coreProperties>
</file>