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in\Documents\Doutorado\My Papers\SCA-2021\Results\"/>
    </mc:Choice>
  </mc:AlternateContent>
  <xr:revisionPtr revIDLastSave="0" documentId="13_ncr:1_{BEC23BE6-87C1-43B2-8DB0-6FB1E1C99399}" xr6:coauthVersionLast="45" xr6:coauthVersionMax="45" xr10:uidLastSave="{00000000-0000-0000-0000-000000000000}"/>
  <bookViews>
    <workbookView xWindow="28680" yWindow="-120" windowWidth="29040" windowHeight="15840" xr2:uid="{F4D337D3-71ED-4CC0-9995-BA02285F7BAF}"/>
  </bookViews>
  <sheets>
    <sheet name="subset" sheetId="16" r:id="rId1"/>
    <sheet name="accuracy" sheetId="17" r:id="rId2"/>
    <sheet name="average" sheetId="18" r:id="rId3"/>
    <sheet name="HL" sheetId="19" r:id="rId4"/>
    <sheet name="precision" sheetId="20" r:id="rId5"/>
    <sheet name="recall" sheetId="21" r:id="rId6"/>
    <sheet name="f1" sheetId="22" r:id="rId7"/>
    <sheet name="dataset - Hybrid better than " sheetId="23" r:id="rId8"/>
    <sheet name="dataset - Local better than" sheetId="24" r:id="rId9"/>
    <sheet name="dataset - Global better than" sheetId="25" r:id="rId10"/>
    <sheet name="measures - Hybrid better than" sheetId="28" r:id="rId11"/>
    <sheet name="measures - Local better than " sheetId="29" r:id="rId12"/>
    <sheet name="measures - Global better than" sheetId="30" r:id="rId13"/>
    <sheet name="nemenyi" sheetId="26" r:id="rId14"/>
    <sheet name="FN-SA" sheetId="27" r:id="rId15"/>
    <sheet name="FN-A" sheetId="31" r:id="rId16"/>
    <sheet name="FN-HL" sheetId="32" r:id="rId17"/>
    <sheet name="FN-P" sheetId="33" r:id="rId18"/>
    <sheet name="FN-R" sheetId="34" r:id="rId19"/>
    <sheet name="FN-F1" sheetId="35" r:id="rId20"/>
    <sheet name="Based-Instances Measures" sheetId="3" r:id="rId21"/>
    <sheet name="Friedman" sheetId="12" r:id="rId22"/>
    <sheet name="Hybrid" sheetId="7" r:id="rId23"/>
    <sheet name="Local" sheetId="8" r:id="rId24"/>
    <sheet name="Global" sheetId="9" r:id="rId25"/>
    <sheet name="Measures" sheetId="10" r:id="rId2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2" l="1"/>
  <c r="D19" i="12"/>
  <c r="B20" i="12"/>
  <c r="C20" i="12"/>
  <c r="D20" i="12"/>
  <c r="B21" i="12"/>
  <c r="C21" i="12"/>
  <c r="D21" i="12"/>
  <c r="B22" i="12"/>
  <c r="C22" i="12"/>
  <c r="D22" i="12"/>
  <c r="B23" i="12"/>
  <c r="C23" i="12"/>
  <c r="D23" i="12"/>
  <c r="B24" i="12"/>
  <c r="C24" i="12"/>
  <c r="D24" i="12"/>
  <c r="B19" i="12"/>
  <c r="C35" i="9" l="1"/>
  <c r="D35" i="9"/>
  <c r="B36" i="9"/>
  <c r="C36" i="9"/>
  <c r="D36" i="9"/>
  <c r="B37" i="9"/>
  <c r="C37" i="9"/>
  <c r="D37" i="9"/>
  <c r="B38" i="9"/>
  <c r="C38" i="9"/>
  <c r="D38" i="9"/>
  <c r="B39" i="9"/>
  <c r="C39" i="9"/>
  <c r="D39" i="9"/>
  <c r="B40" i="9"/>
  <c r="C40" i="9"/>
  <c r="D40" i="9"/>
  <c r="B35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D32" i="9" s="1"/>
  <c r="C20" i="9"/>
  <c r="C32" i="9" s="1"/>
  <c r="B20" i="9"/>
  <c r="B32" i="9" s="1"/>
  <c r="D15" i="9"/>
  <c r="C15" i="9"/>
  <c r="B15" i="9"/>
  <c r="C36" i="8"/>
  <c r="D36" i="8"/>
  <c r="B36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D32" i="8" s="1"/>
  <c r="C20" i="8"/>
  <c r="C32" i="8" s="1"/>
  <c r="B20" i="8"/>
  <c r="B32" i="8" s="1"/>
  <c r="D15" i="8"/>
  <c r="C15" i="8"/>
  <c r="B15" i="8"/>
  <c r="C37" i="8"/>
  <c r="D37" i="8"/>
  <c r="B38" i="8"/>
  <c r="C38" i="8"/>
  <c r="D38" i="8"/>
  <c r="B39" i="8"/>
  <c r="C39" i="8"/>
  <c r="D39" i="8"/>
  <c r="B40" i="8"/>
  <c r="C40" i="8"/>
  <c r="D40" i="8"/>
  <c r="B41" i="8"/>
  <c r="C41" i="8"/>
  <c r="D41" i="8"/>
  <c r="B37" i="8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B28" i="7"/>
  <c r="C28" i="7"/>
  <c r="D28" i="7"/>
  <c r="B29" i="7"/>
  <c r="C29" i="7"/>
  <c r="D29" i="7"/>
  <c r="B30" i="7"/>
  <c r="C30" i="7"/>
  <c r="D30" i="7"/>
  <c r="B31" i="7"/>
  <c r="C31" i="7"/>
  <c r="D31" i="7"/>
  <c r="B32" i="7"/>
  <c r="C32" i="7"/>
  <c r="D32" i="7"/>
  <c r="B33" i="7"/>
  <c r="C33" i="7"/>
  <c r="D33" i="7"/>
  <c r="D22" i="7"/>
  <c r="G22" i="7"/>
  <c r="C22" i="7"/>
  <c r="F22" i="7"/>
  <c r="B22" i="7"/>
  <c r="E22" i="7"/>
  <c r="D16" i="7"/>
  <c r="C16" i="7"/>
  <c r="B16" i="7"/>
  <c r="W11" i="3"/>
  <c r="X11" i="3"/>
  <c r="W10" i="3"/>
  <c r="X10" i="3"/>
  <c r="W9" i="3"/>
  <c r="X9" i="3"/>
  <c r="W8" i="3"/>
  <c r="X8" i="3"/>
  <c r="V11" i="3"/>
  <c r="V10" i="3"/>
  <c r="V9" i="3"/>
  <c r="V8" i="3"/>
  <c r="W7" i="3"/>
  <c r="X7" i="3"/>
  <c r="V7" i="3"/>
  <c r="W6" i="3"/>
  <c r="X6" i="3"/>
  <c r="V6" i="3"/>
  <c r="C34" i="7" l="1"/>
  <c r="B34" i="7"/>
  <c r="D34" i="7"/>
  <c r="D37" i="7" s="1"/>
  <c r="C37" i="7"/>
  <c r="K20" i="10"/>
  <c r="J20" i="10"/>
  <c r="I20" i="10"/>
  <c r="K19" i="10"/>
  <c r="J19" i="10"/>
  <c r="I19" i="10"/>
  <c r="K18" i="10"/>
  <c r="J18" i="10"/>
  <c r="I18" i="10"/>
  <c r="K17" i="10"/>
  <c r="J17" i="10"/>
  <c r="I17" i="10"/>
  <c r="K16" i="10"/>
  <c r="J16" i="10"/>
  <c r="I16" i="10"/>
  <c r="K15" i="10"/>
  <c r="J15" i="10"/>
  <c r="I15" i="10"/>
  <c r="H20" i="10"/>
  <c r="G20" i="10"/>
  <c r="F20" i="10"/>
  <c r="H19" i="10"/>
  <c r="G19" i="10"/>
  <c r="F19" i="10"/>
  <c r="H18" i="10"/>
  <c r="G18" i="10"/>
  <c r="F18" i="10"/>
  <c r="H17" i="10"/>
  <c r="G17" i="10"/>
  <c r="F17" i="10"/>
  <c r="H16" i="10"/>
  <c r="G16" i="10"/>
  <c r="F16" i="10"/>
  <c r="H15" i="10"/>
  <c r="G15" i="10"/>
  <c r="F15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C20" i="10"/>
  <c r="C19" i="10"/>
  <c r="C18" i="10"/>
  <c r="C17" i="10"/>
  <c r="C16" i="10"/>
  <c r="C15" i="10"/>
  <c r="B37" i="7" l="1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S31" i="9"/>
  <c r="R31" i="9"/>
  <c r="Q31" i="9"/>
  <c r="P31" i="9"/>
  <c r="O31" i="9"/>
  <c r="N31" i="9"/>
  <c r="M31" i="9"/>
  <c r="L31" i="9"/>
  <c r="K31" i="9"/>
  <c r="T31" i="9" s="1"/>
  <c r="J31" i="9"/>
  <c r="I31" i="9"/>
  <c r="H31" i="9"/>
  <c r="G31" i="9"/>
  <c r="V31" i="9" s="1"/>
  <c r="F31" i="9"/>
  <c r="U31" i="9" s="1"/>
  <c r="E31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V30" i="9" s="1"/>
  <c r="F30" i="9"/>
  <c r="U30" i="9" s="1"/>
  <c r="E30" i="9"/>
  <c r="T30" i="9" s="1"/>
  <c r="S29" i="9"/>
  <c r="R29" i="9"/>
  <c r="Q29" i="9"/>
  <c r="P29" i="9"/>
  <c r="O29" i="9"/>
  <c r="N29" i="9"/>
  <c r="M29" i="9"/>
  <c r="V29" i="9" s="1"/>
  <c r="L29" i="9"/>
  <c r="K29" i="9"/>
  <c r="J29" i="9"/>
  <c r="I29" i="9"/>
  <c r="H29" i="9"/>
  <c r="G29" i="9"/>
  <c r="F29" i="9"/>
  <c r="U29" i="9" s="1"/>
  <c r="E29" i="9"/>
  <c r="T29" i="9" s="1"/>
  <c r="S28" i="9"/>
  <c r="R28" i="9"/>
  <c r="Q28" i="9"/>
  <c r="P28" i="9"/>
  <c r="O28" i="9"/>
  <c r="N28" i="9"/>
  <c r="M28" i="9"/>
  <c r="L28" i="9"/>
  <c r="U28" i="9" s="1"/>
  <c r="K28" i="9"/>
  <c r="J28" i="9"/>
  <c r="I28" i="9"/>
  <c r="H28" i="9"/>
  <c r="G28" i="9"/>
  <c r="V28" i="9" s="1"/>
  <c r="F28" i="9"/>
  <c r="E28" i="9"/>
  <c r="T28" i="9" s="1"/>
  <c r="S27" i="9"/>
  <c r="R27" i="9"/>
  <c r="Q27" i="9"/>
  <c r="P27" i="9"/>
  <c r="O27" i="9"/>
  <c r="N27" i="9"/>
  <c r="M27" i="9"/>
  <c r="L27" i="9"/>
  <c r="K27" i="9"/>
  <c r="T27" i="9" s="1"/>
  <c r="J27" i="9"/>
  <c r="I27" i="9"/>
  <c r="H27" i="9"/>
  <c r="G27" i="9"/>
  <c r="V27" i="9" s="1"/>
  <c r="F27" i="9"/>
  <c r="U27" i="9" s="1"/>
  <c r="E27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V26" i="9" s="1"/>
  <c r="F26" i="9"/>
  <c r="U26" i="9" s="1"/>
  <c r="E26" i="9"/>
  <c r="T26" i="9" s="1"/>
  <c r="S25" i="9"/>
  <c r="R25" i="9"/>
  <c r="Q25" i="9"/>
  <c r="P25" i="9"/>
  <c r="O25" i="9"/>
  <c r="N25" i="9"/>
  <c r="M25" i="9"/>
  <c r="V25" i="9" s="1"/>
  <c r="L25" i="9"/>
  <c r="K25" i="9"/>
  <c r="J25" i="9"/>
  <c r="I25" i="9"/>
  <c r="H25" i="9"/>
  <c r="G25" i="9"/>
  <c r="F25" i="9"/>
  <c r="U25" i="9" s="1"/>
  <c r="E25" i="9"/>
  <c r="T25" i="9" s="1"/>
  <c r="S24" i="9"/>
  <c r="R24" i="9"/>
  <c r="Q24" i="9"/>
  <c r="P24" i="9"/>
  <c r="O24" i="9"/>
  <c r="N24" i="9"/>
  <c r="M24" i="9"/>
  <c r="L24" i="9"/>
  <c r="U24" i="9" s="1"/>
  <c r="K24" i="9"/>
  <c r="J24" i="9"/>
  <c r="I24" i="9"/>
  <c r="H24" i="9"/>
  <c r="G24" i="9"/>
  <c r="V24" i="9" s="1"/>
  <c r="F24" i="9"/>
  <c r="E24" i="9"/>
  <c r="T24" i="9" s="1"/>
  <c r="S23" i="9"/>
  <c r="R23" i="9"/>
  <c r="Q23" i="9"/>
  <c r="P23" i="9"/>
  <c r="O23" i="9"/>
  <c r="N23" i="9"/>
  <c r="M23" i="9"/>
  <c r="L23" i="9"/>
  <c r="K23" i="9"/>
  <c r="T23" i="9" s="1"/>
  <c r="J23" i="9"/>
  <c r="I23" i="9"/>
  <c r="H23" i="9"/>
  <c r="G23" i="9"/>
  <c r="V23" i="9" s="1"/>
  <c r="F23" i="9"/>
  <c r="U23" i="9" s="1"/>
  <c r="E23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V22" i="9" s="1"/>
  <c r="F22" i="9"/>
  <c r="U22" i="9" s="1"/>
  <c r="E22" i="9"/>
  <c r="T22" i="9" s="1"/>
  <c r="S21" i="9"/>
  <c r="R21" i="9"/>
  <c r="Q21" i="9"/>
  <c r="P21" i="9"/>
  <c r="O21" i="9"/>
  <c r="N21" i="9"/>
  <c r="M21" i="9"/>
  <c r="V21" i="9" s="1"/>
  <c r="L21" i="9"/>
  <c r="K21" i="9"/>
  <c r="J21" i="9"/>
  <c r="I21" i="9"/>
  <c r="H21" i="9"/>
  <c r="G21" i="9"/>
  <c r="F21" i="9"/>
  <c r="U21" i="9" s="1"/>
  <c r="E21" i="9"/>
  <c r="T21" i="9" s="1"/>
  <c r="S20" i="9"/>
  <c r="R20" i="9"/>
  <c r="Q20" i="9"/>
  <c r="P20" i="9"/>
  <c r="O20" i="9"/>
  <c r="N20" i="9"/>
  <c r="M20" i="9"/>
  <c r="L20" i="9"/>
  <c r="K20" i="9"/>
  <c r="T20" i="9" s="1"/>
  <c r="J20" i="9"/>
  <c r="I20" i="9"/>
  <c r="H20" i="9"/>
  <c r="G20" i="9"/>
  <c r="V20" i="9" s="1"/>
  <c r="F20" i="9"/>
  <c r="E20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H23" i="7"/>
  <c r="I23" i="7"/>
  <c r="J23" i="7"/>
  <c r="H24" i="7"/>
  <c r="I24" i="7"/>
  <c r="J24" i="7"/>
  <c r="H25" i="7"/>
  <c r="I25" i="7"/>
  <c r="J25" i="7"/>
  <c r="H26" i="7"/>
  <c r="I26" i="7"/>
  <c r="J26" i="7"/>
  <c r="H27" i="7"/>
  <c r="I27" i="7"/>
  <c r="J27" i="7"/>
  <c r="H28" i="7"/>
  <c r="I28" i="7"/>
  <c r="J28" i="7"/>
  <c r="H29" i="7"/>
  <c r="I29" i="7"/>
  <c r="J29" i="7"/>
  <c r="H30" i="7"/>
  <c r="I30" i="7"/>
  <c r="J30" i="7"/>
  <c r="H31" i="7"/>
  <c r="I31" i="7"/>
  <c r="J31" i="7"/>
  <c r="H32" i="7"/>
  <c r="I32" i="7"/>
  <c r="J32" i="7"/>
  <c r="H33" i="7"/>
  <c r="I33" i="7"/>
  <c r="J33" i="7"/>
  <c r="J22" i="7"/>
  <c r="I22" i="7"/>
  <c r="H22" i="7"/>
  <c r="S33" i="7"/>
  <c r="R33" i="7"/>
  <c r="Q33" i="7"/>
  <c r="S32" i="7"/>
  <c r="R32" i="7"/>
  <c r="Q32" i="7"/>
  <c r="S31" i="7"/>
  <c r="R31" i="7"/>
  <c r="Q31" i="7"/>
  <c r="S30" i="7"/>
  <c r="R30" i="7"/>
  <c r="Q30" i="7"/>
  <c r="S29" i="7"/>
  <c r="R29" i="7"/>
  <c r="Q29" i="7"/>
  <c r="S28" i="7"/>
  <c r="R28" i="7"/>
  <c r="Q28" i="7"/>
  <c r="S27" i="7"/>
  <c r="R27" i="7"/>
  <c r="Q27" i="7"/>
  <c r="S26" i="7"/>
  <c r="R26" i="7"/>
  <c r="Q26" i="7"/>
  <c r="S25" i="7"/>
  <c r="R25" i="7"/>
  <c r="Q25" i="7"/>
  <c r="S24" i="7"/>
  <c r="R24" i="7"/>
  <c r="Q24" i="7"/>
  <c r="S23" i="7"/>
  <c r="R23" i="7"/>
  <c r="Q23" i="7"/>
  <c r="S22" i="7"/>
  <c r="R22" i="7"/>
  <c r="Q22" i="7"/>
  <c r="P33" i="7"/>
  <c r="O33" i="7"/>
  <c r="N33" i="7"/>
  <c r="P32" i="7"/>
  <c r="O32" i="7"/>
  <c r="N32" i="7"/>
  <c r="P31" i="7"/>
  <c r="O31" i="7"/>
  <c r="N31" i="7"/>
  <c r="P30" i="7"/>
  <c r="O30" i="7"/>
  <c r="N30" i="7"/>
  <c r="P29" i="7"/>
  <c r="O29" i="7"/>
  <c r="N29" i="7"/>
  <c r="P28" i="7"/>
  <c r="O28" i="7"/>
  <c r="N28" i="7"/>
  <c r="P27" i="7"/>
  <c r="O27" i="7"/>
  <c r="N27" i="7"/>
  <c r="P26" i="7"/>
  <c r="O26" i="7"/>
  <c r="N26" i="7"/>
  <c r="P25" i="7"/>
  <c r="O25" i="7"/>
  <c r="N25" i="7"/>
  <c r="P24" i="7"/>
  <c r="O24" i="7"/>
  <c r="N24" i="7"/>
  <c r="P23" i="7"/>
  <c r="O23" i="7"/>
  <c r="N23" i="7"/>
  <c r="P22" i="7"/>
  <c r="O22" i="7"/>
  <c r="N22" i="7"/>
  <c r="M33" i="7"/>
  <c r="L33" i="7"/>
  <c r="K33" i="7"/>
  <c r="M32" i="7"/>
  <c r="L32" i="7"/>
  <c r="K32" i="7"/>
  <c r="M31" i="7"/>
  <c r="L31" i="7"/>
  <c r="K31" i="7"/>
  <c r="M30" i="7"/>
  <c r="L30" i="7"/>
  <c r="K30" i="7"/>
  <c r="M29" i="7"/>
  <c r="L29" i="7"/>
  <c r="K29" i="7"/>
  <c r="M28" i="7"/>
  <c r="L28" i="7"/>
  <c r="K28" i="7"/>
  <c r="M27" i="7"/>
  <c r="L27" i="7"/>
  <c r="K27" i="7"/>
  <c r="M26" i="7"/>
  <c r="L26" i="7"/>
  <c r="K26" i="7"/>
  <c r="M25" i="7"/>
  <c r="L25" i="7"/>
  <c r="K25" i="7"/>
  <c r="M24" i="7"/>
  <c r="L24" i="7"/>
  <c r="K24" i="7"/>
  <c r="M23" i="7"/>
  <c r="L23" i="7"/>
  <c r="K23" i="7"/>
  <c r="M22" i="7"/>
  <c r="V22" i="7" s="1"/>
  <c r="L22" i="7"/>
  <c r="K22" i="7"/>
  <c r="G23" i="7"/>
  <c r="G24" i="7"/>
  <c r="V24" i="7" s="1"/>
  <c r="G25" i="7"/>
  <c r="G26" i="7"/>
  <c r="G27" i="7"/>
  <c r="G28" i="7"/>
  <c r="G29" i="7"/>
  <c r="G30" i="7"/>
  <c r="G31" i="7"/>
  <c r="G32" i="7"/>
  <c r="V32" i="7" s="1"/>
  <c r="G33" i="7"/>
  <c r="F23" i="7"/>
  <c r="F24" i="7"/>
  <c r="U24" i="7" s="1"/>
  <c r="F25" i="7"/>
  <c r="F26" i="7"/>
  <c r="F27" i="7"/>
  <c r="F28" i="7"/>
  <c r="U28" i="7" s="1"/>
  <c r="F29" i="7"/>
  <c r="F30" i="7"/>
  <c r="F31" i="7"/>
  <c r="F32" i="7"/>
  <c r="U32" i="7" s="1"/>
  <c r="F33" i="7"/>
  <c r="E23" i="7"/>
  <c r="E24" i="7"/>
  <c r="E25" i="7"/>
  <c r="E26" i="7"/>
  <c r="T26" i="7" s="1"/>
  <c r="E27" i="7"/>
  <c r="E28" i="7"/>
  <c r="E29" i="7"/>
  <c r="E30" i="7"/>
  <c r="E31" i="7"/>
  <c r="E32" i="7"/>
  <c r="E33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T25" i="7" l="1"/>
  <c r="T24" i="7"/>
  <c r="V28" i="7"/>
  <c r="U31" i="7"/>
  <c r="U27" i="7"/>
  <c r="T27" i="7"/>
  <c r="V33" i="7"/>
  <c r="V29" i="7"/>
  <c r="V25" i="7"/>
  <c r="T32" i="7"/>
  <c r="T28" i="7"/>
  <c r="T31" i="7"/>
  <c r="T30" i="7"/>
  <c r="T33" i="7"/>
  <c r="T29" i="7"/>
  <c r="P32" i="9"/>
  <c r="E32" i="9"/>
  <c r="I32" i="9"/>
  <c r="M32" i="9"/>
  <c r="V32" i="9" s="1"/>
  <c r="Q32" i="9"/>
  <c r="H32" i="9"/>
  <c r="L32" i="9"/>
  <c r="U20" i="9"/>
  <c r="F32" i="9"/>
  <c r="J32" i="9"/>
  <c r="N32" i="9"/>
  <c r="R32" i="9"/>
  <c r="T20" i="8"/>
  <c r="I32" i="8"/>
  <c r="M32" i="8"/>
  <c r="Q32" i="8"/>
  <c r="U21" i="8"/>
  <c r="T23" i="8"/>
  <c r="T24" i="8"/>
  <c r="U24" i="8"/>
  <c r="U25" i="8"/>
  <c r="T27" i="8"/>
  <c r="T28" i="8"/>
  <c r="U28" i="8"/>
  <c r="U29" i="8"/>
  <c r="T31" i="8"/>
  <c r="U23" i="7"/>
  <c r="T22" i="7"/>
  <c r="U33" i="7"/>
  <c r="U29" i="7"/>
  <c r="U25" i="7"/>
  <c r="U22" i="7"/>
  <c r="O34" i="7"/>
  <c r="C41" i="7" s="1"/>
  <c r="R34" i="7"/>
  <c r="C42" i="7" s="1"/>
  <c r="V31" i="7"/>
  <c r="V27" i="7"/>
  <c r="V23" i="7"/>
  <c r="Q34" i="7"/>
  <c r="U30" i="7"/>
  <c r="U26" i="7"/>
  <c r="V30" i="7"/>
  <c r="V26" i="7"/>
  <c r="K34" i="7"/>
  <c r="L34" i="7"/>
  <c r="C40" i="7" s="1"/>
  <c r="N34" i="7"/>
  <c r="M34" i="7"/>
  <c r="D40" i="7" s="1"/>
  <c r="T23" i="7"/>
  <c r="S34" i="7"/>
  <c r="D42" i="7" s="1"/>
  <c r="E34" i="7"/>
  <c r="F34" i="7"/>
  <c r="C38" i="7" s="1"/>
  <c r="G34" i="7"/>
  <c r="D38" i="7" s="1"/>
  <c r="P34" i="7"/>
  <c r="D41" i="7" s="1"/>
  <c r="J34" i="7"/>
  <c r="D39" i="7" s="1"/>
  <c r="G32" i="9"/>
  <c r="K32" i="9"/>
  <c r="O32" i="9"/>
  <c r="U32" i="9" s="1"/>
  <c r="S32" i="9"/>
  <c r="F32" i="8"/>
  <c r="J32" i="8"/>
  <c r="N32" i="8"/>
  <c r="R32" i="8"/>
  <c r="V21" i="8"/>
  <c r="V24" i="8"/>
  <c r="V25" i="8"/>
  <c r="V28" i="8"/>
  <c r="V29" i="8"/>
  <c r="G32" i="8"/>
  <c r="K32" i="8"/>
  <c r="O32" i="8"/>
  <c r="S32" i="8"/>
  <c r="T21" i="8"/>
  <c r="T22" i="8"/>
  <c r="U22" i="8"/>
  <c r="U23" i="8"/>
  <c r="T25" i="8"/>
  <c r="T26" i="8"/>
  <c r="U26" i="8"/>
  <c r="U27" i="8"/>
  <c r="T29" i="8"/>
  <c r="T30" i="8"/>
  <c r="U30" i="8"/>
  <c r="U31" i="8"/>
  <c r="H32" i="8"/>
  <c r="L32" i="8"/>
  <c r="P32" i="8"/>
  <c r="V22" i="8"/>
  <c r="V23" i="8"/>
  <c r="V26" i="8"/>
  <c r="V27" i="8"/>
  <c r="V30" i="8"/>
  <c r="V31" i="8"/>
  <c r="V20" i="8"/>
  <c r="U20" i="8"/>
  <c r="E32" i="8"/>
  <c r="H34" i="7"/>
  <c r="I34" i="7"/>
  <c r="C39" i="7" s="1"/>
  <c r="B40" i="7" l="1"/>
  <c r="B42" i="7"/>
  <c r="B39" i="7"/>
  <c r="B38" i="7"/>
  <c r="B41" i="7"/>
  <c r="T32" i="9"/>
  <c r="T32" i="8"/>
  <c r="U32" i="8"/>
  <c r="V32" i="8"/>
</calcChain>
</file>

<file path=xl/sharedStrings.xml><?xml version="1.0" encoding="utf-8"?>
<sst xmlns="http://schemas.openxmlformats.org/spreadsheetml/2006/main" count="414" uniqueCount="78">
  <si>
    <t>Dataset</t>
  </si>
  <si>
    <t>Hybrid</t>
  </si>
  <si>
    <t>Local</t>
  </si>
  <si>
    <t>Global</t>
  </si>
  <si>
    <t>birds</t>
  </si>
  <si>
    <t>cal500</t>
  </si>
  <si>
    <t>emotions</t>
  </si>
  <si>
    <t>eukaPseAac</t>
  </si>
  <si>
    <t>flags</t>
  </si>
  <si>
    <t>gPositiveGo</t>
  </si>
  <si>
    <t>medical</t>
  </si>
  <si>
    <t>plantGo</t>
  </si>
  <si>
    <t>scene</t>
  </si>
  <si>
    <t>virusGo</t>
  </si>
  <si>
    <t>yeast</t>
  </si>
  <si>
    <t>yelp</t>
  </si>
  <si>
    <t>Average</t>
  </si>
  <si>
    <r>
      <t xml:space="preserve">Hamming Loss </t>
    </r>
    <r>
      <rPr>
        <b/>
        <sz val="12"/>
        <rFont val="Calibri"/>
        <family val="2"/>
      </rPr>
      <t>↓</t>
    </r>
  </si>
  <si>
    <r>
      <t xml:space="preserve">Accuracy </t>
    </r>
    <r>
      <rPr>
        <b/>
        <sz val="12"/>
        <rFont val="Calibri"/>
        <family val="2"/>
      </rPr>
      <t>↑</t>
    </r>
  </si>
  <si>
    <r>
      <t xml:space="preserve">Precision </t>
    </r>
    <r>
      <rPr>
        <b/>
        <sz val="12"/>
        <rFont val="Calibri"/>
        <family val="2"/>
      </rPr>
      <t>↑</t>
    </r>
  </si>
  <si>
    <r>
      <t xml:space="preserve">Recall </t>
    </r>
    <r>
      <rPr>
        <b/>
        <sz val="12"/>
        <rFont val="Calibri"/>
        <family val="2"/>
      </rPr>
      <t>↑</t>
    </r>
  </si>
  <si>
    <r>
      <t xml:space="preserve">F1 </t>
    </r>
    <r>
      <rPr>
        <b/>
        <sz val="12"/>
        <rFont val="Calibri"/>
        <family val="2"/>
      </rPr>
      <t>↑</t>
    </r>
  </si>
  <si>
    <r>
      <t xml:space="preserve">Subset Accuracy </t>
    </r>
    <r>
      <rPr>
        <b/>
        <sz val="12"/>
        <rFont val="Calibri"/>
        <family val="2"/>
      </rPr>
      <t>↑</t>
    </r>
  </si>
  <si>
    <t>Accuracy ↑</t>
  </si>
  <si>
    <t>Hamming Loss ↓</t>
  </si>
  <si>
    <t>Precision ↑</t>
  </si>
  <si>
    <t>Recall ↑</t>
  </si>
  <si>
    <t>F1 ↑</t>
  </si>
  <si>
    <t>H &gt; L</t>
  </si>
  <si>
    <t>H &gt; G</t>
  </si>
  <si>
    <t>H &gt; L &gt; G</t>
  </si>
  <si>
    <t>SUM</t>
  </si>
  <si>
    <t>L &gt; H</t>
  </si>
  <si>
    <t>L &lt; G</t>
  </si>
  <si>
    <t>L &gt; H &gt; G</t>
  </si>
  <si>
    <t>G &gt; H</t>
  </si>
  <si>
    <t>G &gt; L</t>
  </si>
  <si>
    <t>G &gt; H &gt; L</t>
  </si>
  <si>
    <t>H = Hybrid</t>
  </si>
  <si>
    <t>L = Local</t>
  </si>
  <si>
    <t>G = Global</t>
  </si>
  <si>
    <t>Quantidade de vezes que as partições híbridas foram melhores que as locais</t>
  </si>
  <si>
    <t>Quantidade de vezes que as partições híbridas foram melhores que as globais</t>
  </si>
  <si>
    <t>Quantidade de vezes que as partições híbridas foram melhores que as locais e globais ao mesmo tempo</t>
  </si>
  <si>
    <t>os valores vão de 0 a 1 pois são 5 medidas</t>
  </si>
  <si>
    <t>L &gt; G</t>
  </si>
  <si>
    <t>Quantidade de vezes que as partições locais foram melhores que as hibridas</t>
  </si>
  <si>
    <t>Quantidade de vezes que as partições locais foram melhores que as globais</t>
  </si>
  <si>
    <t>Quantidade de vezes que as partições locais foram melhores que as hibridas e globais ao mesmo tempo</t>
  </si>
  <si>
    <t>Datasets</t>
  </si>
  <si>
    <t>Quantidade de vezes que as partições globais foram melhores que as hibridas</t>
  </si>
  <si>
    <t>Quantidade de vezes que as partições globais foram melhores que as locais</t>
  </si>
  <si>
    <t>Quantidade de vezes que as partições globais foram melhores que as hibridas e locais ao mesmo tempo</t>
  </si>
  <si>
    <t>5 medidas</t>
  </si>
  <si>
    <t>4 medidas</t>
  </si>
  <si>
    <t>3 medidas</t>
  </si>
  <si>
    <t>2 medidas</t>
  </si>
  <si>
    <t>1 medidas</t>
  </si>
  <si>
    <t>0 medidas</t>
  </si>
  <si>
    <t>H &gt; L equivalente a L &gt; H</t>
  </si>
  <si>
    <t>H &gt; G equivalente a G &gt; H</t>
  </si>
  <si>
    <t>L &gt; G equivalente a G &gt; L</t>
  </si>
  <si>
    <t>Subset Accuracy</t>
  </si>
  <si>
    <t>Accuracy</t>
  </si>
  <si>
    <t>Hamming Loss</t>
  </si>
  <si>
    <t>Precision</t>
  </si>
  <si>
    <t>Recall</t>
  </si>
  <si>
    <t>F1</t>
  </si>
  <si>
    <t>Subset</t>
  </si>
  <si>
    <t>Hybrid &gt; Local</t>
  </si>
  <si>
    <t>Hybrid &gt; Global</t>
  </si>
  <si>
    <t>(Hybrid &gt; Local) and (Hybrid &gt; Global)</t>
  </si>
  <si>
    <t>Local &gt; Hybrid</t>
  </si>
  <si>
    <t>Global &gt; Hybrid</t>
  </si>
  <si>
    <t>Local &gt; Global</t>
  </si>
  <si>
    <t>(Local &gt; Hybrid) and (Local &gt; Global)</t>
  </si>
  <si>
    <t>(Global &gt; Hybrid) and (Global &gt; Local)</t>
  </si>
  <si>
    <t>Global &gt;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</si>
</sst>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4">
    <font>
      <sz val="11"/>
      <color theme="1"/>
      <name val="Calibri"/>
      <family val="2"/>
      <scheme val="minor"/>
    </font>
    <font>
      <b/>
      <sz val="12"/>
      <name val="Arial Nova"/>
      <family val="2"/>
    </font>
    <font>
      <sz val="12"/>
      <name val="Arial Nova"/>
      <family val="2"/>
    </font>
    <font>
      <b/>
      <sz val="12"/>
      <name val="Abel"/>
    </font>
    <font>
      <sz val="12"/>
      <name val="Abel"/>
    </font>
    <font>
      <sz val="12"/>
      <color theme="1"/>
      <name val="Abel"/>
    </font>
    <font>
      <b/>
      <sz val="12"/>
      <color theme="1"/>
      <name val="Abel"/>
    </font>
    <font>
      <b/>
      <sz val="12"/>
      <color rgb="FF0000FF"/>
      <name val="Abel"/>
    </font>
    <font>
      <b/>
      <sz val="12"/>
      <color rgb="FFCC3300"/>
      <name val="Abel"/>
    </font>
    <font>
      <b/>
      <sz val="12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5" fillId="0" borderId="0" xfId="0" applyFont="1" applyBorder="1"/>
    <xf numFmtId="164" fontId="4" fillId="0" borderId="0" xfId="0" applyNumberFormat="1" applyFont="1" applyBorder="1" applyAlignment="1">
      <alignment vertical="center"/>
    </xf>
    <xf numFmtId="164" fontId="4" fillId="0" borderId="0" xfId="0" applyNumberFormat="1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6" fillId="0" borderId="0" xfId="0" applyFont="1" applyBorder="1"/>
    <xf numFmtId="164" fontId="4" fillId="0" borderId="6" xfId="0" applyNumberFormat="1" applyFont="1" applyBorder="1" applyAlignment="1">
      <alignment vertical="center"/>
    </xf>
    <xf numFmtId="164" fontId="4" fillId="0" borderId="6" xfId="0" applyNumberFormat="1" applyFont="1" applyBorder="1"/>
    <xf numFmtId="0" fontId="4" fillId="0" borderId="11" xfId="0" applyFont="1" applyBorder="1" applyAlignment="1">
      <alignment horizontal="right"/>
    </xf>
    <xf numFmtId="164" fontId="5" fillId="0" borderId="0" xfId="0" applyNumberFormat="1" applyFont="1" applyBorder="1"/>
    <xf numFmtId="164" fontId="4" fillId="0" borderId="6" xfId="0" applyNumberFormat="1" applyFont="1" applyBorder="1" applyAlignment="1">
      <alignment horizontal="right" vertical="center"/>
    </xf>
    <xf numFmtId="164" fontId="4" fillId="0" borderId="6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 vertical="center"/>
    </xf>
    <xf numFmtId="164" fontId="5" fillId="0" borderId="7" xfId="0" applyNumberFormat="1" applyFont="1" applyBorder="1" applyAlignment="1">
      <alignment horizontal="right"/>
    </xf>
    <xf numFmtId="164" fontId="7" fillId="4" borderId="0" xfId="0" applyNumberFormat="1" applyFont="1" applyFill="1" applyBorder="1" applyAlignment="1">
      <alignment vertical="center"/>
    </xf>
    <xf numFmtId="164" fontId="7" fillId="4" borderId="6" xfId="0" applyNumberFormat="1" applyFont="1" applyFill="1" applyBorder="1" applyAlignment="1">
      <alignment vertical="center"/>
    </xf>
    <xf numFmtId="164" fontId="7" fillId="4" borderId="7" xfId="0" applyNumberFormat="1" applyFont="1" applyFill="1" applyBorder="1" applyAlignment="1">
      <alignment vertical="center"/>
    </xf>
    <xf numFmtId="164" fontId="2" fillId="0" borderId="0" xfId="0" applyNumberFormat="1" applyFont="1" applyBorder="1" applyAlignment="1">
      <alignment horizontal="right" vertical="center"/>
    </xf>
    <xf numFmtId="0" fontId="3" fillId="3" borderId="1" xfId="0" applyFont="1" applyFill="1" applyBorder="1" applyAlignment="1">
      <alignment horizontal="right"/>
    </xf>
    <xf numFmtId="164" fontId="7" fillId="4" borderId="13" xfId="0" applyNumberFormat="1" applyFont="1" applyFill="1" applyBorder="1" applyAlignment="1">
      <alignment vertical="center"/>
    </xf>
    <xf numFmtId="164" fontId="3" fillId="0" borderId="14" xfId="0" applyNumberFormat="1" applyFont="1" applyFill="1" applyBorder="1" applyAlignment="1">
      <alignment vertical="center"/>
    </xf>
    <xf numFmtId="164" fontId="8" fillId="5" borderId="0" xfId="0" applyNumberFormat="1" applyFont="1" applyFill="1" applyBorder="1"/>
    <xf numFmtId="164" fontId="8" fillId="5" borderId="7" xfId="0" applyNumberFormat="1" applyFont="1" applyFill="1" applyBorder="1"/>
    <xf numFmtId="164" fontId="8" fillId="5" borderId="6" xfId="0" applyNumberFormat="1" applyFont="1" applyFill="1" applyBorder="1"/>
    <xf numFmtId="164" fontId="8" fillId="5" borderId="14" xfId="0" applyNumberFormat="1" applyFont="1" applyFill="1" applyBorder="1"/>
    <xf numFmtId="164" fontId="8" fillId="5" borderId="15" xfId="0" applyNumberFormat="1" applyFont="1" applyFill="1" applyBorder="1"/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 vertical="center"/>
    </xf>
    <xf numFmtId="164" fontId="2" fillId="0" borderId="7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right"/>
    </xf>
    <xf numFmtId="0" fontId="4" fillId="0" borderId="20" xfId="0" applyFont="1" applyBorder="1" applyAlignment="1">
      <alignment horizontal="right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right"/>
    </xf>
    <xf numFmtId="2" fontId="7" fillId="4" borderId="24" xfId="0" applyNumberFormat="1" applyFont="1" applyFill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2" fontId="8" fillId="5" borderId="26" xfId="0" applyNumberFormat="1" applyFont="1" applyFill="1" applyBorder="1" applyAlignment="1">
      <alignment horizontal="center"/>
    </xf>
    <xf numFmtId="2" fontId="8" fillId="5" borderId="24" xfId="0" applyNumberFormat="1" applyFont="1" applyFill="1" applyBorder="1" applyAlignment="1">
      <alignment horizontal="center"/>
    </xf>
    <xf numFmtId="2" fontId="7" fillId="4" borderId="26" xfId="0" applyNumberFormat="1" applyFont="1" applyFill="1" applyBorder="1" applyAlignment="1">
      <alignment horizontal="center" vertical="center"/>
    </xf>
    <xf numFmtId="2" fontId="6" fillId="0" borderId="24" xfId="0" applyNumberFormat="1" applyFont="1" applyBorder="1" applyAlignment="1">
      <alignment horizontal="center" vertical="center"/>
    </xf>
    <xf numFmtId="2" fontId="8" fillId="5" borderId="25" xfId="0" applyNumberFormat="1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right" vertical="center"/>
    </xf>
    <xf numFmtId="164" fontId="4" fillId="0" borderId="7" xfId="0" applyNumberFormat="1" applyFont="1" applyBorder="1"/>
    <xf numFmtId="0" fontId="3" fillId="0" borderId="0" xfId="0" applyFont="1" applyFill="1" applyBorder="1" applyAlignment="1">
      <alignment horizontal="center" vertical="center"/>
    </xf>
    <xf numFmtId="0" fontId="5" fillId="0" borderId="0" xfId="0" applyFont="1"/>
    <xf numFmtId="0" fontId="5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3" fillId="0" borderId="35" xfId="0" applyFont="1" applyBorder="1" applyAlignment="1">
      <alignment horizontal="right"/>
    </xf>
    <xf numFmtId="0" fontId="3" fillId="0" borderId="36" xfId="0" applyFont="1" applyBorder="1" applyAlignment="1">
      <alignment horizontal="right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0" borderId="0" xfId="0" applyFont="1"/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8" xfId="0" applyFont="1" applyFill="1" applyBorder="1"/>
    <xf numFmtId="2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5" fillId="0" borderId="0" xfId="0" applyNumberFormat="1" applyFont="1"/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/>
    <xf numFmtId="0" fontId="11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6" borderId="11" xfId="0" applyFont="1" applyFill="1" applyBorder="1" applyAlignment="1">
      <alignment horizontal="right"/>
    </xf>
    <xf numFmtId="0" fontId="11" fillId="6" borderId="12" xfId="0" applyFont="1" applyFill="1" applyBorder="1" applyAlignment="1">
      <alignment horizontal="right"/>
    </xf>
    <xf numFmtId="0" fontId="10" fillId="6" borderId="7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right"/>
    </xf>
    <xf numFmtId="0" fontId="12" fillId="0" borderId="8" xfId="0" applyFont="1" applyBorder="1" applyAlignment="1">
      <alignment horizontal="right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0" borderId="13" xfId="0" applyFont="1" applyBorder="1" applyAlignment="1">
      <alignment horizontal="right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34" xfId="0" applyFont="1" applyFill="1" applyBorder="1" applyAlignment="1">
      <alignment vertical="center"/>
    </xf>
    <xf numFmtId="2" fontId="5" fillId="0" borderId="0" xfId="0" applyNumberFormat="1" applyFont="1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0000FF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color rgb="FF0000FF"/>
      </font>
      <fill>
        <patternFill>
          <bgColor theme="4" tint="0.79998168889431442"/>
        </patternFill>
      </fill>
    </dxf>
    <dxf>
      <font>
        <color rgb="FF0000FF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color rgb="FF0000FF"/>
      </font>
      <fill>
        <patternFill>
          <bgColor theme="4" tint="0.79998168889431442"/>
        </patternFill>
      </fill>
    </dxf>
    <dxf>
      <font>
        <color rgb="FF0000FF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color rgb="FF0000FF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C3300"/>
      <color rgb="FF0043C8"/>
      <color rgb="FF0000FF"/>
      <color rgb="FFFF6600"/>
      <color rgb="FF99CCFF"/>
      <color rgb="FFFFCCCC"/>
      <color rgb="FF6633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13.xml"/><Relationship Id="rId18" Type="http://schemas.openxmlformats.org/officeDocument/2006/relationships/chartsheet" Target="chartsheets/sheet18.xml"/><Relationship Id="rId26" Type="http://schemas.openxmlformats.org/officeDocument/2006/relationships/worksheet" Target="worksheets/sheet6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2.xml"/><Relationship Id="rId17" Type="http://schemas.openxmlformats.org/officeDocument/2006/relationships/chartsheet" Target="chartsheets/sheet17.xml"/><Relationship Id="rId25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6.xml"/><Relationship Id="rId20" Type="http://schemas.openxmlformats.org/officeDocument/2006/relationships/chartsheet" Target="chartsheets/sheet20.xml"/><Relationship Id="rId29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24" Type="http://schemas.openxmlformats.org/officeDocument/2006/relationships/worksheet" Target="worksheets/sheet4.xml"/><Relationship Id="rId5" Type="http://schemas.openxmlformats.org/officeDocument/2006/relationships/chartsheet" Target="chartsheets/sheet5.xml"/><Relationship Id="rId15" Type="http://schemas.openxmlformats.org/officeDocument/2006/relationships/chartsheet" Target="chartsheets/sheet15.xml"/><Relationship Id="rId23" Type="http://schemas.openxmlformats.org/officeDocument/2006/relationships/worksheet" Target="worksheets/sheet3.xml"/><Relationship Id="rId28" Type="http://schemas.openxmlformats.org/officeDocument/2006/relationships/styles" Target="styles.xml"/><Relationship Id="rId10" Type="http://schemas.openxmlformats.org/officeDocument/2006/relationships/chartsheet" Target="chartsheets/sheet10.xml"/><Relationship Id="rId19" Type="http://schemas.openxmlformats.org/officeDocument/2006/relationships/chartsheet" Target="chartsheets/sheet19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hartsheet" Target="chartsheets/sheet14.xml"/><Relationship Id="rId22" Type="http://schemas.openxmlformats.org/officeDocument/2006/relationships/worksheet" Target="worksheets/sheet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'Based-Instances Measures'!$B$2</c:f>
              <c:strCache>
                <c:ptCount val="1"/>
                <c:pt idx="0">
                  <c:v>Hybrid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'Based-Instances Measures'!$A$3:$A$14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'Based-Instances Measures'!$B$3:$B$14</c:f>
              <c:numCache>
                <c:formatCode>0.00000</c:formatCode>
                <c:ptCount val="12"/>
                <c:pt idx="0">
                  <c:v>7.5739745999999997E-2</c:v>
                </c:pt>
                <c:pt idx="1">
                  <c:v>0</c:v>
                </c:pt>
                <c:pt idx="2">
                  <c:v>0.22896404000000001</c:v>
                </c:pt>
                <c:pt idx="3">
                  <c:v>0.14073079199999999</c:v>
                </c:pt>
                <c:pt idx="4">
                  <c:v>0.10893408</c:v>
                </c:pt>
                <c:pt idx="5">
                  <c:v>0.92865334619999995</c:v>
                </c:pt>
                <c:pt idx="6">
                  <c:v>0.67906308339999999</c:v>
                </c:pt>
                <c:pt idx="7">
                  <c:v>0.68509045000000002</c:v>
                </c:pt>
                <c:pt idx="8">
                  <c:v>0.50905882999999996</c:v>
                </c:pt>
                <c:pt idx="9">
                  <c:v>0.79166666720000001</c:v>
                </c:pt>
                <c:pt idx="10">
                  <c:v>5.7854195999999997E-2</c:v>
                </c:pt>
                <c:pt idx="11">
                  <c:v>0.43331867899999998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7-4765-88C4-7D63C8565BD8}"/>
            </c:ext>
          </c:extLst>
        </c:ser>
        <c:ser>
          <c:idx val="1"/>
          <c:order val="1"/>
          <c:tx>
            <c:strRef>
              <c:f>'Based-Instances Measures'!$C$2</c:f>
              <c:strCache>
                <c:ptCount val="1"/>
                <c:pt idx="0">
                  <c:v>Local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'Based-Instances Measures'!$A$3:$A$14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'Based-Instances Measures'!$C$3:$C$14</c:f>
              <c:numCache>
                <c:formatCode>0.00000</c:formatCode>
                <c:ptCount val="12"/>
                <c:pt idx="0">
                  <c:v>8.0168751999999996E-2</c:v>
                </c:pt>
                <c:pt idx="1">
                  <c:v>0</c:v>
                </c:pt>
                <c:pt idx="2">
                  <c:v>0.190479484</c:v>
                </c:pt>
                <c:pt idx="3">
                  <c:v>0.132357057</c:v>
                </c:pt>
                <c:pt idx="4">
                  <c:v>0.11608452599999999</c:v>
                </c:pt>
                <c:pt idx="5">
                  <c:v>0.92865334619999995</c:v>
                </c:pt>
                <c:pt idx="6">
                  <c:v>0.68220660609999995</c:v>
                </c:pt>
                <c:pt idx="7">
                  <c:v>0.69427454099999997</c:v>
                </c:pt>
                <c:pt idx="8">
                  <c:v>0.4684603</c:v>
                </c:pt>
                <c:pt idx="9">
                  <c:v>0.79666666620000004</c:v>
                </c:pt>
                <c:pt idx="10">
                  <c:v>5.0860875E-2</c:v>
                </c:pt>
                <c:pt idx="11">
                  <c:v>0.45063415200000001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7-4765-88C4-7D63C8565BD8}"/>
            </c:ext>
          </c:extLst>
        </c:ser>
        <c:ser>
          <c:idx val="2"/>
          <c:order val="2"/>
          <c:tx>
            <c:strRef>
              <c:f>'Based-Instances Measures'!$D$2</c:f>
              <c:strCache>
                <c:ptCount val="1"/>
                <c:pt idx="0">
                  <c:v>Global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'Based-Instances Measures'!$A$3:$A$14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'Based-Instances Measures'!$D$3:$D$14</c:f>
              <c:numCache>
                <c:formatCode>0.00000</c:formatCode>
                <c:ptCount val="12"/>
                <c:pt idx="0">
                  <c:v>4.71626736E-3</c:v>
                </c:pt>
                <c:pt idx="1">
                  <c:v>0</c:v>
                </c:pt>
                <c:pt idx="2">
                  <c:v>0.23965624999999999</c:v>
                </c:pt>
                <c:pt idx="3">
                  <c:v>5.604629953E-3</c:v>
                </c:pt>
                <c:pt idx="4">
                  <c:v>0.108833073</c:v>
                </c:pt>
                <c:pt idx="5">
                  <c:v>0.93257633799999995</c:v>
                </c:pt>
                <c:pt idx="6">
                  <c:v>0.238885238</c:v>
                </c:pt>
                <c:pt idx="7">
                  <c:v>0.66765353599999999</c:v>
                </c:pt>
                <c:pt idx="8">
                  <c:v>0.57925863</c:v>
                </c:pt>
                <c:pt idx="9">
                  <c:v>0.79571428499999997</c:v>
                </c:pt>
                <c:pt idx="10">
                  <c:v>0.12185744699999999</c:v>
                </c:pt>
                <c:pt idx="11">
                  <c:v>0.36239428000000001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7-4765-88C4-7D63C8565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5314544"/>
        <c:axId val="308729984"/>
      </c:barChart>
      <c:catAx>
        <c:axId val="38531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29984"/>
        <c:crosses val="autoZero"/>
        <c:auto val="1"/>
        <c:lblAlgn val="ctr"/>
        <c:lblOffset val="100"/>
        <c:noMultiLvlLbl val="0"/>
      </c:catAx>
      <c:valAx>
        <c:axId val="3087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 sz="14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Global!$B$34</c:f>
              <c:strCache>
                <c:ptCount val="1"/>
                <c:pt idx="0">
                  <c:v>Global &gt; Hybrid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Global!$A$35:$A$40</c:f>
              <c:strCache>
                <c:ptCount val="6"/>
                <c:pt idx="0">
                  <c:v>Subset</c:v>
                </c:pt>
                <c:pt idx="1">
                  <c:v>Accuracy</c:v>
                </c:pt>
                <c:pt idx="2">
                  <c:v>Hamming Loss</c:v>
                </c:pt>
                <c:pt idx="3">
                  <c:v>Precision</c:v>
                </c:pt>
                <c:pt idx="4">
                  <c:v>Recall</c:v>
                </c:pt>
                <c:pt idx="5">
                  <c:v>F1</c:v>
                </c:pt>
              </c:strCache>
            </c:strRef>
          </c:cat>
          <c:val>
            <c:numRef>
              <c:f>Global!$B$35:$B$40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0-4BCC-884E-319DDF1A8EC8}"/>
            </c:ext>
          </c:extLst>
        </c:ser>
        <c:ser>
          <c:idx val="1"/>
          <c:order val="1"/>
          <c:tx>
            <c:strRef>
              <c:f>Global!$C$34</c:f>
              <c:strCache>
                <c:ptCount val="1"/>
                <c:pt idx="0">
                  <c:v>Global &gt; Hybrid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Global!$A$35:$A$40</c:f>
              <c:strCache>
                <c:ptCount val="6"/>
                <c:pt idx="0">
                  <c:v>Subset</c:v>
                </c:pt>
                <c:pt idx="1">
                  <c:v>Accuracy</c:v>
                </c:pt>
                <c:pt idx="2">
                  <c:v>Hamming Loss</c:v>
                </c:pt>
                <c:pt idx="3">
                  <c:v>Precision</c:v>
                </c:pt>
                <c:pt idx="4">
                  <c:v>Recall</c:v>
                </c:pt>
                <c:pt idx="5">
                  <c:v>F1</c:v>
                </c:pt>
              </c:strCache>
            </c:strRef>
          </c:cat>
          <c:val>
            <c:numRef>
              <c:f>Global!$C$35:$C$40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0-4BCC-884E-319DDF1A8EC8}"/>
            </c:ext>
          </c:extLst>
        </c:ser>
        <c:ser>
          <c:idx val="2"/>
          <c:order val="2"/>
          <c:tx>
            <c:strRef>
              <c:f>Global!$D$34</c:f>
              <c:strCache>
                <c:ptCount val="1"/>
                <c:pt idx="0">
                  <c:v>(Global &gt; Hybrid) and (Global &gt; Local)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Global!$A$35:$A$40</c:f>
              <c:strCache>
                <c:ptCount val="6"/>
                <c:pt idx="0">
                  <c:v>Subset</c:v>
                </c:pt>
                <c:pt idx="1">
                  <c:v>Accuracy</c:v>
                </c:pt>
                <c:pt idx="2">
                  <c:v>Hamming Loss</c:v>
                </c:pt>
                <c:pt idx="3">
                  <c:v>Precision</c:v>
                </c:pt>
                <c:pt idx="4">
                  <c:v>Recall</c:v>
                </c:pt>
                <c:pt idx="5">
                  <c:v>F1</c:v>
                </c:pt>
              </c:strCache>
            </c:strRef>
          </c:cat>
          <c:val>
            <c:numRef>
              <c:f>Global!$D$35:$D$40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C0-4BCC-884E-319DDF1A8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4608624"/>
        <c:axId val="252872336"/>
      </c:barChart>
      <c:catAx>
        <c:axId val="57460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72336"/>
        <c:crosses val="autoZero"/>
        <c:auto val="1"/>
        <c:lblAlgn val="ctr"/>
        <c:lblOffset val="100"/>
        <c:noMultiLvlLbl val="0"/>
      </c:catAx>
      <c:valAx>
        <c:axId val="25287233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0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 sz="1400"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Measures!$C$2</c:f>
              <c:strCache>
                <c:ptCount val="1"/>
                <c:pt idx="0">
                  <c:v>Hybrid &gt; Local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Measures!$B$3:$B$14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Measures!$C$3:$C$14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E-4BF5-8AF0-AD23A568AB38}"/>
            </c:ext>
          </c:extLst>
        </c:ser>
        <c:ser>
          <c:idx val="1"/>
          <c:order val="1"/>
          <c:tx>
            <c:strRef>
              <c:f>Measures!$D$2</c:f>
              <c:strCache>
                <c:ptCount val="1"/>
                <c:pt idx="0">
                  <c:v>Hybrid &gt; Global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Measures!$B$3:$B$14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Measures!$D$3:$D$14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E-4BF5-8AF0-AD23A568AB38}"/>
            </c:ext>
          </c:extLst>
        </c:ser>
        <c:ser>
          <c:idx val="2"/>
          <c:order val="2"/>
          <c:tx>
            <c:strRef>
              <c:f>Measures!$E$2</c:f>
              <c:strCache>
                <c:ptCount val="1"/>
                <c:pt idx="0">
                  <c:v>(Hybrid &gt; Local) and (Hybrid &gt; Global)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Measures!$B$3:$B$14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Measures!$E$3:$E$14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DE-4BF5-8AF0-AD23A568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1072928"/>
        <c:axId val="859180704"/>
      </c:barChart>
      <c:catAx>
        <c:axId val="113107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80704"/>
        <c:crosses val="autoZero"/>
        <c:auto val="1"/>
        <c:lblAlgn val="ctr"/>
        <c:lblOffset val="100"/>
        <c:noMultiLvlLbl val="0"/>
      </c:catAx>
      <c:valAx>
        <c:axId val="8591807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07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 sz="1400"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Measures!$F$2</c:f>
              <c:strCache>
                <c:ptCount val="1"/>
                <c:pt idx="0">
                  <c:v>Local &gt; Hybrid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Measures!$B$3:$B$14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Measures!$F$3:$F$14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7-4624-B914-5698FA98C0F4}"/>
            </c:ext>
          </c:extLst>
        </c:ser>
        <c:ser>
          <c:idx val="1"/>
          <c:order val="1"/>
          <c:tx>
            <c:strRef>
              <c:f>Measures!$G$2</c:f>
              <c:strCache>
                <c:ptCount val="1"/>
                <c:pt idx="0">
                  <c:v>Local &gt; Global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Measures!$B$3:$B$14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Measures!$G$3:$G$14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7-4624-B914-5698FA98C0F4}"/>
            </c:ext>
          </c:extLst>
        </c:ser>
        <c:ser>
          <c:idx val="2"/>
          <c:order val="2"/>
          <c:tx>
            <c:strRef>
              <c:f>Measures!$H$2</c:f>
              <c:strCache>
                <c:ptCount val="1"/>
                <c:pt idx="0">
                  <c:v>(Local &gt; Hybrid) and (Local &gt; Global)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Measures!$B$3:$B$14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Measures!$H$3:$H$14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7-4624-B914-5698FA98C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5605216"/>
        <c:axId val="1126790288"/>
      </c:barChart>
      <c:catAx>
        <c:axId val="10456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90288"/>
        <c:crosses val="autoZero"/>
        <c:auto val="1"/>
        <c:lblAlgn val="ctr"/>
        <c:lblOffset val="100"/>
        <c:noMultiLvlLbl val="0"/>
      </c:catAx>
      <c:valAx>
        <c:axId val="11267902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0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 sz="1400"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Measures!$I$2</c:f>
              <c:strCache>
                <c:ptCount val="1"/>
                <c:pt idx="0">
                  <c:v>Global &gt; Hybrid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Measures!$B$3:$B$14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Measures!$I$3:$I$14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0-4395-AAC4-11EA2B3AA882}"/>
            </c:ext>
          </c:extLst>
        </c:ser>
        <c:ser>
          <c:idx val="1"/>
          <c:order val="1"/>
          <c:tx>
            <c:strRef>
              <c:f>Measures!$J$2</c:f>
              <c:strCache>
                <c:ptCount val="1"/>
                <c:pt idx="0">
                  <c:v>Global &gt; Local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Measures!$B$3:$B$14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Measures!$J$3:$J$14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0-4395-AAC4-11EA2B3AA882}"/>
            </c:ext>
          </c:extLst>
        </c:ser>
        <c:ser>
          <c:idx val="2"/>
          <c:order val="2"/>
          <c:tx>
            <c:strRef>
              <c:f>Measures!$K$2</c:f>
              <c:strCache>
                <c:ptCount val="1"/>
                <c:pt idx="0">
                  <c:v>(Global &gt; Hybrid) and (Global &gt; Local)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Measures!$B$3:$B$14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Measures!$K$3:$K$14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0-4395-AAC4-11EA2B3AA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0672304"/>
        <c:axId val="1126781968"/>
      </c:barChart>
      <c:catAx>
        <c:axId val="113067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81968"/>
        <c:crosses val="autoZero"/>
        <c:auto val="1"/>
        <c:lblAlgn val="ctr"/>
        <c:lblOffset val="100"/>
        <c:noMultiLvlLbl val="0"/>
      </c:catAx>
      <c:valAx>
        <c:axId val="11267819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7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 sz="1400"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Friedman!$B$18</c:f>
              <c:strCache>
                <c:ptCount val="1"/>
                <c:pt idx="0">
                  <c:v>Hybrid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Friedman!$A$19:$A$24</c:f>
              <c:strCache>
                <c:ptCount val="6"/>
                <c:pt idx="0">
                  <c:v>Subset</c:v>
                </c:pt>
                <c:pt idx="1">
                  <c:v>Accuracy</c:v>
                </c:pt>
                <c:pt idx="2">
                  <c:v>Hamming Loss</c:v>
                </c:pt>
                <c:pt idx="3">
                  <c:v>Precision</c:v>
                </c:pt>
                <c:pt idx="4">
                  <c:v>Recall</c:v>
                </c:pt>
                <c:pt idx="5">
                  <c:v>F1</c:v>
                </c:pt>
              </c:strCache>
            </c:strRef>
          </c:cat>
          <c:val>
            <c:numRef>
              <c:f>Friedman!$B$19:$B$24</c:f>
              <c:numCache>
                <c:formatCode>0.00</c:formatCode>
                <c:ptCount val="6"/>
                <c:pt idx="0">
                  <c:v>2.0416666666666665</c:v>
                </c:pt>
                <c:pt idx="1">
                  <c:v>1.5833333333333333</c:v>
                </c:pt>
                <c:pt idx="2">
                  <c:v>2.3333333333333335</c:v>
                </c:pt>
                <c:pt idx="3">
                  <c:v>2</c:v>
                </c:pt>
                <c:pt idx="4">
                  <c:v>1.6666666666666667</c:v>
                </c:pt>
                <c:pt idx="5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8-4A00-8EC4-8E8B5E4FF8F8}"/>
            </c:ext>
          </c:extLst>
        </c:ser>
        <c:ser>
          <c:idx val="1"/>
          <c:order val="1"/>
          <c:tx>
            <c:strRef>
              <c:f>Friedman!$C$18</c:f>
              <c:strCache>
                <c:ptCount val="1"/>
                <c:pt idx="0">
                  <c:v>Local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Friedman!$A$19:$A$24</c:f>
              <c:strCache>
                <c:ptCount val="6"/>
                <c:pt idx="0">
                  <c:v>Subset</c:v>
                </c:pt>
                <c:pt idx="1">
                  <c:v>Accuracy</c:v>
                </c:pt>
                <c:pt idx="2">
                  <c:v>Hamming Loss</c:v>
                </c:pt>
                <c:pt idx="3">
                  <c:v>Precision</c:v>
                </c:pt>
                <c:pt idx="4">
                  <c:v>Recall</c:v>
                </c:pt>
                <c:pt idx="5">
                  <c:v>F1</c:v>
                </c:pt>
              </c:strCache>
            </c:strRef>
          </c:cat>
          <c:val>
            <c:numRef>
              <c:f>Friedman!$C$19:$C$24</c:f>
              <c:numCache>
                <c:formatCode>0.00</c:formatCode>
                <c:ptCount val="6"/>
                <c:pt idx="0">
                  <c:v>1.7916666666666667</c:v>
                </c:pt>
                <c:pt idx="1">
                  <c:v>1.9166666666666667</c:v>
                </c:pt>
                <c:pt idx="2">
                  <c:v>2</c:v>
                </c:pt>
                <c:pt idx="3">
                  <c:v>1.8333333333333333</c:v>
                </c:pt>
                <c:pt idx="4">
                  <c:v>1.4166666666666667</c:v>
                </c:pt>
                <c:pt idx="5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8-4A00-8EC4-8E8B5E4FF8F8}"/>
            </c:ext>
          </c:extLst>
        </c:ser>
        <c:ser>
          <c:idx val="2"/>
          <c:order val="2"/>
          <c:tx>
            <c:strRef>
              <c:f>Friedman!$D$18</c:f>
              <c:strCache>
                <c:ptCount val="1"/>
                <c:pt idx="0">
                  <c:v>Global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Friedman!$A$19:$A$24</c:f>
              <c:strCache>
                <c:ptCount val="6"/>
                <c:pt idx="0">
                  <c:v>Subset</c:v>
                </c:pt>
                <c:pt idx="1">
                  <c:v>Accuracy</c:v>
                </c:pt>
                <c:pt idx="2">
                  <c:v>Hamming Loss</c:v>
                </c:pt>
                <c:pt idx="3">
                  <c:v>Precision</c:v>
                </c:pt>
                <c:pt idx="4">
                  <c:v>Recall</c:v>
                </c:pt>
                <c:pt idx="5">
                  <c:v>F1</c:v>
                </c:pt>
              </c:strCache>
            </c:strRef>
          </c:cat>
          <c:val>
            <c:numRef>
              <c:f>Friedman!$D$19:$D$24</c:f>
              <c:numCache>
                <c:formatCode>0.00</c:formatCode>
                <c:ptCount val="6"/>
                <c:pt idx="0">
                  <c:v>1</c:v>
                </c:pt>
                <c:pt idx="1">
                  <c:v>2.5</c:v>
                </c:pt>
                <c:pt idx="2">
                  <c:v>1.6666666666666667</c:v>
                </c:pt>
                <c:pt idx="3">
                  <c:v>2.1666666666666665</c:v>
                </c:pt>
                <c:pt idx="4">
                  <c:v>2.9166666666666665</c:v>
                </c:pt>
                <c:pt idx="5">
                  <c:v>2.5833333333333335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8-4A00-8EC4-8E8B5E4FF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347808"/>
        <c:axId val="859161568"/>
      </c:lineChart>
      <c:catAx>
        <c:axId val="105134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61568"/>
        <c:crosses val="autoZero"/>
        <c:auto val="1"/>
        <c:lblAlgn val="ctr"/>
        <c:lblOffset val="100"/>
        <c:noMultiLvlLbl val="0"/>
      </c:catAx>
      <c:valAx>
        <c:axId val="85916156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4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 sz="1400"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Friedman!$B$2</c:f>
              <c:strCache>
                <c:ptCount val="1"/>
                <c:pt idx="0">
                  <c:v>Hybrid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Friedman!$A$3:$A$14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Friedman!$B$3:$B$14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6-41DD-A8DC-1B8550CC7A26}"/>
            </c:ext>
          </c:extLst>
        </c:ser>
        <c:ser>
          <c:idx val="1"/>
          <c:order val="1"/>
          <c:tx>
            <c:strRef>
              <c:f>Friedman!$C$2</c:f>
              <c:strCache>
                <c:ptCount val="1"/>
                <c:pt idx="0">
                  <c:v>Local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Friedman!$A$3:$A$14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Friedman!$C$3:$C$14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2.5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6-41DD-A8DC-1B8550CC7A26}"/>
            </c:ext>
          </c:extLst>
        </c:ser>
        <c:ser>
          <c:idx val="2"/>
          <c:order val="2"/>
          <c:tx>
            <c:strRef>
              <c:f>Friedman!$D$2</c:f>
              <c:strCache>
                <c:ptCount val="1"/>
                <c:pt idx="0">
                  <c:v>Global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Friedman!$A$3:$A$14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Friedman!$D$3:$D$14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6-41DD-A8DC-1B8550CC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732016"/>
        <c:axId val="1126784464"/>
      </c:lineChart>
      <c:catAx>
        <c:axId val="112973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84464"/>
        <c:crosses val="autoZero"/>
        <c:auto val="1"/>
        <c:lblAlgn val="ctr"/>
        <c:lblOffset val="100"/>
        <c:noMultiLvlLbl val="0"/>
      </c:catAx>
      <c:valAx>
        <c:axId val="112678446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7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 sz="1400"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Friedman!$E$2</c:f>
              <c:strCache>
                <c:ptCount val="1"/>
                <c:pt idx="0">
                  <c:v>Hybrid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Friedman!$A$3:$A$14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Friedman!$E$3:$E$14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3-4B82-891D-5C615EA240F3}"/>
            </c:ext>
          </c:extLst>
        </c:ser>
        <c:ser>
          <c:idx val="1"/>
          <c:order val="1"/>
          <c:tx>
            <c:strRef>
              <c:f>Friedman!$F$2</c:f>
              <c:strCache>
                <c:ptCount val="1"/>
                <c:pt idx="0">
                  <c:v>Local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Friedman!$A$3:$A$14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Friedman!$F$3:$F$14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3-4B82-891D-5C615EA240F3}"/>
            </c:ext>
          </c:extLst>
        </c:ser>
        <c:ser>
          <c:idx val="2"/>
          <c:order val="2"/>
          <c:tx>
            <c:strRef>
              <c:f>Friedman!$G$2</c:f>
              <c:strCache>
                <c:ptCount val="1"/>
                <c:pt idx="0">
                  <c:v>Global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Friedman!$A$3:$A$14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Friedman!$G$3:$G$14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E3-4B82-891D-5C615EA24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352608"/>
        <c:axId val="928826016"/>
      </c:lineChart>
      <c:catAx>
        <c:axId val="105135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26016"/>
        <c:crosses val="autoZero"/>
        <c:auto val="1"/>
        <c:lblAlgn val="ctr"/>
        <c:lblOffset val="100"/>
        <c:noMultiLvlLbl val="0"/>
      </c:catAx>
      <c:valAx>
        <c:axId val="92882601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 sz="1400"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Friedman!$H$2</c:f>
              <c:strCache>
                <c:ptCount val="1"/>
                <c:pt idx="0">
                  <c:v>Hybrid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Friedman!$A$3:$A$14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Friedman!$H$3:$H$14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2-4E76-A534-A5C2F8562307}"/>
            </c:ext>
          </c:extLst>
        </c:ser>
        <c:ser>
          <c:idx val="1"/>
          <c:order val="1"/>
          <c:tx>
            <c:strRef>
              <c:f>Friedman!$I$2</c:f>
              <c:strCache>
                <c:ptCount val="1"/>
                <c:pt idx="0">
                  <c:v>Local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Friedman!$A$3:$A$14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Friedman!$I$3:$I$14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2-4E76-A534-A5C2F8562307}"/>
            </c:ext>
          </c:extLst>
        </c:ser>
        <c:ser>
          <c:idx val="2"/>
          <c:order val="2"/>
          <c:tx>
            <c:strRef>
              <c:f>Friedman!$J$2</c:f>
              <c:strCache>
                <c:ptCount val="1"/>
                <c:pt idx="0">
                  <c:v>Global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Friedman!$A$3:$A$14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Friedman!$J$3:$J$14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2-4E76-A534-A5C2F856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011872"/>
        <c:axId val="928826016"/>
      </c:lineChart>
      <c:catAx>
        <c:axId val="113401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26016"/>
        <c:crosses val="autoZero"/>
        <c:auto val="1"/>
        <c:lblAlgn val="ctr"/>
        <c:lblOffset val="100"/>
        <c:noMultiLvlLbl val="0"/>
      </c:catAx>
      <c:valAx>
        <c:axId val="92882601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 sz="1400"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Friedman!$K$2</c:f>
              <c:strCache>
                <c:ptCount val="1"/>
                <c:pt idx="0">
                  <c:v>Hybrid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Friedman!$A$3:$A$14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Friedman!$K$3:$K$14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9-420B-9C8C-69EB35D0603A}"/>
            </c:ext>
          </c:extLst>
        </c:ser>
        <c:ser>
          <c:idx val="1"/>
          <c:order val="1"/>
          <c:tx>
            <c:strRef>
              <c:f>Friedman!$L$2</c:f>
              <c:strCache>
                <c:ptCount val="1"/>
                <c:pt idx="0">
                  <c:v>Local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Friedman!$A$3:$A$14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Friedman!$L$3:$L$14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9-420B-9C8C-69EB35D0603A}"/>
            </c:ext>
          </c:extLst>
        </c:ser>
        <c:ser>
          <c:idx val="2"/>
          <c:order val="2"/>
          <c:tx>
            <c:strRef>
              <c:f>Friedman!$M$2</c:f>
              <c:strCache>
                <c:ptCount val="1"/>
                <c:pt idx="0">
                  <c:v>Global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Friedman!$A$3:$A$14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Friedman!$M$3:$M$14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C9-420B-9C8C-69EB35D0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582976"/>
        <c:axId val="928847232"/>
      </c:lineChart>
      <c:catAx>
        <c:axId val="13655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47232"/>
        <c:crosses val="autoZero"/>
        <c:auto val="1"/>
        <c:lblAlgn val="ctr"/>
        <c:lblOffset val="100"/>
        <c:noMultiLvlLbl val="0"/>
      </c:catAx>
      <c:valAx>
        <c:axId val="92884723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 sz="1400"/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Friedman!$N$2</c:f>
              <c:strCache>
                <c:ptCount val="1"/>
                <c:pt idx="0">
                  <c:v>Hybrid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Friedman!$A$3:$A$14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Friedman!$N$3:$N$14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3-4909-A2E7-C7E3D67840B3}"/>
            </c:ext>
          </c:extLst>
        </c:ser>
        <c:ser>
          <c:idx val="1"/>
          <c:order val="1"/>
          <c:tx>
            <c:strRef>
              <c:f>Friedman!$O$2</c:f>
              <c:strCache>
                <c:ptCount val="1"/>
                <c:pt idx="0">
                  <c:v>Local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Friedman!$A$3:$A$14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Friedman!$O$3:$O$14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3-4909-A2E7-C7E3D67840B3}"/>
            </c:ext>
          </c:extLst>
        </c:ser>
        <c:ser>
          <c:idx val="2"/>
          <c:order val="2"/>
          <c:tx>
            <c:strRef>
              <c:f>Friedman!$P$2</c:f>
              <c:strCache>
                <c:ptCount val="1"/>
                <c:pt idx="0">
                  <c:v>Global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Friedman!$A$3:$A$14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Friedman!$P$3:$P$14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93-4909-A2E7-C7E3D6784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611488"/>
        <c:axId val="928838080"/>
      </c:lineChart>
      <c:catAx>
        <c:axId val="128661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38080"/>
        <c:crosses val="autoZero"/>
        <c:auto val="1"/>
        <c:lblAlgn val="ctr"/>
        <c:lblOffset val="100"/>
        <c:noMultiLvlLbl val="0"/>
      </c:catAx>
      <c:valAx>
        <c:axId val="92883808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1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'Based-Instances Measures'!$E$2</c:f>
              <c:strCache>
                <c:ptCount val="1"/>
                <c:pt idx="0">
                  <c:v>Hybrid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'Based-Instances Measures'!$A$3:$A$14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'Based-Instances Measures'!$E$3:$E$14</c:f>
              <c:numCache>
                <c:formatCode>0.00000</c:formatCode>
                <c:ptCount val="12"/>
                <c:pt idx="0">
                  <c:v>0.17068779000000001</c:v>
                </c:pt>
                <c:pt idx="1">
                  <c:v>0.21542359999999999</c:v>
                </c:pt>
                <c:pt idx="2">
                  <c:v>0.48975667000000001</c:v>
                </c:pt>
                <c:pt idx="3">
                  <c:v>0.21817883499999999</c:v>
                </c:pt>
                <c:pt idx="4">
                  <c:v>0.58589013000000001</c:v>
                </c:pt>
                <c:pt idx="5">
                  <c:v>0.94119176660000003</c:v>
                </c:pt>
                <c:pt idx="6">
                  <c:v>0.76611098160000002</c:v>
                </c:pt>
                <c:pt idx="7">
                  <c:v>0.75245979799999996</c:v>
                </c:pt>
                <c:pt idx="8">
                  <c:v>0.58512335999999998</c:v>
                </c:pt>
                <c:pt idx="9">
                  <c:v>0.88301587159999995</c:v>
                </c:pt>
                <c:pt idx="10">
                  <c:v>0.40563893099999998</c:v>
                </c:pt>
                <c:pt idx="11">
                  <c:v>0.64422687499999998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2-441C-83EA-E44C0DC201BB}"/>
            </c:ext>
          </c:extLst>
        </c:ser>
        <c:ser>
          <c:idx val="1"/>
          <c:order val="1"/>
          <c:tx>
            <c:strRef>
              <c:f>'Based-Instances Measures'!$F$2</c:f>
              <c:strCache>
                <c:ptCount val="1"/>
                <c:pt idx="0">
                  <c:v>Local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'Based-Instances Measures'!$A$3:$A$14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'Based-Instances Measures'!$F$3:$F$14</c:f>
              <c:numCache>
                <c:formatCode>0.00000</c:formatCode>
                <c:ptCount val="12"/>
                <c:pt idx="0">
                  <c:v>0.178148585</c:v>
                </c:pt>
                <c:pt idx="1">
                  <c:v>0.21533574</c:v>
                </c:pt>
                <c:pt idx="2">
                  <c:v>0.45008293599999999</c:v>
                </c:pt>
                <c:pt idx="3">
                  <c:v>0.21831414900000001</c:v>
                </c:pt>
                <c:pt idx="4">
                  <c:v>0.56258115200000003</c:v>
                </c:pt>
                <c:pt idx="5">
                  <c:v>0.94505606259999997</c:v>
                </c:pt>
                <c:pt idx="6">
                  <c:v>0.76599624619999995</c:v>
                </c:pt>
                <c:pt idx="7">
                  <c:v>0.76271283899999998</c:v>
                </c:pt>
                <c:pt idx="8">
                  <c:v>0.57820159000000004</c:v>
                </c:pt>
                <c:pt idx="9">
                  <c:v>0.88107143060000004</c:v>
                </c:pt>
                <c:pt idx="10">
                  <c:v>0.40537809800000002</c:v>
                </c:pt>
                <c:pt idx="11">
                  <c:v>0.65545852199999999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2-441C-83EA-E44C0DC201BB}"/>
            </c:ext>
          </c:extLst>
        </c:ser>
        <c:ser>
          <c:idx val="2"/>
          <c:order val="2"/>
          <c:tx>
            <c:strRef>
              <c:f>'Based-Instances Measures'!$G$2</c:f>
              <c:strCache>
                <c:ptCount val="1"/>
                <c:pt idx="0">
                  <c:v>Global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'Based-Instances Measures'!$A$3:$A$14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'Based-Instances Measures'!$G$3:$G$14</c:f>
              <c:numCache>
                <c:formatCode>0.00000</c:formatCode>
                <c:ptCount val="12"/>
                <c:pt idx="0">
                  <c:v>1.2454729960000001E-2</c:v>
                </c:pt>
                <c:pt idx="1">
                  <c:v>0.18751663199999999</c:v>
                </c:pt>
                <c:pt idx="2">
                  <c:v>0.48865009999999998</c:v>
                </c:pt>
                <c:pt idx="3">
                  <c:v>5.7989418229999999E-3</c:v>
                </c:pt>
                <c:pt idx="4">
                  <c:v>0.56342208800000004</c:v>
                </c:pt>
                <c:pt idx="5">
                  <c:v>0.93644134700000004</c:v>
                </c:pt>
                <c:pt idx="6">
                  <c:v>0.30544053999999998</c:v>
                </c:pt>
                <c:pt idx="7">
                  <c:v>0.71019528300000001</c:v>
                </c:pt>
                <c:pt idx="8">
                  <c:v>0.60931964000000005</c:v>
                </c:pt>
                <c:pt idx="9">
                  <c:v>0.86519842000000002</c:v>
                </c:pt>
                <c:pt idx="10">
                  <c:v>0.45368075499999999</c:v>
                </c:pt>
                <c:pt idx="11">
                  <c:v>0.56604407999999995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2-441C-83EA-E44C0DC2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821168"/>
        <c:axId val="312235104"/>
      </c:barChart>
      <c:catAx>
        <c:axId val="31482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35104"/>
        <c:crosses val="autoZero"/>
        <c:auto val="1"/>
        <c:lblAlgn val="ctr"/>
        <c:lblOffset val="100"/>
        <c:noMultiLvlLbl val="0"/>
      </c:catAx>
      <c:valAx>
        <c:axId val="3122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 sz="1400"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Friedman!$Q$2</c:f>
              <c:strCache>
                <c:ptCount val="1"/>
                <c:pt idx="0">
                  <c:v>Hybrid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Friedman!$A$3:$A$14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Friedman!$Q$3:$Q$14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E-449A-BB0F-99BDFEDB6737}"/>
            </c:ext>
          </c:extLst>
        </c:ser>
        <c:ser>
          <c:idx val="1"/>
          <c:order val="1"/>
          <c:tx>
            <c:strRef>
              <c:f>Friedman!$R$2</c:f>
              <c:strCache>
                <c:ptCount val="1"/>
                <c:pt idx="0">
                  <c:v>Local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Friedman!$A$3:$A$14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Friedman!$R$3:$R$14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E-449A-BB0F-99BDFEDB6737}"/>
            </c:ext>
          </c:extLst>
        </c:ser>
        <c:ser>
          <c:idx val="2"/>
          <c:order val="2"/>
          <c:tx>
            <c:strRef>
              <c:f>Friedman!$S$2</c:f>
              <c:strCache>
                <c:ptCount val="1"/>
                <c:pt idx="0">
                  <c:v>Global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Friedman!$A$3:$A$14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Friedman!$S$3:$S$14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E-449A-BB0F-99BDFEDB6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575776"/>
        <c:axId val="1126781968"/>
      </c:lineChart>
      <c:catAx>
        <c:axId val="13655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81968"/>
        <c:crosses val="autoZero"/>
        <c:auto val="1"/>
        <c:lblAlgn val="ctr"/>
        <c:lblOffset val="100"/>
        <c:noMultiLvlLbl val="0"/>
      </c:catAx>
      <c:valAx>
        <c:axId val="112678196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 sz="14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'Based-Instances Measures'!$V$5</c:f>
              <c:strCache>
                <c:ptCount val="1"/>
                <c:pt idx="0">
                  <c:v>Hybrid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'Based-Instances Measures'!$U$6:$U$11</c:f>
              <c:strCache>
                <c:ptCount val="6"/>
                <c:pt idx="0">
                  <c:v>Subset Accuracy</c:v>
                </c:pt>
                <c:pt idx="1">
                  <c:v>Accuracy</c:v>
                </c:pt>
                <c:pt idx="2">
                  <c:v>Hamming Loss</c:v>
                </c:pt>
                <c:pt idx="3">
                  <c:v>Precision</c:v>
                </c:pt>
                <c:pt idx="4">
                  <c:v>Recall</c:v>
                </c:pt>
                <c:pt idx="5">
                  <c:v>F1</c:v>
                </c:pt>
              </c:strCache>
            </c:strRef>
          </c:cat>
          <c:val>
            <c:numRef>
              <c:f>'Based-Instances Measures'!$V$6:$V$11</c:f>
              <c:numCache>
                <c:formatCode>0.00000</c:formatCode>
                <c:ptCount val="6"/>
                <c:pt idx="0">
                  <c:v>0.38658949248333335</c:v>
                </c:pt>
                <c:pt idx="1">
                  <c:v>0.55480871740000004</c:v>
                </c:pt>
                <c:pt idx="2">
                  <c:v>0.130099502575</c:v>
                </c:pt>
                <c:pt idx="3">
                  <c:v>0.62405789570000014</c:v>
                </c:pt>
                <c:pt idx="4">
                  <c:v>0.63562318595833334</c:v>
                </c:pt>
                <c:pt idx="5">
                  <c:v>0.61342253621666665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5-4572-8BD0-6B01423A38D7}"/>
            </c:ext>
          </c:extLst>
        </c:ser>
        <c:ser>
          <c:idx val="1"/>
          <c:order val="1"/>
          <c:tx>
            <c:strRef>
              <c:f>'Based-Instances Measures'!$W$5</c:f>
              <c:strCache>
                <c:ptCount val="1"/>
                <c:pt idx="0">
                  <c:v>Local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'Based-Instances Measures'!$U$6:$U$11</c:f>
              <c:strCache>
                <c:ptCount val="6"/>
                <c:pt idx="0">
                  <c:v>Subset Accuracy</c:v>
                </c:pt>
                <c:pt idx="1">
                  <c:v>Accuracy</c:v>
                </c:pt>
                <c:pt idx="2">
                  <c:v>Hamming Loss</c:v>
                </c:pt>
                <c:pt idx="3">
                  <c:v>Precision</c:v>
                </c:pt>
                <c:pt idx="4">
                  <c:v>Recall</c:v>
                </c:pt>
                <c:pt idx="5">
                  <c:v>F1</c:v>
                </c:pt>
              </c:strCache>
            </c:strRef>
          </c:cat>
          <c:val>
            <c:numRef>
              <c:f>'Based-Instances Measures'!$W$6:$W$11</c:f>
              <c:numCache>
                <c:formatCode>0.00000</c:formatCode>
                <c:ptCount val="6"/>
                <c:pt idx="0">
                  <c:v>0.38257052545833331</c:v>
                </c:pt>
                <c:pt idx="1">
                  <c:v>0.55152811253333323</c:v>
                </c:pt>
                <c:pt idx="2">
                  <c:v>0.13225038614999998</c:v>
                </c:pt>
                <c:pt idx="3">
                  <c:v>0.62285719929166661</c:v>
                </c:pt>
                <c:pt idx="4">
                  <c:v>0.63512597935833337</c:v>
                </c:pt>
                <c:pt idx="5">
                  <c:v>0.61184432779166664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5-4572-8BD0-6B01423A38D7}"/>
            </c:ext>
          </c:extLst>
        </c:ser>
        <c:ser>
          <c:idx val="2"/>
          <c:order val="2"/>
          <c:tx>
            <c:strRef>
              <c:f>'Based-Instances Measures'!$X$5</c:f>
              <c:strCache>
                <c:ptCount val="1"/>
                <c:pt idx="0">
                  <c:v>Global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lin ang="135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'Based-Instances Measures'!$U$6:$U$11</c:f>
              <c:strCache>
                <c:ptCount val="6"/>
                <c:pt idx="0">
                  <c:v>Subset Accuracy</c:v>
                </c:pt>
                <c:pt idx="1">
                  <c:v>Accuracy</c:v>
                </c:pt>
                <c:pt idx="2">
                  <c:v>Hamming Loss</c:v>
                </c:pt>
                <c:pt idx="3">
                  <c:v>Precision</c:v>
                </c:pt>
                <c:pt idx="4">
                  <c:v>Recall</c:v>
                </c:pt>
                <c:pt idx="5">
                  <c:v>F1</c:v>
                </c:pt>
              </c:strCache>
            </c:strRef>
          </c:cat>
          <c:val>
            <c:numRef>
              <c:f>'Based-Instances Measures'!$X$6:$X$11</c:f>
              <c:numCache>
                <c:formatCode>0.00000</c:formatCode>
                <c:ptCount val="6"/>
                <c:pt idx="0">
                  <c:v>0.33809583119275</c:v>
                </c:pt>
                <c:pt idx="1">
                  <c:v>0.47534687973191669</c:v>
                </c:pt>
                <c:pt idx="2">
                  <c:v>0.13091766290433335</c:v>
                </c:pt>
                <c:pt idx="3">
                  <c:v>0.57825535745441681</c:v>
                </c:pt>
                <c:pt idx="4">
                  <c:v>0.51320219373191678</c:v>
                </c:pt>
                <c:pt idx="5">
                  <c:v>0.52376036733525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5-4572-8BD0-6B01423A3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0334192"/>
        <c:axId val="252936816"/>
      </c:barChart>
      <c:catAx>
        <c:axId val="39033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36816"/>
        <c:crosses val="autoZero"/>
        <c:auto val="1"/>
        <c:lblAlgn val="ctr"/>
        <c:lblOffset val="100"/>
        <c:noMultiLvlLbl val="0"/>
      </c:catAx>
      <c:valAx>
        <c:axId val="2529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3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 sz="14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'Based-Instances Measures'!$H$2</c:f>
              <c:strCache>
                <c:ptCount val="1"/>
                <c:pt idx="0">
                  <c:v>Hybrid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'Based-Instances Measures'!$A$3:$A$14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'Based-Instances Measures'!$H$3:$H$14</c:f>
              <c:numCache>
                <c:formatCode>0.00000</c:formatCode>
                <c:ptCount val="12"/>
                <c:pt idx="0">
                  <c:v>8.1939844999999997E-2</c:v>
                </c:pt>
                <c:pt idx="1">
                  <c:v>0.18273169</c:v>
                </c:pt>
                <c:pt idx="2">
                  <c:v>0.23565973000000001</c:v>
                </c:pt>
                <c:pt idx="3">
                  <c:v>8.2143708999999995E-2</c:v>
                </c:pt>
                <c:pt idx="4">
                  <c:v>0.268354975</c:v>
                </c:pt>
                <c:pt idx="5">
                  <c:v>2.94041167E-2</c:v>
                </c:pt>
                <c:pt idx="6">
                  <c:v>1.16572294E-2</c:v>
                </c:pt>
                <c:pt idx="7">
                  <c:v>4.471087E-2</c:v>
                </c:pt>
                <c:pt idx="8">
                  <c:v>0.14494976000000001</c:v>
                </c:pt>
                <c:pt idx="9">
                  <c:v>4.2738093800000002E-2</c:v>
                </c:pt>
                <c:pt idx="10">
                  <c:v>0.26733516899999998</c:v>
                </c:pt>
                <c:pt idx="11">
                  <c:v>0.169568843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1-4FFF-8955-86F0F8E8AD7C}"/>
            </c:ext>
          </c:extLst>
        </c:ser>
        <c:ser>
          <c:idx val="1"/>
          <c:order val="1"/>
          <c:tx>
            <c:strRef>
              <c:f>'Based-Instances Measures'!$I$2</c:f>
              <c:strCache>
                <c:ptCount val="1"/>
                <c:pt idx="0">
                  <c:v>Local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'Based-Instances Measures'!$A$3:$A$14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'Based-Instances Measures'!$I$3:$I$14</c:f>
              <c:numCache>
                <c:formatCode>0.00000</c:formatCode>
                <c:ptCount val="12"/>
                <c:pt idx="0">
                  <c:v>8.0405120999999996E-2</c:v>
                </c:pt>
                <c:pt idx="1">
                  <c:v>0.18275422999999999</c:v>
                </c:pt>
                <c:pt idx="2">
                  <c:v>0.26016932799999998</c:v>
                </c:pt>
                <c:pt idx="3">
                  <c:v>8.2303445000000003E-2</c:v>
                </c:pt>
                <c:pt idx="4">
                  <c:v>0.27639021899999999</c:v>
                </c:pt>
                <c:pt idx="5">
                  <c:v>2.7471968699999998E-2</c:v>
                </c:pt>
                <c:pt idx="6">
                  <c:v>1.1661937299999999E-2</c:v>
                </c:pt>
                <c:pt idx="7">
                  <c:v>4.3359759999999997E-2</c:v>
                </c:pt>
                <c:pt idx="8">
                  <c:v>0.14758041999999999</c:v>
                </c:pt>
                <c:pt idx="9">
                  <c:v>4.35317468E-2</c:v>
                </c:pt>
                <c:pt idx="10">
                  <c:v>0.26672637999999999</c:v>
                </c:pt>
                <c:pt idx="11">
                  <c:v>0.16465007800000001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1-4FFF-8955-86F0F8E8AD7C}"/>
            </c:ext>
          </c:extLst>
        </c:ser>
        <c:ser>
          <c:idx val="2"/>
          <c:order val="2"/>
          <c:tx>
            <c:strRef>
              <c:f>'Based-Instances Measures'!$J$2</c:f>
              <c:strCache>
                <c:ptCount val="1"/>
                <c:pt idx="0">
                  <c:v>Global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'Based-Instances Measures'!$A$3:$A$14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'Based-Instances Measures'!$J$3:$J$14</c:f>
              <c:numCache>
                <c:formatCode>0.00000</c:formatCode>
                <c:ptCount val="12"/>
                <c:pt idx="0">
                  <c:v>0.10383632962</c:v>
                </c:pt>
                <c:pt idx="1">
                  <c:v>0.13716490200000001</c:v>
                </c:pt>
                <c:pt idx="2">
                  <c:v>0.24386388000000001</c:v>
                </c:pt>
                <c:pt idx="3">
                  <c:v>9.6988468231999997E-2</c:v>
                </c:pt>
                <c:pt idx="4">
                  <c:v>0.270104434</c:v>
                </c:pt>
                <c:pt idx="5">
                  <c:v>3.1779325999999997E-2</c:v>
                </c:pt>
                <c:pt idx="6">
                  <c:v>3.3224782000000001E-2</c:v>
                </c:pt>
                <c:pt idx="7">
                  <c:v>5.0772402000000001E-2</c:v>
                </c:pt>
                <c:pt idx="8">
                  <c:v>0.13274699000000001</c:v>
                </c:pt>
                <c:pt idx="9">
                  <c:v>4.7936502999999998E-2</c:v>
                </c:pt>
                <c:pt idx="10">
                  <c:v>0.21673999799999999</c:v>
                </c:pt>
                <c:pt idx="11">
                  <c:v>0.20585394000000001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1-4FFF-8955-86F0F8E8A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4599344"/>
        <c:axId val="312236768"/>
      </c:barChart>
      <c:catAx>
        <c:axId val="65459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36768"/>
        <c:crosses val="autoZero"/>
        <c:auto val="1"/>
        <c:lblAlgn val="ctr"/>
        <c:lblOffset val="100"/>
        <c:noMultiLvlLbl val="0"/>
      </c:catAx>
      <c:valAx>
        <c:axId val="312236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9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 sz="14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'Based-Instances Measures'!$K$2</c:f>
              <c:strCache>
                <c:ptCount val="1"/>
                <c:pt idx="0">
                  <c:v>Hybrid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'Based-Instances Measures'!$A$3:$A$14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'Based-Instances Measures'!$K$3:$K$14</c:f>
              <c:numCache>
                <c:formatCode>0.00000</c:formatCode>
                <c:ptCount val="12"/>
                <c:pt idx="0">
                  <c:v>0.22741144499999999</c:v>
                </c:pt>
                <c:pt idx="1">
                  <c:v>0.37758118000000002</c:v>
                </c:pt>
                <c:pt idx="2">
                  <c:v>0.60982181999999996</c:v>
                </c:pt>
                <c:pt idx="3">
                  <c:v>0.24010621200000001</c:v>
                </c:pt>
                <c:pt idx="4">
                  <c:v>0.69481553799999995</c:v>
                </c:pt>
                <c:pt idx="5">
                  <c:v>0.94215330460000002</c:v>
                </c:pt>
                <c:pt idx="6">
                  <c:v>0.7990751452</c:v>
                </c:pt>
                <c:pt idx="7">
                  <c:v>0.76836420800000005</c:v>
                </c:pt>
                <c:pt idx="8">
                  <c:v>0.61111636999999996</c:v>
                </c:pt>
                <c:pt idx="9">
                  <c:v>0.90396825359999999</c:v>
                </c:pt>
                <c:pt idx="10">
                  <c:v>0.56330928599999996</c:v>
                </c:pt>
                <c:pt idx="11">
                  <c:v>0.75097198600000004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8-4257-A709-01F448BF7214}"/>
            </c:ext>
          </c:extLst>
        </c:ser>
        <c:ser>
          <c:idx val="1"/>
          <c:order val="1"/>
          <c:tx>
            <c:strRef>
              <c:f>'Based-Instances Measures'!$L$2</c:f>
              <c:strCache>
                <c:ptCount val="1"/>
                <c:pt idx="0">
                  <c:v>Local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'Based-Instances Measures'!$A$3:$A$14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'Based-Instances Measures'!$L$3:$L$14</c:f>
              <c:numCache>
                <c:formatCode>0.00000</c:formatCode>
                <c:ptCount val="12"/>
                <c:pt idx="0">
                  <c:v>0.234136014</c:v>
                </c:pt>
                <c:pt idx="1">
                  <c:v>0.37753054000000003</c:v>
                </c:pt>
                <c:pt idx="2">
                  <c:v>0.57900372099999997</c:v>
                </c:pt>
                <c:pt idx="3">
                  <c:v>0.240956169</c:v>
                </c:pt>
                <c:pt idx="4">
                  <c:v>0.69541805599999995</c:v>
                </c:pt>
                <c:pt idx="5">
                  <c:v>0.94601760160000004</c:v>
                </c:pt>
                <c:pt idx="6">
                  <c:v>0.7991417113</c:v>
                </c:pt>
                <c:pt idx="7">
                  <c:v>0.778576147</c:v>
                </c:pt>
                <c:pt idx="8">
                  <c:v>0.59780100999999997</c:v>
                </c:pt>
                <c:pt idx="9">
                  <c:v>0.89361111360000001</c:v>
                </c:pt>
                <c:pt idx="10">
                  <c:v>0.570912745</c:v>
                </c:pt>
                <c:pt idx="11">
                  <c:v>0.76118156299999995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8-4257-A709-01F448BF7214}"/>
            </c:ext>
          </c:extLst>
        </c:ser>
        <c:ser>
          <c:idx val="2"/>
          <c:order val="2"/>
          <c:tx>
            <c:strRef>
              <c:f>'Based-Instances Measures'!$M$2</c:f>
              <c:strCache>
                <c:ptCount val="1"/>
                <c:pt idx="0">
                  <c:v>Global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'Based-Instances Measures'!$A$3:$A$14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'Based-Instances Measures'!$M$3:$M$14</c:f>
              <c:numCache>
                <c:formatCode>0.00000</c:formatCode>
                <c:ptCount val="12"/>
                <c:pt idx="0">
                  <c:v>2.174399477E-2</c:v>
                </c:pt>
                <c:pt idx="1">
                  <c:v>0.63210213999999998</c:v>
                </c:pt>
                <c:pt idx="2">
                  <c:v>0.60424135000000001</c:v>
                </c:pt>
                <c:pt idx="3">
                  <c:v>5.9932536829999999E-3</c:v>
                </c:pt>
                <c:pt idx="4">
                  <c:v>0.70531463599999999</c:v>
                </c:pt>
                <c:pt idx="5">
                  <c:v>0.94030635299999998</c:v>
                </c:pt>
                <c:pt idx="6">
                  <c:v>0.37573491799999997</c:v>
                </c:pt>
                <c:pt idx="7">
                  <c:v>0.72512446500000005</c:v>
                </c:pt>
                <c:pt idx="8">
                  <c:v>0.63882538</c:v>
                </c:pt>
                <c:pt idx="9">
                  <c:v>0.9</c:v>
                </c:pt>
                <c:pt idx="10">
                  <c:v>0.69477746900000004</c:v>
                </c:pt>
                <c:pt idx="11">
                  <c:v>0.69490032999999995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78-4257-A709-01F448BF7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1811616"/>
        <c:axId val="252891056"/>
      </c:barChart>
      <c:catAx>
        <c:axId val="3218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91056"/>
        <c:crosses val="autoZero"/>
        <c:auto val="1"/>
        <c:lblAlgn val="ctr"/>
        <c:lblOffset val="100"/>
        <c:noMultiLvlLbl val="0"/>
      </c:catAx>
      <c:valAx>
        <c:axId val="2528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 sz="14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'Based-Instances Measures'!$N$2</c:f>
              <c:strCache>
                <c:ptCount val="1"/>
                <c:pt idx="0">
                  <c:v>Hybrid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'Based-Instances Measures'!$A$3:$A$14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'Based-Instances Measures'!$N$3:$N$14</c:f>
              <c:numCache>
                <c:formatCode>0.00000</c:formatCode>
                <c:ptCount val="12"/>
                <c:pt idx="0">
                  <c:v>0.20860430699999999</c:v>
                </c:pt>
                <c:pt idx="1">
                  <c:v>0.33661902999999999</c:v>
                </c:pt>
                <c:pt idx="2">
                  <c:v>0.60920134999999997</c:v>
                </c:pt>
                <c:pt idx="3">
                  <c:v>0.28384476400000003</c:v>
                </c:pt>
                <c:pt idx="4">
                  <c:v>0.75164321899999997</c:v>
                </c:pt>
                <c:pt idx="5">
                  <c:v>0.952768646</c:v>
                </c:pt>
                <c:pt idx="6">
                  <c:v>0.81757057649999998</c:v>
                </c:pt>
                <c:pt idx="7">
                  <c:v>0.80880277499999997</c:v>
                </c:pt>
                <c:pt idx="8">
                  <c:v>0.63878435</c:v>
                </c:pt>
                <c:pt idx="9">
                  <c:v>0.94841269800000005</c:v>
                </c:pt>
                <c:pt idx="10">
                  <c:v>0.54787415100000003</c:v>
                </c:pt>
                <c:pt idx="11">
                  <c:v>0.723352365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F-480D-BE5F-F787D2A606FE}"/>
            </c:ext>
          </c:extLst>
        </c:ser>
        <c:ser>
          <c:idx val="1"/>
          <c:order val="1"/>
          <c:tx>
            <c:strRef>
              <c:f>'Based-Instances Measures'!$O$2</c:f>
              <c:strCache>
                <c:ptCount val="1"/>
                <c:pt idx="0">
                  <c:v>Local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'Based-Instances Measures'!$A$3:$A$14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'Based-Instances Measures'!$O$3:$O$14</c:f>
              <c:numCache>
                <c:formatCode>0.00000</c:formatCode>
                <c:ptCount val="12"/>
                <c:pt idx="0">
                  <c:v>0.21755528700000001</c:v>
                </c:pt>
                <c:pt idx="1">
                  <c:v>0.33647243999999998</c:v>
                </c:pt>
                <c:pt idx="2">
                  <c:v>0.569206557</c:v>
                </c:pt>
                <c:pt idx="3">
                  <c:v>0.29332899099999998</c:v>
                </c:pt>
                <c:pt idx="4">
                  <c:v>0.70254758100000003</c:v>
                </c:pt>
                <c:pt idx="5">
                  <c:v>0.96049723899999995</c:v>
                </c:pt>
                <c:pt idx="6">
                  <c:v>0.81443436130000002</c:v>
                </c:pt>
                <c:pt idx="7">
                  <c:v>0.82032881700000004</c:v>
                </c:pt>
                <c:pt idx="8">
                  <c:v>0.67180737999999995</c:v>
                </c:pt>
                <c:pt idx="9">
                  <c:v>0.95166666499999997</c:v>
                </c:pt>
                <c:pt idx="10">
                  <c:v>0.55185737099999999</c:v>
                </c:pt>
                <c:pt idx="11">
                  <c:v>0.73180906300000004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F-480D-BE5F-F787D2A606FE}"/>
            </c:ext>
          </c:extLst>
        </c:ser>
        <c:ser>
          <c:idx val="2"/>
          <c:order val="2"/>
          <c:tx>
            <c:strRef>
              <c:f>'Based-Instances Measures'!$P$2</c:f>
              <c:strCache>
                <c:ptCount val="1"/>
                <c:pt idx="0">
                  <c:v>Global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'Based-Instances Measures'!$A$3:$A$14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'Based-Instances Measures'!$P$3:$P$14</c:f>
              <c:numCache>
                <c:formatCode>0.00000</c:formatCode>
                <c:ptCount val="12"/>
                <c:pt idx="0">
                  <c:v>1.2454729960000001E-2</c:v>
                </c:pt>
                <c:pt idx="1">
                  <c:v>0.20856915100000001</c:v>
                </c:pt>
                <c:pt idx="2">
                  <c:v>0.60589656999999997</c:v>
                </c:pt>
                <c:pt idx="3">
                  <c:v>5.7989418229999999E-3</c:v>
                </c:pt>
                <c:pt idx="4">
                  <c:v>0.68636889899999998</c:v>
                </c:pt>
                <c:pt idx="5">
                  <c:v>0.93644134700000004</c:v>
                </c:pt>
                <c:pt idx="6">
                  <c:v>0.30544053999999998</c:v>
                </c:pt>
                <c:pt idx="7">
                  <c:v>0.73849162099999999</c:v>
                </c:pt>
                <c:pt idx="8">
                  <c:v>0.61001616999999997</c:v>
                </c:pt>
                <c:pt idx="9">
                  <c:v>0.89829365100000003</c:v>
                </c:pt>
                <c:pt idx="10">
                  <c:v>0.52160634400000006</c:v>
                </c:pt>
                <c:pt idx="11">
                  <c:v>0.62904835999999997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CF-480D-BE5F-F787D2A60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4604144"/>
        <c:axId val="385515744"/>
      </c:barChart>
      <c:catAx>
        <c:axId val="65460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15744"/>
        <c:crosses val="autoZero"/>
        <c:auto val="1"/>
        <c:lblAlgn val="ctr"/>
        <c:lblOffset val="100"/>
        <c:noMultiLvlLbl val="0"/>
      </c:catAx>
      <c:valAx>
        <c:axId val="385515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 sz="14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'Based-Instances Measures'!$Q$2</c:f>
              <c:strCache>
                <c:ptCount val="1"/>
                <c:pt idx="0">
                  <c:v>Hybrid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'Based-Instances Measures'!$A$3:$A$14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'Based-Instances Measures'!$Q$3:$Q$14</c:f>
              <c:numCache>
                <c:formatCode>0.00000</c:formatCode>
                <c:ptCount val="12"/>
                <c:pt idx="0">
                  <c:v>0.20516711000000001</c:v>
                </c:pt>
                <c:pt idx="1">
                  <c:v>0.34917235000000002</c:v>
                </c:pt>
                <c:pt idx="2">
                  <c:v>0.57536883999999999</c:v>
                </c:pt>
                <c:pt idx="3">
                  <c:v>0.246570703</c:v>
                </c:pt>
                <c:pt idx="4">
                  <c:v>0.71068399900000001</c:v>
                </c:pt>
                <c:pt idx="5">
                  <c:v>0.94537124110000004</c:v>
                </c:pt>
                <c:pt idx="6">
                  <c:v>0.79499317010000004</c:v>
                </c:pt>
                <c:pt idx="7">
                  <c:v>0.77601203799999996</c:v>
                </c:pt>
                <c:pt idx="8">
                  <c:v>0.61117776000000001</c:v>
                </c:pt>
                <c:pt idx="9">
                  <c:v>0.91223809440000003</c:v>
                </c:pt>
                <c:pt idx="10">
                  <c:v>0.52532392999999999</c:v>
                </c:pt>
                <c:pt idx="11">
                  <c:v>0.70899119899999996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C-4618-AE1B-44228E12F0C7}"/>
            </c:ext>
          </c:extLst>
        </c:ser>
        <c:ser>
          <c:idx val="1"/>
          <c:order val="1"/>
          <c:tx>
            <c:strRef>
              <c:f>'Based-Instances Measures'!$R$2</c:f>
              <c:strCache>
                <c:ptCount val="1"/>
                <c:pt idx="0">
                  <c:v>Local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'Based-Instances Measures'!$A$3:$A$14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'Based-Instances Measures'!$R$3:$R$14</c:f>
              <c:numCache>
                <c:formatCode>0.00000</c:formatCode>
                <c:ptCount val="12"/>
                <c:pt idx="0">
                  <c:v>0.213515331</c:v>
                </c:pt>
                <c:pt idx="1">
                  <c:v>0.34907315999999999</c:v>
                </c:pt>
                <c:pt idx="2">
                  <c:v>0.53934077300000005</c:v>
                </c:pt>
                <c:pt idx="3">
                  <c:v>0.24996656</c:v>
                </c:pt>
                <c:pt idx="4">
                  <c:v>0.68442776500000002</c:v>
                </c:pt>
                <c:pt idx="5">
                  <c:v>0.95052363610000001</c:v>
                </c:pt>
                <c:pt idx="6">
                  <c:v>0.79397150000000005</c:v>
                </c:pt>
                <c:pt idx="7">
                  <c:v>0.78681414500000002</c:v>
                </c:pt>
                <c:pt idx="8">
                  <c:v>0.61566779999999999</c:v>
                </c:pt>
                <c:pt idx="9">
                  <c:v>0.9085952384</c:v>
                </c:pt>
                <c:pt idx="10">
                  <c:v>0.53144935800000004</c:v>
                </c:pt>
                <c:pt idx="11">
                  <c:v>0.71878666700000005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C-4618-AE1B-44228E12F0C7}"/>
            </c:ext>
          </c:extLst>
        </c:ser>
        <c:ser>
          <c:idx val="2"/>
          <c:order val="2"/>
          <c:tx>
            <c:strRef>
              <c:f>'Based-Instances Measures'!$S$2</c:f>
              <c:strCache>
                <c:ptCount val="1"/>
                <c:pt idx="0">
                  <c:v>Global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'Based-Instances Measures'!$A$3:$A$14</c:f>
              <c:strCache>
                <c:ptCount val="12"/>
                <c:pt idx="0">
                  <c:v>birds</c:v>
                </c:pt>
                <c:pt idx="1">
                  <c:v>cal500</c:v>
                </c:pt>
                <c:pt idx="2">
                  <c:v>emotions</c:v>
                </c:pt>
                <c:pt idx="3">
                  <c:v>eukaPseAac</c:v>
                </c:pt>
                <c:pt idx="4">
                  <c:v>flags</c:v>
                </c:pt>
                <c:pt idx="5">
                  <c:v>gPositiveGo</c:v>
                </c:pt>
                <c:pt idx="6">
                  <c:v>medical</c:v>
                </c:pt>
                <c:pt idx="7">
                  <c:v>plantGo</c:v>
                </c:pt>
                <c:pt idx="8">
                  <c:v>scene</c:v>
                </c:pt>
                <c:pt idx="9">
                  <c:v>virusGo</c:v>
                </c:pt>
                <c:pt idx="10">
                  <c:v>yeast</c:v>
                </c:pt>
                <c:pt idx="11">
                  <c:v>yelp</c:v>
                </c:pt>
              </c:strCache>
            </c:strRef>
          </c:cat>
          <c:val>
            <c:numRef>
              <c:f>'Based-Instances Measures'!$S$3:$S$14</c:f>
              <c:numCache>
                <c:formatCode>0.00000</c:formatCode>
                <c:ptCount val="12"/>
                <c:pt idx="0">
                  <c:v>1.529268458E-2</c:v>
                </c:pt>
                <c:pt idx="1">
                  <c:v>0.31055388699999997</c:v>
                </c:pt>
                <c:pt idx="2">
                  <c:v>0.57403873999999999</c:v>
                </c:pt>
                <c:pt idx="3">
                  <c:v>5.8637124429999996E-3</c:v>
                </c:pt>
                <c:pt idx="4">
                  <c:v>0.68271654299999995</c:v>
                </c:pt>
                <c:pt idx="5">
                  <c:v>0.93772968400000001</c:v>
                </c:pt>
                <c:pt idx="6">
                  <c:v>0.328248818</c:v>
                </c:pt>
                <c:pt idx="7">
                  <c:v>0.72454769699999999</c:v>
                </c:pt>
                <c:pt idx="8">
                  <c:v>0.61938676000000004</c:v>
                </c:pt>
                <c:pt idx="9">
                  <c:v>0.88832539300000002</c:v>
                </c:pt>
                <c:pt idx="10">
                  <c:v>0.56623563899999996</c:v>
                </c:pt>
                <c:pt idx="11">
                  <c:v>0.63218485000000002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C-4618-AE1B-44228E12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0320080"/>
        <c:axId val="322491344"/>
      </c:barChart>
      <c:catAx>
        <c:axId val="5703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91344"/>
        <c:crosses val="autoZero"/>
        <c:auto val="1"/>
        <c:lblAlgn val="ctr"/>
        <c:lblOffset val="100"/>
        <c:noMultiLvlLbl val="0"/>
      </c:catAx>
      <c:valAx>
        <c:axId val="3224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2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 sz="14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Hybrid!$B$36</c:f>
              <c:strCache>
                <c:ptCount val="1"/>
                <c:pt idx="0">
                  <c:v>Hybrid &gt; Local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Hybrid!$A$37:$A$42</c:f>
              <c:strCache>
                <c:ptCount val="6"/>
                <c:pt idx="0">
                  <c:v>Subset</c:v>
                </c:pt>
                <c:pt idx="1">
                  <c:v>Accuracy</c:v>
                </c:pt>
                <c:pt idx="2">
                  <c:v>Hamming Loss</c:v>
                </c:pt>
                <c:pt idx="3">
                  <c:v>Precision</c:v>
                </c:pt>
                <c:pt idx="4">
                  <c:v>Recall</c:v>
                </c:pt>
                <c:pt idx="5">
                  <c:v>F1</c:v>
                </c:pt>
              </c:strCache>
            </c:strRef>
          </c:cat>
          <c:val>
            <c:numRef>
              <c:f>Hybrid!$B$37:$B$42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C-4E73-9A0B-197D69BD7CC9}"/>
            </c:ext>
          </c:extLst>
        </c:ser>
        <c:ser>
          <c:idx val="1"/>
          <c:order val="1"/>
          <c:tx>
            <c:strRef>
              <c:f>Hybrid!$C$36</c:f>
              <c:strCache>
                <c:ptCount val="1"/>
                <c:pt idx="0">
                  <c:v>Hybrid &gt; Global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Hybrid!$A$37:$A$42</c:f>
              <c:strCache>
                <c:ptCount val="6"/>
                <c:pt idx="0">
                  <c:v>Subset</c:v>
                </c:pt>
                <c:pt idx="1">
                  <c:v>Accuracy</c:v>
                </c:pt>
                <c:pt idx="2">
                  <c:v>Hamming Loss</c:v>
                </c:pt>
                <c:pt idx="3">
                  <c:v>Precision</c:v>
                </c:pt>
                <c:pt idx="4">
                  <c:v>Recall</c:v>
                </c:pt>
                <c:pt idx="5">
                  <c:v>F1</c:v>
                </c:pt>
              </c:strCache>
            </c:strRef>
          </c:cat>
          <c:val>
            <c:numRef>
              <c:f>Hybrid!$C$37:$C$42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12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C-4E73-9A0B-197D69BD7CC9}"/>
            </c:ext>
          </c:extLst>
        </c:ser>
        <c:ser>
          <c:idx val="2"/>
          <c:order val="2"/>
          <c:tx>
            <c:strRef>
              <c:f>Hybrid!$D$36</c:f>
              <c:strCache>
                <c:ptCount val="1"/>
                <c:pt idx="0">
                  <c:v>(Hybrid &gt; Local) and (Hybrid &gt; Global)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Hybrid!$A$37:$A$42</c:f>
              <c:strCache>
                <c:ptCount val="6"/>
                <c:pt idx="0">
                  <c:v>Subset</c:v>
                </c:pt>
                <c:pt idx="1">
                  <c:v>Accuracy</c:v>
                </c:pt>
                <c:pt idx="2">
                  <c:v>Hamming Loss</c:v>
                </c:pt>
                <c:pt idx="3">
                  <c:v>Precision</c:v>
                </c:pt>
                <c:pt idx="4">
                  <c:v>Recall</c:v>
                </c:pt>
                <c:pt idx="5">
                  <c:v>F1</c:v>
                </c:pt>
              </c:strCache>
            </c:strRef>
          </c:cat>
          <c:val>
            <c:numRef>
              <c:f>Hybrid!$D$37:$D$42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C-4E73-9A0B-197D69BD7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4609424"/>
        <c:axId val="318153648"/>
      </c:barChart>
      <c:catAx>
        <c:axId val="57460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53648"/>
        <c:crosses val="autoZero"/>
        <c:auto val="1"/>
        <c:lblAlgn val="ctr"/>
        <c:lblOffset val="100"/>
        <c:noMultiLvlLbl val="0"/>
      </c:catAx>
      <c:valAx>
        <c:axId val="31815364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0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 sz="1400">
          <a:solidFill>
            <a:schemeClr val="bg1">
              <a:lumMod val="85000"/>
            </a:schemeClr>
          </a:solidFill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Local!$B$35</c:f>
              <c:strCache>
                <c:ptCount val="1"/>
                <c:pt idx="0">
                  <c:v>Local &gt; Hybrid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Local!$A$36:$A$41</c:f>
              <c:strCache>
                <c:ptCount val="6"/>
                <c:pt idx="0">
                  <c:v>Subset</c:v>
                </c:pt>
                <c:pt idx="1">
                  <c:v>Accuracy</c:v>
                </c:pt>
                <c:pt idx="2">
                  <c:v>Hamming Loss</c:v>
                </c:pt>
                <c:pt idx="3">
                  <c:v>Precision</c:v>
                </c:pt>
                <c:pt idx="4">
                  <c:v>Recall</c:v>
                </c:pt>
                <c:pt idx="5">
                  <c:v>F1</c:v>
                </c:pt>
              </c:strCache>
            </c:strRef>
          </c:cat>
          <c:val>
            <c:numRef>
              <c:f>Local!$B$36:$B$41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A-4C9E-B55D-DF735D7DB0B0}"/>
            </c:ext>
          </c:extLst>
        </c:ser>
        <c:ser>
          <c:idx val="1"/>
          <c:order val="1"/>
          <c:tx>
            <c:strRef>
              <c:f>Local!$C$35</c:f>
              <c:strCache>
                <c:ptCount val="1"/>
                <c:pt idx="0">
                  <c:v>Local &gt; Global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Local!$A$36:$A$41</c:f>
              <c:strCache>
                <c:ptCount val="6"/>
                <c:pt idx="0">
                  <c:v>Subset</c:v>
                </c:pt>
                <c:pt idx="1">
                  <c:v>Accuracy</c:v>
                </c:pt>
                <c:pt idx="2">
                  <c:v>Hamming Loss</c:v>
                </c:pt>
                <c:pt idx="3">
                  <c:v>Precision</c:v>
                </c:pt>
                <c:pt idx="4">
                  <c:v>Recall</c:v>
                </c:pt>
                <c:pt idx="5">
                  <c:v>F1</c:v>
                </c:pt>
              </c:strCache>
            </c:strRef>
          </c:cat>
          <c:val>
            <c:numRef>
              <c:f>Local!$C$36:$C$41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11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A-4C9E-B55D-DF735D7DB0B0}"/>
            </c:ext>
          </c:extLst>
        </c:ser>
        <c:ser>
          <c:idx val="2"/>
          <c:order val="2"/>
          <c:tx>
            <c:strRef>
              <c:f>Local!$D$35</c:f>
              <c:strCache>
                <c:ptCount val="1"/>
                <c:pt idx="0">
                  <c:v>(Local &gt; Hybrid) and (Local &gt; Global)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Local!$A$36:$A$41</c:f>
              <c:strCache>
                <c:ptCount val="6"/>
                <c:pt idx="0">
                  <c:v>Subset</c:v>
                </c:pt>
                <c:pt idx="1">
                  <c:v>Accuracy</c:v>
                </c:pt>
                <c:pt idx="2">
                  <c:v>Hamming Loss</c:v>
                </c:pt>
                <c:pt idx="3">
                  <c:v>Precision</c:v>
                </c:pt>
                <c:pt idx="4">
                  <c:v>Recall</c:v>
                </c:pt>
                <c:pt idx="5">
                  <c:v>F1</c:v>
                </c:pt>
              </c:strCache>
            </c:strRef>
          </c:cat>
          <c:val>
            <c:numRef>
              <c:f>Local!$D$36:$D$41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A-4C9E-B55D-DF735D7DB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0639968"/>
        <c:axId val="314993120"/>
      </c:barChart>
      <c:catAx>
        <c:axId val="4006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93120"/>
        <c:crosses val="autoZero"/>
        <c:auto val="1"/>
        <c:lblAlgn val="ctr"/>
        <c:lblOffset val="100"/>
        <c:noMultiLvlLbl val="0"/>
      </c:catAx>
      <c:valAx>
        <c:axId val="3149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9E019C-44AB-4614-BF7A-DA649D0C1A70}">
  <sheetPr/>
  <sheetViews>
    <sheetView tabSelected="1" zoomScale="87" workbookViewId="0" zoomToFit="1"/>
  </sheetViews>
  <pageMargins left="0.78740157480314965" right="0.78740157480314965" top="0.78740157480314965" bottom="0.78740157480314965" header="0.31496062992125984" footer="0.31496062992125984"/>
  <pageSetup paperSize="9"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E25A1-A542-4DA0-AAC4-77AE20C67A07}">
  <sheetPr/>
  <sheetViews>
    <sheetView zoomScale="87" workbookViewId="0" zoomToFit="1"/>
  </sheetViews>
  <pageMargins left="0.78740157480314965" right="0.78740157480314965" top="0.78740157480314965" bottom="0.78740157480314965" header="0.31496062992125984" footer="0.31496062992125984"/>
  <pageSetup paperSize="9"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CC9A2C-D432-49CE-BABA-5BB826510D29}">
  <sheetPr/>
  <sheetViews>
    <sheetView zoomScale="87" workbookViewId="0" zoomToFit="1"/>
  </sheetViews>
  <pageMargins left="0.78740157480314965" right="0.78740157480314965" top="0.78740157480314965" bottom="0.78740157480314965" header="0.31496062992125984" footer="0.31496062992125984"/>
  <pageSetup paperSize="9"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D020D9-CC71-4DF8-BF47-7063E2F0F351}">
  <sheetPr/>
  <sheetViews>
    <sheetView zoomScale="87" workbookViewId="0" zoomToFit="1"/>
  </sheetViews>
  <pageMargins left="0.78740157480314965" right="0.78740157480314965" top="0.78740157480314965" bottom="0.78740157480314965" header="0.31496062992125984" footer="0.31496062992125984"/>
  <pageSetup paperSize="9"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449466-35FC-4002-9BAC-1FDADD2FC31D}">
  <sheetPr/>
  <sheetViews>
    <sheetView zoomScale="87" workbookViewId="0" zoomToFit="1"/>
  </sheetViews>
  <pageMargins left="0.78740157480314965" right="0.78740157480314965" top="0.78740157480314965" bottom="0.78740157480314965" header="0.31496062992125984" footer="0.31496062992125984"/>
  <pageSetup paperSize="9"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6F9E19-8FC3-453A-93C2-493D7D1E7499}">
  <sheetPr/>
  <sheetViews>
    <sheetView zoomScale="88" workbookViewId="0" zoomToFit="1"/>
  </sheetViews>
  <pageMargins left="0.78740157480314965" right="0.78740157480314965" top="0.78740157480314965" bottom="0.78740157480314965" header="0.31496062992125984" footer="0.31496062992125984"/>
  <pageSetup paperSize="9"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68B73F-27DA-4648-A5D8-B248494C4D5B}">
  <sheetPr/>
  <sheetViews>
    <sheetView zoomScale="88" workbookViewId="0" zoomToFit="1"/>
  </sheetViews>
  <pageMargins left="0.78740157480314965" right="0.78740157480314965" top="0.78740157480314965" bottom="0.78740157480314965" header="0.31496062992125984" footer="0.31496062992125984"/>
  <pageSetup paperSize="9"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BDDA7D-F452-4D86-9271-3DEC54853F19}">
  <sheetPr/>
  <sheetViews>
    <sheetView zoomScale="88" workbookViewId="0" zoomToFit="1"/>
  </sheetViews>
  <pageMargins left="0.78740157480314965" right="0.78740157480314965" top="0.78740157480314965" bottom="0.78740157480314965" header="0.31496062992125984" footer="0.31496062992125984"/>
  <pageSetup paperSize="9"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4FC90D-058C-4B30-A68A-0382E42F936C}">
  <sheetPr/>
  <sheetViews>
    <sheetView zoomScale="88" workbookViewId="0" zoomToFit="1"/>
  </sheetViews>
  <pageMargins left="0.78740157480314965" right="0.78740157480314965" top="0.78740157480314965" bottom="0.78740157480314965" header="0.31496062992125984" footer="0.31496062992125984"/>
  <pageSetup paperSize="9"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756E75-AD67-412C-A2E7-04FC191D93A4}">
  <sheetPr/>
  <sheetViews>
    <sheetView zoomScale="88" workbookViewId="0" zoomToFit="1"/>
  </sheetViews>
  <pageMargins left="0.78740157480314965" right="0.78740157480314965" top="0.78740157480314965" bottom="0.78740157480314965" header="0.31496062992125984" footer="0.31496062992125984"/>
  <pageSetup paperSize="9"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407764-08D4-400A-8B3B-B8B79AD891CC}">
  <sheetPr/>
  <sheetViews>
    <sheetView zoomScale="87" workbookViewId="0" zoomToFit="1"/>
  </sheetViews>
  <pageMargins left="0.78740157480314965" right="0.78740157480314965" top="0.78740157480314965" bottom="0.78740157480314965" header="0.31496062992125984" footer="0.31496062992125984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415A41-B519-44D8-BD01-BC493DA1D2CF}">
  <sheetPr/>
  <sheetViews>
    <sheetView zoomScale="87" workbookViewId="0" zoomToFit="1"/>
  </sheetViews>
  <pageMargins left="0.78740157480314965" right="0.78740157480314965" top="0.78740157480314965" bottom="0.78740157480314965" header="0.31496062992125984" footer="0.31496062992125984"/>
  <pageSetup paperSize="9"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76839E-7233-4090-B4B1-34272B2B09F6}">
  <sheetPr/>
  <sheetViews>
    <sheetView zoomScale="88" workbookViewId="0" zoomToFit="1"/>
  </sheetViews>
  <pageMargins left="0.78740157480314965" right="0.78740157480314965" top="0.78740157480314965" bottom="0.78740157480314965" header="0.31496062992125984" footer="0.31496062992125984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1A9C0D-F425-474F-A593-089E5244E1CA}">
  <sheetPr/>
  <sheetViews>
    <sheetView zoomScale="87" workbookViewId="0" zoomToFit="1"/>
  </sheetViews>
  <pageMargins left="0.78740157480314965" right="0.78740157480314965" top="0.78740157480314965" bottom="0.78740157480314965" header="0.31496062992125984" footer="0.31496062992125984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159EA7-F91B-4A1C-BE16-356E2E20A25E}">
  <sheetPr/>
  <sheetViews>
    <sheetView zoomScale="87" workbookViewId="0" zoomToFit="1"/>
  </sheetViews>
  <pageMargins left="0.78740157480314965" right="0.78740157480314965" top="0.78740157480314965" bottom="0.78740157480314965" header="0.31496062992125984" footer="0.31496062992125984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09B63C-3638-4966-8AF5-597CDD5E22A4}">
  <sheetPr/>
  <sheetViews>
    <sheetView zoomScale="87" workbookViewId="0" zoomToFit="1"/>
  </sheetViews>
  <pageMargins left="0.78740157480314965" right="0.78740157480314965" top="0.78740157480314965" bottom="0.78740157480314965" header="0.31496062992125984" footer="0.31496062992125984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0D6600-61BD-49DA-A600-1C691ADD7481}">
  <sheetPr/>
  <sheetViews>
    <sheetView zoomScale="87" workbookViewId="0" zoomToFit="1"/>
  </sheetViews>
  <pageMargins left="0.78740157480314965" right="0.78740157480314965" top="0.78740157480314965" bottom="0.78740157480314965" header="0.31496062992125984" footer="0.31496062992125984"/>
  <pageSetup paperSize="9"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12AC85-6165-404F-9B49-3D5873E63495}">
  <sheetPr/>
  <sheetViews>
    <sheetView zoomScale="87" workbookViewId="0" zoomToFit="1"/>
  </sheetViews>
  <pageMargins left="0.78740157480314965" right="0.78740157480314965" top="0.78740157480314965" bottom="0.78740157480314965" header="0.31496062992125984" footer="0.31496062992125984"/>
  <pageSetup paperSize="9"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5279A7-25FB-46F8-AC81-EA56684D95AE}">
  <sheetPr/>
  <sheetViews>
    <sheetView zoomScale="87" workbookViewId="0" zoomToFit="1"/>
  </sheetViews>
  <pageMargins left="0.78740157480314965" right="0.78740157480314965" top="0.78740157480314965" bottom="0.78740157480314965" header="0.31496062992125984" footer="0.31496062992125984"/>
  <pageSetup paperSize="9"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27FED2-165D-4B9E-A4E9-616DC10F3C1B}">
  <sheetPr/>
  <sheetViews>
    <sheetView zoomScale="87" workbookViewId="0" zoomToFit="1"/>
  </sheetViews>
  <pageMargins left="0.78740157480314965" right="0.78740157480314965" top="0.78740157480314965" bottom="0.78740157480314965" header="0.31496062992125984" footer="0.31496062992125984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1738" cy="60066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A0246-2D3D-45C3-8BEB-81E9A771B3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131738" cy="60066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8E2F5-F323-482F-A715-F7D1F9CDB0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131738" cy="60066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B4796-E61E-42AA-9178-C56EA98FB3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131738" cy="60066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99720-E341-4363-869D-8B0822385F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36786"/>
    <xdr:ext cx="9131738" cy="59698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D8392-4C40-4913-B000-889E671859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131877" cy="60076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D7D9E-3A62-4CC2-A7F3-87D88FCC90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131877" cy="60076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1EC9C-65E2-4183-B146-D4B9D61615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131877" cy="60076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3C9E6-79D6-48B8-8610-3C85CA235C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131877" cy="60076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DFC22-BD64-4F0F-A8D9-91CCC137FF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131877" cy="60076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42847-4715-4791-9A94-D46DFA6722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131738" cy="60066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83AC2-AF64-4094-8716-D10572B841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31738" cy="60066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E2A68-16EE-4796-B89E-9874A1D973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131877" cy="60076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FE0BC-B410-41D5-A91D-069F6821D6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31738" cy="60066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2E516-4BF8-4363-9310-0F91BB222B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31738" cy="60066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E2256-B2F0-44C9-897B-A589604FF6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31738" cy="60066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A7269-B6B6-40DE-B7D2-3A54F6BCEB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31738" cy="60066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89855-D715-47BD-AE4F-D353F107FF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31738" cy="60066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64F7A-0B66-43A2-AE9C-36C3E151E7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31738" cy="60066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9700D-832F-4B0C-BA66-896DA826C3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31738" cy="60066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2BFC5-AFDC-44EC-9A2E-45D8C1C965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C5C5-DB6B-4709-AE46-214389CC6908}">
  <dimension ref="A1:X16"/>
  <sheetViews>
    <sheetView workbookViewId="0">
      <selection activeCell="J31" sqref="J31"/>
    </sheetView>
  </sheetViews>
  <sheetFormatPr defaultRowHeight="15"/>
  <cols>
    <col min="1" max="1" width="13.33203125" style="1" bestFit="1" customWidth="1"/>
    <col min="2" max="19" width="9" style="1" bestFit="1" customWidth="1"/>
    <col min="20" max="20" width="8.88671875" style="1"/>
    <col min="21" max="21" width="17.77734375" style="1" bestFit="1" customWidth="1"/>
    <col min="22" max="24" width="9.33203125" style="1" bestFit="1" customWidth="1"/>
    <col min="25" max="16384" width="8.88671875" style="1"/>
  </cols>
  <sheetData>
    <row r="1" spans="1:24" ht="16.2" thickBot="1">
      <c r="A1" s="134"/>
      <c r="B1" s="137" t="s">
        <v>22</v>
      </c>
      <c r="C1" s="138"/>
      <c r="D1" s="139"/>
      <c r="E1" s="142" t="s">
        <v>18</v>
      </c>
      <c r="F1" s="140"/>
      <c r="G1" s="141"/>
      <c r="H1" s="142" t="s">
        <v>17</v>
      </c>
      <c r="I1" s="140"/>
      <c r="J1" s="140"/>
      <c r="K1" s="142" t="s">
        <v>19</v>
      </c>
      <c r="L1" s="140"/>
      <c r="M1" s="141"/>
      <c r="N1" s="142" t="s">
        <v>20</v>
      </c>
      <c r="O1" s="140"/>
      <c r="P1" s="141"/>
      <c r="Q1" s="140" t="s">
        <v>21</v>
      </c>
      <c r="R1" s="140"/>
      <c r="S1" s="141"/>
    </row>
    <row r="2" spans="1:24" ht="16.2" thickBot="1">
      <c r="A2" s="134" t="s">
        <v>0</v>
      </c>
      <c r="B2" s="33" t="s">
        <v>1</v>
      </c>
      <c r="C2" s="31" t="s">
        <v>2</v>
      </c>
      <c r="D2" s="32" t="s">
        <v>3</v>
      </c>
      <c r="E2" s="28" t="s">
        <v>1</v>
      </c>
      <c r="F2" s="29" t="s">
        <v>2</v>
      </c>
      <c r="G2" s="30" t="s">
        <v>3</v>
      </c>
      <c r="H2" s="28" t="s">
        <v>1</v>
      </c>
      <c r="I2" s="29" t="s">
        <v>2</v>
      </c>
      <c r="J2" s="29" t="s">
        <v>3</v>
      </c>
      <c r="K2" s="28" t="s">
        <v>1</v>
      </c>
      <c r="L2" s="29" t="s">
        <v>2</v>
      </c>
      <c r="M2" s="30" t="s">
        <v>3</v>
      </c>
      <c r="N2" s="28" t="s">
        <v>1</v>
      </c>
      <c r="O2" s="29" t="s">
        <v>2</v>
      </c>
      <c r="P2" s="30" t="s">
        <v>3</v>
      </c>
      <c r="Q2" s="29" t="s">
        <v>1</v>
      </c>
      <c r="R2" s="29" t="s">
        <v>2</v>
      </c>
      <c r="S2" s="30" t="s">
        <v>3</v>
      </c>
    </row>
    <row r="3" spans="1:24" ht="15.6">
      <c r="A3" s="9" t="s">
        <v>4</v>
      </c>
      <c r="B3" s="35">
        <v>7.5739745999999997E-2</v>
      </c>
      <c r="C3" s="16">
        <v>8.0168751999999996E-2</v>
      </c>
      <c r="D3" s="24">
        <v>4.71626736E-3</v>
      </c>
      <c r="E3" s="7">
        <v>0.17068779000000001</v>
      </c>
      <c r="F3" s="16">
        <v>0.178148585</v>
      </c>
      <c r="G3" s="24">
        <v>1.2454729960000001E-2</v>
      </c>
      <c r="H3" s="17">
        <v>8.1939844999999997E-2</v>
      </c>
      <c r="I3" s="3">
        <v>8.0405120999999996E-2</v>
      </c>
      <c r="J3" s="23">
        <v>0.10383632962</v>
      </c>
      <c r="K3" s="14">
        <v>0.22741144499999999</v>
      </c>
      <c r="L3" s="16">
        <v>0.234136014</v>
      </c>
      <c r="M3" s="24">
        <v>2.174399477E-2</v>
      </c>
      <c r="N3" s="14">
        <v>0.20860430699999999</v>
      </c>
      <c r="O3" s="16">
        <v>0.21755528700000001</v>
      </c>
      <c r="P3" s="24">
        <v>1.2454729960000001E-2</v>
      </c>
      <c r="Q3" s="3">
        <v>0.20516711000000001</v>
      </c>
      <c r="R3" s="16">
        <v>0.213515331</v>
      </c>
      <c r="S3" s="24">
        <v>1.529268458E-2</v>
      </c>
    </row>
    <row r="4" spans="1:24" ht="15.6">
      <c r="A4" s="9" t="s">
        <v>5</v>
      </c>
      <c r="B4" s="25">
        <v>0</v>
      </c>
      <c r="C4" s="23">
        <v>0</v>
      </c>
      <c r="D4" s="24">
        <v>0</v>
      </c>
      <c r="E4" s="17">
        <v>0.21542359999999999</v>
      </c>
      <c r="F4" s="2">
        <v>0.21533574</v>
      </c>
      <c r="G4" s="24">
        <v>0.18751663199999999</v>
      </c>
      <c r="H4" s="11">
        <v>0.18273169</v>
      </c>
      <c r="I4" s="23">
        <v>0.18275422999999999</v>
      </c>
      <c r="J4" s="16">
        <v>0.13716490200000001</v>
      </c>
      <c r="K4" s="11">
        <v>0.37758118000000002</v>
      </c>
      <c r="L4" s="23">
        <v>0.37753054000000003</v>
      </c>
      <c r="M4" s="18">
        <v>0.63210213999999998</v>
      </c>
      <c r="N4" s="17">
        <v>0.33661902999999999</v>
      </c>
      <c r="O4" s="3">
        <v>0.33647243999999998</v>
      </c>
      <c r="P4" s="24">
        <v>0.20856915100000001</v>
      </c>
      <c r="Q4" s="16">
        <v>0.34917235000000002</v>
      </c>
      <c r="R4" s="3">
        <v>0.34907315999999999</v>
      </c>
      <c r="S4" s="24">
        <v>0.31055388699999997</v>
      </c>
    </row>
    <row r="5" spans="1:24" ht="15.6">
      <c r="A5" s="9" t="s">
        <v>6</v>
      </c>
      <c r="B5" s="34">
        <v>0.22896404000000001</v>
      </c>
      <c r="C5" s="23">
        <v>0.190479484</v>
      </c>
      <c r="D5" s="18">
        <v>0.23965624999999999</v>
      </c>
      <c r="E5" s="17">
        <v>0.48975667000000001</v>
      </c>
      <c r="F5" s="23">
        <v>0.45008293599999999</v>
      </c>
      <c r="G5" s="58">
        <v>0.48865009999999998</v>
      </c>
      <c r="H5" s="17">
        <v>0.23565973000000001</v>
      </c>
      <c r="I5" s="23">
        <v>0.26016932799999998</v>
      </c>
      <c r="J5" s="3">
        <v>0.24386388000000001</v>
      </c>
      <c r="K5" s="17">
        <v>0.60982181999999996</v>
      </c>
      <c r="L5" s="23">
        <v>0.57900372099999997</v>
      </c>
      <c r="M5" s="15">
        <v>0.60424135000000001</v>
      </c>
      <c r="N5" s="17">
        <v>0.60920134999999997</v>
      </c>
      <c r="O5" s="23">
        <v>0.569206557</v>
      </c>
      <c r="P5" s="15">
        <v>0.60589656999999997</v>
      </c>
      <c r="Q5" s="16">
        <v>0.57536883999999999</v>
      </c>
      <c r="R5" s="23">
        <v>0.53934077300000005</v>
      </c>
      <c r="S5" s="13">
        <v>0.57403873999999999</v>
      </c>
      <c r="V5" s="1" t="s">
        <v>1</v>
      </c>
      <c r="W5" s="1" t="s">
        <v>2</v>
      </c>
      <c r="X5" s="1" t="s">
        <v>3</v>
      </c>
    </row>
    <row r="6" spans="1:24" ht="15.6">
      <c r="A6" s="9" t="s">
        <v>7</v>
      </c>
      <c r="B6" s="17">
        <v>0.14073079199999999</v>
      </c>
      <c r="C6" s="19">
        <v>0.132357057</v>
      </c>
      <c r="D6" s="24">
        <v>5.604629953E-3</v>
      </c>
      <c r="E6" s="7">
        <v>0.21817883499999999</v>
      </c>
      <c r="F6" s="16">
        <v>0.21831414900000001</v>
      </c>
      <c r="G6" s="24">
        <v>5.7989418229999999E-3</v>
      </c>
      <c r="H6" s="17">
        <v>8.2143708999999995E-2</v>
      </c>
      <c r="I6" s="3">
        <v>8.2303445000000003E-2</v>
      </c>
      <c r="J6" s="23">
        <v>9.6988468231999997E-2</v>
      </c>
      <c r="K6" s="11">
        <v>0.24010621200000001</v>
      </c>
      <c r="L6" s="16">
        <v>0.240956169</v>
      </c>
      <c r="M6" s="24">
        <v>5.9932536829999999E-3</v>
      </c>
      <c r="N6" s="11">
        <v>0.28384476400000003</v>
      </c>
      <c r="O6" s="16">
        <v>0.29332899099999998</v>
      </c>
      <c r="P6" s="24">
        <v>5.7989418229999999E-3</v>
      </c>
      <c r="Q6" s="3">
        <v>0.246570703</v>
      </c>
      <c r="R6" s="16">
        <v>0.24996656</v>
      </c>
      <c r="S6" s="24">
        <v>5.8637124429999996E-3</v>
      </c>
      <c r="U6" s="1" t="s">
        <v>62</v>
      </c>
      <c r="V6" s="10">
        <f>B15</f>
        <v>0.38658949248333335</v>
      </c>
      <c r="W6" s="10">
        <f>C15</f>
        <v>0.38257052545833331</v>
      </c>
      <c r="X6" s="10">
        <f>D15</f>
        <v>0.33809583119275</v>
      </c>
    </row>
    <row r="7" spans="1:24" ht="15.6">
      <c r="A7" s="9" t="s">
        <v>8</v>
      </c>
      <c r="B7" s="34">
        <v>0.10893408</v>
      </c>
      <c r="C7" s="16">
        <v>0.11608452599999999</v>
      </c>
      <c r="D7" s="24">
        <v>0.108833073</v>
      </c>
      <c r="E7" s="17">
        <v>0.58589013000000001</v>
      </c>
      <c r="F7" s="23">
        <v>0.56258115200000003</v>
      </c>
      <c r="G7" s="58">
        <v>0.56342208800000004</v>
      </c>
      <c r="H7" s="17">
        <v>0.268354975</v>
      </c>
      <c r="I7" s="23">
        <v>0.27639021899999999</v>
      </c>
      <c r="J7" s="3">
        <v>0.270104434</v>
      </c>
      <c r="K7" s="25">
        <v>0.69481553799999995</v>
      </c>
      <c r="L7" s="5">
        <v>0.69541805599999995</v>
      </c>
      <c r="M7" s="18">
        <v>0.70531463599999999</v>
      </c>
      <c r="N7" s="17">
        <v>0.75164321899999997</v>
      </c>
      <c r="O7" s="5">
        <v>0.70254758100000003</v>
      </c>
      <c r="P7" s="24">
        <v>0.68636889899999998</v>
      </c>
      <c r="Q7" s="16">
        <v>0.71068399900000001</v>
      </c>
      <c r="R7" s="4">
        <v>0.68442776500000002</v>
      </c>
      <c r="S7" s="24">
        <v>0.68271654299999995</v>
      </c>
      <c r="U7" s="1" t="s">
        <v>63</v>
      </c>
      <c r="V7" s="10">
        <f>E15</f>
        <v>0.55480871740000004</v>
      </c>
      <c r="W7" s="10">
        <f>F15</f>
        <v>0.55152811253333323</v>
      </c>
      <c r="X7" s="10">
        <f>G15</f>
        <v>0.47534687973191669</v>
      </c>
    </row>
    <row r="8" spans="1:24" ht="15.6">
      <c r="A8" s="9" t="s">
        <v>9</v>
      </c>
      <c r="B8" s="25">
        <v>0.92865334619999995</v>
      </c>
      <c r="C8" s="23">
        <v>0.92865334619999995</v>
      </c>
      <c r="D8" s="18">
        <v>0.93257633799999995</v>
      </c>
      <c r="E8" s="7">
        <v>0.94119176660000003</v>
      </c>
      <c r="F8" s="16">
        <v>0.94505606259999997</v>
      </c>
      <c r="G8" s="24">
        <v>0.93644134700000004</v>
      </c>
      <c r="H8" s="11">
        <v>2.94041167E-2</v>
      </c>
      <c r="I8" s="16">
        <v>2.7471968699999998E-2</v>
      </c>
      <c r="J8" s="23">
        <v>3.1779325999999997E-2</v>
      </c>
      <c r="K8" s="12">
        <v>0.94215330460000002</v>
      </c>
      <c r="L8" s="16">
        <v>0.94601760160000004</v>
      </c>
      <c r="M8" s="24">
        <v>0.94030635299999998</v>
      </c>
      <c r="N8" s="12">
        <v>0.952768646</v>
      </c>
      <c r="O8" s="16">
        <v>0.96049723899999995</v>
      </c>
      <c r="P8" s="24">
        <v>0.93644134700000004</v>
      </c>
      <c r="Q8" s="3">
        <v>0.94537124110000004</v>
      </c>
      <c r="R8" s="16">
        <v>0.95052363610000001</v>
      </c>
      <c r="S8" s="24">
        <v>0.93772968400000001</v>
      </c>
      <c r="U8" s="1" t="s">
        <v>64</v>
      </c>
      <c r="V8" s="10">
        <f>H15</f>
        <v>0.130099502575</v>
      </c>
      <c r="W8" s="10">
        <f>I15</f>
        <v>0.13225038614999998</v>
      </c>
      <c r="X8" s="10">
        <f>J15</f>
        <v>0.13091766290433335</v>
      </c>
    </row>
    <row r="9" spans="1:24" ht="15.6">
      <c r="A9" s="9" t="s">
        <v>10</v>
      </c>
      <c r="B9" s="35">
        <v>0.67906308339999999</v>
      </c>
      <c r="C9" s="16">
        <v>0.68220660609999995</v>
      </c>
      <c r="D9" s="24">
        <v>0.238885238</v>
      </c>
      <c r="E9" s="17">
        <v>0.76611098160000002</v>
      </c>
      <c r="F9" s="2">
        <v>0.76599624619999995</v>
      </c>
      <c r="G9" s="24">
        <v>0.30544053999999998</v>
      </c>
      <c r="H9" s="11">
        <v>1.16572294E-2</v>
      </c>
      <c r="I9" s="16">
        <v>1.1661937299999999E-2</v>
      </c>
      <c r="J9" s="23">
        <v>3.3224782000000001E-2</v>
      </c>
      <c r="K9" s="11">
        <v>0.7990751452</v>
      </c>
      <c r="L9" s="16">
        <v>0.7991417113</v>
      </c>
      <c r="M9" s="24">
        <v>0.37573491799999997</v>
      </c>
      <c r="N9" s="17">
        <v>0.81757057649999998</v>
      </c>
      <c r="O9" s="3">
        <v>0.81443436130000002</v>
      </c>
      <c r="P9" s="24">
        <v>0.30544053999999998</v>
      </c>
      <c r="Q9" s="16">
        <v>0.79499317010000004</v>
      </c>
      <c r="R9" s="3">
        <v>0.79397150000000005</v>
      </c>
      <c r="S9" s="24">
        <v>0.328248818</v>
      </c>
      <c r="U9" s="1" t="s">
        <v>65</v>
      </c>
      <c r="V9" s="10">
        <f>K15</f>
        <v>0.62405789570000014</v>
      </c>
      <c r="W9" s="10">
        <f>L15</f>
        <v>0.62285719929166661</v>
      </c>
      <c r="X9" s="10">
        <f>M15</f>
        <v>0.57825535745441681</v>
      </c>
    </row>
    <row r="10" spans="1:24" ht="15.6">
      <c r="A10" s="9" t="s">
        <v>11</v>
      </c>
      <c r="B10" s="35">
        <v>0.68509045000000002</v>
      </c>
      <c r="C10" s="16">
        <v>0.69427454099999997</v>
      </c>
      <c r="D10" s="24">
        <v>0.66765353599999999</v>
      </c>
      <c r="E10" s="7">
        <v>0.75245979799999996</v>
      </c>
      <c r="F10" s="16">
        <v>0.76271283899999998</v>
      </c>
      <c r="G10" s="24">
        <v>0.71019528300000001</v>
      </c>
      <c r="H10" s="11">
        <v>4.471087E-2</v>
      </c>
      <c r="I10" s="16">
        <v>4.3359759999999997E-2</v>
      </c>
      <c r="J10" s="23">
        <v>5.0772402000000001E-2</v>
      </c>
      <c r="K10" s="12">
        <v>0.76836420800000005</v>
      </c>
      <c r="L10" s="16">
        <v>0.778576147</v>
      </c>
      <c r="M10" s="24">
        <v>0.72512446500000005</v>
      </c>
      <c r="N10" s="12">
        <v>0.80880277499999997</v>
      </c>
      <c r="O10" s="16">
        <v>0.82032881700000004</v>
      </c>
      <c r="P10" s="24">
        <v>0.73849162099999999</v>
      </c>
      <c r="Q10" s="3">
        <v>0.77601203799999996</v>
      </c>
      <c r="R10" s="16">
        <v>0.78681414500000002</v>
      </c>
      <c r="S10" s="24">
        <v>0.72454769699999999</v>
      </c>
      <c r="U10" s="1" t="s">
        <v>66</v>
      </c>
      <c r="V10" s="10">
        <f>N15</f>
        <v>0.63562318595833334</v>
      </c>
      <c r="W10" s="10">
        <f>O15</f>
        <v>0.63512597935833337</v>
      </c>
      <c r="X10" s="10">
        <f>P15</f>
        <v>0.51320219373191678</v>
      </c>
    </row>
    <row r="11" spans="1:24" ht="15.6">
      <c r="A11" s="9" t="s">
        <v>12</v>
      </c>
      <c r="B11" s="35">
        <v>0.50905882999999996</v>
      </c>
      <c r="C11" s="23">
        <v>0.4684603</v>
      </c>
      <c r="D11" s="18">
        <v>0.57925863</v>
      </c>
      <c r="E11" s="7">
        <v>0.58512335999999998</v>
      </c>
      <c r="F11" s="23">
        <v>0.57820159000000004</v>
      </c>
      <c r="G11" s="18">
        <v>0.60931964000000005</v>
      </c>
      <c r="H11" s="11">
        <v>0.14494976000000001</v>
      </c>
      <c r="I11" s="23">
        <v>0.14758041999999999</v>
      </c>
      <c r="J11" s="16">
        <v>0.13274699000000001</v>
      </c>
      <c r="K11" s="11">
        <v>0.61111636999999996</v>
      </c>
      <c r="L11" s="23">
        <v>0.59780100999999997</v>
      </c>
      <c r="M11" s="18">
        <v>0.63882538</v>
      </c>
      <c r="N11" s="11">
        <v>0.63878435</v>
      </c>
      <c r="O11" s="16">
        <v>0.67180737999999995</v>
      </c>
      <c r="P11" s="24">
        <v>0.61001616999999997</v>
      </c>
      <c r="Q11" s="23">
        <v>0.61117776000000001</v>
      </c>
      <c r="R11" s="4">
        <v>0.61566779999999999</v>
      </c>
      <c r="S11" s="18">
        <v>0.61938676000000004</v>
      </c>
      <c r="U11" s="1" t="s">
        <v>67</v>
      </c>
      <c r="V11" s="10">
        <f>Q15</f>
        <v>0.61342253621666665</v>
      </c>
      <c r="W11" s="10">
        <f>R15</f>
        <v>0.61184432779166664</v>
      </c>
      <c r="X11" s="10">
        <f>S15</f>
        <v>0.52376036733525</v>
      </c>
    </row>
    <row r="12" spans="1:24" ht="15.6">
      <c r="A12" s="9" t="s">
        <v>13</v>
      </c>
      <c r="B12" s="25">
        <v>0.79166666720000001</v>
      </c>
      <c r="C12" s="16">
        <v>0.79666666620000004</v>
      </c>
      <c r="D12" s="36">
        <v>0.79571428499999997</v>
      </c>
      <c r="E12" s="17">
        <v>0.88301587159999995</v>
      </c>
      <c r="F12" s="2">
        <v>0.88107143060000004</v>
      </c>
      <c r="G12" s="24">
        <v>0.86519842000000002</v>
      </c>
      <c r="H12" s="17">
        <v>4.2738093800000002E-2</v>
      </c>
      <c r="I12" s="3">
        <v>4.35317468E-2</v>
      </c>
      <c r="J12" s="23">
        <v>4.7936502999999998E-2</v>
      </c>
      <c r="K12" s="17">
        <v>0.90396825359999999</v>
      </c>
      <c r="L12" s="23">
        <v>0.89361111360000001</v>
      </c>
      <c r="M12" s="13">
        <v>0.9</v>
      </c>
      <c r="N12" s="12">
        <v>0.94841269800000005</v>
      </c>
      <c r="O12" s="16">
        <v>0.95166666499999997</v>
      </c>
      <c r="P12" s="24">
        <v>0.89829365100000003</v>
      </c>
      <c r="Q12" s="16">
        <v>0.91223809440000003</v>
      </c>
      <c r="R12" s="3">
        <v>0.9085952384</v>
      </c>
      <c r="S12" s="24">
        <v>0.88832539300000002</v>
      </c>
    </row>
    <row r="13" spans="1:24" ht="15.6">
      <c r="A13" s="9" t="s">
        <v>14</v>
      </c>
      <c r="B13" s="35">
        <v>5.7854195999999997E-2</v>
      </c>
      <c r="C13" s="23">
        <v>5.0860875E-2</v>
      </c>
      <c r="D13" s="18">
        <v>0.12185744699999999</v>
      </c>
      <c r="E13" s="7">
        <v>0.40563893099999998</v>
      </c>
      <c r="F13" s="23">
        <v>0.40537809800000002</v>
      </c>
      <c r="G13" s="18">
        <v>0.45368075499999999</v>
      </c>
      <c r="H13" s="25">
        <v>0.26733516899999998</v>
      </c>
      <c r="I13" s="3">
        <v>0.26672637999999999</v>
      </c>
      <c r="J13" s="16">
        <v>0.21673999799999999</v>
      </c>
      <c r="K13" s="25">
        <v>0.56330928599999996</v>
      </c>
      <c r="L13" s="4">
        <v>0.570912745</v>
      </c>
      <c r="M13" s="18">
        <v>0.69477746900000004</v>
      </c>
      <c r="N13" s="12">
        <v>0.54787415100000003</v>
      </c>
      <c r="O13" s="16">
        <v>0.55185737099999999</v>
      </c>
      <c r="P13" s="24">
        <v>0.52160634400000006</v>
      </c>
      <c r="Q13" s="23">
        <v>0.52532392999999999</v>
      </c>
      <c r="R13" s="3">
        <v>0.53144935800000004</v>
      </c>
      <c r="S13" s="18">
        <v>0.56623563899999996</v>
      </c>
    </row>
    <row r="14" spans="1:24" ht="16.2" thickBot="1">
      <c r="A14" s="9" t="s">
        <v>15</v>
      </c>
      <c r="B14" s="34">
        <v>0.43331867899999998</v>
      </c>
      <c r="C14" s="16">
        <v>0.45063415200000001</v>
      </c>
      <c r="D14" s="24">
        <v>0.36239428000000001</v>
      </c>
      <c r="E14" s="8">
        <v>0.64422687499999998</v>
      </c>
      <c r="F14" s="16">
        <v>0.65545852199999999</v>
      </c>
      <c r="G14" s="24">
        <v>0.56604407999999995</v>
      </c>
      <c r="H14" s="11">
        <v>0.169568843</v>
      </c>
      <c r="I14" s="16">
        <v>0.16465007800000001</v>
      </c>
      <c r="J14" s="23">
        <v>0.20585394000000001</v>
      </c>
      <c r="K14" s="12">
        <v>0.75097198600000004</v>
      </c>
      <c r="L14" s="16">
        <v>0.76118156299999995</v>
      </c>
      <c r="M14" s="24">
        <v>0.69490032999999995</v>
      </c>
      <c r="N14" s="12">
        <v>0.723352365</v>
      </c>
      <c r="O14" s="16">
        <v>0.73180906300000004</v>
      </c>
      <c r="P14" s="24">
        <v>0.62904835999999997</v>
      </c>
      <c r="Q14" s="4">
        <v>0.70899119899999996</v>
      </c>
      <c r="R14" s="16">
        <v>0.71878666700000005</v>
      </c>
      <c r="S14" s="24">
        <v>0.63218485000000002</v>
      </c>
    </row>
    <row r="15" spans="1:24" s="6" customFormat="1" ht="16.2" thickBot="1">
      <c r="A15" s="20" t="s">
        <v>16</v>
      </c>
      <c r="B15" s="21">
        <f>AVERAGE(B3:B14)</f>
        <v>0.38658949248333335</v>
      </c>
      <c r="C15" s="22">
        <f>AVERAGE(C3:C14)</f>
        <v>0.38257052545833331</v>
      </c>
      <c r="D15" s="27">
        <f>AVERAGE(D3:D14)</f>
        <v>0.33809583119275</v>
      </c>
      <c r="E15" s="21">
        <f>AVERAGE(E3:E14)</f>
        <v>0.55480871740000004</v>
      </c>
      <c r="F15" s="22">
        <f t="shared" ref="F15:S15" si="0">AVERAGE(F3:F14)</f>
        <v>0.55152811253333323</v>
      </c>
      <c r="G15" s="27">
        <f t="shared" si="0"/>
        <v>0.47534687973191669</v>
      </c>
      <c r="H15" s="21">
        <f t="shared" si="0"/>
        <v>0.130099502575</v>
      </c>
      <c r="I15" s="26">
        <f t="shared" si="0"/>
        <v>0.13225038614999998</v>
      </c>
      <c r="J15" s="57">
        <f t="shared" si="0"/>
        <v>0.13091766290433335</v>
      </c>
      <c r="K15" s="21">
        <f t="shared" si="0"/>
        <v>0.62405789570000014</v>
      </c>
      <c r="L15" s="22">
        <f t="shared" si="0"/>
        <v>0.62285719929166661</v>
      </c>
      <c r="M15" s="27">
        <f t="shared" si="0"/>
        <v>0.57825535745441681</v>
      </c>
      <c r="N15" s="21">
        <f t="shared" si="0"/>
        <v>0.63562318595833334</v>
      </c>
      <c r="O15" s="22">
        <f t="shared" si="0"/>
        <v>0.63512597935833337</v>
      </c>
      <c r="P15" s="27">
        <f t="shared" si="0"/>
        <v>0.51320219373191678</v>
      </c>
      <c r="Q15" s="21">
        <f t="shared" si="0"/>
        <v>0.61342253621666665</v>
      </c>
      <c r="R15" s="22">
        <f t="shared" si="0"/>
        <v>0.61184432779166664</v>
      </c>
      <c r="S15" s="27">
        <f t="shared" si="0"/>
        <v>0.52376036733525</v>
      </c>
    </row>
    <row r="16" spans="1:24">
      <c r="C16" s="10"/>
    </row>
  </sheetData>
  <mergeCells count="6">
    <mergeCell ref="B1:D1"/>
    <mergeCell ref="Q1:S1"/>
    <mergeCell ref="E1:G1"/>
    <mergeCell ref="H1:J1"/>
    <mergeCell ref="K1:M1"/>
    <mergeCell ref="N1:P1"/>
  </mergeCells>
  <printOptions horizontalCentered="1" verticalCentered="1"/>
  <pageMargins left="0.59055118110236227" right="0.59055118110236227" top="0.59055118110236227" bottom="0.59055118110236227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2E02-99B1-497B-8BEF-9951BEAA7C1A}">
  <dimension ref="A1:S24"/>
  <sheetViews>
    <sheetView workbookViewId="0">
      <selection activeCell="Q2" activeCellId="1" sqref="A2:A14 Q2:S14"/>
    </sheetView>
  </sheetViews>
  <sheetFormatPr defaultRowHeight="15"/>
  <cols>
    <col min="1" max="1" width="13.33203125" style="1" bestFit="1" customWidth="1"/>
    <col min="2" max="19" width="9" style="1" bestFit="1" customWidth="1"/>
    <col min="20" max="16384" width="8.88671875" style="1"/>
  </cols>
  <sheetData>
    <row r="1" spans="1:19" ht="16.2" thickBot="1">
      <c r="A1" s="134"/>
      <c r="B1" s="137" t="s">
        <v>22</v>
      </c>
      <c r="C1" s="138"/>
      <c r="D1" s="139"/>
      <c r="E1" s="142" t="s">
        <v>18</v>
      </c>
      <c r="F1" s="140"/>
      <c r="G1" s="140"/>
      <c r="H1" s="142" t="s">
        <v>17</v>
      </c>
      <c r="I1" s="140"/>
      <c r="J1" s="141"/>
      <c r="K1" s="142" t="s">
        <v>19</v>
      </c>
      <c r="L1" s="140"/>
      <c r="M1" s="141"/>
      <c r="N1" s="142" t="s">
        <v>20</v>
      </c>
      <c r="O1" s="140"/>
      <c r="P1" s="141"/>
      <c r="Q1" s="142" t="s">
        <v>21</v>
      </c>
      <c r="R1" s="140"/>
      <c r="S1" s="141"/>
    </row>
    <row r="2" spans="1:19" ht="16.2" thickBot="1">
      <c r="A2" s="134" t="s">
        <v>0</v>
      </c>
      <c r="B2" s="33" t="s">
        <v>1</v>
      </c>
      <c r="C2" s="31" t="s">
        <v>2</v>
      </c>
      <c r="D2" s="32" t="s">
        <v>3</v>
      </c>
      <c r="E2" s="28" t="s">
        <v>1</v>
      </c>
      <c r="F2" s="29" t="s">
        <v>2</v>
      </c>
      <c r="G2" s="30" t="s">
        <v>3</v>
      </c>
      <c r="H2" s="28" t="s">
        <v>1</v>
      </c>
      <c r="I2" s="29" t="s">
        <v>2</v>
      </c>
      <c r="J2" s="29" t="s">
        <v>3</v>
      </c>
      <c r="K2" s="28" t="s">
        <v>1</v>
      </c>
      <c r="L2" s="29" t="s">
        <v>2</v>
      </c>
      <c r="M2" s="30" t="s">
        <v>3</v>
      </c>
      <c r="N2" s="28" t="s">
        <v>1</v>
      </c>
      <c r="O2" s="29" t="s">
        <v>2</v>
      </c>
      <c r="P2" s="30" t="s">
        <v>3</v>
      </c>
      <c r="Q2" s="29" t="s">
        <v>1</v>
      </c>
      <c r="R2" s="29" t="s">
        <v>2</v>
      </c>
      <c r="S2" s="30" t="s">
        <v>3</v>
      </c>
    </row>
    <row r="3" spans="1:19" ht="15.6">
      <c r="A3" s="53" t="s">
        <v>4</v>
      </c>
      <c r="B3" s="54">
        <v>2</v>
      </c>
      <c r="C3" s="55">
        <v>1</v>
      </c>
      <c r="D3" s="56">
        <v>1</v>
      </c>
      <c r="E3" s="54">
        <v>2</v>
      </c>
      <c r="F3" s="55">
        <v>1</v>
      </c>
      <c r="G3" s="56">
        <v>3</v>
      </c>
      <c r="H3" s="54">
        <v>2</v>
      </c>
      <c r="I3" s="55">
        <v>3</v>
      </c>
      <c r="J3" s="56">
        <v>1</v>
      </c>
      <c r="K3" s="54">
        <v>2</v>
      </c>
      <c r="L3" s="55">
        <v>1</v>
      </c>
      <c r="M3" s="56">
        <v>3</v>
      </c>
      <c r="N3" s="54">
        <v>2</v>
      </c>
      <c r="O3" s="55">
        <v>1</v>
      </c>
      <c r="P3" s="56">
        <v>3</v>
      </c>
      <c r="Q3" s="54">
        <v>2</v>
      </c>
      <c r="R3" s="55">
        <v>1</v>
      </c>
      <c r="S3" s="56">
        <v>3</v>
      </c>
    </row>
    <row r="4" spans="1:19" ht="15.6">
      <c r="A4" s="40" t="s">
        <v>5</v>
      </c>
      <c r="B4" s="39">
        <v>2</v>
      </c>
      <c r="C4" s="37">
        <v>2</v>
      </c>
      <c r="D4" s="38">
        <v>1</v>
      </c>
      <c r="E4" s="39">
        <v>1</v>
      </c>
      <c r="F4" s="37">
        <v>2</v>
      </c>
      <c r="G4" s="38">
        <v>3</v>
      </c>
      <c r="H4" s="39">
        <v>2</v>
      </c>
      <c r="I4" s="37">
        <v>1</v>
      </c>
      <c r="J4" s="38">
        <v>3</v>
      </c>
      <c r="K4" s="39">
        <v>2</v>
      </c>
      <c r="L4" s="37">
        <v>3</v>
      </c>
      <c r="M4" s="38">
        <v>1</v>
      </c>
      <c r="N4" s="39">
        <v>1</v>
      </c>
      <c r="O4" s="37">
        <v>2</v>
      </c>
      <c r="P4" s="38">
        <v>3</v>
      </c>
      <c r="Q4" s="39">
        <v>1</v>
      </c>
      <c r="R4" s="37">
        <v>2</v>
      </c>
      <c r="S4" s="38">
        <v>3</v>
      </c>
    </row>
    <row r="5" spans="1:19" ht="15.6">
      <c r="A5" s="40" t="s">
        <v>6</v>
      </c>
      <c r="B5" s="39">
        <v>2</v>
      </c>
      <c r="C5" s="37">
        <v>3</v>
      </c>
      <c r="D5" s="38">
        <v>1</v>
      </c>
      <c r="E5" s="39">
        <v>1</v>
      </c>
      <c r="F5" s="37">
        <v>3</v>
      </c>
      <c r="G5" s="38">
        <v>2</v>
      </c>
      <c r="H5" s="39">
        <v>3</v>
      </c>
      <c r="I5" s="37">
        <v>1</v>
      </c>
      <c r="J5" s="38">
        <v>2</v>
      </c>
      <c r="K5" s="39">
        <v>1</v>
      </c>
      <c r="L5" s="37">
        <v>3</v>
      </c>
      <c r="M5" s="38">
        <v>2</v>
      </c>
      <c r="N5" s="39">
        <v>1</v>
      </c>
      <c r="O5" s="37">
        <v>3</v>
      </c>
      <c r="P5" s="38">
        <v>2</v>
      </c>
      <c r="Q5" s="39">
        <v>1</v>
      </c>
      <c r="R5" s="37">
        <v>3</v>
      </c>
      <c r="S5" s="38">
        <v>2</v>
      </c>
    </row>
    <row r="6" spans="1:19" ht="15.6">
      <c r="A6" s="40" t="s">
        <v>7</v>
      </c>
      <c r="B6" s="39">
        <v>1</v>
      </c>
      <c r="C6" s="37">
        <v>2</v>
      </c>
      <c r="D6" s="38">
        <v>1</v>
      </c>
      <c r="E6" s="39">
        <v>2</v>
      </c>
      <c r="F6" s="37">
        <v>1</v>
      </c>
      <c r="G6" s="38">
        <v>3</v>
      </c>
      <c r="H6" s="39">
        <v>3</v>
      </c>
      <c r="I6" s="37">
        <v>2</v>
      </c>
      <c r="J6" s="38">
        <v>1</v>
      </c>
      <c r="K6" s="39">
        <v>2</v>
      </c>
      <c r="L6" s="37">
        <v>1</v>
      </c>
      <c r="M6" s="38">
        <v>3</v>
      </c>
      <c r="N6" s="39">
        <v>2</v>
      </c>
      <c r="O6" s="37">
        <v>1</v>
      </c>
      <c r="P6" s="38">
        <v>3</v>
      </c>
      <c r="Q6" s="39">
        <v>2</v>
      </c>
      <c r="R6" s="37">
        <v>1</v>
      </c>
      <c r="S6" s="38">
        <v>3</v>
      </c>
    </row>
    <row r="7" spans="1:19" ht="15.6">
      <c r="A7" s="40" t="s">
        <v>8</v>
      </c>
      <c r="B7" s="39">
        <v>2</v>
      </c>
      <c r="C7" s="37">
        <v>1</v>
      </c>
      <c r="D7" s="38">
        <v>1</v>
      </c>
      <c r="E7" s="39">
        <v>1</v>
      </c>
      <c r="F7" s="37">
        <v>3</v>
      </c>
      <c r="G7" s="38">
        <v>2</v>
      </c>
      <c r="H7" s="39">
        <v>3</v>
      </c>
      <c r="I7" s="37">
        <v>1</v>
      </c>
      <c r="J7" s="38">
        <v>2</v>
      </c>
      <c r="K7" s="39">
        <v>3</v>
      </c>
      <c r="L7" s="37">
        <v>2</v>
      </c>
      <c r="M7" s="38">
        <v>1</v>
      </c>
      <c r="N7" s="39">
        <v>1</v>
      </c>
      <c r="O7" s="37">
        <v>2</v>
      </c>
      <c r="P7" s="38">
        <v>3</v>
      </c>
      <c r="Q7" s="39">
        <v>1</v>
      </c>
      <c r="R7" s="37">
        <v>2</v>
      </c>
      <c r="S7" s="38">
        <v>3</v>
      </c>
    </row>
    <row r="8" spans="1:19" ht="15.6">
      <c r="A8" s="40" t="s">
        <v>9</v>
      </c>
      <c r="B8" s="39">
        <v>2.5</v>
      </c>
      <c r="C8" s="37">
        <v>2.5</v>
      </c>
      <c r="D8" s="38">
        <v>1</v>
      </c>
      <c r="E8" s="39">
        <v>2</v>
      </c>
      <c r="F8" s="37">
        <v>1</v>
      </c>
      <c r="G8" s="38">
        <v>3</v>
      </c>
      <c r="H8" s="39">
        <v>2</v>
      </c>
      <c r="I8" s="37">
        <v>3</v>
      </c>
      <c r="J8" s="38">
        <v>1</v>
      </c>
      <c r="K8" s="39">
        <v>2</v>
      </c>
      <c r="L8" s="37">
        <v>1</v>
      </c>
      <c r="M8" s="38">
        <v>3</v>
      </c>
      <c r="N8" s="39">
        <v>2</v>
      </c>
      <c r="O8" s="37">
        <v>1</v>
      </c>
      <c r="P8" s="38">
        <v>3</v>
      </c>
      <c r="Q8" s="39">
        <v>2</v>
      </c>
      <c r="R8" s="37">
        <v>1</v>
      </c>
      <c r="S8" s="38">
        <v>3</v>
      </c>
    </row>
    <row r="9" spans="1:19" ht="15.6">
      <c r="A9" s="40" t="s">
        <v>10</v>
      </c>
      <c r="B9" s="39">
        <v>2</v>
      </c>
      <c r="C9" s="37">
        <v>1</v>
      </c>
      <c r="D9" s="38">
        <v>1</v>
      </c>
      <c r="E9" s="39">
        <v>1</v>
      </c>
      <c r="F9" s="37">
        <v>2</v>
      </c>
      <c r="G9" s="38">
        <v>3</v>
      </c>
      <c r="H9" s="39">
        <v>3</v>
      </c>
      <c r="I9" s="37">
        <v>2</v>
      </c>
      <c r="J9" s="38">
        <v>1</v>
      </c>
      <c r="K9" s="39">
        <v>2</v>
      </c>
      <c r="L9" s="37">
        <v>1</v>
      </c>
      <c r="M9" s="38">
        <v>3</v>
      </c>
      <c r="N9" s="39">
        <v>1</v>
      </c>
      <c r="O9" s="37">
        <v>2</v>
      </c>
      <c r="P9" s="38">
        <v>3</v>
      </c>
      <c r="Q9" s="39">
        <v>1</v>
      </c>
      <c r="R9" s="37">
        <v>2</v>
      </c>
      <c r="S9" s="38">
        <v>3</v>
      </c>
    </row>
    <row r="10" spans="1:19" ht="15.6">
      <c r="A10" s="40" t="s">
        <v>11</v>
      </c>
      <c r="B10" s="39">
        <v>2</v>
      </c>
      <c r="C10" s="37">
        <v>1</v>
      </c>
      <c r="D10" s="38">
        <v>1</v>
      </c>
      <c r="E10" s="39">
        <v>2</v>
      </c>
      <c r="F10" s="37">
        <v>1</v>
      </c>
      <c r="G10" s="38">
        <v>3</v>
      </c>
      <c r="H10" s="39">
        <v>2</v>
      </c>
      <c r="I10" s="37">
        <v>3</v>
      </c>
      <c r="J10" s="38">
        <v>1</v>
      </c>
      <c r="K10" s="39">
        <v>2</v>
      </c>
      <c r="L10" s="37">
        <v>1</v>
      </c>
      <c r="M10" s="38">
        <v>3</v>
      </c>
      <c r="N10" s="39">
        <v>2</v>
      </c>
      <c r="O10" s="37">
        <v>1</v>
      </c>
      <c r="P10" s="38">
        <v>3</v>
      </c>
      <c r="Q10" s="39">
        <v>2</v>
      </c>
      <c r="R10" s="37">
        <v>1</v>
      </c>
      <c r="S10" s="38">
        <v>3</v>
      </c>
    </row>
    <row r="11" spans="1:19" ht="15.6">
      <c r="A11" s="40" t="s">
        <v>12</v>
      </c>
      <c r="B11" s="39">
        <v>2</v>
      </c>
      <c r="C11" s="37">
        <v>3</v>
      </c>
      <c r="D11" s="38">
        <v>1</v>
      </c>
      <c r="E11" s="39">
        <v>2</v>
      </c>
      <c r="F11" s="37">
        <v>3</v>
      </c>
      <c r="G11" s="38">
        <v>1</v>
      </c>
      <c r="H11" s="39">
        <v>2</v>
      </c>
      <c r="I11" s="37">
        <v>1</v>
      </c>
      <c r="J11" s="38">
        <v>3</v>
      </c>
      <c r="K11" s="39">
        <v>2</v>
      </c>
      <c r="L11" s="37">
        <v>3</v>
      </c>
      <c r="M11" s="38">
        <v>1</v>
      </c>
      <c r="N11" s="39">
        <v>2</v>
      </c>
      <c r="O11" s="37">
        <v>1</v>
      </c>
      <c r="P11" s="38">
        <v>3</v>
      </c>
      <c r="Q11" s="39">
        <v>3</v>
      </c>
      <c r="R11" s="37">
        <v>2</v>
      </c>
      <c r="S11" s="38">
        <v>1</v>
      </c>
    </row>
    <row r="12" spans="1:19" ht="15.6">
      <c r="A12" s="40" t="s">
        <v>13</v>
      </c>
      <c r="B12" s="39">
        <v>3</v>
      </c>
      <c r="C12" s="37">
        <v>1</v>
      </c>
      <c r="D12" s="38">
        <v>1</v>
      </c>
      <c r="E12" s="39">
        <v>1</v>
      </c>
      <c r="F12" s="37">
        <v>2</v>
      </c>
      <c r="G12" s="38">
        <v>3</v>
      </c>
      <c r="H12" s="39">
        <v>3</v>
      </c>
      <c r="I12" s="37">
        <v>2</v>
      </c>
      <c r="J12" s="38">
        <v>1</v>
      </c>
      <c r="K12" s="39">
        <v>1</v>
      </c>
      <c r="L12" s="37">
        <v>3</v>
      </c>
      <c r="M12" s="38">
        <v>2</v>
      </c>
      <c r="N12" s="39">
        <v>2</v>
      </c>
      <c r="O12" s="37">
        <v>1</v>
      </c>
      <c r="P12" s="38">
        <v>3</v>
      </c>
      <c r="Q12" s="39">
        <v>1</v>
      </c>
      <c r="R12" s="37">
        <v>2</v>
      </c>
      <c r="S12" s="38">
        <v>3</v>
      </c>
    </row>
    <row r="13" spans="1:19" ht="15.6">
      <c r="A13" s="40" t="s">
        <v>14</v>
      </c>
      <c r="B13" s="39">
        <v>2</v>
      </c>
      <c r="C13" s="37">
        <v>3</v>
      </c>
      <c r="D13" s="38">
        <v>1</v>
      </c>
      <c r="E13" s="39">
        <v>2</v>
      </c>
      <c r="F13" s="37">
        <v>3</v>
      </c>
      <c r="G13" s="38">
        <v>1</v>
      </c>
      <c r="H13" s="39">
        <v>1</v>
      </c>
      <c r="I13" s="37">
        <v>2</v>
      </c>
      <c r="J13" s="38">
        <v>3</v>
      </c>
      <c r="K13" s="39">
        <v>3</v>
      </c>
      <c r="L13" s="37">
        <v>2</v>
      </c>
      <c r="M13" s="38">
        <v>1</v>
      </c>
      <c r="N13" s="39">
        <v>2</v>
      </c>
      <c r="O13" s="37">
        <v>1</v>
      </c>
      <c r="P13" s="38">
        <v>3</v>
      </c>
      <c r="Q13" s="39">
        <v>3</v>
      </c>
      <c r="R13" s="37">
        <v>2</v>
      </c>
      <c r="S13" s="38">
        <v>1</v>
      </c>
    </row>
    <row r="14" spans="1:19" ht="16.2" thickBot="1">
      <c r="A14" s="41" t="s">
        <v>15</v>
      </c>
      <c r="B14" s="42">
        <v>2</v>
      </c>
      <c r="C14" s="43">
        <v>1</v>
      </c>
      <c r="D14" s="44">
        <v>1</v>
      </c>
      <c r="E14" s="42">
        <v>2</v>
      </c>
      <c r="F14" s="43">
        <v>1</v>
      </c>
      <c r="G14" s="44">
        <v>3</v>
      </c>
      <c r="H14" s="42">
        <v>2</v>
      </c>
      <c r="I14" s="43">
        <v>3</v>
      </c>
      <c r="J14" s="44">
        <v>1</v>
      </c>
      <c r="K14" s="42">
        <v>2</v>
      </c>
      <c r="L14" s="43">
        <v>1</v>
      </c>
      <c r="M14" s="44">
        <v>3</v>
      </c>
      <c r="N14" s="42">
        <v>2</v>
      </c>
      <c r="O14" s="43">
        <v>1</v>
      </c>
      <c r="P14" s="44">
        <v>3</v>
      </c>
      <c r="Q14" s="42">
        <v>2</v>
      </c>
      <c r="R14" s="43">
        <v>1</v>
      </c>
      <c r="S14" s="44">
        <v>3</v>
      </c>
    </row>
    <row r="15" spans="1:19" s="6" customFormat="1" ht="16.2" thickBot="1">
      <c r="A15" s="45" t="s">
        <v>16</v>
      </c>
      <c r="B15" s="46">
        <v>2.0416666666666665</v>
      </c>
      <c r="C15" s="47">
        <v>1.7916666666666667</v>
      </c>
      <c r="D15" s="48">
        <v>1</v>
      </c>
      <c r="E15" s="49">
        <v>1.5833333333333333</v>
      </c>
      <c r="F15" s="47">
        <v>1.9166666666666667</v>
      </c>
      <c r="G15" s="50">
        <v>2.5</v>
      </c>
      <c r="H15" s="49">
        <v>2.3333333333333335</v>
      </c>
      <c r="I15" s="47">
        <v>2</v>
      </c>
      <c r="J15" s="50">
        <v>1.6666666666666667</v>
      </c>
      <c r="K15" s="51">
        <v>2</v>
      </c>
      <c r="L15" s="52">
        <v>1.8333333333333333</v>
      </c>
      <c r="M15" s="50">
        <v>2.1666666666666665</v>
      </c>
      <c r="N15" s="51">
        <v>1.6666666666666667</v>
      </c>
      <c r="O15" s="52">
        <v>1.4166666666666667</v>
      </c>
      <c r="P15" s="50">
        <v>2.9166666666666665</v>
      </c>
      <c r="Q15" s="51">
        <v>1.75</v>
      </c>
      <c r="R15" s="52">
        <v>1.6666666666666667</v>
      </c>
      <c r="S15" s="50">
        <v>2.5833333333333335</v>
      </c>
    </row>
    <row r="17" spans="1:6">
      <c r="C17" s="10"/>
    </row>
    <row r="18" spans="1:6">
      <c r="A18" s="60"/>
      <c r="B18" s="60" t="s">
        <v>1</v>
      </c>
      <c r="C18" s="60" t="s">
        <v>2</v>
      </c>
      <c r="D18" s="60" t="s">
        <v>3</v>
      </c>
      <c r="E18" s="60"/>
      <c r="F18" s="60"/>
    </row>
    <row r="19" spans="1:6">
      <c r="A19" s="60" t="s">
        <v>68</v>
      </c>
      <c r="B19" s="136">
        <f>B15</f>
        <v>2.0416666666666665</v>
      </c>
      <c r="C19" s="136">
        <f t="shared" ref="C19:D19" si="0">C15</f>
        <v>1.7916666666666667</v>
      </c>
      <c r="D19" s="136">
        <f t="shared" si="0"/>
        <v>1</v>
      </c>
    </row>
    <row r="20" spans="1:6">
      <c r="A20" s="60" t="s">
        <v>63</v>
      </c>
      <c r="B20" s="136">
        <f>E15</f>
        <v>1.5833333333333333</v>
      </c>
      <c r="C20" s="136">
        <f>F15</f>
        <v>1.9166666666666667</v>
      </c>
      <c r="D20" s="136">
        <f>G15</f>
        <v>2.5</v>
      </c>
    </row>
    <row r="21" spans="1:6">
      <c r="A21" s="60" t="s">
        <v>64</v>
      </c>
      <c r="B21" s="136">
        <f>H15</f>
        <v>2.3333333333333335</v>
      </c>
      <c r="C21" s="136">
        <f>I15</f>
        <v>2</v>
      </c>
      <c r="D21" s="136">
        <f>J15</f>
        <v>1.6666666666666667</v>
      </c>
    </row>
    <row r="22" spans="1:6">
      <c r="A22" s="60" t="s">
        <v>65</v>
      </c>
      <c r="B22" s="136">
        <f>K15</f>
        <v>2</v>
      </c>
      <c r="C22" s="136">
        <f>L15</f>
        <v>1.8333333333333333</v>
      </c>
      <c r="D22" s="136">
        <f>M15</f>
        <v>2.1666666666666665</v>
      </c>
    </row>
    <row r="23" spans="1:6">
      <c r="A23" s="60" t="s">
        <v>66</v>
      </c>
      <c r="B23" s="136">
        <f>N15</f>
        <v>1.6666666666666667</v>
      </c>
      <c r="C23" s="136">
        <f>O15</f>
        <v>1.4166666666666667</v>
      </c>
      <c r="D23" s="136">
        <f>P15</f>
        <v>2.9166666666666665</v>
      </c>
    </row>
    <row r="24" spans="1:6">
      <c r="A24" s="60" t="s">
        <v>67</v>
      </c>
      <c r="B24" s="136">
        <f>Q15</f>
        <v>1.75</v>
      </c>
      <c r="C24" s="136">
        <f>R15</f>
        <v>1.6666666666666667</v>
      </c>
      <c r="D24" s="136">
        <f>S15</f>
        <v>2.5833333333333335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574B-C232-414C-97A7-4A50C5205239}">
  <dimension ref="A1:X42"/>
  <sheetViews>
    <sheetView topLeftCell="A10" workbookViewId="0">
      <pane xSplit="1" topLeftCell="B1" activePane="topRight" state="frozen"/>
      <selection activeCell="A10" sqref="A10"/>
      <selection pane="topRight" activeCell="B36" sqref="B36:E36"/>
    </sheetView>
  </sheetViews>
  <sheetFormatPr defaultRowHeight="15"/>
  <cols>
    <col min="1" max="1" width="14.5546875" style="60" bestFit="1" customWidth="1"/>
    <col min="2" max="3" width="9" style="1" bestFit="1" customWidth="1"/>
    <col min="4" max="4" width="11" style="1" bestFit="1" customWidth="1"/>
    <col min="5" max="6" width="9.44140625" style="60" bestFit="1" customWidth="1"/>
    <col min="7" max="7" width="11.109375" style="60" bestFit="1" customWidth="1"/>
    <col min="8" max="9" width="9.44140625" style="60" bestFit="1" customWidth="1"/>
    <col min="10" max="10" width="11.109375" style="60" bestFit="1" customWidth="1"/>
    <col min="11" max="12" width="9.44140625" style="60" bestFit="1" customWidth="1"/>
    <col min="13" max="13" width="11.109375" style="60" bestFit="1" customWidth="1"/>
    <col min="14" max="15" width="9.44140625" style="60" bestFit="1" customWidth="1"/>
    <col min="16" max="16" width="11.109375" style="60" bestFit="1" customWidth="1"/>
    <col min="17" max="18" width="9.44140625" style="60" bestFit="1" customWidth="1"/>
    <col min="19" max="19" width="11.109375" style="60" bestFit="1" customWidth="1"/>
    <col min="20" max="20" width="6.6640625" style="60" bestFit="1" customWidth="1"/>
    <col min="21" max="21" width="9.33203125" style="60" bestFit="1" customWidth="1"/>
    <col min="22" max="22" width="11.109375" style="60" bestFit="1" customWidth="1"/>
    <col min="23" max="23" width="3.77734375" style="62" bestFit="1" customWidth="1"/>
    <col min="24" max="24" width="5.5546875" style="62" bestFit="1" customWidth="1"/>
    <col min="25" max="16384" width="8.88671875" style="60"/>
  </cols>
  <sheetData>
    <row r="1" spans="1:22" ht="15.6" thickBot="1"/>
    <row r="2" spans="1:22" ht="15.6">
      <c r="A2" s="143" t="s">
        <v>0</v>
      </c>
      <c r="B2" s="137" t="s">
        <v>22</v>
      </c>
      <c r="C2" s="138"/>
      <c r="D2" s="139"/>
      <c r="E2" s="142" t="s">
        <v>23</v>
      </c>
      <c r="F2" s="140"/>
      <c r="G2" s="141"/>
      <c r="H2" s="142" t="s">
        <v>24</v>
      </c>
      <c r="I2" s="140"/>
      <c r="J2" s="140"/>
      <c r="K2" s="142" t="s">
        <v>25</v>
      </c>
      <c r="L2" s="140"/>
      <c r="M2" s="141"/>
      <c r="N2" s="142" t="s">
        <v>26</v>
      </c>
      <c r="O2" s="140"/>
      <c r="P2" s="141"/>
      <c r="Q2" s="140" t="s">
        <v>27</v>
      </c>
      <c r="R2" s="140"/>
      <c r="S2" s="141"/>
    </row>
    <row r="3" spans="1:22" ht="16.2" thickBot="1">
      <c r="A3" s="144"/>
      <c r="B3" s="33" t="s">
        <v>1</v>
      </c>
      <c r="C3" s="31" t="s">
        <v>2</v>
      </c>
      <c r="D3" s="32" t="s">
        <v>3</v>
      </c>
      <c r="E3" s="28" t="s">
        <v>1</v>
      </c>
      <c r="F3" s="29" t="s">
        <v>2</v>
      </c>
      <c r="G3" s="30" t="s">
        <v>3</v>
      </c>
      <c r="H3" s="28" t="s">
        <v>1</v>
      </c>
      <c r="I3" s="29" t="s">
        <v>2</v>
      </c>
      <c r="J3" s="29" t="s">
        <v>3</v>
      </c>
      <c r="K3" s="28" t="s">
        <v>1</v>
      </c>
      <c r="L3" s="29" t="s">
        <v>2</v>
      </c>
      <c r="M3" s="30" t="s">
        <v>3</v>
      </c>
      <c r="N3" s="28" t="s">
        <v>1</v>
      </c>
      <c r="O3" s="29" t="s">
        <v>2</v>
      </c>
      <c r="P3" s="30" t="s">
        <v>3</v>
      </c>
      <c r="Q3" s="29" t="s">
        <v>1</v>
      </c>
      <c r="R3" s="29" t="s">
        <v>2</v>
      </c>
      <c r="S3" s="30" t="s">
        <v>3</v>
      </c>
    </row>
    <row r="4" spans="1:22" ht="15.6">
      <c r="A4" s="9" t="s">
        <v>4</v>
      </c>
      <c r="B4" s="35">
        <v>7.5739745999999997E-2</v>
      </c>
      <c r="C4" s="16">
        <v>8.0168751999999996E-2</v>
      </c>
      <c r="D4" s="24">
        <v>4.71626736E-3</v>
      </c>
      <c r="E4" s="7">
        <v>0.17068779000000001</v>
      </c>
      <c r="F4" s="16">
        <v>0.178148585</v>
      </c>
      <c r="G4" s="24">
        <v>1.2454729960000001E-2</v>
      </c>
      <c r="H4" s="17">
        <v>8.1939844999999997E-2</v>
      </c>
      <c r="I4" s="3">
        <v>8.0405120999999996E-2</v>
      </c>
      <c r="J4" s="23">
        <v>0.10383632962</v>
      </c>
      <c r="K4" s="14">
        <v>0.22741144499999999</v>
      </c>
      <c r="L4" s="16">
        <v>0.234136014</v>
      </c>
      <c r="M4" s="24">
        <v>2.174399477E-2</v>
      </c>
      <c r="N4" s="14">
        <v>0.20860430699999999</v>
      </c>
      <c r="O4" s="16">
        <v>0.21755528700000001</v>
      </c>
      <c r="P4" s="24">
        <v>1.2454729960000001E-2</v>
      </c>
      <c r="Q4" s="3">
        <v>0.20516711000000001</v>
      </c>
      <c r="R4" s="16">
        <v>0.213515331</v>
      </c>
      <c r="S4" s="24">
        <v>1.529268458E-2</v>
      </c>
      <c r="V4" s="89"/>
    </row>
    <row r="5" spans="1:22" ht="15.6">
      <c r="A5" s="9" t="s">
        <v>5</v>
      </c>
      <c r="B5" s="25">
        <v>0</v>
      </c>
      <c r="C5" s="23">
        <v>0</v>
      </c>
      <c r="D5" s="24">
        <v>0</v>
      </c>
      <c r="E5" s="17">
        <v>0.21542359999999999</v>
      </c>
      <c r="F5" s="2">
        <v>0.21533574</v>
      </c>
      <c r="G5" s="24">
        <v>0.18751663199999999</v>
      </c>
      <c r="H5" s="11">
        <v>0.18273169</v>
      </c>
      <c r="I5" s="23">
        <v>0.18275422999999999</v>
      </c>
      <c r="J5" s="16">
        <v>0.13716490200000001</v>
      </c>
      <c r="K5" s="11">
        <v>0.37758118000000002</v>
      </c>
      <c r="L5" s="23">
        <v>0.37753054000000003</v>
      </c>
      <c r="M5" s="18">
        <v>0.63210213999999998</v>
      </c>
      <c r="N5" s="17">
        <v>0.33661902999999999</v>
      </c>
      <c r="O5" s="3">
        <v>0.33647243999999998</v>
      </c>
      <c r="P5" s="24">
        <v>0.20856915100000001</v>
      </c>
      <c r="Q5" s="16">
        <v>0.34917235000000002</v>
      </c>
      <c r="R5" s="3">
        <v>0.34907315999999999</v>
      </c>
      <c r="S5" s="24">
        <v>0.31055388699999997</v>
      </c>
      <c r="V5" s="89"/>
    </row>
    <row r="6" spans="1:22" ht="15.6">
      <c r="A6" s="9" t="s">
        <v>6</v>
      </c>
      <c r="B6" s="34">
        <v>0.22896404000000001</v>
      </c>
      <c r="C6" s="23">
        <v>0.190479484</v>
      </c>
      <c r="D6" s="18">
        <v>0.23965624999999999</v>
      </c>
      <c r="E6" s="17">
        <v>0.48975667000000001</v>
      </c>
      <c r="F6" s="23">
        <v>0.45008293599999999</v>
      </c>
      <c r="G6" s="58">
        <v>0.48865009999999998</v>
      </c>
      <c r="H6" s="17">
        <v>0.23565973000000001</v>
      </c>
      <c r="I6" s="23">
        <v>0.26016932799999998</v>
      </c>
      <c r="J6" s="3">
        <v>0.24386388000000001</v>
      </c>
      <c r="K6" s="17">
        <v>0.60982181999999996</v>
      </c>
      <c r="L6" s="23">
        <v>0.57900372099999997</v>
      </c>
      <c r="M6" s="15">
        <v>0.60424135000000001</v>
      </c>
      <c r="N6" s="17">
        <v>0.60920134999999997</v>
      </c>
      <c r="O6" s="23">
        <v>0.569206557</v>
      </c>
      <c r="P6" s="15">
        <v>0.60589656999999997</v>
      </c>
      <c r="Q6" s="16">
        <v>0.57536883999999999</v>
      </c>
      <c r="R6" s="23">
        <v>0.53934077300000005</v>
      </c>
      <c r="S6" s="13">
        <v>0.57403873999999999</v>
      </c>
      <c r="V6" s="89"/>
    </row>
    <row r="7" spans="1:22" ht="15.6">
      <c r="A7" s="9" t="s">
        <v>7</v>
      </c>
      <c r="B7" s="17">
        <v>0.14073079199999999</v>
      </c>
      <c r="C7" s="19">
        <v>0.132357057</v>
      </c>
      <c r="D7" s="24">
        <v>5.604629953E-3</v>
      </c>
      <c r="E7" s="7">
        <v>0.21817883499999999</v>
      </c>
      <c r="F7" s="16">
        <v>0.21831414900000001</v>
      </c>
      <c r="G7" s="24">
        <v>5.7989418229999999E-3</v>
      </c>
      <c r="H7" s="17">
        <v>8.2143708999999995E-2</v>
      </c>
      <c r="I7" s="3">
        <v>8.2303445000000003E-2</v>
      </c>
      <c r="J7" s="23">
        <v>9.6988468231999997E-2</v>
      </c>
      <c r="K7" s="11">
        <v>0.24010621200000001</v>
      </c>
      <c r="L7" s="16">
        <v>0.240956169</v>
      </c>
      <c r="M7" s="24">
        <v>5.9932536829999999E-3</v>
      </c>
      <c r="N7" s="11">
        <v>0.28384476400000003</v>
      </c>
      <c r="O7" s="16">
        <v>0.29332899099999998</v>
      </c>
      <c r="P7" s="24">
        <v>5.7989418229999999E-3</v>
      </c>
      <c r="Q7" s="3">
        <v>0.246570703</v>
      </c>
      <c r="R7" s="16">
        <v>0.24996656</v>
      </c>
      <c r="S7" s="24">
        <v>5.8637124429999996E-3</v>
      </c>
      <c r="V7" s="89"/>
    </row>
    <row r="8" spans="1:22" ht="15.6">
      <c r="A8" s="9" t="s">
        <v>8</v>
      </c>
      <c r="B8" s="34">
        <v>0.10893408</v>
      </c>
      <c r="C8" s="16">
        <v>0.11608452599999999</v>
      </c>
      <c r="D8" s="24">
        <v>0.108833073</v>
      </c>
      <c r="E8" s="17">
        <v>0.58589013000000001</v>
      </c>
      <c r="F8" s="23">
        <v>0.56258115200000003</v>
      </c>
      <c r="G8" s="58">
        <v>0.56342208800000004</v>
      </c>
      <c r="H8" s="17">
        <v>0.268354975</v>
      </c>
      <c r="I8" s="23">
        <v>0.27639021899999999</v>
      </c>
      <c r="J8" s="3">
        <v>0.270104434</v>
      </c>
      <c r="K8" s="25">
        <v>0.69481553799999995</v>
      </c>
      <c r="L8" s="5">
        <v>0.69541805599999995</v>
      </c>
      <c r="M8" s="18">
        <v>0.70531463599999999</v>
      </c>
      <c r="N8" s="17">
        <v>0.75164321899999997</v>
      </c>
      <c r="O8" s="5">
        <v>0.70254758100000003</v>
      </c>
      <c r="P8" s="24">
        <v>0.68636889899999998</v>
      </c>
      <c r="Q8" s="16">
        <v>0.71068399900000001</v>
      </c>
      <c r="R8" s="4">
        <v>0.68442776500000002</v>
      </c>
      <c r="S8" s="24">
        <v>0.68271654299999995</v>
      </c>
      <c r="V8" s="89"/>
    </row>
    <row r="9" spans="1:22" ht="15.6">
      <c r="A9" s="9" t="s">
        <v>9</v>
      </c>
      <c r="B9" s="25">
        <v>0.92865334619999995</v>
      </c>
      <c r="C9" s="23">
        <v>0.92865334619999995</v>
      </c>
      <c r="D9" s="18">
        <v>0.93257633799999995</v>
      </c>
      <c r="E9" s="7">
        <v>0.94119176660000003</v>
      </c>
      <c r="F9" s="16">
        <v>0.94505606259999997</v>
      </c>
      <c r="G9" s="24">
        <v>0.93644134700000004</v>
      </c>
      <c r="H9" s="11">
        <v>2.94041167E-2</v>
      </c>
      <c r="I9" s="16">
        <v>2.7471968699999998E-2</v>
      </c>
      <c r="J9" s="23">
        <v>3.1779325999999997E-2</v>
      </c>
      <c r="K9" s="12">
        <v>0.94215330460000002</v>
      </c>
      <c r="L9" s="16">
        <v>0.94601760160000004</v>
      </c>
      <c r="M9" s="24">
        <v>0.94030635299999998</v>
      </c>
      <c r="N9" s="12">
        <v>0.952768646</v>
      </c>
      <c r="O9" s="16">
        <v>0.96049723899999995</v>
      </c>
      <c r="P9" s="24">
        <v>0.93644134700000004</v>
      </c>
      <c r="Q9" s="3">
        <v>0.94537124110000004</v>
      </c>
      <c r="R9" s="16">
        <v>0.95052363610000001</v>
      </c>
      <c r="S9" s="24">
        <v>0.93772968400000001</v>
      </c>
      <c r="V9" s="89"/>
    </row>
    <row r="10" spans="1:22" ht="15.6">
      <c r="A10" s="9" t="s">
        <v>10</v>
      </c>
      <c r="B10" s="35">
        <v>0.67906308339999999</v>
      </c>
      <c r="C10" s="16">
        <v>0.68220660609999995</v>
      </c>
      <c r="D10" s="24">
        <v>0.238885238</v>
      </c>
      <c r="E10" s="17">
        <v>0.76611098160000002</v>
      </c>
      <c r="F10" s="2">
        <v>0.76599624619999995</v>
      </c>
      <c r="G10" s="24">
        <v>0.30544053999999998</v>
      </c>
      <c r="H10" s="11">
        <v>1.16572294E-2</v>
      </c>
      <c r="I10" s="16">
        <v>1.1661937299999999E-2</v>
      </c>
      <c r="J10" s="23">
        <v>3.3224782000000001E-2</v>
      </c>
      <c r="K10" s="11">
        <v>0.7990751452</v>
      </c>
      <c r="L10" s="16">
        <v>0.7991417113</v>
      </c>
      <c r="M10" s="24">
        <v>0.37573491799999997</v>
      </c>
      <c r="N10" s="17">
        <v>0.81757057649999998</v>
      </c>
      <c r="O10" s="3">
        <v>0.81443436130000002</v>
      </c>
      <c r="P10" s="24">
        <v>0.30544053999999998</v>
      </c>
      <c r="Q10" s="16">
        <v>0.79499317010000004</v>
      </c>
      <c r="R10" s="3">
        <v>0.79397150000000005</v>
      </c>
      <c r="S10" s="24">
        <v>0.328248818</v>
      </c>
    </row>
    <row r="11" spans="1:22" ht="15.6">
      <c r="A11" s="9" t="s">
        <v>11</v>
      </c>
      <c r="B11" s="35">
        <v>0.68509045000000002</v>
      </c>
      <c r="C11" s="16">
        <v>0.69427454099999997</v>
      </c>
      <c r="D11" s="24">
        <v>0.66765353599999999</v>
      </c>
      <c r="E11" s="7">
        <v>0.75245979799999996</v>
      </c>
      <c r="F11" s="16">
        <v>0.76271283899999998</v>
      </c>
      <c r="G11" s="24">
        <v>0.71019528300000001</v>
      </c>
      <c r="H11" s="11">
        <v>4.471087E-2</v>
      </c>
      <c r="I11" s="16">
        <v>4.3359759999999997E-2</v>
      </c>
      <c r="J11" s="23">
        <v>5.0772402000000001E-2</v>
      </c>
      <c r="K11" s="12">
        <v>0.76836420800000005</v>
      </c>
      <c r="L11" s="16">
        <v>0.778576147</v>
      </c>
      <c r="M11" s="24">
        <v>0.72512446500000005</v>
      </c>
      <c r="N11" s="12">
        <v>0.80880277499999997</v>
      </c>
      <c r="O11" s="16">
        <v>0.82032881700000004</v>
      </c>
      <c r="P11" s="24">
        <v>0.73849162099999999</v>
      </c>
      <c r="Q11" s="3">
        <v>0.77601203799999996</v>
      </c>
      <c r="R11" s="16">
        <v>0.78681414500000002</v>
      </c>
      <c r="S11" s="24">
        <v>0.72454769699999999</v>
      </c>
    </row>
    <row r="12" spans="1:22" ht="15.6">
      <c r="A12" s="9" t="s">
        <v>12</v>
      </c>
      <c r="B12" s="35">
        <v>0.50905882999999996</v>
      </c>
      <c r="C12" s="23">
        <v>0.4684603</v>
      </c>
      <c r="D12" s="18">
        <v>0.57925863</v>
      </c>
      <c r="E12" s="7">
        <v>0.58512335999999998</v>
      </c>
      <c r="F12" s="23">
        <v>0.57820159000000004</v>
      </c>
      <c r="G12" s="18">
        <v>0.60931964000000005</v>
      </c>
      <c r="H12" s="11">
        <v>0.14494976000000001</v>
      </c>
      <c r="I12" s="23">
        <v>0.14758041999999999</v>
      </c>
      <c r="J12" s="16">
        <v>0.13274699000000001</v>
      </c>
      <c r="K12" s="11">
        <v>0.61111636999999996</v>
      </c>
      <c r="L12" s="23">
        <v>0.59780100999999997</v>
      </c>
      <c r="M12" s="18">
        <v>0.63882538</v>
      </c>
      <c r="N12" s="11">
        <v>0.63878435</v>
      </c>
      <c r="O12" s="16">
        <v>0.67180737999999995</v>
      </c>
      <c r="P12" s="24">
        <v>0.61001616999999997</v>
      </c>
      <c r="Q12" s="23">
        <v>0.61117776000000001</v>
      </c>
      <c r="R12" s="4">
        <v>0.61566779999999999</v>
      </c>
      <c r="S12" s="18">
        <v>0.61938676000000004</v>
      </c>
    </row>
    <row r="13" spans="1:22" ht="15.6">
      <c r="A13" s="9" t="s">
        <v>13</v>
      </c>
      <c r="B13" s="25">
        <v>0.79166666720000001</v>
      </c>
      <c r="C13" s="16">
        <v>0.79666666620000004</v>
      </c>
      <c r="D13" s="36">
        <v>0.79571428499999997</v>
      </c>
      <c r="E13" s="17">
        <v>0.88301587159999995</v>
      </c>
      <c r="F13" s="2">
        <v>0.88107143060000004</v>
      </c>
      <c r="G13" s="24">
        <v>0.86519842000000002</v>
      </c>
      <c r="H13" s="17">
        <v>4.2738093800000002E-2</v>
      </c>
      <c r="I13" s="3">
        <v>4.35317468E-2</v>
      </c>
      <c r="J13" s="23">
        <v>4.7936502999999998E-2</v>
      </c>
      <c r="K13" s="17">
        <v>0.90396825359999999</v>
      </c>
      <c r="L13" s="23">
        <v>0.89361111360000001</v>
      </c>
      <c r="M13" s="13">
        <v>0.9</v>
      </c>
      <c r="N13" s="12">
        <v>0.94841269800000005</v>
      </c>
      <c r="O13" s="16">
        <v>0.95166666499999997</v>
      </c>
      <c r="P13" s="24">
        <v>0.89829365100000003</v>
      </c>
      <c r="Q13" s="16">
        <v>0.91223809440000003</v>
      </c>
      <c r="R13" s="3">
        <v>0.9085952384</v>
      </c>
      <c r="S13" s="24">
        <v>0.88832539300000002</v>
      </c>
    </row>
    <row r="14" spans="1:22" ht="15.6">
      <c r="A14" s="9" t="s">
        <v>14</v>
      </c>
      <c r="B14" s="35">
        <v>5.7854195999999997E-2</v>
      </c>
      <c r="C14" s="23">
        <v>5.0860875E-2</v>
      </c>
      <c r="D14" s="18">
        <v>0.12185744699999999</v>
      </c>
      <c r="E14" s="7">
        <v>0.40563893099999998</v>
      </c>
      <c r="F14" s="23">
        <v>0.40537809800000002</v>
      </c>
      <c r="G14" s="18">
        <v>0.45368075499999999</v>
      </c>
      <c r="H14" s="25">
        <v>0.26733516899999998</v>
      </c>
      <c r="I14" s="3">
        <v>0.26672637999999999</v>
      </c>
      <c r="J14" s="16">
        <v>0.21673999799999999</v>
      </c>
      <c r="K14" s="25">
        <v>0.56330928599999996</v>
      </c>
      <c r="L14" s="4">
        <v>0.570912745</v>
      </c>
      <c r="M14" s="18">
        <v>0.69477746900000004</v>
      </c>
      <c r="N14" s="12">
        <v>0.54787415100000003</v>
      </c>
      <c r="O14" s="16">
        <v>0.55185737099999999</v>
      </c>
      <c r="P14" s="24">
        <v>0.52160634400000006</v>
      </c>
      <c r="Q14" s="23">
        <v>0.52532392999999999</v>
      </c>
      <c r="R14" s="3">
        <v>0.53144935800000004</v>
      </c>
      <c r="S14" s="18">
        <v>0.56623563899999996</v>
      </c>
    </row>
    <row r="15" spans="1:22" ht="16.2" thickBot="1">
      <c r="A15" s="9" t="s">
        <v>15</v>
      </c>
      <c r="B15" s="34">
        <v>0.43331867899999998</v>
      </c>
      <c r="C15" s="16">
        <v>0.45063415200000001</v>
      </c>
      <c r="D15" s="24">
        <v>0.36239428000000001</v>
      </c>
      <c r="E15" s="8">
        <v>0.64422687499999998</v>
      </c>
      <c r="F15" s="16">
        <v>0.65545852199999999</v>
      </c>
      <c r="G15" s="24">
        <v>0.56604407999999995</v>
      </c>
      <c r="H15" s="11">
        <v>0.169568843</v>
      </c>
      <c r="I15" s="16">
        <v>0.16465007800000001</v>
      </c>
      <c r="J15" s="23">
        <v>0.20585394000000001</v>
      </c>
      <c r="K15" s="12">
        <v>0.75097198600000004</v>
      </c>
      <c r="L15" s="16">
        <v>0.76118156299999995</v>
      </c>
      <c r="M15" s="24">
        <v>0.69490032999999995</v>
      </c>
      <c r="N15" s="12">
        <v>0.723352365</v>
      </c>
      <c r="O15" s="16">
        <v>0.73180906300000004</v>
      </c>
      <c r="P15" s="24">
        <v>0.62904835999999997</v>
      </c>
      <c r="Q15" s="4">
        <v>0.70899119899999996</v>
      </c>
      <c r="R15" s="16">
        <v>0.71878666700000005</v>
      </c>
      <c r="S15" s="24">
        <v>0.63218485000000002</v>
      </c>
    </row>
    <row r="16" spans="1:22" ht="16.2" thickBot="1">
      <c r="A16" s="20" t="s">
        <v>16</v>
      </c>
      <c r="B16" s="21">
        <f>AVERAGE(B4:B15)</f>
        <v>0.38658949248333335</v>
      </c>
      <c r="C16" s="22">
        <f>AVERAGE(C4:C15)</f>
        <v>0.38257052545833331</v>
      </c>
      <c r="D16" s="27">
        <f>AVERAGE(D4:D15)</f>
        <v>0.33809583119275</v>
      </c>
      <c r="E16" s="21">
        <f>AVERAGE(E4:E15)</f>
        <v>0.55480871740000004</v>
      </c>
      <c r="F16" s="22">
        <f t="shared" ref="F16:S16" si="0">AVERAGE(F4:F15)</f>
        <v>0.55152811253333323</v>
      </c>
      <c r="G16" s="27">
        <f t="shared" si="0"/>
        <v>0.47534687973191669</v>
      </c>
      <c r="H16" s="21">
        <f t="shared" si="0"/>
        <v>0.130099502575</v>
      </c>
      <c r="I16" s="26">
        <f t="shared" si="0"/>
        <v>0.13225038614999998</v>
      </c>
      <c r="J16" s="57">
        <f t="shared" si="0"/>
        <v>0.13091766290433335</v>
      </c>
      <c r="K16" s="21">
        <f t="shared" si="0"/>
        <v>0.62405789570000014</v>
      </c>
      <c r="L16" s="22">
        <f t="shared" si="0"/>
        <v>0.62285719929166661</v>
      </c>
      <c r="M16" s="27">
        <f t="shared" si="0"/>
        <v>0.57825535745441681</v>
      </c>
      <c r="N16" s="21">
        <f t="shared" si="0"/>
        <v>0.63562318595833334</v>
      </c>
      <c r="O16" s="22">
        <f t="shared" si="0"/>
        <v>0.63512597935833337</v>
      </c>
      <c r="P16" s="27">
        <f t="shared" si="0"/>
        <v>0.51320219373191678</v>
      </c>
      <c r="Q16" s="21">
        <f t="shared" si="0"/>
        <v>0.61342253621666665</v>
      </c>
      <c r="R16" s="22">
        <f t="shared" si="0"/>
        <v>0.61184432779166664</v>
      </c>
      <c r="S16" s="27">
        <f t="shared" si="0"/>
        <v>0.52376036733525</v>
      </c>
    </row>
    <row r="17" spans="1:24" s="88" customFormat="1" ht="16.2" thickBot="1">
      <c r="A17" s="59"/>
      <c r="B17" s="1"/>
      <c r="C17" s="1"/>
      <c r="D17" s="1"/>
      <c r="E17" s="131">
        <v>5</v>
      </c>
      <c r="F17" s="132">
        <v>5</v>
      </c>
      <c r="G17" s="133">
        <v>2</v>
      </c>
      <c r="H17" s="131">
        <v>5</v>
      </c>
      <c r="I17" s="132">
        <v>4</v>
      </c>
      <c r="J17" s="133">
        <v>3</v>
      </c>
      <c r="K17" s="131">
        <v>2</v>
      </c>
      <c r="L17" s="132">
        <v>6</v>
      </c>
      <c r="M17" s="133">
        <v>4</v>
      </c>
      <c r="N17" s="131">
        <v>4</v>
      </c>
      <c r="O17" s="132">
        <v>8</v>
      </c>
      <c r="P17" s="133">
        <v>0</v>
      </c>
      <c r="Q17" s="131">
        <v>5</v>
      </c>
      <c r="R17" s="132">
        <v>5</v>
      </c>
      <c r="S17" s="133">
        <v>2</v>
      </c>
    </row>
    <row r="18" spans="1:24" s="88" customFormat="1" ht="15.6">
      <c r="A18" s="59"/>
      <c r="B18" s="1"/>
      <c r="C18" s="1"/>
      <c r="D18" s="1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1:24" ht="15.6" thickBot="1">
      <c r="E19" s="60" t="s">
        <v>38</v>
      </c>
      <c r="G19" s="60" t="s">
        <v>39</v>
      </c>
      <c r="I19" s="60" t="s">
        <v>40</v>
      </c>
    </row>
    <row r="20" spans="1:24" ht="16.2" thickBot="1">
      <c r="A20" s="135"/>
      <c r="B20" s="145" t="s">
        <v>22</v>
      </c>
      <c r="C20" s="146"/>
      <c r="D20" s="147"/>
      <c r="E20" s="145" t="s">
        <v>23</v>
      </c>
      <c r="F20" s="146"/>
      <c r="G20" s="147"/>
      <c r="H20" s="145" t="s">
        <v>24</v>
      </c>
      <c r="I20" s="146"/>
      <c r="J20" s="147"/>
      <c r="K20" s="145" t="s">
        <v>25</v>
      </c>
      <c r="L20" s="146"/>
      <c r="M20" s="147"/>
      <c r="N20" s="145" t="s">
        <v>26</v>
      </c>
      <c r="O20" s="146"/>
      <c r="P20" s="147"/>
      <c r="Q20" s="145" t="s">
        <v>27</v>
      </c>
      <c r="R20" s="146"/>
      <c r="S20" s="147"/>
      <c r="T20" s="145" t="s">
        <v>31</v>
      </c>
      <c r="U20" s="146"/>
      <c r="V20" s="147"/>
    </row>
    <row r="21" spans="1:24" ht="15.6">
      <c r="A21" s="135" t="s">
        <v>0</v>
      </c>
      <c r="B21" s="83" t="s">
        <v>28</v>
      </c>
      <c r="C21" s="84" t="s">
        <v>29</v>
      </c>
      <c r="D21" s="85" t="s">
        <v>30</v>
      </c>
      <c r="E21" s="83" t="s">
        <v>28</v>
      </c>
      <c r="F21" s="84" t="s">
        <v>29</v>
      </c>
      <c r="G21" s="85" t="s">
        <v>30</v>
      </c>
      <c r="H21" s="83" t="s">
        <v>28</v>
      </c>
      <c r="I21" s="84" t="s">
        <v>29</v>
      </c>
      <c r="J21" s="85" t="s">
        <v>30</v>
      </c>
      <c r="K21" s="83" t="s">
        <v>28</v>
      </c>
      <c r="L21" s="84" t="s">
        <v>29</v>
      </c>
      <c r="M21" s="85" t="s">
        <v>30</v>
      </c>
      <c r="N21" s="83" t="s">
        <v>28</v>
      </c>
      <c r="O21" s="84" t="s">
        <v>29</v>
      </c>
      <c r="P21" s="85" t="s">
        <v>30</v>
      </c>
      <c r="Q21" s="83" t="s">
        <v>28</v>
      </c>
      <c r="R21" s="84" t="s">
        <v>29</v>
      </c>
      <c r="S21" s="85" t="s">
        <v>30</v>
      </c>
      <c r="T21" s="83" t="s">
        <v>28</v>
      </c>
      <c r="U21" s="84" t="s">
        <v>29</v>
      </c>
      <c r="V21" s="85" t="s">
        <v>30</v>
      </c>
    </row>
    <row r="22" spans="1:24" ht="15.6">
      <c r="A22" s="68" t="s">
        <v>4</v>
      </c>
      <c r="B22" s="64">
        <f>IF(B4&gt;D4,1,0)</f>
        <v>1</v>
      </c>
      <c r="C22" s="61">
        <f>IF(B4&gt;C4,1,0)</f>
        <v>0</v>
      </c>
      <c r="D22" s="65">
        <f>IF(AND((B4&gt;C4),(B4&gt;D4)),1,0)</f>
        <v>0</v>
      </c>
      <c r="E22" s="64">
        <f>IF(E4&gt;F4,1,0)</f>
        <v>0</v>
      </c>
      <c r="F22" s="61">
        <f>IF(E4&gt;G4,1,0)</f>
        <v>1</v>
      </c>
      <c r="G22" s="65">
        <f>IF(AND((E4&gt;F4),(E4&gt;G4)),1,0)</f>
        <v>0</v>
      </c>
      <c r="H22" s="64">
        <f t="shared" ref="H22:H33" si="1">IF(H4&lt;I4,1,0)</f>
        <v>0</v>
      </c>
      <c r="I22" s="61">
        <f t="shared" ref="I22:I33" si="2">IF(H4&lt;J4,1,0)</f>
        <v>1</v>
      </c>
      <c r="J22" s="65">
        <f t="shared" ref="J22:J33" si="3">IF(AND((H4&lt;I4),(H4&lt;J4)),1,0)</f>
        <v>0</v>
      </c>
      <c r="K22" s="64">
        <f>IF(K4&gt;L4,1,0)</f>
        <v>0</v>
      </c>
      <c r="L22" s="61">
        <f>IF(K4&gt;M4,1,0)</f>
        <v>1</v>
      </c>
      <c r="M22" s="65">
        <f t="shared" ref="M22:M33" si="4">IF(AND((K4&gt;L4),(K4&gt;M4)),1,0)</f>
        <v>0</v>
      </c>
      <c r="N22" s="64">
        <f>IF(N4&gt;O4,1,0)</f>
        <v>0</v>
      </c>
      <c r="O22" s="61">
        <f>IF(N4&gt;P4,1,0)</f>
        <v>1</v>
      </c>
      <c r="P22" s="65">
        <f t="shared" ref="P22:P33" si="5">IF(AND((N4&gt;O4),(N4&gt;P4)),1,0)</f>
        <v>0</v>
      </c>
      <c r="Q22" s="64">
        <f>IF(Q4&gt;R4,1,0)</f>
        <v>0</v>
      </c>
      <c r="R22" s="61">
        <f>IF(Q4&gt;S4,1,0)</f>
        <v>1</v>
      </c>
      <c r="S22" s="65">
        <f t="shared" ref="S22:S33" si="6">IF(AND((Q4&gt;R4),(Q4&gt;S4)),1,0)</f>
        <v>0</v>
      </c>
      <c r="T22" s="66">
        <f>SUM(E22,H22,K22,N22,Q22)</f>
        <v>0</v>
      </c>
      <c r="U22" s="63">
        <f>SUM(F22,I22,L22,O22,R22)</f>
        <v>5</v>
      </c>
      <c r="V22" s="67">
        <f>SUM(G22,J22,M22,P22,S22)</f>
        <v>0</v>
      </c>
      <c r="X22" s="86"/>
    </row>
    <row r="23" spans="1:24" ht="15.6">
      <c r="A23" s="68" t="s">
        <v>5</v>
      </c>
      <c r="B23" s="64">
        <f t="shared" ref="B23:B33" si="7">IF(B5&gt;D5,1,0)</f>
        <v>0</v>
      </c>
      <c r="C23" s="61">
        <f t="shared" ref="C23:C33" si="8">IF(B5&gt;C5,1,0)</f>
        <v>0</v>
      </c>
      <c r="D23" s="65">
        <f t="shared" ref="D23:D33" si="9">IF(AND((B5&gt;C5),(B5&gt;D5)),1,0)</f>
        <v>0</v>
      </c>
      <c r="E23" s="64">
        <f t="shared" ref="E23:E33" si="10">IF(E5&gt;F5,1,0)</f>
        <v>1</v>
      </c>
      <c r="F23" s="61">
        <f t="shared" ref="F23:F33" si="11">IF(E5&gt;G5,1,0)</f>
        <v>1</v>
      </c>
      <c r="G23" s="65">
        <f t="shared" ref="G23:G33" si="12">IF(AND((E5&gt;F5),(E5&gt;G5)),1,0)</f>
        <v>1</v>
      </c>
      <c r="H23" s="64">
        <f t="shared" si="1"/>
        <v>1</v>
      </c>
      <c r="I23" s="61">
        <f t="shared" si="2"/>
        <v>0</v>
      </c>
      <c r="J23" s="65">
        <f t="shared" si="3"/>
        <v>0</v>
      </c>
      <c r="K23" s="64">
        <f t="shared" ref="K23" si="13">IF(K5&gt;L5,1,0)</f>
        <v>1</v>
      </c>
      <c r="L23" s="61">
        <f t="shared" ref="L23" si="14">IF(K5&gt;M5,1,0)</f>
        <v>0</v>
      </c>
      <c r="M23" s="65">
        <f t="shared" si="4"/>
        <v>0</v>
      </c>
      <c r="N23" s="64">
        <f t="shared" ref="N23" si="15">IF(N5&gt;O5,1,0)</f>
        <v>1</v>
      </c>
      <c r="O23" s="61">
        <f t="shared" ref="O23" si="16">IF(N5&gt;P5,1,0)</f>
        <v>1</v>
      </c>
      <c r="P23" s="65">
        <f t="shared" si="5"/>
        <v>1</v>
      </c>
      <c r="Q23" s="64">
        <f t="shared" ref="Q23" si="17">IF(Q5&gt;R5,1,0)</f>
        <v>1</v>
      </c>
      <c r="R23" s="61">
        <f t="shared" ref="R23" si="18">IF(Q5&gt;S5,1,0)</f>
        <v>1</v>
      </c>
      <c r="S23" s="65">
        <f t="shared" si="6"/>
        <v>1</v>
      </c>
      <c r="T23" s="66">
        <f t="shared" ref="T23:T32" si="19">SUM(E23,H23,K23,N23,Q23)</f>
        <v>5</v>
      </c>
      <c r="U23" s="63">
        <f t="shared" ref="U23:U33" si="20">SUM(F23,I23,L23,O23,R23)</f>
        <v>3</v>
      </c>
      <c r="V23" s="67">
        <f t="shared" ref="V23:V33" si="21">SUM(G23,J23,M23,P23,S23)</f>
        <v>3</v>
      </c>
      <c r="X23" s="86"/>
    </row>
    <row r="24" spans="1:24" ht="15.6">
      <c r="A24" s="68" t="s">
        <v>6</v>
      </c>
      <c r="B24" s="64">
        <f t="shared" si="7"/>
        <v>0</v>
      </c>
      <c r="C24" s="61">
        <f t="shared" si="8"/>
        <v>1</v>
      </c>
      <c r="D24" s="65">
        <f t="shared" si="9"/>
        <v>0</v>
      </c>
      <c r="E24" s="64">
        <f t="shared" si="10"/>
        <v>1</v>
      </c>
      <c r="F24" s="61">
        <f t="shared" si="11"/>
        <v>1</v>
      </c>
      <c r="G24" s="65">
        <f t="shared" si="12"/>
        <v>1</v>
      </c>
      <c r="H24" s="64">
        <f t="shared" si="1"/>
        <v>1</v>
      </c>
      <c r="I24" s="61">
        <f t="shared" si="2"/>
        <v>1</v>
      </c>
      <c r="J24" s="65">
        <f t="shared" si="3"/>
        <v>1</v>
      </c>
      <c r="K24" s="64">
        <f t="shared" ref="K24" si="22">IF(K6&gt;L6,1,0)</f>
        <v>1</v>
      </c>
      <c r="L24" s="61">
        <f t="shared" ref="L24" si="23">IF(K6&gt;M6,1,0)</f>
        <v>1</v>
      </c>
      <c r="M24" s="65">
        <f t="shared" si="4"/>
        <v>1</v>
      </c>
      <c r="N24" s="64">
        <f t="shared" ref="N24" si="24">IF(N6&gt;O6,1,0)</f>
        <v>1</v>
      </c>
      <c r="O24" s="61">
        <f t="shared" ref="O24" si="25">IF(N6&gt;P6,1,0)</f>
        <v>1</v>
      </c>
      <c r="P24" s="65">
        <f t="shared" si="5"/>
        <v>1</v>
      </c>
      <c r="Q24" s="64">
        <f t="shared" ref="Q24" si="26">IF(Q6&gt;R6,1,0)</f>
        <v>1</v>
      </c>
      <c r="R24" s="61">
        <f t="shared" ref="R24" si="27">IF(Q6&gt;S6,1,0)</f>
        <v>1</v>
      </c>
      <c r="S24" s="65">
        <f t="shared" si="6"/>
        <v>1</v>
      </c>
      <c r="T24" s="66">
        <f t="shared" si="19"/>
        <v>5</v>
      </c>
      <c r="U24" s="63">
        <f t="shared" si="20"/>
        <v>5</v>
      </c>
      <c r="V24" s="67">
        <f t="shared" si="21"/>
        <v>5</v>
      </c>
      <c r="X24" s="86"/>
    </row>
    <row r="25" spans="1:24" ht="15.6">
      <c r="A25" s="68" t="s">
        <v>7</v>
      </c>
      <c r="B25" s="64">
        <f t="shared" si="7"/>
        <v>1</v>
      </c>
      <c r="C25" s="61">
        <f t="shared" si="8"/>
        <v>1</v>
      </c>
      <c r="D25" s="65">
        <f t="shared" si="9"/>
        <v>1</v>
      </c>
      <c r="E25" s="64">
        <f t="shared" si="10"/>
        <v>0</v>
      </c>
      <c r="F25" s="61">
        <f t="shared" si="11"/>
        <v>1</v>
      </c>
      <c r="G25" s="65">
        <f t="shared" si="12"/>
        <v>0</v>
      </c>
      <c r="H25" s="64">
        <f t="shared" si="1"/>
        <v>1</v>
      </c>
      <c r="I25" s="61">
        <f t="shared" si="2"/>
        <v>1</v>
      </c>
      <c r="J25" s="65">
        <f t="shared" si="3"/>
        <v>1</v>
      </c>
      <c r="K25" s="64">
        <f t="shared" ref="K25" si="28">IF(K7&gt;L7,1,0)</f>
        <v>0</v>
      </c>
      <c r="L25" s="61">
        <f t="shared" ref="L25" si="29">IF(K7&gt;M7,1,0)</f>
        <v>1</v>
      </c>
      <c r="M25" s="65">
        <f t="shared" si="4"/>
        <v>0</v>
      </c>
      <c r="N25" s="64">
        <f t="shared" ref="N25" si="30">IF(N7&gt;O7,1,0)</f>
        <v>0</v>
      </c>
      <c r="O25" s="61">
        <f t="shared" ref="O25" si="31">IF(N7&gt;P7,1,0)</f>
        <v>1</v>
      </c>
      <c r="P25" s="65">
        <f t="shared" si="5"/>
        <v>0</v>
      </c>
      <c r="Q25" s="64">
        <f t="shared" ref="Q25" si="32">IF(Q7&gt;R7,1,0)</f>
        <v>0</v>
      </c>
      <c r="R25" s="61">
        <f t="shared" ref="R25" si="33">IF(Q7&gt;S7,1,0)</f>
        <v>1</v>
      </c>
      <c r="S25" s="65">
        <f t="shared" si="6"/>
        <v>0</v>
      </c>
      <c r="T25" s="66">
        <f t="shared" si="19"/>
        <v>1</v>
      </c>
      <c r="U25" s="63">
        <f t="shared" si="20"/>
        <v>5</v>
      </c>
      <c r="V25" s="67">
        <f t="shared" si="21"/>
        <v>1</v>
      </c>
      <c r="X25" s="86"/>
    </row>
    <row r="26" spans="1:24" ht="15.6">
      <c r="A26" s="68" t="s">
        <v>8</v>
      </c>
      <c r="B26" s="64">
        <f t="shared" si="7"/>
        <v>1</v>
      </c>
      <c r="C26" s="61">
        <f t="shared" si="8"/>
        <v>0</v>
      </c>
      <c r="D26" s="65">
        <f t="shared" si="9"/>
        <v>0</v>
      </c>
      <c r="E26" s="64">
        <f t="shared" si="10"/>
        <v>1</v>
      </c>
      <c r="F26" s="61">
        <f t="shared" si="11"/>
        <v>1</v>
      </c>
      <c r="G26" s="65">
        <f t="shared" si="12"/>
        <v>1</v>
      </c>
      <c r="H26" s="64">
        <f t="shared" si="1"/>
        <v>1</v>
      </c>
      <c r="I26" s="61">
        <f t="shared" si="2"/>
        <v>1</v>
      </c>
      <c r="J26" s="65">
        <f t="shared" si="3"/>
        <v>1</v>
      </c>
      <c r="K26" s="64">
        <f t="shared" ref="K26" si="34">IF(K8&gt;L8,1,0)</f>
        <v>0</v>
      </c>
      <c r="L26" s="61">
        <f t="shared" ref="L26" si="35">IF(K8&gt;M8,1,0)</f>
        <v>0</v>
      </c>
      <c r="M26" s="65">
        <f t="shared" si="4"/>
        <v>0</v>
      </c>
      <c r="N26" s="64">
        <f t="shared" ref="N26" si="36">IF(N8&gt;O8,1,0)</f>
        <v>1</v>
      </c>
      <c r="O26" s="61">
        <f t="shared" ref="O26" si="37">IF(N8&gt;P8,1,0)</f>
        <v>1</v>
      </c>
      <c r="P26" s="65">
        <f t="shared" si="5"/>
        <v>1</v>
      </c>
      <c r="Q26" s="64">
        <f t="shared" ref="Q26" si="38">IF(Q8&gt;R8,1,0)</f>
        <v>1</v>
      </c>
      <c r="R26" s="61">
        <f t="shared" ref="R26" si="39">IF(Q8&gt;S8,1,0)</f>
        <v>1</v>
      </c>
      <c r="S26" s="65">
        <f t="shared" si="6"/>
        <v>1</v>
      </c>
      <c r="T26" s="66">
        <f t="shared" si="19"/>
        <v>4</v>
      </c>
      <c r="U26" s="63">
        <f t="shared" si="20"/>
        <v>4</v>
      </c>
      <c r="V26" s="67">
        <f t="shared" si="21"/>
        <v>4</v>
      </c>
      <c r="X26" s="86"/>
    </row>
    <row r="27" spans="1:24" ht="15.6">
      <c r="A27" s="68" t="s">
        <v>9</v>
      </c>
      <c r="B27" s="64">
        <f t="shared" si="7"/>
        <v>0</v>
      </c>
      <c r="C27" s="61">
        <f t="shared" si="8"/>
        <v>0</v>
      </c>
      <c r="D27" s="65">
        <f t="shared" si="9"/>
        <v>0</v>
      </c>
      <c r="E27" s="64">
        <f t="shared" si="10"/>
        <v>0</v>
      </c>
      <c r="F27" s="61">
        <f t="shared" si="11"/>
        <v>1</v>
      </c>
      <c r="G27" s="65">
        <f t="shared" si="12"/>
        <v>0</v>
      </c>
      <c r="H27" s="64">
        <f t="shared" si="1"/>
        <v>0</v>
      </c>
      <c r="I27" s="61">
        <f t="shared" si="2"/>
        <v>1</v>
      </c>
      <c r="J27" s="65">
        <f t="shared" si="3"/>
        <v>0</v>
      </c>
      <c r="K27" s="64">
        <f t="shared" ref="K27" si="40">IF(K9&gt;L9,1,0)</f>
        <v>0</v>
      </c>
      <c r="L27" s="61">
        <f t="shared" ref="L27" si="41">IF(K9&gt;M9,1,0)</f>
        <v>1</v>
      </c>
      <c r="M27" s="65">
        <f t="shared" si="4"/>
        <v>0</v>
      </c>
      <c r="N27" s="64">
        <f t="shared" ref="N27" si="42">IF(N9&gt;O9,1,0)</f>
        <v>0</v>
      </c>
      <c r="O27" s="61">
        <f t="shared" ref="O27" si="43">IF(N9&gt;P9,1,0)</f>
        <v>1</v>
      </c>
      <c r="P27" s="65">
        <f t="shared" si="5"/>
        <v>0</v>
      </c>
      <c r="Q27" s="64">
        <f t="shared" ref="Q27" si="44">IF(Q9&gt;R9,1,0)</f>
        <v>0</v>
      </c>
      <c r="R27" s="61">
        <f t="shared" ref="R27" si="45">IF(Q9&gt;S9,1,0)</f>
        <v>1</v>
      </c>
      <c r="S27" s="65">
        <f t="shared" si="6"/>
        <v>0</v>
      </c>
      <c r="T27" s="66">
        <f t="shared" si="19"/>
        <v>0</v>
      </c>
      <c r="U27" s="63">
        <f t="shared" si="20"/>
        <v>5</v>
      </c>
      <c r="V27" s="67">
        <f t="shared" si="21"/>
        <v>0</v>
      </c>
      <c r="X27" s="86"/>
    </row>
    <row r="28" spans="1:24" ht="15.6">
      <c r="A28" s="68" t="s">
        <v>10</v>
      </c>
      <c r="B28" s="64">
        <f t="shared" si="7"/>
        <v>1</v>
      </c>
      <c r="C28" s="61">
        <f t="shared" si="8"/>
        <v>0</v>
      </c>
      <c r="D28" s="65">
        <f t="shared" si="9"/>
        <v>0</v>
      </c>
      <c r="E28" s="64">
        <f t="shared" si="10"/>
        <v>1</v>
      </c>
      <c r="F28" s="61">
        <f t="shared" si="11"/>
        <v>1</v>
      </c>
      <c r="G28" s="65">
        <f t="shared" si="12"/>
        <v>1</v>
      </c>
      <c r="H28" s="64">
        <f t="shared" si="1"/>
        <v>1</v>
      </c>
      <c r="I28" s="61">
        <f t="shared" si="2"/>
        <v>1</v>
      </c>
      <c r="J28" s="65">
        <f t="shared" si="3"/>
        <v>1</v>
      </c>
      <c r="K28" s="64">
        <f t="shared" ref="K28" si="46">IF(K10&gt;L10,1,0)</f>
        <v>0</v>
      </c>
      <c r="L28" s="61">
        <f t="shared" ref="L28" si="47">IF(K10&gt;M10,1,0)</f>
        <v>1</v>
      </c>
      <c r="M28" s="65">
        <f t="shared" si="4"/>
        <v>0</v>
      </c>
      <c r="N28" s="64">
        <f t="shared" ref="N28" si="48">IF(N10&gt;O10,1,0)</f>
        <v>1</v>
      </c>
      <c r="O28" s="61">
        <f t="shared" ref="O28" si="49">IF(N10&gt;P10,1,0)</f>
        <v>1</v>
      </c>
      <c r="P28" s="65">
        <f t="shared" si="5"/>
        <v>1</v>
      </c>
      <c r="Q28" s="64">
        <f t="shared" ref="Q28" si="50">IF(Q10&gt;R10,1,0)</f>
        <v>1</v>
      </c>
      <c r="R28" s="61">
        <f t="shared" ref="R28" si="51">IF(Q10&gt;S10,1,0)</f>
        <v>1</v>
      </c>
      <c r="S28" s="65">
        <f t="shared" si="6"/>
        <v>1</v>
      </c>
      <c r="T28" s="66">
        <f t="shared" si="19"/>
        <v>4</v>
      </c>
      <c r="U28" s="63">
        <f t="shared" si="20"/>
        <v>5</v>
      </c>
      <c r="V28" s="67">
        <f t="shared" si="21"/>
        <v>4</v>
      </c>
      <c r="X28" s="86"/>
    </row>
    <row r="29" spans="1:24" ht="15.6">
      <c r="A29" s="68" t="s">
        <v>11</v>
      </c>
      <c r="B29" s="64">
        <f t="shared" si="7"/>
        <v>1</v>
      </c>
      <c r="C29" s="61">
        <f t="shared" si="8"/>
        <v>0</v>
      </c>
      <c r="D29" s="65">
        <f t="shared" si="9"/>
        <v>0</v>
      </c>
      <c r="E29" s="64">
        <f t="shared" si="10"/>
        <v>0</v>
      </c>
      <c r="F29" s="61">
        <f t="shared" si="11"/>
        <v>1</v>
      </c>
      <c r="G29" s="65">
        <f t="shared" si="12"/>
        <v>0</v>
      </c>
      <c r="H29" s="64">
        <f t="shared" si="1"/>
        <v>0</v>
      </c>
      <c r="I29" s="61">
        <f t="shared" si="2"/>
        <v>1</v>
      </c>
      <c r="J29" s="65">
        <f t="shared" si="3"/>
        <v>0</v>
      </c>
      <c r="K29" s="64">
        <f t="shared" ref="K29" si="52">IF(K11&gt;L11,1,0)</f>
        <v>0</v>
      </c>
      <c r="L29" s="61">
        <f t="shared" ref="L29" si="53">IF(K11&gt;M11,1,0)</f>
        <v>1</v>
      </c>
      <c r="M29" s="65">
        <f t="shared" si="4"/>
        <v>0</v>
      </c>
      <c r="N29" s="64">
        <f t="shared" ref="N29" si="54">IF(N11&gt;O11,1,0)</f>
        <v>0</v>
      </c>
      <c r="O29" s="61">
        <f t="shared" ref="O29" si="55">IF(N11&gt;P11,1,0)</f>
        <v>1</v>
      </c>
      <c r="P29" s="65">
        <f t="shared" si="5"/>
        <v>0</v>
      </c>
      <c r="Q29" s="64">
        <f t="shared" ref="Q29" si="56">IF(Q11&gt;R11,1,0)</f>
        <v>0</v>
      </c>
      <c r="R29" s="61">
        <f t="shared" ref="R29" si="57">IF(Q11&gt;S11,1,0)</f>
        <v>1</v>
      </c>
      <c r="S29" s="65">
        <f t="shared" si="6"/>
        <v>0</v>
      </c>
      <c r="T29" s="66">
        <f t="shared" si="19"/>
        <v>0</v>
      </c>
      <c r="U29" s="63">
        <f t="shared" si="20"/>
        <v>5</v>
      </c>
      <c r="V29" s="67">
        <f t="shared" si="21"/>
        <v>0</v>
      </c>
      <c r="X29" s="86"/>
    </row>
    <row r="30" spans="1:24" ht="15.6">
      <c r="A30" s="68" t="s">
        <v>12</v>
      </c>
      <c r="B30" s="64">
        <f t="shared" si="7"/>
        <v>0</v>
      </c>
      <c r="C30" s="61">
        <f t="shared" si="8"/>
        <v>1</v>
      </c>
      <c r="D30" s="65">
        <f t="shared" si="9"/>
        <v>0</v>
      </c>
      <c r="E30" s="64">
        <f t="shared" si="10"/>
        <v>1</v>
      </c>
      <c r="F30" s="61">
        <f t="shared" si="11"/>
        <v>0</v>
      </c>
      <c r="G30" s="65">
        <f t="shared" si="12"/>
        <v>0</v>
      </c>
      <c r="H30" s="64">
        <f t="shared" si="1"/>
        <v>1</v>
      </c>
      <c r="I30" s="61">
        <f t="shared" si="2"/>
        <v>0</v>
      </c>
      <c r="J30" s="65">
        <f t="shared" si="3"/>
        <v>0</v>
      </c>
      <c r="K30" s="64">
        <f t="shared" ref="K30" si="58">IF(K12&gt;L12,1,0)</f>
        <v>1</v>
      </c>
      <c r="L30" s="61">
        <f t="shared" ref="L30" si="59">IF(K12&gt;M12,1,0)</f>
        <v>0</v>
      </c>
      <c r="M30" s="65">
        <f t="shared" si="4"/>
        <v>0</v>
      </c>
      <c r="N30" s="64">
        <f t="shared" ref="N30" si="60">IF(N12&gt;O12,1,0)</f>
        <v>0</v>
      </c>
      <c r="O30" s="61">
        <f t="shared" ref="O30" si="61">IF(N12&gt;P12,1,0)</f>
        <v>1</v>
      </c>
      <c r="P30" s="65">
        <f t="shared" si="5"/>
        <v>0</v>
      </c>
      <c r="Q30" s="64">
        <f t="shared" ref="Q30" si="62">IF(Q12&gt;R12,1,0)</f>
        <v>0</v>
      </c>
      <c r="R30" s="61">
        <f t="shared" ref="R30" si="63">IF(Q12&gt;S12,1,0)</f>
        <v>0</v>
      </c>
      <c r="S30" s="65">
        <f t="shared" si="6"/>
        <v>0</v>
      </c>
      <c r="T30" s="66">
        <f t="shared" si="19"/>
        <v>3</v>
      </c>
      <c r="U30" s="63">
        <f t="shared" si="20"/>
        <v>1</v>
      </c>
      <c r="V30" s="67">
        <f t="shared" si="21"/>
        <v>0</v>
      </c>
      <c r="X30" s="86"/>
    </row>
    <row r="31" spans="1:24" ht="15.6">
      <c r="A31" s="68" t="s">
        <v>13</v>
      </c>
      <c r="B31" s="64">
        <f t="shared" si="7"/>
        <v>0</v>
      </c>
      <c r="C31" s="61">
        <f t="shared" si="8"/>
        <v>0</v>
      </c>
      <c r="D31" s="65">
        <f t="shared" si="9"/>
        <v>0</v>
      </c>
      <c r="E31" s="64">
        <f t="shared" si="10"/>
        <v>1</v>
      </c>
      <c r="F31" s="61">
        <f t="shared" si="11"/>
        <v>1</v>
      </c>
      <c r="G31" s="65">
        <f t="shared" si="12"/>
        <v>1</v>
      </c>
      <c r="H31" s="64">
        <f t="shared" si="1"/>
        <v>1</v>
      </c>
      <c r="I31" s="61">
        <f t="shared" si="2"/>
        <v>1</v>
      </c>
      <c r="J31" s="65">
        <f t="shared" si="3"/>
        <v>1</v>
      </c>
      <c r="K31" s="64">
        <f t="shared" ref="K31" si="64">IF(K13&gt;L13,1,0)</f>
        <v>1</v>
      </c>
      <c r="L31" s="61">
        <f t="shared" ref="L31" si="65">IF(K13&gt;M13,1,0)</f>
        <v>1</v>
      </c>
      <c r="M31" s="65">
        <f t="shared" si="4"/>
        <v>1</v>
      </c>
      <c r="N31" s="64">
        <f t="shared" ref="N31" si="66">IF(N13&gt;O13,1,0)</f>
        <v>0</v>
      </c>
      <c r="O31" s="61">
        <f t="shared" ref="O31" si="67">IF(N13&gt;P13,1,0)</f>
        <v>1</v>
      </c>
      <c r="P31" s="65">
        <f t="shared" si="5"/>
        <v>0</v>
      </c>
      <c r="Q31" s="64">
        <f t="shared" ref="Q31" si="68">IF(Q13&gt;R13,1,0)</f>
        <v>1</v>
      </c>
      <c r="R31" s="61">
        <f t="shared" ref="R31" si="69">IF(Q13&gt;S13,1,0)</f>
        <v>1</v>
      </c>
      <c r="S31" s="65">
        <f t="shared" si="6"/>
        <v>1</v>
      </c>
      <c r="T31" s="66">
        <f t="shared" si="19"/>
        <v>4</v>
      </c>
      <c r="U31" s="63">
        <f t="shared" si="20"/>
        <v>5</v>
      </c>
      <c r="V31" s="67">
        <f t="shared" si="21"/>
        <v>4</v>
      </c>
      <c r="X31" s="86"/>
    </row>
    <row r="32" spans="1:24" ht="15.6">
      <c r="A32" s="68" t="s">
        <v>14</v>
      </c>
      <c r="B32" s="64">
        <f t="shared" si="7"/>
        <v>0</v>
      </c>
      <c r="C32" s="61">
        <f t="shared" si="8"/>
        <v>1</v>
      </c>
      <c r="D32" s="65">
        <f t="shared" si="9"/>
        <v>0</v>
      </c>
      <c r="E32" s="64">
        <f t="shared" si="10"/>
        <v>1</v>
      </c>
      <c r="F32" s="61">
        <f t="shared" si="11"/>
        <v>0</v>
      </c>
      <c r="G32" s="65">
        <f t="shared" si="12"/>
        <v>0</v>
      </c>
      <c r="H32" s="64">
        <f t="shared" si="1"/>
        <v>0</v>
      </c>
      <c r="I32" s="61">
        <f t="shared" si="2"/>
        <v>0</v>
      </c>
      <c r="J32" s="65">
        <f t="shared" si="3"/>
        <v>0</v>
      </c>
      <c r="K32" s="64">
        <f t="shared" ref="K32" si="70">IF(K14&gt;L14,1,0)</f>
        <v>0</v>
      </c>
      <c r="L32" s="61">
        <f t="shared" ref="L32" si="71">IF(K14&gt;M14,1,0)</f>
        <v>0</v>
      </c>
      <c r="M32" s="65">
        <f t="shared" si="4"/>
        <v>0</v>
      </c>
      <c r="N32" s="64">
        <f t="shared" ref="N32" si="72">IF(N14&gt;O14,1,0)</f>
        <v>0</v>
      </c>
      <c r="O32" s="61">
        <f t="shared" ref="O32" si="73">IF(N14&gt;P14,1,0)</f>
        <v>1</v>
      </c>
      <c r="P32" s="65">
        <f t="shared" si="5"/>
        <v>0</v>
      </c>
      <c r="Q32" s="64">
        <f t="shared" ref="Q32" si="74">IF(Q14&gt;R14,1,0)</f>
        <v>0</v>
      </c>
      <c r="R32" s="61">
        <f t="shared" ref="R32" si="75">IF(Q14&gt;S14,1,0)</f>
        <v>0</v>
      </c>
      <c r="S32" s="65">
        <f t="shared" si="6"/>
        <v>0</v>
      </c>
      <c r="T32" s="66">
        <f t="shared" si="19"/>
        <v>1</v>
      </c>
      <c r="U32" s="63">
        <f t="shared" si="20"/>
        <v>1</v>
      </c>
      <c r="V32" s="67">
        <f t="shared" si="21"/>
        <v>0</v>
      </c>
      <c r="X32" s="86"/>
    </row>
    <row r="33" spans="1:24" ht="16.2" thickBot="1">
      <c r="A33" s="69" t="s">
        <v>15</v>
      </c>
      <c r="B33" s="70">
        <f t="shared" si="7"/>
        <v>1</v>
      </c>
      <c r="C33" s="71">
        <f t="shared" si="8"/>
        <v>0</v>
      </c>
      <c r="D33" s="72">
        <f t="shared" si="9"/>
        <v>0</v>
      </c>
      <c r="E33" s="70">
        <f t="shared" si="10"/>
        <v>0</v>
      </c>
      <c r="F33" s="71">
        <f t="shared" si="11"/>
        <v>1</v>
      </c>
      <c r="G33" s="72">
        <f t="shared" si="12"/>
        <v>0</v>
      </c>
      <c r="H33" s="64">
        <f t="shared" si="1"/>
        <v>0</v>
      </c>
      <c r="I33" s="61">
        <f t="shared" si="2"/>
        <v>1</v>
      </c>
      <c r="J33" s="65">
        <f t="shared" si="3"/>
        <v>0</v>
      </c>
      <c r="K33" s="70">
        <f t="shared" ref="K33" si="76">IF(K15&gt;L15,1,0)</f>
        <v>0</v>
      </c>
      <c r="L33" s="71">
        <f t="shared" ref="L33" si="77">IF(K15&gt;M15,1,0)</f>
        <v>1</v>
      </c>
      <c r="M33" s="72">
        <f t="shared" si="4"/>
        <v>0</v>
      </c>
      <c r="N33" s="70">
        <f t="shared" ref="N33" si="78">IF(N15&gt;O15,1,0)</f>
        <v>0</v>
      </c>
      <c r="O33" s="71">
        <f t="shared" ref="O33" si="79">IF(N15&gt;P15,1,0)</f>
        <v>1</v>
      </c>
      <c r="P33" s="72">
        <f t="shared" si="5"/>
        <v>0</v>
      </c>
      <c r="Q33" s="70">
        <f t="shared" ref="Q33" si="80">IF(Q15&gt;R15,1,0)</f>
        <v>0</v>
      </c>
      <c r="R33" s="71">
        <f t="shared" ref="R33" si="81">IF(Q15&gt;S15,1,0)</f>
        <v>1</v>
      </c>
      <c r="S33" s="72">
        <f t="shared" si="6"/>
        <v>0</v>
      </c>
      <c r="T33" s="73">
        <f>SUM(E33,H33,K33,N33,Q33)</f>
        <v>0</v>
      </c>
      <c r="U33" s="74">
        <f t="shared" si="20"/>
        <v>5</v>
      </c>
      <c r="V33" s="75">
        <f t="shared" si="21"/>
        <v>0</v>
      </c>
      <c r="X33" s="86"/>
    </row>
    <row r="34" spans="1:24" s="76" customFormat="1" ht="16.2" thickBot="1">
      <c r="A34" s="20" t="s">
        <v>31</v>
      </c>
      <c r="B34" s="77">
        <f>SUM(B22:B33)</f>
        <v>6</v>
      </c>
      <c r="C34" s="78">
        <f>SUM(C22:C33)</f>
        <v>4</v>
      </c>
      <c r="D34" s="79">
        <f>SUM(D22:D33)</f>
        <v>1</v>
      </c>
      <c r="E34" s="77">
        <f>SUM(E22:E33)</f>
        <v>7</v>
      </c>
      <c r="F34" s="78">
        <f t="shared" ref="F34:S34" si="82">SUM(F22:F33)</f>
        <v>10</v>
      </c>
      <c r="G34" s="79">
        <f t="shared" si="82"/>
        <v>5</v>
      </c>
      <c r="H34" s="77">
        <f t="shared" si="82"/>
        <v>7</v>
      </c>
      <c r="I34" s="78">
        <f t="shared" si="82"/>
        <v>9</v>
      </c>
      <c r="J34" s="79">
        <f t="shared" si="82"/>
        <v>5</v>
      </c>
      <c r="K34" s="77">
        <f t="shared" si="82"/>
        <v>4</v>
      </c>
      <c r="L34" s="78">
        <f t="shared" si="82"/>
        <v>8</v>
      </c>
      <c r="M34" s="79">
        <f t="shared" si="82"/>
        <v>2</v>
      </c>
      <c r="N34" s="77">
        <f t="shared" si="82"/>
        <v>4</v>
      </c>
      <c r="O34" s="78">
        <f t="shared" si="82"/>
        <v>12</v>
      </c>
      <c r="P34" s="79">
        <f t="shared" si="82"/>
        <v>4</v>
      </c>
      <c r="Q34" s="77">
        <f t="shared" si="82"/>
        <v>5</v>
      </c>
      <c r="R34" s="78">
        <f t="shared" si="82"/>
        <v>10</v>
      </c>
      <c r="S34" s="79">
        <f t="shared" si="82"/>
        <v>5</v>
      </c>
      <c r="T34" s="80"/>
      <c r="U34" s="81"/>
      <c r="V34" s="82"/>
      <c r="W34" s="87"/>
      <c r="X34" s="87"/>
    </row>
    <row r="36" spans="1:24">
      <c r="B36" s="1" t="s">
        <v>69</v>
      </c>
      <c r="C36" s="1" t="s">
        <v>70</v>
      </c>
      <c r="D36" s="1" t="s">
        <v>71</v>
      </c>
    </row>
    <row r="37" spans="1:24">
      <c r="A37" s="60" t="s">
        <v>68</v>
      </c>
      <c r="B37" s="1">
        <f>B34</f>
        <v>6</v>
      </c>
      <c r="C37" s="1">
        <f t="shared" ref="C37:D37" si="83">C34</f>
        <v>4</v>
      </c>
      <c r="D37" s="1">
        <f t="shared" si="83"/>
        <v>1</v>
      </c>
      <c r="T37" s="1"/>
    </row>
    <row r="38" spans="1:24">
      <c r="A38" s="60" t="s">
        <v>63</v>
      </c>
      <c r="B38" s="1">
        <f>E34</f>
        <v>7</v>
      </c>
      <c r="C38" s="1">
        <f>F34</f>
        <v>10</v>
      </c>
      <c r="D38" s="1">
        <f>G34</f>
        <v>5</v>
      </c>
    </row>
    <row r="39" spans="1:24">
      <c r="A39" s="60" t="s">
        <v>64</v>
      </c>
      <c r="B39" s="1">
        <f>H34</f>
        <v>7</v>
      </c>
      <c r="C39" s="1">
        <f>I34</f>
        <v>9</v>
      </c>
      <c r="D39" s="1">
        <f>J34</f>
        <v>5</v>
      </c>
    </row>
    <row r="40" spans="1:24">
      <c r="A40" s="60" t="s">
        <v>65</v>
      </c>
      <c r="B40" s="1">
        <f>K34</f>
        <v>4</v>
      </c>
      <c r="C40" s="1">
        <f>L34</f>
        <v>8</v>
      </c>
      <c r="D40" s="1">
        <f>M34</f>
        <v>2</v>
      </c>
    </row>
    <row r="41" spans="1:24">
      <c r="A41" s="60" t="s">
        <v>66</v>
      </c>
      <c r="B41" s="1">
        <f>N34</f>
        <v>4</v>
      </c>
      <c r="C41" s="1">
        <f>O34</f>
        <v>12</v>
      </c>
      <c r="D41" s="1">
        <f>P34</f>
        <v>4</v>
      </c>
    </row>
    <row r="42" spans="1:24">
      <c r="A42" s="60" t="s">
        <v>67</v>
      </c>
      <c r="B42" s="1">
        <f>Q34</f>
        <v>5</v>
      </c>
      <c r="C42" s="1">
        <f>R34</f>
        <v>10</v>
      </c>
      <c r="D42" s="1">
        <f>S34</f>
        <v>5</v>
      </c>
    </row>
  </sheetData>
  <mergeCells count="14">
    <mergeCell ref="B20:D20"/>
    <mergeCell ref="T20:V20"/>
    <mergeCell ref="Q2:S2"/>
    <mergeCell ref="E20:G20"/>
    <mergeCell ref="H20:J20"/>
    <mergeCell ref="K20:M20"/>
    <mergeCell ref="N20:P20"/>
    <mergeCell ref="Q20:S20"/>
    <mergeCell ref="A2:A3"/>
    <mergeCell ref="E2:G2"/>
    <mergeCell ref="H2:J2"/>
    <mergeCell ref="K2:M2"/>
    <mergeCell ref="N2:P2"/>
    <mergeCell ref="B2:D2"/>
  </mergeCells>
  <conditionalFormatting sqref="E22:S33">
    <cfRule type="cellIs" dxfId="11" priority="11" operator="equal">
      <formula>1</formula>
    </cfRule>
  </conditionalFormatting>
  <conditionalFormatting sqref="T22:V33">
    <cfRule type="cellIs" dxfId="10" priority="7" operator="equal">
      <formula>5</formula>
    </cfRule>
    <cfRule type="cellIs" dxfId="9" priority="8" operator="equal">
      <formula>0</formula>
    </cfRule>
  </conditionalFormatting>
  <conditionalFormatting sqref="B22:D33">
    <cfRule type="cellIs" dxfId="8" priority="6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A4FD-077C-4C94-95D3-12B376D57FB9}">
  <dimension ref="A1:V44"/>
  <sheetViews>
    <sheetView topLeftCell="A16" workbookViewId="0">
      <selection activeCell="B35" sqref="B35:E35"/>
    </sheetView>
  </sheetViews>
  <sheetFormatPr defaultRowHeight="15"/>
  <cols>
    <col min="1" max="1" width="14.5546875" style="60" bestFit="1" customWidth="1"/>
    <col min="2" max="3" width="9.33203125" style="60" bestFit="1" customWidth="1"/>
    <col min="4" max="4" width="11" style="60" bestFit="1" customWidth="1"/>
    <col min="5" max="6" width="9.33203125" style="60" bestFit="1" customWidth="1"/>
    <col min="7" max="7" width="11" style="60" bestFit="1" customWidth="1"/>
    <col min="8" max="9" width="9.33203125" style="60" bestFit="1" customWidth="1"/>
    <col min="10" max="10" width="11" style="60" bestFit="1" customWidth="1"/>
    <col min="11" max="12" width="9.33203125" style="60" bestFit="1" customWidth="1"/>
    <col min="13" max="13" width="11" style="60" bestFit="1" customWidth="1"/>
    <col min="14" max="15" width="9.33203125" style="60" bestFit="1" customWidth="1"/>
    <col min="16" max="16" width="11" style="60" bestFit="1" customWidth="1"/>
    <col min="17" max="18" width="9.33203125" style="60" bestFit="1" customWidth="1"/>
    <col min="19" max="19" width="11" style="60" bestFit="1" customWidth="1"/>
    <col min="20" max="20" width="10.109375" style="60" bestFit="1" customWidth="1"/>
    <col min="21" max="21" width="7" style="60" bestFit="1" customWidth="1"/>
    <col min="22" max="22" width="11" style="60" bestFit="1" customWidth="1"/>
    <col min="23" max="16384" width="8.88671875" style="60"/>
  </cols>
  <sheetData>
    <row r="1" spans="1:19" ht="15.6">
      <c r="A1" s="143" t="s">
        <v>0</v>
      </c>
      <c r="B1" s="137" t="s">
        <v>22</v>
      </c>
      <c r="C1" s="138"/>
      <c r="D1" s="139"/>
      <c r="E1" s="142" t="s">
        <v>23</v>
      </c>
      <c r="F1" s="140"/>
      <c r="G1" s="141"/>
      <c r="H1" s="142" t="s">
        <v>24</v>
      </c>
      <c r="I1" s="140"/>
      <c r="J1" s="140"/>
      <c r="K1" s="142" t="s">
        <v>25</v>
      </c>
      <c r="L1" s="140"/>
      <c r="M1" s="141"/>
      <c r="N1" s="142" t="s">
        <v>26</v>
      </c>
      <c r="O1" s="140"/>
      <c r="P1" s="141"/>
      <c r="Q1" s="140" t="s">
        <v>27</v>
      </c>
      <c r="R1" s="140"/>
      <c r="S1" s="141"/>
    </row>
    <row r="2" spans="1:19" ht="16.2" thickBot="1">
      <c r="A2" s="144"/>
      <c r="B2" s="33" t="s">
        <v>1</v>
      </c>
      <c r="C2" s="31" t="s">
        <v>2</v>
      </c>
      <c r="D2" s="32" t="s">
        <v>3</v>
      </c>
      <c r="E2" s="28" t="s">
        <v>1</v>
      </c>
      <c r="F2" s="29" t="s">
        <v>2</v>
      </c>
      <c r="G2" s="30" t="s">
        <v>3</v>
      </c>
      <c r="H2" s="28" t="s">
        <v>1</v>
      </c>
      <c r="I2" s="29" t="s">
        <v>2</v>
      </c>
      <c r="J2" s="29" t="s">
        <v>3</v>
      </c>
      <c r="K2" s="28" t="s">
        <v>1</v>
      </c>
      <c r="L2" s="29" t="s">
        <v>2</v>
      </c>
      <c r="M2" s="30" t="s">
        <v>3</v>
      </c>
      <c r="N2" s="28" t="s">
        <v>1</v>
      </c>
      <c r="O2" s="29" t="s">
        <v>2</v>
      </c>
      <c r="P2" s="30" t="s">
        <v>3</v>
      </c>
      <c r="Q2" s="29" t="s">
        <v>1</v>
      </c>
      <c r="R2" s="29" t="s">
        <v>2</v>
      </c>
      <c r="S2" s="30" t="s">
        <v>3</v>
      </c>
    </row>
    <row r="3" spans="1:19" ht="15.6">
      <c r="A3" s="9" t="s">
        <v>4</v>
      </c>
      <c r="B3" s="35">
        <v>7.5739745999999997E-2</v>
      </c>
      <c r="C3" s="16">
        <v>8.0168751999999996E-2</v>
      </c>
      <c r="D3" s="24">
        <v>4.71626736E-3</v>
      </c>
      <c r="E3" s="7">
        <v>0.17068779000000001</v>
      </c>
      <c r="F3" s="16">
        <v>0.178148585</v>
      </c>
      <c r="G3" s="24">
        <v>1.2454729960000001E-2</v>
      </c>
      <c r="H3" s="17">
        <v>8.1939844999999997E-2</v>
      </c>
      <c r="I3" s="3">
        <v>8.0405120999999996E-2</v>
      </c>
      <c r="J3" s="23">
        <v>0.10383632962</v>
      </c>
      <c r="K3" s="14">
        <v>0.22741144499999999</v>
      </c>
      <c r="L3" s="16">
        <v>0.234136014</v>
      </c>
      <c r="M3" s="24">
        <v>2.174399477E-2</v>
      </c>
      <c r="N3" s="14">
        <v>0.20860430699999999</v>
      </c>
      <c r="O3" s="16">
        <v>0.21755528700000001</v>
      </c>
      <c r="P3" s="24">
        <v>1.2454729960000001E-2</v>
      </c>
      <c r="Q3" s="3">
        <v>0.20516711000000001</v>
      </c>
      <c r="R3" s="16">
        <v>0.213515331</v>
      </c>
      <c r="S3" s="24">
        <v>1.529268458E-2</v>
      </c>
    </row>
    <row r="4" spans="1:19" ht="15.6">
      <c r="A4" s="9" t="s">
        <v>5</v>
      </c>
      <c r="B4" s="25">
        <v>0</v>
      </c>
      <c r="C4" s="23">
        <v>0</v>
      </c>
      <c r="D4" s="24">
        <v>0</v>
      </c>
      <c r="E4" s="17">
        <v>0.21542359999999999</v>
      </c>
      <c r="F4" s="2">
        <v>0.21533574</v>
      </c>
      <c r="G4" s="24">
        <v>0.18751663199999999</v>
      </c>
      <c r="H4" s="11">
        <v>0.18273169</v>
      </c>
      <c r="I4" s="23">
        <v>0.18275422999999999</v>
      </c>
      <c r="J4" s="16">
        <v>0.13716490200000001</v>
      </c>
      <c r="K4" s="11">
        <v>0.37758118000000002</v>
      </c>
      <c r="L4" s="23">
        <v>0.37753054000000003</v>
      </c>
      <c r="M4" s="18">
        <v>0.63210213999999998</v>
      </c>
      <c r="N4" s="17">
        <v>0.33661902999999999</v>
      </c>
      <c r="O4" s="3">
        <v>0.33647243999999998</v>
      </c>
      <c r="P4" s="24">
        <v>0.20856915100000001</v>
      </c>
      <c r="Q4" s="16">
        <v>0.34917235000000002</v>
      </c>
      <c r="R4" s="3">
        <v>0.34907315999999999</v>
      </c>
      <c r="S4" s="24">
        <v>0.31055388699999997</v>
      </c>
    </row>
    <row r="5" spans="1:19" ht="15.6">
      <c r="A5" s="9" t="s">
        <v>6</v>
      </c>
      <c r="B5" s="34">
        <v>0.22896404000000001</v>
      </c>
      <c r="C5" s="23">
        <v>0.190479484</v>
      </c>
      <c r="D5" s="18">
        <v>0.23965624999999999</v>
      </c>
      <c r="E5" s="17">
        <v>0.48975667000000001</v>
      </c>
      <c r="F5" s="23">
        <v>0.45008293599999999</v>
      </c>
      <c r="G5" s="58">
        <v>0.48865009999999998</v>
      </c>
      <c r="H5" s="17">
        <v>0.23565973000000001</v>
      </c>
      <c r="I5" s="23">
        <v>0.26016932799999998</v>
      </c>
      <c r="J5" s="3">
        <v>0.24386388000000001</v>
      </c>
      <c r="K5" s="17">
        <v>0.60982181999999996</v>
      </c>
      <c r="L5" s="23">
        <v>0.57900372099999997</v>
      </c>
      <c r="M5" s="15">
        <v>0.60424135000000001</v>
      </c>
      <c r="N5" s="17">
        <v>0.60920134999999997</v>
      </c>
      <c r="O5" s="23">
        <v>0.569206557</v>
      </c>
      <c r="P5" s="15">
        <v>0.60589656999999997</v>
      </c>
      <c r="Q5" s="16">
        <v>0.57536883999999999</v>
      </c>
      <c r="R5" s="23">
        <v>0.53934077300000005</v>
      </c>
      <c r="S5" s="13">
        <v>0.57403873999999999</v>
      </c>
    </row>
    <row r="6" spans="1:19" ht="15.6">
      <c r="A6" s="9" t="s">
        <v>7</v>
      </c>
      <c r="B6" s="17">
        <v>0.14073079199999999</v>
      </c>
      <c r="C6" s="19">
        <v>0.132357057</v>
      </c>
      <c r="D6" s="24">
        <v>5.604629953E-3</v>
      </c>
      <c r="E6" s="7">
        <v>0.21817883499999999</v>
      </c>
      <c r="F6" s="16">
        <v>0.21831414900000001</v>
      </c>
      <c r="G6" s="24">
        <v>5.7989418229999999E-3</v>
      </c>
      <c r="H6" s="17">
        <v>8.2143708999999995E-2</v>
      </c>
      <c r="I6" s="3">
        <v>8.2303445000000003E-2</v>
      </c>
      <c r="J6" s="23">
        <v>9.6988468231999997E-2</v>
      </c>
      <c r="K6" s="11">
        <v>0.24010621200000001</v>
      </c>
      <c r="L6" s="16">
        <v>0.240956169</v>
      </c>
      <c r="M6" s="24">
        <v>5.9932536829999999E-3</v>
      </c>
      <c r="N6" s="11">
        <v>0.28384476400000003</v>
      </c>
      <c r="O6" s="16">
        <v>0.29332899099999998</v>
      </c>
      <c r="P6" s="24">
        <v>5.7989418229999999E-3</v>
      </c>
      <c r="Q6" s="3">
        <v>0.246570703</v>
      </c>
      <c r="R6" s="16">
        <v>0.24996656</v>
      </c>
      <c r="S6" s="24">
        <v>5.8637124429999996E-3</v>
      </c>
    </row>
    <row r="7" spans="1:19" ht="15.6">
      <c r="A7" s="9" t="s">
        <v>8</v>
      </c>
      <c r="B7" s="34">
        <v>0.10893408</v>
      </c>
      <c r="C7" s="16">
        <v>0.11608452599999999</v>
      </c>
      <c r="D7" s="24">
        <v>0.108833073</v>
      </c>
      <c r="E7" s="17">
        <v>0.58589013000000001</v>
      </c>
      <c r="F7" s="23">
        <v>0.56258115200000003</v>
      </c>
      <c r="G7" s="58">
        <v>0.56342208800000004</v>
      </c>
      <c r="H7" s="17">
        <v>0.268354975</v>
      </c>
      <c r="I7" s="23">
        <v>0.27639021899999999</v>
      </c>
      <c r="J7" s="3">
        <v>0.270104434</v>
      </c>
      <c r="K7" s="25">
        <v>0.69481553799999995</v>
      </c>
      <c r="L7" s="5">
        <v>0.69541805599999995</v>
      </c>
      <c r="M7" s="18">
        <v>0.70531463599999999</v>
      </c>
      <c r="N7" s="17">
        <v>0.75164321899999997</v>
      </c>
      <c r="O7" s="5">
        <v>0.70254758100000003</v>
      </c>
      <c r="P7" s="24">
        <v>0.68636889899999998</v>
      </c>
      <c r="Q7" s="16">
        <v>0.71068399900000001</v>
      </c>
      <c r="R7" s="4">
        <v>0.68442776500000002</v>
      </c>
      <c r="S7" s="24">
        <v>0.68271654299999995</v>
      </c>
    </row>
    <row r="8" spans="1:19" ht="15.6">
      <c r="A8" s="9" t="s">
        <v>9</v>
      </c>
      <c r="B8" s="25">
        <v>0.92865334619999995</v>
      </c>
      <c r="C8" s="23">
        <v>0.92865334619999995</v>
      </c>
      <c r="D8" s="18">
        <v>0.93257633799999995</v>
      </c>
      <c r="E8" s="7">
        <v>0.94119176660000003</v>
      </c>
      <c r="F8" s="16">
        <v>0.94505606259999997</v>
      </c>
      <c r="G8" s="24">
        <v>0.93644134700000004</v>
      </c>
      <c r="H8" s="11">
        <v>2.94041167E-2</v>
      </c>
      <c r="I8" s="16">
        <v>2.7471968699999998E-2</v>
      </c>
      <c r="J8" s="23">
        <v>3.1779325999999997E-2</v>
      </c>
      <c r="K8" s="12">
        <v>0.94215330460000002</v>
      </c>
      <c r="L8" s="16">
        <v>0.94601760160000004</v>
      </c>
      <c r="M8" s="24">
        <v>0.94030635299999998</v>
      </c>
      <c r="N8" s="12">
        <v>0.952768646</v>
      </c>
      <c r="O8" s="16">
        <v>0.96049723899999995</v>
      </c>
      <c r="P8" s="24">
        <v>0.93644134700000004</v>
      </c>
      <c r="Q8" s="3">
        <v>0.94537124110000004</v>
      </c>
      <c r="R8" s="16">
        <v>0.95052363610000001</v>
      </c>
      <c r="S8" s="24">
        <v>0.93772968400000001</v>
      </c>
    </row>
    <row r="9" spans="1:19" ht="15.6">
      <c r="A9" s="9" t="s">
        <v>10</v>
      </c>
      <c r="B9" s="35">
        <v>0.67906308339999999</v>
      </c>
      <c r="C9" s="16">
        <v>0.68220660609999995</v>
      </c>
      <c r="D9" s="24">
        <v>0.238885238</v>
      </c>
      <c r="E9" s="17">
        <v>0.76611098160000002</v>
      </c>
      <c r="F9" s="2">
        <v>0.76599624619999995</v>
      </c>
      <c r="G9" s="24">
        <v>0.30544053999999998</v>
      </c>
      <c r="H9" s="11">
        <v>1.16572294E-2</v>
      </c>
      <c r="I9" s="16">
        <v>1.1661937299999999E-2</v>
      </c>
      <c r="J9" s="23">
        <v>3.3224782000000001E-2</v>
      </c>
      <c r="K9" s="11">
        <v>0.7990751452</v>
      </c>
      <c r="L9" s="16">
        <v>0.7991417113</v>
      </c>
      <c r="M9" s="24">
        <v>0.37573491799999997</v>
      </c>
      <c r="N9" s="17">
        <v>0.81757057649999998</v>
      </c>
      <c r="O9" s="3">
        <v>0.81443436130000002</v>
      </c>
      <c r="P9" s="24">
        <v>0.30544053999999998</v>
      </c>
      <c r="Q9" s="16">
        <v>0.79499317010000004</v>
      </c>
      <c r="R9" s="3">
        <v>0.79397150000000005</v>
      </c>
      <c r="S9" s="24">
        <v>0.328248818</v>
      </c>
    </row>
    <row r="10" spans="1:19" ht="15.6">
      <c r="A10" s="9" t="s">
        <v>11</v>
      </c>
      <c r="B10" s="35">
        <v>0.68509045000000002</v>
      </c>
      <c r="C10" s="16">
        <v>0.69427454099999997</v>
      </c>
      <c r="D10" s="24">
        <v>0.66765353599999999</v>
      </c>
      <c r="E10" s="7">
        <v>0.75245979799999996</v>
      </c>
      <c r="F10" s="16">
        <v>0.76271283899999998</v>
      </c>
      <c r="G10" s="24">
        <v>0.71019528300000001</v>
      </c>
      <c r="H10" s="11">
        <v>4.471087E-2</v>
      </c>
      <c r="I10" s="16">
        <v>4.3359759999999997E-2</v>
      </c>
      <c r="J10" s="23">
        <v>5.0772402000000001E-2</v>
      </c>
      <c r="K10" s="12">
        <v>0.76836420800000005</v>
      </c>
      <c r="L10" s="16">
        <v>0.778576147</v>
      </c>
      <c r="M10" s="24">
        <v>0.72512446500000005</v>
      </c>
      <c r="N10" s="12">
        <v>0.80880277499999997</v>
      </c>
      <c r="O10" s="16">
        <v>0.82032881700000004</v>
      </c>
      <c r="P10" s="24">
        <v>0.73849162099999999</v>
      </c>
      <c r="Q10" s="3">
        <v>0.77601203799999996</v>
      </c>
      <c r="R10" s="16">
        <v>0.78681414500000002</v>
      </c>
      <c r="S10" s="24">
        <v>0.72454769699999999</v>
      </c>
    </row>
    <row r="11" spans="1:19" ht="15.6">
      <c r="A11" s="9" t="s">
        <v>12</v>
      </c>
      <c r="B11" s="35">
        <v>0.50905882999999996</v>
      </c>
      <c r="C11" s="23">
        <v>0.4684603</v>
      </c>
      <c r="D11" s="18">
        <v>0.57925863</v>
      </c>
      <c r="E11" s="7">
        <v>0.58512335999999998</v>
      </c>
      <c r="F11" s="23">
        <v>0.57820159000000004</v>
      </c>
      <c r="G11" s="18">
        <v>0.60931964000000005</v>
      </c>
      <c r="H11" s="11">
        <v>0.14494976000000001</v>
      </c>
      <c r="I11" s="23">
        <v>0.14758041999999999</v>
      </c>
      <c r="J11" s="16">
        <v>0.13274699000000001</v>
      </c>
      <c r="K11" s="11">
        <v>0.61111636999999996</v>
      </c>
      <c r="L11" s="23">
        <v>0.59780100999999997</v>
      </c>
      <c r="M11" s="18">
        <v>0.63882538</v>
      </c>
      <c r="N11" s="11">
        <v>0.63878435</v>
      </c>
      <c r="O11" s="16">
        <v>0.67180737999999995</v>
      </c>
      <c r="P11" s="24">
        <v>0.61001616999999997</v>
      </c>
      <c r="Q11" s="23">
        <v>0.61117776000000001</v>
      </c>
      <c r="R11" s="4">
        <v>0.61566779999999999</v>
      </c>
      <c r="S11" s="18">
        <v>0.61938676000000004</v>
      </c>
    </row>
    <row r="12" spans="1:19" ht="15.6">
      <c r="A12" s="9" t="s">
        <v>13</v>
      </c>
      <c r="B12" s="25">
        <v>0.79166666720000001</v>
      </c>
      <c r="C12" s="16">
        <v>0.79666666620000004</v>
      </c>
      <c r="D12" s="36">
        <v>0.79571428499999997</v>
      </c>
      <c r="E12" s="17">
        <v>0.88301587159999995</v>
      </c>
      <c r="F12" s="2">
        <v>0.88107143060000004</v>
      </c>
      <c r="G12" s="24">
        <v>0.86519842000000002</v>
      </c>
      <c r="H12" s="17">
        <v>4.2738093800000002E-2</v>
      </c>
      <c r="I12" s="3">
        <v>4.35317468E-2</v>
      </c>
      <c r="J12" s="23">
        <v>4.7936502999999998E-2</v>
      </c>
      <c r="K12" s="17">
        <v>0.90396825359999999</v>
      </c>
      <c r="L12" s="23">
        <v>0.89361111360000001</v>
      </c>
      <c r="M12" s="13">
        <v>0.9</v>
      </c>
      <c r="N12" s="12">
        <v>0.94841269800000005</v>
      </c>
      <c r="O12" s="16">
        <v>0.95166666499999997</v>
      </c>
      <c r="P12" s="24">
        <v>0.89829365100000003</v>
      </c>
      <c r="Q12" s="16">
        <v>0.91223809440000003</v>
      </c>
      <c r="R12" s="3">
        <v>0.9085952384</v>
      </c>
      <c r="S12" s="24">
        <v>0.88832539300000002</v>
      </c>
    </row>
    <row r="13" spans="1:19" ht="15.6">
      <c r="A13" s="9" t="s">
        <v>14</v>
      </c>
      <c r="B13" s="35">
        <v>5.7854195999999997E-2</v>
      </c>
      <c r="C13" s="23">
        <v>5.0860875E-2</v>
      </c>
      <c r="D13" s="18">
        <v>0.12185744699999999</v>
      </c>
      <c r="E13" s="7">
        <v>0.40563893099999998</v>
      </c>
      <c r="F13" s="23">
        <v>0.40537809800000002</v>
      </c>
      <c r="G13" s="18">
        <v>0.45368075499999999</v>
      </c>
      <c r="H13" s="25">
        <v>0.26733516899999998</v>
      </c>
      <c r="I13" s="3">
        <v>0.26672637999999999</v>
      </c>
      <c r="J13" s="16">
        <v>0.21673999799999999</v>
      </c>
      <c r="K13" s="25">
        <v>0.56330928599999996</v>
      </c>
      <c r="L13" s="4">
        <v>0.570912745</v>
      </c>
      <c r="M13" s="18">
        <v>0.69477746900000004</v>
      </c>
      <c r="N13" s="12">
        <v>0.54787415100000003</v>
      </c>
      <c r="O13" s="16">
        <v>0.55185737099999999</v>
      </c>
      <c r="P13" s="24">
        <v>0.52160634400000006</v>
      </c>
      <c r="Q13" s="23">
        <v>0.52532392999999999</v>
      </c>
      <c r="R13" s="3">
        <v>0.53144935800000004</v>
      </c>
      <c r="S13" s="18">
        <v>0.56623563899999996</v>
      </c>
    </row>
    <row r="14" spans="1:19" ht="16.2" thickBot="1">
      <c r="A14" s="9" t="s">
        <v>15</v>
      </c>
      <c r="B14" s="34">
        <v>0.43331867899999998</v>
      </c>
      <c r="C14" s="16">
        <v>0.45063415200000001</v>
      </c>
      <c r="D14" s="24">
        <v>0.36239428000000001</v>
      </c>
      <c r="E14" s="8">
        <v>0.64422687499999998</v>
      </c>
      <c r="F14" s="16">
        <v>0.65545852199999999</v>
      </c>
      <c r="G14" s="24">
        <v>0.56604407999999995</v>
      </c>
      <c r="H14" s="11">
        <v>0.169568843</v>
      </c>
      <c r="I14" s="16">
        <v>0.16465007800000001</v>
      </c>
      <c r="J14" s="23">
        <v>0.20585394000000001</v>
      </c>
      <c r="K14" s="12">
        <v>0.75097198600000004</v>
      </c>
      <c r="L14" s="16">
        <v>0.76118156299999995</v>
      </c>
      <c r="M14" s="24">
        <v>0.69490032999999995</v>
      </c>
      <c r="N14" s="12">
        <v>0.723352365</v>
      </c>
      <c r="O14" s="16">
        <v>0.73180906300000004</v>
      </c>
      <c r="P14" s="24">
        <v>0.62904835999999997</v>
      </c>
      <c r="Q14" s="4">
        <v>0.70899119899999996</v>
      </c>
      <c r="R14" s="16">
        <v>0.71878666700000005</v>
      </c>
      <c r="S14" s="24">
        <v>0.63218485000000002</v>
      </c>
    </row>
    <row r="15" spans="1:19" ht="16.2" thickBot="1">
      <c r="A15" s="20" t="s">
        <v>16</v>
      </c>
      <c r="B15" s="21">
        <f>AVERAGE(B3:B14)</f>
        <v>0.38658949248333335</v>
      </c>
      <c r="C15" s="22">
        <f>AVERAGE(C3:C14)</f>
        <v>0.38257052545833331</v>
      </c>
      <c r="D15" s="27">
        <f>AVERAGE(D3:D14)</f>
        <v>0.33809583119275</v>
      </c>
      <c r="E15" s="21">
        <f>AVERAGE(E3:E14)</f>
        <v>0.55480871740000004</v>
      </c>
      <c r="F15" s="22">
        <f t="shared" ref="F15:S15" si="0">AVERAGE(F3:F14)</f>
        <v>0.55152811253333323</v>
      </c>
      <c r="G15" s="27">
        <f t="shared" si="0"/>
        <v>0.47534687973191669</v>
      </c>
      <c r="H15" s="21">
        <f t="shared" si="0"/>
        <v>0.130099502575</v>
      </c>
      <c r="I15" s="26">
        <f t="shared" si="0"/>
        <v>0.13225038614999998</v>
      </c>
      <c r="J15" s="57">
        <f t="shared" si="0"/>
        <v>0.13091766290433335</v>
      </c>
      <c r="K15" s="21">
        <f t="shared" si="0"/>
        <v>0.62405789570000014</v>
      </c>
      <c r="L15" s="22">
        <f t="shared" si="0"/>
        <v>0.62285719929166661</v>
      </c>
      <c r="M15" s="27">
        <f t="shared" si="0"/>
        <v>0.57825535745441681</v>
      </c>
      <c r="N15" s="21">
        <f t="shared" si="0"/>
        <v>0.63562318595833334</v>
      </c>
      <c r="O15" s="22">
        <f t="shared" si="0"/>
        <v>0.63512597935833337</v>
      </c>
      <c r="P15" s="27">
        <f t="shared" si="0"/>
        <v>0.51320219373191678</v>
      </c>
      <c r="Q15" s="21">
        <f t="shared" si="0"/>
        <v>0.61342253621666665</v>
      </c>
      <c r="R15" s="22">
        <f t="shared" si="0"/>
        <v>0.61184432779166664</v>
      </c>
      <c r="S15" s="27">
        <f t="shared" si="0"/>
        <v>0.52376036733525</v>
      </c>
    </row>
    <row r="16" spans="1:19" ht="16.2" thickBot="1">
      <c r="A16" s="59"/>
      <c r="B16" s="1"/>
      <c r="C16" s="1"/>
      <c r="D16" s="1"/>
      <c r="E16" s="131">
        <v>5</v>
      </c>
      <c r="F16" s="132">
        <v>5</v>
      </c>
      <c r="G16" s="133">
        <v>2</v>
      </c>
      <c r="H16" s="131">
        <v>5</v>
      </c>
      <c r="I16" s="132">
        <v>4</v>
      </c>
      <c r="J16" s="133">
        <v>3</v>
      </c>
      <c r="K16" s="131">
        <v>2</v>
      </c>
      <c r="L16" s="132">
        <v>6</v>
      </c>
      <c r="M16" s="133">
        <v>4</v>
      </c>
      <c r="N16" s="131">
        <v>4</v>
      </c>
      <c r="O16" s="132">
        <v>8</v>
      </c>
      <c r="P16" s="133">
        <v>0</v>
      </c>
      <c r="Q16" s="131">
        <v>5</v>
      </c>
      <c r="R16" s="132">
        <v>5</v>
      </c>
      <c r="S16" s="133">
        <v>2</v>
      </c>
    </row>
    <row r="17" spans="1:22" ht="15.6" thickBot="1">
      <c r="B17" s="1"/>
      <c r="C17" s="1"/>
      <c r="D17" s="1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  <row r="18" spans="1:22" ht="15.6">
      <c r="A18" s="148" t="s">
        <v>0</v>
      </c>
      <c r="B18" s="150" t="s">
        <v>22</v>
      </c>
      <c r="C18" s="151"/>
      <c r="D18" s="152"/>
      <c r="E18" s="145" t="s">
        <v>23</v>
      </c>
      <c r="F18" s="146"/>
      <c r="G18" s="147"/>
      <c r="H18" s="145" t="s">
        <v>24</v>
      </c>
      <c r="I18" s="146"/>
      <c r="J18" s="147"/>
      <c r="K18" s="145" t="s">
        <v>25</v>
      </c>
      <c r="L18" s="146"/>
      <c r="M18" s="147"/>
      <c r="N18" s="145" t="s">
        <v>26</v>
      </c>
      <c r="O18" s="146"/>
      <c r="P18" s="147"/>
      <c r="Q18" s="145" t="s">
        <v>27</v>
      </c>
      <c r="R18" s="146"/>
      <c r="S18" s="147"/>
      <c r="T18" s="145" t="s">
        <v>31</v>
      </c>
      <c r="U18" s="146"/>
      <c r="V18" s="147"/>
    </row>
    <row r="19" spans="1:22" ht="15.6">
      <c r="A19" s="149"/>
      <c r="B19" s="83" t="s">
        <v>28</v>
      </c>
      <c r="C19" s="84" t="s">
        <v>29</v>
      </c>
      <c r="D19" s="85" t="s">
        <v>30</v>
      </c>
      <c r="E19" s="83" t="s">
        <v>32</v>
      </c>
      <c r="F19" s="84" t="s">
        <v>33</v>
      </c>
      <c r="G19" s="85" t="s">
        <v>34</v>
      </c>
      <c r="H19" s="83" t="s">
        <v>32</v>
      </c>
      <c r="I19" s="84" t="s">
        <v>33</v>
      </c>
      <c r="J19" s="85" t="s">
        <v>34</v>
      </c>
      <c r="K19" s="83" t="s">
        <v>32</v>
      </c>
      <c r="L19" s="84" t="s">
        <v>33</v>
      </c>
      <c r="M19" s="85" t="s">
        <v>34</v>
      </c>
      <c r="N19" s="83" t="s">
        <v>32</v>
      </c>
      <c r="O19" s="84" t="s">
        <v>33</v>
      </c>
      <c r="P19" s="85" t="s">
        <v>34</v>
      </c>
      <c r="Q19" s="83" t="s">
        <v>32</v>
      </c>
      <c r="R19" s="84" t="s">
        <v>33</v>
      </c>
      <c r="S19" s="85" t="s">
        <v>34</v>
      </c>
      <c r="T19" s="83" t="s">
        <v>32</v>
      </c>
      <c r="U19" s="84" t="s">
        <v>33</v>
      </c>
      <c r="V19" s="85" t="s">
        <v>34</v>
      </c>
    </row>
    <row r="20" spans="1:22" ht="15.6">
      <c r="A20" s="68" t="s">
        <v>4</v>
      </c>
      <c r="B20" s="64">
        <f t="shared" ref="B20:B31" si="1">IF(B3&gt;D3,1,0)</f>
        <v>1</v>
      </c>
      <c r="C20" s="61">
        <f t="shared" ref="C20:C31" si="2">IF(B3&gt;C3,1,0)</f>
        <v>0</v>
      </c>
      <c r="D20" s="65">
        <f t="shared" ref="D20:D31" si="3">IF(AND((B3&gt;C3),(B3&gt;D3)),1,0)</f>
        <v>0</v>
      </c>
      <c r="E20" s="64">
        <f t="shared" ref="E20:E31" si="4">IF(F3&gt;E3,1,0)</f>
        <v>1</v>
      </c>
      <c r="F20" s="61">
        <f t="shared" ref="F20:F31" si="5">IF(F3&gt;G3,1,0)</f>
        <v>1</v>
      </c>
      <c r="G20" s="65">
        <f t="shared" ref="G20:G31" si="6">IF(AND((F3&gt;E3),(F3&gt;G3)),1,0)</f>
        <v>1</v>
      </c>
      <c r="H20" s="64">
        <f t="shared" ref="H20:H31" si="7">IF(I3&lt;H3,1,0)</f>
        <v>1</v>
      </c>
      <c r="I20" s="61">
        <f t="shared" ref="I20:I31" si="8">IF(I3&lt;J3,1,0)</f>
        <v>1</v>
      </c>
      <c r="J20" s="65">
        <f t="shared" ref="J20:J31" si="9">IF(AND((I3&lt;H3),(I3&lt;J3)),1,0)</f>
        <v>1</v>
      </c>
      <c r="K20" s="64">
        <f t="shared" ref="K20:K31" si="10">IF(L3&gt;K3,1,0)</f>
        <v>1</v>
      </c>
      <c r="L20" s="61">
        <f t="shared" ref="L20:L31" si="11">IF(L3&gt;M3,1,0)</f>
        <v>1</v>
      </c>
      <c r="M20" s="65">
        <f t="shared" ref="M20:M31" si="12">IF(AND((L3&gt;K3),(L3&gt;M3)),1,0)</f>
        <v>1</v>
      </c>
      <c r="N20" s="64">
        <f t="shared" ref="N20:N31" si="13">IF(O3&gt;N3,1,0)</f>
        <v>1</v>
      </c>
      <c r="O20" s="61">
        <f t="shared" ref="O20:O31" si="14">IF(O3&gt;P3,1,0)</f>
        <v>1</v>
      </c>
      <c r="P20" s="65">
        <f t="shared" ref="P20:P31" si="15">IF(AND((O3&gt;N3),(O3&gt;P3)),1,0)</f>
        <v>1</v>
      </c>
      <c r="Q20" s="64">
        <f t="shared" ref="Q20:Q31" si="16">IF(R3&gt;Q3,1,0)</f>
        <v>1</v>
      </c>
      <c r="R20" s="61">
        <f t="shared" ref="R20:R31" si="17">IF(R3&gt;S3,1,0)</f>
        <v>1</v>
      </c>
      <c r="S20" s="65">
        <f t="shared" ref="S20:S31" si="18">IF(AND((R3&gt;Q3),(R3&gt;S3)),1,0)</f>
        <v>1</v>
      </c>
      <c r="T20" s="66">
        <f>SUM(E20,H20,K20,N20,Q20,)</f>
        <v>5</v>
      </c>
      <c r="U20" s="63">
        <f>SUM(F20,I20,L20,O20,R20)</f>
        <v>5</v>
      </c>
      <c r="V20" s="67">
        <f>SUM(G20,J20,M20,P20,S20)</f>
        <v>5</v>
      </c>
    </row>
    <row r="21" spans="1:22" ht="15.6">
      <c r="A21" s="68" t="s">
        <v>5</v>
      </c>
      <c r="B21" s="64">
        <f t="shared" si="1"/>
        <v>0</v>
      </c>
      <c r="C21" s="61">
        <f t="shared" si="2"/>
        <v>0</v>
      </c>
      <c r="D21" s="65">
        <f t="shared" si="3"/>
        <v>0</v>
      </c>
      <c r="E21" s="64">
        <f t="shared" si="4"/>
        <v>0</v>
      </c>
      <c r="F21" s="61">
        <f t="shared" si="5"/>
        <v>1</v>
      </c>
      <c r="G21" s="65">
        <f t="shared" si="6"/>
        <v>0</v>
      </c>
      <c r="H21" s="64">
        <f t="shared" si="7"/>
        <v>0</v>
      </c>
      <c r="I21" s="61">
        <f t="shared" si="8"/>
        <v>0</v>
      </c>
      <c r="J21" s="65">
        <f t="shared" si="9"/>
        <v>0</v>
      </c>
      <c r="K21" s="64">
        <f t="shared" si="10"/>
        <v>0</v>
      </c>
      <c r="L21" s="61">
        <f t="shared" si="11"/>
        <v>0</v>
      </c>
      <c r="M21" s="65">
        <f t="shared" si="12"/>
        <v>0</v>
      </c>
      <c r="N21" s="64">
        <f t="shared" si="13"/>
        <v>0</v>
      </c>
      <c r="O21" s="61">
        <f t="shared" si="14"/>
        <v>1</v>
      </c>
      <c r="P21" s="65">
        <f t="shared" si="15"/>
        <v>0</v>
      </c>
      <c r="Q21" s="64">
        <f t="shared" si="16"/>
        <v>0</v>
      </c>
      <c r="R21" s="61">
        <f t="shared" si="17"/>
        <v>1</v>
      </c>
      <c r="S21" s="65">
        <f t="shared" si="18"/>
        <v>0</v>
      </c>
      <c r="T21" s="66">
        <f t="shared" ref="T21:T31" si="19">SUM(E21,H21,K21,N21,Q21,)</f>
        <v>0</v>
      </c>
      <c r="U21" s="63">
        <f t="shared" ref="U21:V32" si="20">SUM(F21,I21,L21,O21,R21)</f>
        <v>3</v>
      </c>
      <c r="V21" s="67">
        <f t="shared" si="20"/>
        <v>0</v>
      </c>
    </row>
    <row r="22" spans="1:22" ht="15.6">
      <c r="A22" s="68" t="s">
        <v>6</v>
      </c>
      <c r="B22" s="64">
        <f t="shared" si="1"/>
        <v>0</v>
      </c>
      <c r="C22" s="61">
        <f t="shared" si="2"/>
        <v>1</v>
      </c>
      <c r="D22" s="65">
        <f t="shared" si="3"/>
        <v>0</v>
      </c>
      <c r="E22" s="64">
        <f t="shared" si="4"/>
        <v>0</v>
      </c>
      <c r="F22" s="61">
        <f t="shared" si="5"/>
        <v>0</v>
      </c>
      <c r="G22" s="65">
        <f t="shared" si="6"/>
        <v>0</v>
      </c>
      <c r="H22" s="64">
        <f t="shared" si="7"/>
        <v>0</v>
      </c>
      <c r="I22" s="61">
        <f t="shared" si="8"/>
        <v>0</v>
      </c>
      <c r="J22" s="65">
        <f t="shared" si="9"/>
        <v>0</v>
      </c>
      <c r="K22" s="64">
        <f t="shared" si="10"/>
        <v>0</v>
      </c>
      <c r="L22" s="61">
        <f t="shared" si="11"/>
        <v>0</v>
      </c>
      <c r="M22" s="65">
        <f t="shared" si="12"/>
        <v>0</v>
      </c>
      <c r="N22" s="64">
        <f t="shared" si="13"/>
        <v>0</v>
      </c>
      <c r="O22" s="61">
        <f t="shared" si="14"/>
        <v>0</v>
      </c>
      <c r="P22" s="65">
        <f t="shared" si="15"/>
        <v>0</v>
      </c>
      <c r="Q22" s="64">
        <f t="shared" si="16"/>
        <v>0</v>
      </c>
      <c r="R22" s="61">
        <f t="shared" si="17"/>
        <v>0</v>
      </c>
      <c r="S22" s="65">
        <f t="shared" si="18"/>
        <v>0</v>
      </c>
      <c r="T22" s="66">
        <f t="shared" si="19"/>
        <v>0</v>
      </c>
      <c r="U22" s="63">
        <f t="shared" si="20"/>
        <v>0</v>
      </c>
      <c r="V22" s="67">
        <f t="shared" si="20"/>
        <v>0</v>
      </c>
    </row>
    <row r="23" spans="1:22" ht="15.6">
      <c r="A23" s="68" t="s">
        <v>7</v>
      </c>
      <c r="B23" s="64">
        <f t="shared" si="1"/>
        <v>1</v>
      </c>
      <c r="C23" s="61">
        <f t="shared" si="2"/>
        <v>1</v>
      </c>
      <c r="D23" s="65">
        <f t="shared" si="3"/>
        <v>1</v>
      </c>
      <c r="E23" s="64">
        <f t="shared" si="4"/>
        <v>1</v>
      </c>
      <c r="F23" s="61">
        <f t="shared" si="5"/>
        <v>1</v>
      </c>
      <c r="G23" s="65">
        <f t="shared" si="6"/>
        <v>1</v>
      </c>
      <c r="H23" s="64">
        <f t="shared" si="7"/>
        <v>0</v>
      </c>
      <c r="I23" s="61">
        <f t="shared" si="8"/>
        <v>1</v>
      </c>
      <c r="J23" s="65">
        <f t="shared" si="9"/>
        <v>0</v>
      </c>
      <c r="K23" s="64">
        <f t="shared" si="10"/>
        <v>1</v>
      </c>
      <c r="L23" s="61">
        <f t="shared" si="11"/>
        <v>1</v>
      </c>
      <c r="M23" s="65">
        <f t="shared" si="12"/>
        <v>1</v>
      </c>
      <c r="N23" s="64">
        <f t="shared" si="13"/>
        <v>1</v>
      </c>
      <c r="O23" s="61">
        <f t="shared" si="14"/>
        <v>1</v>
      </c>
      <c r="P23" s="65">
        <f t="shared" si="15"/>
        <v>1</v>
      </c>
      <c r="Q23" s="64">
        <f t="shared" si="16"/>
        <v>1</v>
      </c>
      <c r="R23" s="61">
        <f t="shared" si="17"/>
        <v>1</v>
      </c>
      <c r="S23" s="65">
        <f t="shared" si="18"/>
        <v>1</v>
      </c>
      <c r="T23" s="66">
        <f t="shared" si="19"/>
        <v>4</v>
      </c>
      <c r="U23" s="63">
        <f t="shared" si="20"/>
        <v>5</v>
      </c>
      <c r="V23" s="67">
        <f t="shared" si="20"/>
        <v>4</v>
      </c>
    </row>
    <row r="24" spans="1:22" ht="15.6">
      <c r="A24" s="68" t="s">
        <v>8</v>
      </c>
      <c r="B24" s="64">
        <f t="shared" si="1"/>
        <v>1</v>
      </c>
      <c r="C24" s="61">
        <f t="shared" si="2"/>
        <v>0</v>
      </c>
      <c r="D24" s="65">
        <f t="shared" si="3"/>
        <v>0</v>
      </c>
      <c r="E24" s="64">
        <f t="shared" si="4"/>
        <v>0</v>
      </c>
      <c r="F24" s="61">
        <f t="shared" si="5"/>
        <v>0</v>
      </c>
      <c r="G24" s="65">
        <f t="shared" si="6"/>
        <v>0</v>
      </c>
      <c r="H24" s="64">
        <f t="shared" si="7"/>
        <v>0</v>
      </c>
      <c r="I24" s="61">
        <f t="shared" si="8"/>
        <v>0</v>
      </c>
      <c r="J24" s="65">
        <f t="shared" si="9"/>
        <v>0</v>
      </c>
      <c r="K24" s="64">
        <f t="shared" si="10"/>
        <v>1</v>
      </c>
      <c r="L24" s="61">
        <f t="shared" si="11"/>
        <v>0</v>
      </c>
      <c r="M24" s="65">
        <f t="shared" si="12"/>
        <v>0</v>
      </c>
      <c r="N24" s="64">
        <f t="shared" si="13"/>
        <v>0</v>
      </c>
      <c r="O24" s="61">
        <f t="shared" si="14"/>
        <v>1</v>
      </c>
      <c r="P24" s="65">
        <f t="shared" si="15"/>
        <v>0</v>
      </c>
      <c r="Q24" s="64">
        <f t="shared" si="16"/>
        <v>0</v>
      </c>
      <c r="R24" s="61">
        <f t="shared" si="17"/>
        <v>1</v>
      </c>
      <c r="S24" s="65">
        <f t="shared" si="18"/>
        <v>0</v>
      </c>
      <c r="T24" s="66">
        <f t="shared" si="19"/>
        <v>1</v>
      </c>
      <c r="U24" s="63">
        <f t="shared" si="20"/>
        <v>2</v>
      </c>
      <c r="V24" s="67">
        <f t="shared" si="20"/>
        <v>0</v>
      </c>
    </row>
    <row r="25" spans="1:22" ht="15.6">
      <c r="A25" s="68" t="s">
        <v>9</v>
      </c>
      <c r="B25" s="64">
        <f t="shared" si="1"/>
        <v>0</v>
      </c>
      <c r="C25" s="61">
        <f t="shared" si="2"/>
        <v>0</v>
      </c>
      <c r="D25" s="65">
        <f t="shared" si="3"/>
        <v>0</v>
      </c>
      <c r="E25" s="64">
        <f t="shared" si="4"/>
        <v>1</v>
      </c>
      <c r="F25" s="61">
        <f t="shared" si="5"/>
        <v>1</v>
      </c>
      <c r="G25" s="65">
        <f t="shared" si="6"/>
        <v>1</v>
      </c>
      <c r="H25" s="64">
        <f t="shared" si="7"/>
        <v>1</v>
      </c>
      <c r="I25" s="61">
        <f t="shared" si="8"/>
        <v>1</v>
      </c>
      <c r="J25" s="65">
        <f t="shared" si="9"/>
        <v>1</v>
      </c>
      <c r="K25" s="64">
        <f t="shared" si="10"/>
        <v>1</v>
      </c>
      <c r="L25" s="61">
        <f t="shared" si="11"/>
        <v>1</v>
      </c>
      <c r="M25" s="65">
        <f t="shared" si="12"/>
        <v>1</v>
      </c>
      <c r="N25" s="64">
        <f t="shared" si="13"/>
        <v>1</v>
      </c>
      <c r="O25" s="61">
        <f t="shared" si="14"/>
        <v>1</v>
      </c>
      <c r="P25" s="65">
        <f t="shared" si="15"/>
        <v>1</v>
      </c>
      <c r="Q25" s="64">
        <f t="shared" si="16"/>
        <v>1</v>
      </c>
      <c r="R25" s="61">
        <f t="shared" si="17"/>
        <v>1</v>
      </c>
      <c r="S25" s="65">
        <f t="shared" si="18"/>
        <v>1</v>
      </c>
      <c r="T25" s="66">
        <f t="shared" si="19"/>
        <v>5</v>
      </c>
      <c r="U25" s="63">
        <f t="shared" si="20"/>
        <v>5</v>
      </c>
      <c r="V25" s="67">
        <f t="shared" si="20"/>
        <v>5</v>
      </c>
    </row>
    <row r="26" spans="1:22" ht="15.6">
      <c r="A26" s="68" t="s">
        <v>10</v>
      </c>
      <c r="B26" s="64">
        <f t="shared" si="1"/>
        <v>1</v>
      </c>
      <c r="C26" s="61">
        <f t="shared" si="2"/>
        <v>0</v>
      </c>
      <c r="D26" s="65">
        <f t="shared" si="3"/>
        <v>0</v>
      </c>
      <c r="E26" s="64">
        <f t="shared" si="4"/>
        <v>0</v>
      </c>
      <c r="F26" s="61">
        <f t="shared" si="5"/>
        <v>1</v>
      </c>
      <c r="G26" s="65">
        <f t="shared" si="6"/>
        <v>0</v>
      </c>
      <c r="H26" s="64">
        <f t="shared" si="7"/>
        <v>0</v>
      </c>
      <c r="I26" s="61">
        <f t="shared" si="8"/>
        <v>1</v>
      </c>
      <c r="J26" s="65">
        <f t="shared" si="9"/>
        <v>0</v>
      </c>
      <c r="K26" s="64">
        <f t="shared" si="10"/>
        <v>1</v>
      </c>
      <c r="L26" s="61">
        <f t="shared" si="11"/>
        <v>1</v>
      </c>
      <c r="M26" s="65">
        <f t="shared" si="12"/>
        <v>1</v>
      </c>
      <c r="N26" s="64">
        <f t="shared" si="13"/>
        <v>0</v>
      </c>
      <c r="O26" s="61">
        <f t="shared" si="14"/>
        <v>1</v>
      </c>
      <c r="P26" s="65">
        <f t="shared" si="15"/>
        <v>0</v>
      </c>
      <c r="Q26" s="64">
        <f t="shared" si="16"/>
        <v>0</v>
      </c>
      <c r="R26" s="61">
        <f t="shared" si="17"/>
        <v>1</v>
      </c>
      <c r="S26" s="65">
        <f t="shared" si="18"/>
        <v>0</v>
      </c>
      <c r="T26" s="66">
        <f t="shared" si="19"/>
        <v>1</v>
      </c>
      <c r="U26" s="63">
        <f t="shared" si="20"/>
        <v>5</v>
      </c>
      <c r="V26" s="67">
        <f t="shared" si="20"/>
        <v>1</v>
      </c>
    </row>
    <row r="27" spans="1:22" ht="15.6">
      <c r="A27" s="68" t="s">
        <v>11</v>
      </c>
      <c r="B27" s="64">
        <f t="shared" si="1"/>
        <v>1</v>
      </c>
      <c r="C27" s="61">
        <f t="shared" si="2"/>
        <v>0</v>
      </c>
      <c r="D27" s="65">
        <f t="shared" si="3"/>
        <v>0</v>
      </c>
      <c r="E27" s="64">
        <f t="shared" si="4"/>
        <v>1</v>
      </c>
      <c r="F27" s="61">
        <f t="shared" si="5"/>
        <v>1</v>
      </c>
      <c r="G27" s="65">
        <f t="shared" si="6"/>
        <v>1</v>
      </c>
      <c r="H27" s="64">
        <f t="shared" si="7"/>
        <v>1</v>
      </c>
      <c r="I27" s="61">
        <f t="shared" si="8"/>
        <v>1</v>
      </c>
      <c r="J27" s="65">
        <f t="shared" si="9"/>
        <v>1</v>
      </c>
      <c r="K27" s="64">
        <f t="shared" si="10"/>
        <v>1</v>
      </c>
      <c r="L27" s="61">
        <f t="shared" si="11"/>
        <v>1</v>
      </c>
      <c r="M27" s="65">
        <f t="shared" si="12"/>
        <v>1</v>
      </c>
      <c r="N27" s="64">
        <f t="shared" si="13"/>
        <v>1</v>
      </c>
      <c r="O27" s="61">
        <f t="shared" si="14"/>
        <v>1</v>
      </c>
      <c r="P27" s="65">
        <f t="shared" si="15"/>
        <v>1</v>
      </c>
      <c r="Q27" s="64">
        <f t="shared" si="16"/>
        <v>1</v>
      </c>
      <c r="R27" s="61">
        <f t="shared" si="17"/>
        <v>1</v>
      </c>
      <c r="S27" s="65">
        <f t="shared" si="18"/>
        <v>1</v>
      </c>
      <c r="T27" s="66">
        <f t="shared" si="19"/>
        <v>5</v>
      </c>
      <c r="U27" s="63">
        <f t="shared" si="20"/>
        <v>5</v>
      </c>
      <c r="V27" s="67">
        <f t="shared" si="20"/>
        <v>5</v>
      </c>
    </row>
    <row r="28" spans="1:22" ht="15.6">
      <c r="A28" s="68" t="s">
        <v>12</v>
      </c>
      <c r="B28" s="64">
        <f t="shared" si="1"/>
        <v>0</v>
      </c>
      <c r="C28" s="61">
        <f t="shared" si="2"/>
        <v>1</v>
      </c>
      <c r="D28" s="65">
        <f t="shared" si="3"/>
        <v>0</v>
      </c>
      <c r="E28" s="64">
        <f t="shared" si="4"/>
        <v>0</v>
      </c>
      <c r="F28" s="61">
        <f t="shared" si="5"/>
        <v>0</v>
      </c>
      <c r="G28" s="65">
        <f t="shared" si="6"/>
        <v>0</v>
      </c>
      <c r="H28" s="64">
        <f t="shared" si="7"/>
        <v>0</v>
      </c>
      <c r="I28" s="61">
        <f t="shared" si="8"/>
        <v>0</v>
      </c>
      <c r="J28" s="65">
        <f t="shared" si="9"/>
        <v>0</v>
      </c>
      <c r="K28" s="64">
        <f t="shared" si="10"/>
        <v>0</v>
      </c>
      <c r="L28" s="61">
        <f t="shared" si="11"/>
        <v>0</v>
      </c>
      <c r="M28" s="65">
        <f t="shared" si="12"/>
        <v>0</v>
      </c>
      <c r="N28" s="64">
        <f t="shared" si="13"/>
        <v>1</v>
      </c>
      <c r="O28" s="61">
        <f t="shared" si="14"/>
        <v>1</v>
      </c>
      <c r="P28" s="65">
        <f t="shared" si="15"/>
        <v>1</v>
      </c>
      <c r="Q28" s="64">
        <f t="shared" si="16"/>
        <v>1</v>
      </c>
      <c r="R28" s="61">
        <f t="shared" si="17"/>
        <v>0</v>
      </c>
      <c r="S28" s="65">
        <f t="shared" si="18"/>
        <v>0</v>
      </c>
      <c r="T28" s="66">
        <f t="shared" si="19"/>
        <v>2</v>
      </c>
      <c r="U28" s="63">
        <f t="shared" si="20"/>
        <v>1</v>
      </c>
      <c r="V28" s="67">
        <f t="shared" si="20"/>
        <v>1</v>
      </c>
    </row>
    <row r="29" spans="1:22" ht="15.6">
      <c r="A29" s="68" t="s">
        <v>13</v>
      </c>
      <c r="B29" s="64">
        <f t="shared" si="1"/>
        <v>0</v>
      </c>
      <c r="C29" s="61">
        <f t="shared" si="2"/>
        <v>0</v>
      </c>
      <c r="D29" s="65">
        <f t="shared" si="3"/>
        <v>0</v>
      </c>
      <c r="E29" s="64">
        <f t="shared" si="4"/>
        <v>0</v>
      </c>
      <c r="F29" s="61">
        <f t="shared" si="5"/>
        <v>1</v>
      </c>
      <c r="G29" s="65">
        <f t="shared" si="6"/>
        <v>0</v>
      </c>
      <c r="H29" s="64">
        <f t="shared" si="7"/>
        <v>0</v>
      </c>
      <c r="I29" s="61">
        <f t="shared" si="8"/>
        <v>1</v>
      </c>
      <c r="J29" s="65">
        <f t="shared" si="9"/>
        <v>0</v>
      </c>
      <c r="K29" s="64">
        <f t="shared" si="10"/>
        <v>0</v>
      </c>
      <c r="L29" s="61">
        <f t="shared" si="11"/>
        <v>0</v>
      </c>
      <c r="M29" s="65">
        <f t="shared" si="12"/>
        <v>0</v>
      </c>
      <c r="N29" s="64">
        <f t="shared" si="13"/>
        <v>1</v>
      </c>
      <c r="O29" s="61">
        <f t="shared" si="14"/>
        <v>1</v>
      </c>
      <c r="P29" s="65">
        <f t="shared" si="15"/>
        <v>1</v>
      </c>
      <c r="Q29" s="64">
        <f t="shared" si="16"/>
        <v>0</v>
      </c>
      <c r="R29" s="61">
        <f t="shared" si="17"/>
        <v>1</v>
      </c>
      <c r="S29" s="65">
        <f t="shared" si="18"/>
        <v>0</v>
      </c>
      <c r="T29" s="66">
        <f t="shared" si="19"/>
        <v>1</v>
      </c>
      <c r="U29" s="63">
        <f t="shared" si="20"/>
        <v>4</v>
      </c>
      <c r="V29" s="67">
        <f t="shared" si="20"/>
        <v>1</v>
      </c>
    </row>
    <row r="30" spans="1:22" ht="15.6">
      <c r="A30" s="68" t="s">
        <v>14</v>
      </c>
      <c r="B30" s="64">
        <f t="shared" si="1"/>
        <v>0</v>
      </c>
      <c r="C30" s="61">
        <f t="shared" si="2"/>
        <v>1</v>
      </c>
      <c r="D30" s="65">
        <f t="shared" si="3"/>
        <v>0</v>
      </c>
      <c r="E30" s="64">
        <f t="shared" si="4"/>
        <v>0</v>
      </c>
      <c r="F30" s="61">
        <f t="shared" si="5"/>
        <v>0</v>
      </c>
      <c r="G30" s="65">
        <f t="shared" si="6"/>
        <v>0</v>
      </c>
      <c r="H30" s="64">
        <f t="shared" si="7"/>
        <v>1</v>
      </c>
      <c r="I30" s="61">
        <f t="shared" si="8"/>
        <v>0</v>
      </c>
      <c r="J30" s="65">
        <f t="shared" si="9"/>
        <v>0</v>
      </c>
      <c r="K30" s="64">
        <f t="shared" si="10"/>
        <v>1</v>
      </c>
      <c r="L30" s="61">
        <f t="shared" si="11"/>
        <v>0</v>
      </c>
      <c r="M30" s="65">
        <f t="shared" si="12"/>
        <v>0</v>
      </c>
      <c r="N30" s="64">
        <f t="shared" si="13"/>
        <v>1</v>
      </c>
      <c r="O30" s="61">
        <f t="shared" si="14"/>
        <v>1</v>
      </c>
      <c r="P30" s="65">
        <f t="shared" si="15"/>
        <v>1</v>
      </c>
      <c r="Q30" s="64">
        <f t="shared" si="16"/>
        <v>1</v>
      </c>
      <c r="R30" s="61">
        <f t="shared" si="17"/>
        <v>0</v>
      </c>
      <c r="S30" s="65">
        <f t="shared" si="18"/>
        <v>0</v>
      </c>
      <c r="T30" s="66">
        <f t="shared" si="19"/>
        <v>4</v>
      </c>
      <c r="U30" s="63">
        <f t="shared" si="20"/>
        <v>1</v>
      </c>
      <c r="V30" s="67">
        <f t="shared" si="20"/>
        <v>1</v>
      </c>
    </row>
    <row r="31" spans="1:22" ht="16.2" thickBot="1">
      <c r="A31" s="69" t="s">
        <v>15</v>
      </c>
      <c r="B31" s="70">
        <f t="shared" si="1"/>
        <v>1</v>
      </c>
      <c r="C31" s="71">
        <f t="shared" si="2"/>
        <v>0</v>
      </c>
      <c r="D31" s="72">
        <f t="shared" si="3"/>
        <v>0</v>
      </c>
      <c r="E31" s="70">
        <f t="shared" si="4"/>
        <v>1</v>
      </c>
      <c r="F31" s="71">
        <f t="shared" si="5"/>
        <v>1</v>
      </c>
      <c r="G31" s="72">
        <f t="shared" si="6"/>
        <v>1</v>
      </c>
      <c r="H31" s="64">
        <f t="shared" si="7"/>
        <v>1</v>
      </c>
      <c r="I31" s="61">
        <f t="shared" si="8"/>
        <v>1</v>
      </c>
      <c r="J31" s="65">
        <f t="shared" si="9"/>
        <v>1</v>
      </c>
      <c r="K31" s="70">
        <f t="shared" si="10"/>
        <v>1</v>
      </c>
      <c r="L31" s="71">
        <f t="shared" si="11"/>
        <v>1</v>
      </c>
      <c r="M31" s="72">
        <f t="shared" si="12"/>
        <v>1</v>
      </c>
      <c r="N31" s="70">
        <f t="shared" si="13"/>
        <v>1</v>
      </c>
      <c r="O31" s="71">
        <f t="shared" si="14"/>
        <v>1</v>
      </c>
      <c r="P31" s="72">
        <f t="shared" si="15"/>
        <v>1</v>
      </c>
      <c r="Q31" s="70">
        <f t="shared" si="16"/>
        <v>1</v>
      </c>
      <c r="R31" s="71">
        <f t="shared" si="17"/>
        <v>1</v>
      </c>
      <c r="S31" s="72">
        <f t="shared" si="18"/>
        <v>1</v>
      </c>
      <c r="T31" s="73">
        <f t="shared" si="19"/>
        <v>5</v>
      </c>
      <c r="U31" s="74">
        <f t="shared" si="20"/>
        <v>5</v>
      </c>
      <c r="V31" s="75">
        <f t="shared" si="20"/>
        <v>5</v>
      </c>
    </row>
    <row r="32" spans="1:22" ht="16.2" thickBot="1">
      <c r="A32" s="20" t="s">
        <v>31</v>
      </c>
      <c r="B32" s="77">
        <f>SUM(B20:B31)</f>
        <v>6</v>
      </c>
      <c r="C32" s="78">
        <f>SUM(C20:C31)</f>
        <v>4</v>
      </c>
      <c r="D32" s="79">
        <f>SUM(D20:D31)</f>
        <v>1</v>
      </c>
      <c r="E32" s="77">
        <f>SUM(E20:E31)</f>
        <v>5</v>
      </c>
      <c r="F32" s="78">
        <f t="shared" ref="F32:S32" si="21">SUM(F20:F31)</f>
        <v>8</v>
      </c>
      <c r="G32" s="79">
        <f t="shared" si="21"/>
        <v>5</v>
      </c>
      <c r="H32" s="77">
        <f t="shared" si="21"/>
        <v>5</v>
      </c>
      <c r="I32" s="78">
        <f t="shared" si="21"/>
        <v>7</v>
      </c>
      <c r="J32" s="79">
        <f t="shared" si="21"/>
        <v>4</v>
      </c>
      <c r="K32" s="77">
        <f t="shared" si="21"/>
        <v>8</v>
      </c>
      <c r="L32" s="78">
        <f t="shared" si="21"/>
        <v>6</v>
      </c>
      <c r="M32" s="79">
        <f t="shared" si="21"/>
        <v>6</v>
      </c>
      <c r="N32" s="77">
        <f t="shared" si="21"/>
        <v>8</v>
      </c>
      <c r="O32" s="78">
        <f t="shared" si="21"/>
        <v>11</v>
      </c>
      <c r="P32" s="79">
        <f t="shared" si="21"/>
        <v>8</v>
      </c>
      <c r="Q32" s="77">
        <f t="shared" si="21"/>
        <v>7</v>
      </c>
      <c r="R32" s="78">
        <f t="shared" si="21"/>
        <v>9</v>
      </c>
      <c r="S32" s="79">
        <f t="shared" si="21"/>
        <v>5</v>
      </c>
      <c r="T32" s="80">
        <f t="shared" ref="T32" si="22">SUM(E32,H32,K32,N32,Q32)</f>
        <v>33</v>
      </c>
      <c r="U32" s="81">
        <f t="shared" si="20"/>
        <v>41</v>
      </c>
      <c r="V32" s="82">
        <f t="shared" si="20"/>
        <v>28</v>
      </c>
    </row>
    <row r="35" spans="1:22">
      <c r="A35" s="1"/>
      <c r="B35" s="1" t="s">
        <v>72</v>
      </c>
      <c r="C35" s="1" t="s">
        <v>74</v>
      </c>
      <c r="D35" s="1" t="s">
        <v>75</v>
      </c>
    </row>
    <row r="36" spans="1:22">
      <c r="A36" s="60" t="s">
        <v>68</v>
      </c>
      <c r="B36" s="60">
        <f>B32</f>
        <v>6</v>
      </c>
      <c r="C36" s="60">
        <f t="shared" ref="C36:D36" si="23">C32</f>
        <v>4</v>
      </c>
      <c r="D36" s="60">
        <f t="shared" si="23"/>
        <v>1</v>
      </c>
      <c r="T36" s="1"/>
      <c r="U36" s="1"/>
      <c r="V36" s="1"/>
    </row>
    <row r="37" spans="1:22">
      <c r="A37" s="60" t="s">
        <v>63</v>
      </c>
      <c r="B37" s="1">
        <f>E32</f>
        <v>5</v>
      </c>
      <c r="C37" s="1">
        <f>F32</f>
        <v>8</v>
      </c>
      <c r="D37" s="1">
        <f>G32</f>
        <v>5</v>
      </c>
    </row>
    <row r="38" spans="1:22">
      <c r="A38" s="60" t="s">
        <v>64</v>
      </c>
      <c r="B38" s="1">
        <f>H32</f>
        <v>5</v>
      </c>
      <c r="C38" s="1">
        <f>I32</f>
        <v>7</v>
      </c>
      <c r="D38" s="1">
        <f>J32</f>
        <v>4</v>
      </c>
    </row>
    <row r="39" spans="1:22">
      <c r="A39" s="60" t="s">
        <v>65</v>
      </c>
      <c r="B39" s="1">
        <f>K32</f>
        <v>8</v>
      </c>
      <c r="C39" s="1">
        <f>L32</f>
        <v>6</v>
      </c>
      <c r="D39" s="1">
        <f>M32</f>
        <v>6</v>
      </c>
    </row>
    <row r="40" spans="1:22">
      <c r="A40" s="60" t="s">
        <v>66</v>
      </c>
      <c r="B40" s="1">
        <f>N32</f>
        <v>8</v>
      </c>
      <c r="C40" s="1">
        <f>O32</f>
        <v>11</v>
      </c>
      <c r="D40" s="1">
        <f>P32</f>
        <v>8</v>
      </c>
    </row>
    <row r="41" spans="1:22">
      <c r="A41" s="60" t="s">
        <v>67</v>
      </c>
      <c r="B41" s="1">
        <f>Q32</f>
        <v>7</v>
      </c>
      <c r="C41" s="1">
        <f>R32</f>
        <v>9</v>
      </c>
      <c r="D41" s="1">
        <f>S32</f>
        <v>5</v>
      </c>
    </row>
    <row r="42" spans="1:22">
      <c r="E42" s="1"/>
      <c r="F42" s="1"/>
      <c r="G42" s="1"/>
    </row>
    <row r="43" spans="1:22">
      <c r="E43" s="1"/>
      <c r="F43" s="1"/>
      <c r="G43" s="1"/>
    </row>
    <row r="44" spans="1:22">
      <c r="E44" s="1"/>
      <c r="F44" s="1"/>
      <c r="G44" s="1"/>
    </row>
  </sheetData>
  <mergeCells count="15">
    <mergeCell ref="Q18:S18"/>
    <mergeCell ref="T18:V18"/>
    <mergeCell ref="A1:A2"/>
    <mergeCell ref="E1:G1"/>
    <mergeCell ref="H1:J1"/>
    <mergeCell ref="K1:M1"/>
    <mergeCell ref="N1:P1"/>
    <mergeCell ref="Q1:S1"/>
    <mergeCell ref="A18:A19"/>
    <mergeCell ref="E18:G18"/>
    <mergeCell ref="H18:J18"/>
    <mergeCell ref="K18:M18"/>
    <mergeCell ref="N18:P18"/>
    <mergeCell ref="B1:D1"/>
    <mergeCell ref="B18:D18"/>
  </mergeCells>
  <conditionalFormatting sqref="E20:S31">
    <cfRule type="cellIs" dxfId="7" priority="6" operator="equal">
      <formula>1</formula>
    </cfRule>
  </conditionalFormatting>
  <conditionalFormatting sqref="T20:V31">
    <cfRule type="cellIs" dxfId="6" priority="2" operator="equal">
      <formula>5</formula>
    </cfRule>
    <cfRule type="cellIs" dxfId="5" priority="3" operator="equal">
      <formula>0</formula>
    </cfRule>
  </conditionalFormatting>
  <conditionalFormatting sqref="B20:D31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4C4A-9DEE-4FF1-97D0-0FAEEC974840}">
  <dimension ref="A1:V41"/>
  <sheetViews>
    <sheetView topLeftCell="A13" workbookViewId="0">
      <selection activeCell="B34" sqref="B34:E34"/>
    </sheetView>
  </sheetViews>
  <sheetFormatPr defaultRowHeight="15"/>
  <cols>
    <col min="1" max="1" width="14.5546875" style="60" bestFit="1" customWidth="1"/>
    <col min="2" max="3" width="9.33203125" style="60" bestFit="1" customWidth="1"/>
    <col min="4" max="4" width="11" style="60" bestFit="1" customWidth="1"/>
    <col min="5" max="6" width="9.33203125" style="60" bestFit="1" customWidth="1"/>
    <col min="7" max="7" width="11" style="60" bestFit="1" customWidth="1"/>
    <col min="8" max="9" width="9.33203125" style="60" bestFit="1" customWidth="1"/>
    <col min="10" max="10" width="11" style="60" bestFit="1" customWidth="1"/>
    <col min="11" max="12" width="9.33203125" style="60" bestFit="1" customWidth="1"/>
    <col min="13" max="13" width="11" style="60" bestFit="1" customWidth="1"/>
    <col min="14" max="15" width="9.33203125" style="60" bestFit="1" customWidth="1"/>
    <col min="16" max="16" width="11" style="60" bestFit="1" customWidth="1"/>
    <col min="17" max="18" width="9.33203125" style="60" bestFit="1" customWidth="1"/>
    <col min="19" max="19" width="11" style="60" bestFit="1" customWidth="1"/>
    <col min="20" max="20" width="10.109375" style="60" bestFit="1" customWidth="1"/>
    <col min="21" max="21" width="7" style="60" bestFit="1" customWidth="1"/>
    <col min="22" max="22" width="11" style="60" bestFit="1" customWidth="1"/>
    <col min="23" max="16384" width="8.88671875" style="60"/>
  </cols>
  <sheetData>
    <row r="1" spans="1:19" ht="15.6">
      <c r="A1" s="143" t="s">
        <v>0</v>
      </c>
      <c r="B1" s="137" t="s">
        <v>22</v>
      </c>
      <c r="C1" s="138"/>
      <c r="D1" s="139"/>
      <c r="E1" s="142" t="s">
        <v>23</v>
      </c>
      <c r="F1" s="140"/>
      <c r="G1" s="141"/>
      <c r="H1" s="142" t="s">
        <v>24</v>
      </c>
      <c r="I1" s="140"/>
      <c r="J1" s="140"/>
      <c r="K1" s="142" t="s">
        <v>25</v>
      </c>
      <c r="L1" s="140"/>
      <c r="M1" s="141"/>
      <c r="N1" s="142" t="s">
        <v>26</v>
      </c>
      <c r="O1" s="140"/>
      <c r="P1" s="141"/>
      <c r="Q1" s="140" t="s">
        <v>27</v>
      </c>
      <c r="R1" s="140"/>
      <c r="S1" s="141"/>
    </row>
    <row r="2" spans="1:19" ht="16.2" thickBot="1">
      <c r="A2" s="144"/>
      <c r="B2" s="33" t="s">
        <v>1</v>
      </c>
      <c r="C2" s="31" t="s">
        <v>2</v>
      </c>
      <c r="D2" s="32" t="s">
        <v>3</v>
      </c>
      <c r="E2" s="28" t="s">
        <v>1</v>
      </c>
      <c r="F2" s="29" t="s">
        <v>2</v>
      </c>
      <c r="G2" s="30" t="s">
        <v>3</v>
      </c>
      <c r="H2" s="28" t="s">
        <v>1</v>
      </c>
      <c r="I2" s="29" t="s">
        <v>2</v>
      </c>
      <c r="J2" s="29" t="s">
        <v>3</v>
      </c>
      <c r="K2" s="28" t="s">
        <v>1</v>
      </c>
      <c r="L2" s="29" t="s">
        <v>2</v>
      </c>
      <c r="M2" s="30" t="s">
        <v>3</v>
      </c>
      <c r="N2" s="28" t="s">
        <v>1</v>
      </c>
      <c r="O2" s="29" t="s">
        <v>2</v>
      </c>
      <c r="P2" s="30" t="s">
        <v>3</v>
      </c>
      <c r="Q2" s="29" t="s">
        <v>1</v>
      </c>
      <c r="R2" s="29" t="s">
        <v>2</v>
      </c>
      <c r="S2" s="30" t="s">
        <v>3</v>
      </c>
    </row>
    <row r="3" spans="1:19" ht="15.6">
      <c r="A3" s="9" t="s">
        <v>4</v>
      </c>
      <c r="B3" s="35">
        <v>7.5739745999999997E-2</v>
      </c>
      <c r="C3" s="16">
        <v>8.0168751999999996E-2</v>
      </c>
      <c r="D3" s="24">
        <v>4.71626736E-3</v>
      </c>
      <c r="E3" s="7">
        <v>0.17068779000000001</v>
      </c>
      <c r="F3" s="16">
        <v>0.178148585</v>
      </c>
      <c r="G3" s="24">
        <v>1.2454729960000001E-2</v>
      </c>
      <c r="H3" s="17">
        <v>8.1939844999999997E-2</v>
      </c>
      <c r="I3" s="3">
        <v>8.0405120999999996E-2</v>
      </c>
      <c r="J3" s="23">
        <v>0.10383632962</v>
      </c>
      <c r="K3" s="14">
        <v>0.22741144499999999</v>
      </c>
      <c r="L3" s="16">
        <v>0.234136014</v>
      </c>
      <c r="M3" s="24">
        <v>2.174399477E-2</v>
      </c>
      <c r="N3" s="14">
        <v>0.20860430699999999</v>
      </c>
      <c r="O3" s="16">
        <v>0.21755528700000001</v>
      </c>
      <c r="P3" s="24">
        <v>1.2454729960000001E-2</v>
      </c>
      <c r="Q3" s="3">
        <v>0.20516711000000001</v>
      </c>
      <c r="R3" s="16">
        <v>0.213515331</v>
      </c>
      <c r="S3" s="24">
        <v>1.529268458E-2</v>
      </c>
    </row>
    <row r="4" spans="1:19" ht="15.6">
      <c r="A4" s="9" t="s">
        <v>5</v>
      </c>
      <c r="B4" s="25">
        <v>0</v>
      </c>
      <c r="C4" s="23">
        <v>0</v>
      </c>
      <c r="D4" s="24">
        <v>0</v>
      </c>
      <c r="E4" s="17">
        <v>0.21542359999999999</v>
      </c>
      <c r="F4" s="2">
        <v>0.21533574</v>
      </c>
      <c r="G4" s="24">
        <v>0.18751663199999999</v>
      </c>
      <c r="H4" s="11">
        <v>0.18273169</v>
      </c>
      <c r="I4" s="23">
        <v>0.18275422999999999</v>
      </c>
      <c r="J4" s="16">
        <v>0.13716490200000001</v>
      </c>
      <c r="K4" s="11">
        <v>0.37758118000000002</v>
      </c>
      <c r="L4" s="23">
        <v>0.37753054000000003</v>
      </c>
      <c r="M4" s="18">
        <v>0.63210213999999998</v>
      </c>
      <c r="N4" s="17">
        <v>0.33661902999999999</v>
      </c>
      <c r="O4" s="3">
        <v>0.33647243999999998</v>
      </c>
      <c r="P4" s="24">
        <v>0.20856915100000001</v>
      </c>
      <c r="Q4" s="16">
        <v>0.34917235000000002</v>
      </c>
      <c r="R4" s="3">
        <v>0.34907315999999999</v>
      </c>
      <c r="S4" s="24">
        <v>0.31055388699999997</v>
      </c>
    </row>
    <row r="5" spans="1:19" ht="15.6">
      <c r="A5" s="9" t="s">
        <v>6</v>
      </c>
      <c r="B5" s="34">
        <v>0.22896404000000001</v>
      </c>
      <c r="C5" s="23">
        <v>0.190479484</v>
      </c>
      <c r="D5" s="18">
        <v>0.23965624999999999</v>
      </c>
      <c r="E5" s="17">
        <v>0.48975667000000001</v>
      </c>
      <c r="F5" s="23">
        <v>0.45008293599999999</v>
      </c>
      <c r="G5" s="58">
        <v>0.48865009999999998</v>
      </c>
      <c r="H5" s="17">
        <v>0.23565973000000001</v>
      </c>
      <c r="I5" s="23">
        <v>0.26016932799999998</v>
      </c>
      <c r="J5" s="3">
        <v>0.24386388000000001</v>
      </c>
      <c r="K5" s="17">
        <v>0.60982181999999996</v>
      </c>
      <c r="L5" s="23">
        <v>0.57900372099999997</v>
      </c>
      <c r="M5" s="15">
        <v>0.60424135000000001</v>
      </c>
      <c r="N5" s="17">
        <v>0.60920134999999997</v>
      </c>
      <c r="O5" s="23">
        <v>0.569206557</v>
      </c>
      <c r="P5" s="15">
        <v>0.60589656999999997</v>
      </c>
      <c r="Q5" s="16">
        <v>0.57536883999999999</v>
      </c>
      <c r="R5" s="23">
        <v>0.53934077300000005</v>
      </c>
      <c r="S5" s="13">
        <v>0.57403873999999999</v>
      </c>
    </row>
    <row r="6" spans="1:19" ht="15.6">
      <c r="A6" s="9" t="s">
        <v>7</v>
      </c>
      <c r="B6" s="17">
        <v>0.14073079199999999</v>
      </c>
      <c r="C6" s="19">
        <v>0.132357057</v>
      </c>
      <c r="D6" s="24">
        <v>5.604629953E-3</v>
      </c>
      <c r="E6" s="7">
        <v>0.21817883499999999</v>
      </c>
      <c r="F6" s="16">
        <v>0.21831414900000001</v>
      </c>
      <c r="G6" s="24">
        <v>5.7989418229999999E-3</v>
      </c>
      <c r="H6" s="17">
        <v>8.2143708999999995E-2</v>
      </c>
      <c r="I6" s="3">
        <v>8.2303445000000003E-2</v>
      </c>
      <c r="J6" s="23">
        <v>9.6988468231999997E-2</v>
      </c>
      <c r="K6" s="11">
        <v>0.24010621200000001</v>
      </c>
      <c r="L6" s="16">
        <v>0.240956169</v>
      </c>
      <c r="M6" s="24">
        <v>5.9932536829999999E-3</v>
      </c>
      <c r="N6" s="11">
        <v>0.28384476400000003</v>
      </c>
      <c r="O6" s="16">
        <v>0.29332899099999998</v>
      </c>
      <c r="P6" s="24">
        <v>5.7989418229999999E-3</v>
      </c>
      <c r="Q6" s="3">
        <v>0.246570703</v>
      </c>
      <c r="R6" s="16">
        <v>0.24996656</v>
      </c>
      <c r="S6" s="24">
        <v>5.8637124429999996E-3</v>
      </c>
    </row>
    <row r="7" spans="1:19" ht="15.6">
      <c r="A7" s="9" t="s">
        <v>8</v>
      </c>
      <c r="B7" s="34">
        <v>0.10893408</v>
      </c>
      <c r="C7" s="16">
        <v>0.11608452599999999</v>
      </c>
      <c r="D7" s="24">
        <v>0.108833073</v>
      </c>
      <c r="E7" s="17">
        <v>0.58589013000000001</v>
      </c>
      <c r="F7" s="23">
        <v>0.56258115200000003</v>
      </c>
      <c r="G7" s="58">
        <v>0.56342208800000004</v>
      </c>
      <c r="H7" s="17">
        <v>0.268354975</v>
      </c>
      <c r="I7" s="23">
        <v>0.27639021899999999</v>
      </c>
      <c r="J7" s="3">
        <v>0.270104434</v>
      </c>
      <c r="K7" s="25">
        <v>0.69481553799999995</v>
      </c>
      <c r="L7" s="5">
        <v>0.69541805599999995</v>
      </c>
      <c r="M7" s="18">
        <v>0.70531463599999999</v>
      </c>
      <c r="N7" s="17">
        <v>0.75164321899999997</v>
      </c>
      <c r="O7" s="5">
        <v>0.70254758100000003</v>
      </c>
      <c r="P7" s="24">
        <v>0.68636889899999998</v>
      </c>
      <c r="Q7" s="16">
        <v>0.71068399900000001</v>
      </c>
      <c r="R7" s="4">
        <v>0.68442776500000002</v>
      </c>
      <c r="S7" s="24">
        <v>0.68271654299999995</v>
      </c>
    </row>
    <row r="8" spans="1:19" ht="15.6">
      <c r="A8" s="9" t="s">
        <v>9</v>
      </c>
      <c r="B8" s="25">
        <v>0.92865334619999995</v>
      </c>
      <c r="C8" s="23">
        <v>0.92865334619999995</v>
      </c>
      <c r="D8" s="18">
        <v>0.93257633799999995</v>
      </c>
      <c r="E8" s="7">
        <v>0.94119176660000003</v>
      </c>
      <c r="F8" s="16">
        <v>0.94505606259999997</v>
      </c>
      <c r="G8" s="24">
        <v>0.93644134700000004</v>
      </c>
      <c r="H8" s="11">
        <v>2.94041167E-2</v>
      </c>
      <c r="I8" s="16">
        <v>2.7471968699999998E-2</v>
      </c>
      <c r="J8" s="23">
        <v>3.1779325999999997E-2</v>
      </c>
      <c r="K8" s="12">
        <v>0.94215330460000002</v>
      </c>
      <c r="L8" s="16">
        <v>0.94601760160000004</v>
      </c>
      <c r="M8" s="24">
        <v>0.94030635299999998</v>
      </c>
      <c r="N8" s="12">
        <v>0.952768646</v>
      </c>
      <c r="O8" s="16">
        <v>0.96049723899999995</v>
      </c>
      <c r="P8" s="24">
        <v>0.93644134700000004</v>
      </c>
      <c r="Q8" s="3">
        <v>0.94537124110000004</v>
      </c>
      <c r="R8" s="16">
        <v>0.95052363610000001</v>
      </c>
      <c r="S8" s="24">
        <v>0.93772968400000001</v>
      </c>
    </row>
    <row r="9" spans="1:19" ht="15.6">
      <c r="A9" s="9" t="s">
        <v>10</v>
      </c>
      <c r="B9" s="35">
        <v>0.67906308339999999</v>
      </c>
      <c r="C9" s="16">
        <v>0.68220660609999995</v>
      </c>
      <c r="D9" s="24">
        <v>0.238885238</v>
      </c>
      <c r="E9" s="17">
        <v>0.76611098160000002</v>
      </c>
      <c r="F9" s="2">
        <v>0.76599624619999995</v>
      </c>
      <c r="G9" s="24">
        <v>0.30544053999999998</v>
      </c>
      <c r="H9" s="11">
        <v>1.16572294E-2</v>
      </c>
      <c r="I9" s="16">
        <v>1.1661937299999999E-2</v>
      </c>
      <c r="J9" s="23">
        <v>3.3224782000000001E-2</v>
      </c>
      <c r="K9" s="11">
        <v>0.7990751452</v>
      </c>
      <c r="L9" s="16">
        <v>0.7991417113</v>
      </c>
      <c r="M9" s="24">
        <v>0.37573491799999997</v>
      </c>
      <c r="N9" s="17">
        <v>0.81757057649999998</v>
      </c>
      <c r="O9" s="3">
        <v>0.81443436130000002</v>
      </c>
      <c r="P9" s="24">
        <v>0.30544053999999998</v>
      </c>
      <c r="Q9" s="16">
        <v>0.79499317010000004</v>
      </c>
      <c r="R9" s="3">
        <v>0.79397150000000005</v>
      </c>
      <c r="S9" s="24">
        <v>0.328248818</v>
      </c>
    </row>
    <row r="10" spans="1:19" ht="15.6">
      <c r="A10" s="9" t="s">
        <v>11</v>
      </c>
      <c r="B10" s="35">
        <v>0.68509045000000002</v>
      </c>
      <c r="C10" s="16">
        <v>0.69427454099999997</v>
      </c>
      <c r="D10" s="24">
        <v>0.66765353599999999</v>
      </c>
      <c r="E10" s="7">
        <v>0.75245979799999996</v>
      </c>
      <c r="F10" s="16">
        <v>0.76271283899999998</v>
      </c>
      <c r="G10" s="24">
        <v>0.71019528300000001</v>
      </c>
      <c r="H10" s="11">
        <v>4.471087E-2</v>
      </c>
      <c r="I10" s="16">
        <v>4.3359759999999997E-2</v>
      </c>
      <c r="J10" s="23">
        <v>5.0772402000000001E-2</v>
      </c>
      <c r="K10" s="12">
        <v>0.76836420800000005</v>
      </c>
      <c r="L10" s="16">
        <v>0.778576147</v>
      </c>
      <c r="M10" s="24">
        <v>0.72512446500000005</v>
      </c>
      <c r="N10" s="12">
        <v>0.80880277499999997</v>
      </c>
      <c r="O10" s="16">
        <v>0.82032881700000004</v>
      </c>
      <c r="P10" s="24">
        <v>0.73849162099999999</v>
      </c>
      <c r="Q10" s="3">
        <v>0.77601203799999996</v>
      </c>
      <c r="R10" s="16">
        <v>0.78681414500000002</v>
      </c>
      <c r="S10" s="24">
        <v>0.72454769699999999</v>
      </c>
    </row>
    <row r="11" spans="1:19" ht="15.6">
      <c r="A11" s="9" t="s">
        <v>12</v>
      </c>
      <c r="B11" s="35">
        <v>0.50905882999999996</v>
      </c>
      <c r="C11" s="23">
        <v>0.4684603</v>
      </c>
      <c r="D11" s="18">
        <v>0.57925863</v>
      </c>
      <c r="E11" s="7">
        <v>0.58512335999999998</v>
      </c>
      <c r="F11" s="23">
        <v>0.57820159000000004</v>
      </c>
      <c r="G11" s="18">
        <v>0.60931964000000005</v>
      </c>
      <c r="H11" s="11">
        <v>0.14494976000000001</v>
      </c>
      <c r="I11" s="23">
        <v>0.14758041999999999</v>
      </c>
      <c r="J11" s="16">
        <v>0.13274699000000001</v>
      </c>
      <c r="K11" s="11">
        <v>0.61111636999999996</v>
      </c>
      <c r="L11" s="23">
        <v>0.59780100999999997</v>
      </c>
      <c r="M11" s="18">
        <v>0.63882538</v>
      </c>
      <c r="N11" s="11">
        <v>0.63878435</v>
      </c>
      <c r="O11" s="16">
        <v>0.67180737999999995</v>
      </c>
      <c r="P11" s="24">
        <v>0.61001616999999997</v>
      </c>
      <c r="Q11" s="23">
        <v>0.61117776000000001</v>
      </c>
      <c r="R11" s="4">
        <v>0.61566779999999999</v>
      </c>
      <c r="S11" s="18">
        <v>0.61938676000000004</v>
      </c>
    </row>
    <row r="12" spans="1:19" ht="15.6">
      <c r="A12" s="9" t="s">
        <v>13</v>
      </c>
      <c r="B12" s="25">
        <v>0.79166666720000001</v>
      </c>
      <c r="C12" s="16">
        <v>0.79666666620000004</v>
      </c>
      <c r="D12" s="36">
        <v>0.79571428499999997</v>
      </c>
      <c r="E12" s="17">
        <v>0.88301587159999995</v>
      </c>
      <c r="F12" s="2">
        <v>0.88107143060000004</v>
      </c>
      <c r="G12" s="24">
        <v>0.86519842000000002</v>
      </c>
      <c r="H12" s="17">
        <v>4.2738093800000002E-2</v>
      </c>
      <c r="I12" s="3">
        <v>4.35317468E-2</v>
      </c>
      <c r="J12" s="23">
        <v>4.7936502999999998E-2</v>
      </c>
      <c r="K12" s="17">
        <v>0.90396825359999999</v>
      </c>
      <c r="L12" s="23">
        <v>0.89361111360000001</v>
      </c>
      <c r="M12" s="13">
        <v>0.9</v>
      </c>
      <c r="N12" s="12">
        <v>0.94841269800000005</v>
      </c>
      <c r="O12" s="16">
        <v>0.95166666499999997</v>
      </c>
      <c r="P12" s="24">
        <v>0.89829365100000003</v>
      </c>
      <c r="Q12" s="16">
        <v>0.91223809440000003</v>
      </c>
      <c r="R12" s="3">
        <v>0.9085952384</v>
      </c>
      <c r="S12" s="24">
        <v>0.88832539300000002</v>
      </c>
    </row>
    <row r="13" spans="1:19" ht="15.6">
      <c r="A13" s="9" t="s">
        <v>14</v>
      </c>
      <c r="B13" s="35">
        <v>5.7854195999999997E-2</v>
      </c>
      <c r="C13" s="23">
        <v>5.0860875E-2</v>
      </c>
      <c r="D13" s="18">
        <v>0.12185744699999999</v>
      </c>
      <c r="E13" s="7">
        <v>0.40563893099999998</v>
      </c>
      <c r="F13" s="23">
        <v>0.40537809800000002</v>
      </c>
      <c r="G13" s="18">
        <v>0.45368075499999999</v>
      </c>
      <c r="H13" s="25">
        <v>0.26733516899999998</v>
      </c>
      <c r="I13" s="3">
        <v>0.26672637999999999</v>
      </c>
      <c r="J13" s="16">
        <v>0.21673999799999999</v>
      </c>
      <c r="K13" s="25">
        <v>0.56330928599999996</v>
      </c>
      <c r="L13" s="4">
        <v>0.570912745</v>
      </c>
      <c r="M13" s="18">
        <v>0.69477746900000004</v>
      </c>
      <c r="N13" s="12">
        <v>0.54787415100000003</v>
      </c>
      <c r="O13" s="16">
        <v>0.55185737099999999</v>
      </c>
      <c r="P13" s="24">
        <v>0.52160634400000006</v>
      </c>
      <c r="Q13" s="23">
        <v>0.52532392999999999</v>
      </c>
      <c r="R13" s="3">
        <v>0.53144935800000004</v>
      </c>
      <c r="S13" s="18">
        <v>0.56623563899999996</v>
      </c>
    </row>
    <row r="14" spans="1:19" ht="16.2" thickBot="1">
      <c r="A14" s="9" t="s">
        <v>15</v>
      </c>
      <c r="B14" s="34">
        <v>0.43331867899999998</v>
      </c>
      <c r="C14" s="16">
        <v>0.45063415200000001</v>
      </c>
      <c r="D14" s="24">
        <v>0.36239428000000001</v>
      </c>
      <c r="E14" s="8">
        <v>0.64422687499999998</v>
      </c>
      <c r="F14" s="16">
        <v>0.65545852199999999</v>
      </c>
      <c r="G14" s="24">
        <v>0.56604407999999995</v>
      </c>
      <c r="H14" s="11">
        <v>0.169568843</v>
      </c>
      <c r="I14" s="16">
        <v>0.16465007800000001</v>
      </c>
      <c r="J14" s="23">
        <v>0.20585394000000001</v>
      </c>
      <c r="K14" s="12">
        <v>0.75097198600000004</v>
      </c>
      <c r="L14" s="16">
        <v>0.76118156299999995</v>
      </c>
      <c r="M14" s="24">
        <v>0.69490032999999995</v>
      </c>
      <c r="N14" s="12">
        <v>0.723352365</v>
      </c>
      <c r="O14" s="16">
        <v>0.73180906300000004</v>
      </c>
      <c r="P14" s="24">
        <v>0.62904835999999997</v>
      </c>
      <c r="Q14" s="4">
        <v>0.70899119899999996</v>
      </c>
      <c r="R14" s="16">
        <v>0.71878666700000005</v>
      </c>
      <c r="S14" s="24">
        <v>0.63218485000000002</v>
      </c>
    </row>
    <row r="15" spans="1:19" ht="16.2" thickBot="1">
      <c r="A15" s="20" t="s">
        <v>16</v>
      </c>
      <c r="B15" s="21">
        <f>AVERAGE(B3:B14)</f>
        <v>0.38658949248333335</v>
      </c>
      <c r="C15" s="22">
        <f>AVERAGE(C3:C14)</f>
        <v>0.38257052545833331</v>
      </c>
      <c r="D15" s="27">
        <f>AVERAGE(D3:D14)</f>
        <v>0.33809583119275</v>
      </c>
      <c r="E15" s="21">
        <f>AVERAGE(E3:E14)</f>
        <v>0.55480871740000004</v>
      </c>
      <c r="F15" s="22">
        <f t="shared" ref="F15:S15" si="0">AVERAGE(F3:F14)</f>
        <v>0.55152811253333323</v>
      </c>
      <c r="G15" s="27">
        <f t="shared" si="0"/>
        <v>0.47534687973191669</v>
      </c>
      <c r="H15" s="21">
        <f t="shared" si="0"/>
        <v>0.130099502575</v>
      </c>
      <c r="I15" s="26">
        <f t="shared" si="0"/>
        <v>0.13225038614999998</v>
      </c>
      <c r="J15" s="57">
        <f t="shared" si="0"/>
        <v>0.13091766290433335</v>
      </c>
      <c r="K15" s="21">
        <f t="shared" si="0"/>
        <v>0.62405789570000014</v>
      </c>
      <c r="L15" s="22">
        <f t="shared" si="0"/>
        <v>0.62285719929166661</v>
      </c>
      <c r="M15" s="27">
        <f t="shared" si="0"/>
        <v>0.57825535745441681</v>
      </c>
      <c r="N15" s="21">
        <f t="shared" si="0"/>
        <v>0.63562318595833334</v>
      </c>
      <c r="O15" s="22">
        <f t="shared" si="0"/>
        <v>0.63512597935833337</v>
      </c>
      <c r="P15" s="27">
        <f t="shared" si="0"/>
        <v>0.51320219373191678</v>
      </c>
      <c r="Q15" s="21">
        <f t="shared" si="0"/>
        <v>0.61342253621666665</v>
      </c>
      <c r="R15" s="22">
        <f t="shared" si="0"/>
        <v>0.61184432779166664</v>
      </c>
      <c r="S15" s="27">
        <f t="shared" si="0"/>
        <v>0.52376036733525</v>
      </c>
    </row>
    <row r="16" spans="1:19" ht="16.2" thickBot="1">
      <c r="A16" s="59"/>
      <c r="B16" s="1"/>
      <c r="C16" s="1"/>
      <c r="D16" s="1"/>
      <c r="E16" s="131">
        <v>5</v>
      </c>
      <c r="F16" s="132">
        <v>5</v>
      </c>
      <c r="G16" s="133">
        <v>2</v>
      </c>
      <c r="H16" s="131">
        <v>5</v>
      </c>
      <c r="I16" s="132">
        <v>4</v>
      </c>
      <c r="J16" s="133">
        <v>3</v>
      </c>
      <c r="K16" s="131">
        <v>2</v>
      </c>
      <c r="L16" s="132">
        <v>6</v>
      </c>
      <c r="M16" s="133">
        <v>4</v>
      </c>
      <c r="N16" s="131">
        <v>4</v>
      </c>
      <c r="O16" s="132">
        <v>8</v>
      </c>
      <c r="P16" s="133">
        <v>0</v>
      </c>
      <c r="Q16" s="131">
        <v>5</v>
      </c>
      <c r="R16" s="132">
        <v>5</v>
      </c>
      <c r="S16" s="133">
        <v>2</v>
      </c>
    </row>
    <row r="17" spans="1:22" ht="15.6" thickBot="1">
      <c r="B17" s="1"/>
      <c r="C17" s="1"/>
      <c r="D17" s="1"/>
    </row>
    <row r="18" spans="1:22" ht="15.6">
      <c r="A18" s="148" t="s">
        <v>0</v>
      </c>
      <c r="B18" s="150" t="s">
        <v>22</v>
      </c>
      <c r="C18" s="151"/>
      <c r="D18" s="152"/>
      <c r="E18" s="145" t="s">
        <v>23</v>
      </c>
      <c r="F18" s="146"/>
      <c r="G18" s="147"/>
      <c r="H18" s="145" t="s">
        <v>24</v>
      </c>
      <c r="I18" s="146"/>
      <c r="J18" s="147"/>
      <c r="K18" s="145" t="s">
        <v>25</v>
      </c>
      <c r="L18" s="146"/>
      <c r="M18" s="147"/>
      <c r="N18" s="145" t="s">
        <v>26</v>
      </c>
      <c r="O18" s="146"/>
      <c r="P18" s="147"/>
      <c r="Q18" s="145" t="s">
        <v>27</v>
      </c>
      <c r="R18" s="146"/>
      <c r="S18" s="147"/>
      <c r="T18" s="145" t="s">
        <v>31</v>
      </c>
      <c r="U18" s="146"/>
      <c r="V18" s="147"/>
    </row>
    <row r="19" spans="1:22" ht="15.6">
      <c r="A19" s="149"/>
      <c r="B19" s="83" t="s">
        <v>28</v>
      </c>
      <c r="C19" s="84" t="s">
        <v>29</v>
      </c>
      <c r="D19" s="85" t="s">
        <v>30</v>
      </c>
      <c r="E19" s="83" t="s">
        <v>35</v>
      </c>
      <c r="F19" s="84" t="s">
        <v>36</v>
      </c>
      <c r="G19" s="85" t="s">
        <v>37</v>
      </c>
      <c r="H19" s="83" t="s">
        <v>35</v>
      </c>
      <c r="I19" s="84" t="s">
        <v>36</v>
      </c>
      <c r="J19" s="85" t="s">
        <v>37</v>
      </c>
      <c r="K19" s="83" t="s">
        <v>35</v>
      </c>
      <c r="L19" s="84" t="s">
        <v>36</v>
      </c>
      <c r="M19" s="85" t="s">
        <v>37</v>
      </c>
      <c r="N19" s="83" t="s">
        <v>35</v>
      </c>
      <c r="O19" s="84" t="s">
        <v>36</v>
      </c>
      <c r="P19" s="85" t="s">
        <v>37</v>
      </c>
      <c r="Q19" s="83" t="s">
        <v>35</v>
      </c>
      <c r="R19" s="84" t="s">
        <v>36</v>
      </c>
      <c r="S19" s="85" t="s">
        <v>37</v>
      </c>
      <c r="T19" s="83" t="s">
        <v>35</v>
      </c>
      <c r="U19" s="84" t="s">
        <v>36</v>
      </c>
      <c r="V19" s="85" t="s">
        <v>37</v>
      </c>
    </row>
    <row r="20" spans="1:22" ht="15.6">
      <c r="A20" s="68" t="s">
        <v>4</v>
      </c>
      <c r="B20" s="64">
        <f t="shared" ref="B20:B31" si="1">IF(B3&gt;D3,1,0)</f>
        <v>1</v>
      </c>
      <c r="C20" s="61">
        <f t="shared" ref="C20:C31" si="2">IF(B3&gt;C3,1,0)</f>
        <v>0</v>
      </c>
      <c r="D20" s="65">
        <f t="shared" ref="D20:D31" si="3">IF(AND((B3&gt;C3),(B3&gt;D3)),1,0)</f>
        <v>0</v>
      </c>
      <c r="E20" s="64">
        <f t="shared" ref="E20:E31" si="4">IF(G3&gt;E3,1,0)</f>
        <v>0</v>
      </c>
      <c r="F20" s="61">
        <f t="shared" ref="F20:F31" si="5">IF(G3&gt;F3,1,0)</f>
        <v>0</v>
      </c>
      <c r="G20" s="65">
        <f t="shared" ref="G20:G31" si="6">IF(AND((G3&gt;E3),(G3&gt;F3)),1,0)</f>
        <v>0</v>
      </c>
      <c r="H20" s="64">
        <f t="shared" ref="H20:H31" si="7">IF(J3&lt;H3,1,0)</f>
        <v>0</v>
      </c>
      <c r="I20" s="61">
        <f t="shared" ref="I20:I31" si="8">IF(J3&lt;I3,1,0)</f>
        <v>0</v>
      </c>
      <c r="J20" s="65">
        <f t="shared" ref="J20:J31" si="9">IF(AND((J3&lt;H3),(J3&lt;I3)),1,0)</f>
        <v>0</v>
      </c>
      <c r="K20" s="64">
        <f t="shared" ref="K20:K31" si="10">IF(M3&gt;K3,1,0)</f>
        <v>0</v>
      </c>
      <c r="L20" s="61">
        <f t="shared" ref="L20:L31" si="11">IF(M3&gt;L3,1,0)</f>
        <v>0</v>
      </c>
      <c r="M20" s="65">
        <f t="shared" ref="M20:M31" si="12">IF(AND((M3&gt;K3),(M3&gt;L3)),1,0)</f>
        <v>0</v>
      </c>
      <c r="N20" s="64">
        <f t="shared" ref="N20:N31" si="13">IF(P3&gt;N3,1,0)</f>
        <v>0</v>
      </c>
      <c r="O20" s="61">
        <f t="shared" ref="O20:O31" si="14">IF(P3&gt;O3,1,0)</f>
        <v>0</v>
      </c>
      <c r="P20" s="65">
        <f t="shared" ref="P20:P31" si="15">IF(AND((P3&gt;N3),(P3&gt;O3)),1,0)</f>
        <v>0</v>
      </c>
      <c r="Q20" s="64">
        <f t="shared" ref="Q20:Q31" si="16">IF(S3&gt;Q3,1,0)</f>
        <v>0</v>
      </c>
      <c r="R20" s="61">
        <f t="shared" ref="R20:R31" si="17">IF(S3&gt;R3,1,0)</f>
        <v>0</v>
      </c>
      <c r="S20" s="65">
        <f t="shared" ref="S20:S31" si="18">IF(AND((S3&gt;Q3),(S3&gt;R3)),1,0)</f>
        <v>0</v>
      </c>
      <c r="T20" s="66">
        <f>SUM(E20,H20,K20,N20,Q20)</f>
        <v>0</v>
      </c>
      <c r="U20" s="63">
        <f>SUM(F20,I20,L20,O20,R20)</f>
        <v>0</v>
      </c>
      <c r="V20" s="67">
        <f>SUM(G20,J20,M20,P20,S20)</f>
        <v>0</v>
      </c>
    </row>
    <row r="21" spans="1:22" ht="15.6">
      <c r="A21" s="68" t="s">
        <v>5</v>
      </c>
      <c r="B21" s="64">
        <f t="shared" si="1"/>
        <v>0</v>
      </c>
      <c r="C21" s="61">
        <f t="shared" si="2"/>
        <v>0</v>
      </c>
      <c r="D21" s="65">
        <f t="shared" si="3"/>
        <v>0</v>
      </c>
      <c r="E21" s="64">
        <f t="shared" si="4"/>
        <v>0</v>
      </c>
      <c r="F21" s="61">
        <f t="shared" si="5"/>
        <v>0</v>
      </c>
      <c r="G21" s="65">
        <f t="shared" si="6"/>
        <v>0</v>
      </c>
      <c r="H21" s="64">
        <f t="shared" si="7"/>
        <v>1</v>
      </c>
      <c r="I21" s="61">
        <f t="shared" si="8"/>
        <v>1</v>
      </c>
      <c r="J21" s="65">
        <f t="shared" si="9"/>
        <v>1</v>
      </c>
      <c r="K21" s="64">
        <f t="shared" si="10"/>
        <v>1</v>
      </c>
      <c r="L21" s="61">
        <f t="shared" si="11"/>
        <v>1</v>
      </c>
      <c r="M21" s="65">
        <f t="shared" si="12"/>
        <v>1</v>
      </c>
      <c r="N21" s="64">
        <f t="shared" si="13"/>
        <v>0</v>
      </c>
      <c r="O21" s="61">
        <f t="shared" si="14"/>
        <v>0</v>
      </c>
      <c r="P21" s="65">
        <f t="shared" si="15"/>
        <v>0</v>
      </c>
      <c r="Q21" s="64">
        <f t="shared" si="16"/>
        <v>0</v>
      </c>
      <c r="R21" s="61">
        <f t="shared" si="17"/>
        <v>0</v>
      </c>
      <c r="S21" s="65">
        <f t="shared" si="18"/>
        <v>0</v>
      </c>
      <c r="T21" s="66">
        <f t="shared" ref="T21:T31" si="19">SUM(E21,H21,K21,N21,Q21)</f>
        <v>2</v>
      </c>
      <c r="U21" s="63">
        <f t="shared" ref="U21:U31" si="20">SUM(F21,I21,L21,O21,R21)</f>
        <v>2</v>
      </c>
      <c r="V21" s="67">
        <f t="shared" ref="V21:V31" si="21">SUM(G21,J21,M21,P21,S21)</f>
        <v>2</v>
      </c>
    </row>
    <row r="22" spans="1:22" ht="15.6">
      <c r="A22" s="68" t="s">
        <v>6</v>
      </c>
      <c r="B22" s="64">
        <f t="shared" si="1"/>
        <v>0</v>
      </c>
      <c r="C22" s="61">
        <f t="shared" si="2"/>
        <v>1</v>
      </c>
      <c r="D22" s="65">
        <f t="shared" si="3"/>
        <v>0</v>
      </c>
      <c r="E22" s="64">
        <f t="shared" si="4"/>
        <v>0</v>
      </c>
      <c r="F22" s="61">
        <f t="shared" si="5"/>
        <v>1</v>
      </c>
      <c r="G22" s="65">
        <f t="shared" si="6"/>
        <v>0</v>
      </c>
      <c r="H22" s="64">
        <f t="shared" si="7"/>
        <v>0</v>
      </c>
      <c r="I22" s="61">
        <f t="shared" si="8"/>
        <v>1</v>
      </c>
      <c r="J22" s="65">
        <f t="shared" si="9"/>
        <v>0</v>
      </c>
      <c r="K22" s="64">
        <f t="shared" si="10"/>
        <v>0</v>
      </c>
      <c r="L22" s="61">
        <f t="shared" si="11"/>
        <v>1</v>
      </c>
      <c r="M22" s="65">
        <f t="shared" si="12"/>
        <v>0</v>
      </c>
      <c r="N22" s="64">
        <f t="shared" si="13"/>
        <v>0</v>
      </c>
      <c r="O22" s="61">
        <f t="shared" si="14"/>
        <v>1</v>
      </c>
      <c r="P22" s="65">
        <f t="shared" si="15"/>
        <v>0</v>
      </c>
      <c r="Q22" s="64">
        <f t="shared" si="16"/>
        <v>0</v>
      </c>
      <c r="R22" s="61">
        <f t="shared" si="17"/>
        <v>1</v>
      </c>
      <c r="S22" s="65">
        <f t="shared" si="18"/>
        <v>0</v>
      </c>
      <c r="T22" s="66">
        <f t="shared" si="19"/>
        <v>0</v>
      </c>
      <c r="U22" s="63">
        <f t="shared" si="20"/>
        <v>5</v>
      </c>
      <c r="V22" s="67">
        <f t="shared" si="21"/>
        <v>0</v>
      </c>
    </row>
    <row r="23" spans="1:22" ht="15.6">
      <c r="A23" s="68" t="s">
        <v>7</v>
      </c>
      <c r="B23" s="64">
        <f t="shared" si="1"/>
        <v>1</v>
      </c>
      <c r="C23" s="61">
        <f t="shared" si="2"/>
        <v>1</v>
      </c>
      <c r="D23" s="65">
        <f t="shared" si="3"/>
        <v>1</v>
      </c>
      <c r="E23" s="64">
        <f t="shared" si="4"/>
        <v>0</v>
      </c>
      <c r="F23" s="61">
        <f t="shared" si="5"/>
        <v>0</v>
      </c>
      <c r="G23" s="65">
        <f t="shared" si="6"/>
        <v>0</v>
      </c>
      <c r="H23" s="64">
        <f t="shared" si="7"/>
        <v>0</v>
      </c>
      <c r="I23" s="61">
        <f t="shared" si="8"/>
        <v>0</v>
      </c>
      <c r="J23" s="65">
        <f t="shared" si="9"/>
        <v>0</v>
      </c>
      <c r="K23" s="64">
        <f t="shared" si="10"/>
        <v>0</v>
      </c>
      <c r="L23" s="61">
        <f t="shared" si="11"/>
        <v>0</v>
      </c>
      <c r="M23" s="65">
        <f t="shared" si="12"/>
        <v>0</v>
      </c>
      <c r="N23" s="64">
        <f t="shared" si="13"/>
        <v>0</v>
      </c>
      <c r="O23" s="61">
        <f t="shared" si="14"/>
        <v>0</v>
      </c>
      <c r="P23" s="65">
        <f t="shared" si="15"/>
        <v>0</v>
      </c>
      <c r="Q23" s="64">
        <f t="shared" si="16"/>
        <v>0</v>
      </c>
      <c r="R23" s="61">
        <f t="shared" si="17"/>
        <v>0</v>
      </c>
      <c r="S23" s="65">
        <f t="shared" si="18"/>
        <v>0</v>
      </c>
      <c r="T23" s="66">
        <f t="shared" si="19"/>
        <v>0</v>
      </c>
      <c r="U23" s="63">
        <f t="shared" si="20"/>
        <v>0</v>
      </c>
      <c r="V23" s="67">
        <f t="shared" si="21"/>
        <v>0</v>
      </c>
    </row>
    <row r="24" spans="1:22" ht="15.6">
      <c r="A24" s="68" t="s">
        <v>8</v>
      </c>
      <c r="B24" s="64">
        <f t="shared" si="1"/>
        <v>1</v>
      </c>
      <c r="C24" s="61">
        <f t="shared" si="2"/>
        <v>0</v>
      </c>
      <c r="D24" s="65">
        <f t="shared" si="3"/>
        <v>0</v>
      </c>
      <c r="E24" s="64">
        <f t="shared" si="4"/>
        <v>0</v>
      </c>
      <c r="F24" s="61">
        <f t="shared" si="5"/>
        <v>1</v>
      </c>
      <c r="G24" s="65">
        <f t="shared" si="6"/>
        <v>0</v>
      </c>
      <c r="H24" s="64">
        <f t="shared" si="7"/>
        <v>0</v>
      </c>
      <c r="I24" s="61">
        <f t="shared" si="8"/>
        <v>1</v>
      </c>
      <c r="J24" s="65">
        <f t="shared" si="9"/>
        <v>0</v>
      </c>
      <c r="K24" s="64">
        <f t="shared" si="10"/>
        <v>1</v>
      </c>
      <c r="L24" s="61">
        <f t="shared" si="11"/>
        <v>1</v>
      </c>
      <c r="M24" s="65">
        <f t="shared" si="12"/>
        <v>1</v>
      </c>
      <c r="N24" s="64">
        <f t="shared" si="13"/>
        <v>0</v>
      </c>
      <c r="O24" s="61">
        <f t="shared" si="14"/>
        <v>0</v>
      </c>
      <c r="P24" s="65">
        <f t="shared" si="15"/>
        <v>0</v>
      </c>
      <c r="Q24" s="64">
        <f t="shared" si="16"/>
        <v>0</v>
      </c>
      <c r="R24" s="61">
        <f t="shared" si="17"/>
        <v>0</v>
      </c>
      <c r="S24" s="65">
        <f t="shared" si="18"/>
        <v>0</v>
      </c>
      <c r="T24" s="66">
        <f t="shared" si="19"/>
        <v>1</v>
      </c>
      <c r="U24" s="63">
        <f t="shared" si="20"/>
        <v>3</v>
      </c>
      <c r="V24" s="67">
        <f t="shared" si="21"/>
        <v>1</v>
      </c>
    </row>
    <row r="25" spans="1:22" ht="15.6">
      <c r="A25" s="68" t="s">
        <v>9</v>
      </c>
      <c r="B25" s="64">
        <f t="shared" si="1"/>
        <v>0</v>
      </c>
      <c r="C25" s="61">
        <f t="shared" si="2"/>
        <v>0</v>
      </c>
      <c r="D25" s="65">
        <f t="shared" si="3"/>
        <v>0</v>
      </c>
      <c r="E25" s="64">
        <f t="shared" si="4"/>
        <v>0</v>
      </c>
      <c r="F25" s="61">
        <f t="shared" si="5"/>
        <v>0</v>
      </c>
      <c r="G25" s="65">
        <f t="shared" si="6"/>
        <v>0</v>
      </c>
      <c r="H25" s="64">
        <f t="shared" si="7"/>
        <v>0</v>
      </c>
      <c r="I25" s="61">
        <f t="shared" si="8"/>
        <v>0</v>
      </c>
      <c r="J25" s="65">
        <f t="shared" si="9"/>
        <v>0</v>
      </c>
      <c r="K25" s="64">
        <f t="shared" si="10"/>
        <v>0</v>
      </c>
      <c r="L25" s="61">
        <f t="shared" si="11"/>
        <v>0</v>
      </c>
      <c r="M25" s="65">
        <f t="shared" si="12"/>
        <v>0</v>
      </c>
      <c r="N25" s="64">
        <f t="shared" si="13"/>
        <v>0</v>
      </c>
      <c r="O25" s="61">
        <f t="shared" si="14"/>
        <v>0</v>
      </c>
      <c r="P25" s="65">
        <f t="shared" si="15"/>
        <v>0</v>
      </c>
      <c r="Q25" s="64">
        <f t="shared" si="16"/>
        <v>0</v>
      </c>
      <c r="R25" s="61">
        <f t="shared" si="17"/>
        <v>0</v>
      </c>
      <c r="S25" s="65">
        <f t="shared" si="18"/>
        <v>0</v>
      </c>
      <c r="T25" s="66">
        <f t="shared" si="19"/>
        <v>0</v>
      </c>
      <c r="U25" s="63">
        <f t="shared" si="20"/>
        <v>0</v>
      </c>
      <c r="V25" s="67">
        <f t="shared" si="21"/>
        <v>0</v>
      </c>
    </row>
    <row r="26" spans="1:22" ht="15.6">
      <c r="A26" s="68" t="s">
        <v>10</v>
      </c>
      <c r="B26" s="64">
        <f t="shared" si="1"/>
        <v>1</v>
      </c>
      <c r="C26" s="61">
        <f t="shared" si="2"/>
        <v>0</v>
      </c>
      <c r="D26" s="65">
        <f t="shared" si="3"/>
        <v>0</v>
      </c>
      <c r="E26" s="64">
        <f t="shared" si="4"/>
        <v>0</v>
      </c>
      <c r="F26" s="61">
        <f t="shared" si="5"/>
        <v>0</v>
      </c>
      <c r="G26" s="65">
        <f t="shared" si="6"/>
        <v>0</v>
      </c>
      <c r="H26" s="64">
        <f t="shared" si="7"/>
        <v>0</v>
      </c>
      <c r="I26" s="61">
        <f t="shared" si="8"/>
        <v>0</v>
      </c>
      <c r="J26" s="65">
        <f t="shared" si="9"/>
        <v>0</v>
      </c>
      <c r="K26" s="64">
        <f t="shared" si="10"/>
        <v>0</v>
      </c>
      <c r="L26" s="61">
        <f t="shared" si="11"/>
        <v>0</v>
      </c>
      <c r="M26" s="65">
        <f t="shared" si="12"/>
        <v>0</v>
      </c>
      <c r="N26" s="64">
        <f t="shared" si="13"/>
        <v>0</v>
      </c>
      <c r="O26" s="61">
        <f t="shared" si="14"/>
        <v>0</v>
      </c>
      <c r="P26" s="65">
        <f t="shared" si="15"/>
        <v>0</v>
      </c>
      <c r="Q26" s="64">
        <f t="shared" si="16"/>
        <v>0</v>
      </c>
      <c r="R26" s="61">
        <f t="shared" si="17"/>
        <v>0</v>
      </c>
      <c r="S26" s="65">
        <f t="shared" si="18"/>
        <v>0</v>
      </c>
      <c r="T26" s="66">
        <f t="shared" si="19"/>
        <v>0</v>
      </c>
      <c r="U26" s="63">
        <f t="shared" si="20"/>
        <v>0</v>
      </c>
      <c r="V26" s="67">
        <f t="shared" si="21"/>
        <v>0</v>
      </c>
    </row>
    <row r="27" spans="1:22" ht="15.6">
      <c r="A27" s="68" t="s">
        <v>11</v>
      </c>
      <c r="B27" s="64">
        <f t="shared" si="1"/>
        <v>1</v>
      </c>
      <c r="C27" s="61">
        <f t="shared" si="2"/>
        <v>0</v>
      </c>
      <c r="D27" s="65">
        <f t="shared" si="3"/>
        <v>0</v>
      </c>
      <c r="E27" s="64">
        <f t="shared" si="4"/>
        <v>0</v>
      </c>
      <c r="F27" s="61">
        <f t="shared" si="5"/>
        <v>0</v>
      </c>
      <c r="G27" s="65">
        <f t="shared" si="6"/>
        <v>0</v>
      </c>
      <c r="H27" s="64">
        <f t="shared" si="7"/>
        <v>0</v>
      </c>
      <c r="I27" s="61">
        <f t="shared" si="8"/>
        <v>0</v>
      </c>
      <c r="J27" s="65">
        <f t="shared" si="9"/>
        <v>0</v>
      </c>
      <c r="K27" s="64">
        <f t="shared" si="10"/>
        <v>0</v>
      </c>
      <c r="L27" s="61">
        <f t="shared" si="11"/>
        <v>0</v>
      </c>
      <c r="M27" s="65">
        <f t="shared" si="12"/>
        <v>0</v>
      </c>
      <c r="N27" s="64">
        <f t="shared" si="13"/>
        <v>0</v>
      </c>
      <c r="O27" s="61">
        <f t="shared" si="14"/>
        <v>0</v>
      </c>
      <c r="P27" s="65">
        <f t="shared" si="15"/>
        <v>0</v>
      </c>
      <c r="Q27" s="64">
        <f t="shared" si="16"/>
        <v>0</v>
      </c>
      <c r="R27" s="61">
        <f t="shared" si="17"/>
        <v>0</v>
      </c>
      <c r="S27" s="65">
        <f t="shared" si="18"/>
        <v>0</v>
      </c>
      <c r="T27" s="66">
        <f t="shared" si="19"/>
        <v>0</v>
      </c>
      <c r="U27" s="63">
        <f t="shared" si="20"/>
        <v>0</v>
      </c>
      <c r="V27" s="67">
        <f t="shared" si="21"/>
        <v>0</v>
      </c>
    </row>
    <row r="28" spans="1:22" ht="15.6">
      <c r="A28" s="68" t="s">
        <v>12</v>
      </c>
      <c r="B28" s="64">
        <f t="shared" si="1"/>
        <v>0</v>
      </c>
      <c r="C28" s="61">
        <f t="shared" si="2"/>
        <v>1</v>
      </c>
      <c r="D28" s="65">
        <f t="shared" si="3"/>
        <v>0</v>
      </c>
      <c r="E28" s="64">
        <f t="shared" si="4"/>
        <v>1</v>
      </c>
      <c r="F28" s="61">
        <f t="shared" si="5"/>
        <v>1</v>
      </c>
      <c r="G28" s="65">
        <f t="shared" si="6"/>
        <v>1</v>
      </c>
      <c r="H28" s="64">
        <f t="shared" si="7"/>
        <v>1</v>
      </c>
      <c r="I28" s="61">
        <f t="shared" si="8"/>
        <v>1</v>
      </c>
      <c r="J28" s="65">
        <f t="shared" si="9"/>
        <v>1</v>
      </c>
      <c r="K28" s="64">
        <f t="shared" si="10"/>
        <v>1</v>
      </c>
      <c r="L28" s="61">
        <f t="shared" si="11"/>
        <v>1</v>
      </c>
      <c r="M28" s="65">
        <f t="shared" si="12"/>
        <v>1</v>
      </c>
      <c r="N28" s="64">
        <f t="shared" si="13"/>
        <v>0</v>
      </c>
      <c r="O28" s="61">
        <f t="shared" si="14"/>
        <v>0</v>
      </c>
      <c r="P28" s="65">
        <f t="shared" si="15"/>
        <v>0</v>
      </c>
      <c r="Q28" s="64">
        <f t="shared" si="16"/>
        <v>1</v>
      </c>
      <c r="R28" s="61">
        <f t="shared" si="17"/>
        <v>1</v>
      </c>
      <c r="S28" s="65">
        <f t="shared" si="18"/>
        <v>1</v>
      </c>
      <c r="T28" s="66">
        <f t="shared" si="19"/>
        <v>4</v>
      </c>
      <c r="U28" s="63">
        <f t="shared" si="20"/>
        <v>4</v>
      </c>
      <c r="V28" s="67">
        <f t="shared" si="21"/>
        <v>4</v>
      </c>
    </row>
    <row r="29" spans="1:22" ht="15.6">
      <c r="A29" s="68" t="s">
        <v>13</v>
      </c>
      <c r="B29" s="64">
        <f t="shared" si="1"/>
        <v>0</v>
      </c>
      <c r="C29" s="61">
        <f t="shared" si="2"/>
        <v>0</v>
      </c>
      <c r="D29" s="65">
        <f t="shared" si="3"/>
        <v>0</v>
      </c>
      <c r="E29" s="64">
        <f t="shared" si="4"/>
        <v>0</v>
      </c>
      <c r="F29" s="61">
        <f t="shared" si="5"/>
        <v>0</v>
      </c>
      <c r="G29" s="65">
        <f t="shared" si="6"/>
        <v>0</v>
      </c>
      <c r="H29" s="64">
        <f t="shared" si="7"/>
        <v>0</v>
      </c>
      <c r="I29" s="61">
        <f t="shared" si="8"/>
        <v>0</v>
      </c>
      <c r="J29" s="65">
        <f t="shared" si="9"/>
        <v>0</v>
      </c>
      <c r="K29" s="64">
        <f t="shared" si="10"/>
        <v>0</v>
      </c>
      <c r="L29" s="61">
        <f t="shared" si="11"/>
        <v>1</v>
      </c>
      <c r="M29" s="65">
        <f t="shared" si="12"/>
        <v>0</v>
      </c>
      <c r="N29" s="64">
        <f t="shared" si="13"/>
        <v>0</v>
      </c>
      <c r="O29" s="61">
        <f t="shared" si="14"/>
        <v>0</v>
      </c>
      <c r="P29" s="65">
        <f t="shared" si="15"/>
        <v>0</v>
      </c>
      <c r="Q29" s="64">
        <f t="shared" si="16"/>
        <v>0</v>
      </c>
      <c r="R29" s="61">
        <f t="shared" si="17"/>
        <v>0</v>
      </c>
      <c r="S29" s="65">
        <f t="shared" si="18"/>
        <v>0</v>
      </c>
      <c r="T29" s="66">
        <f t="shared" si="19"/>
        <v>0</v>
      </c>
      <c r="U29" s="63">
        <f t="shared" si="20"/>
        <v>1</v>
      </c>
      <c r="V29" s="67">
        <f t="shared" si="21"/>
        <v>0</v>
      </c>
    </row>
    <row r="30" spans="1:22" ht="15.6">
      <c r="A30" s="68" t="s">
        <v>14</v>
      </c>
      <c r="B30" s="64">
        <f t="shared" si="1"/>
        <v>0</v>
      </c>
      <c r="C30" s="61">
        <f t="shared" si="2"/>
        <v>1</v>
      </c>
      <c r="D30" s="65">
        <f t="shared" si="3"/>
        <v>0</v>
      </c>
      <c r="E30" s="64">
        <f t="shared" si="4"/>
        <v>1</v>
      </c>
      <c r="F30" s="61">
        <f t="shared" si="5"/>
        <v>1</v>
      </c>
      <c r="G30" s="65">
        <f t="shared" si="6"/>
        <v>1</v>
      </c>
      <c r="H30" s="64">
        <f t="shared" si="7"/>
        <v>1</v>
      </c>
      <c r="I30" s="61">
        <f t="shared" si="8"/>
        <v>1</v>
      </c>
      <c r="J30" s="65">
        <f t="shared" si="9"/>
        <v>1</v>
      </c>
      <c r="K30" s="64">
        <f t="shared" si="10"/>
        <v>1</v>
      </c>
      <c r="L30" s="61">
        <f t="shared" si="11"/>
        <v>1</v>
      </c>
      <c r="M30" s="65">
        <f t="shared" si="12"/>
        <v>1</v>
      </c>
      <c r="N30" s="64">
        <f t="shared" si="13"/>
        <v>0</v>
      </c>
      <c r="O30" s="61">
        <f t="shared" si="14"/>
        <v>0</v>
      </c>
      <c r="P30" s="65">
        <f t="shared" si="15"/>
        <v>0</v>
      </c>
      <c r="Q30" s="64">
        <f t="shared" si="16"/>
        <v>1</v>
      </c>
      <c r="R30" s="61">
        <f t="shared" si="17"/>
        <v>1</v>
      </c>
      <c r="S30" s="65">
        <f t="shared" si="18"/>
        <v>1</v>
      </c>
      <c r="T30" s="66">
        <f t="shared" si="19"/>
        <v>4</v>
      </c>
      <c r="U30" s="63">
        <f t="shared" si="20"/>
        <v>4</v>
      </c>
      <c r="V30" s="67">
        <f t="shared" si="21"/>
        <v>4</v>
      </c>
    </row>
    <row r="31" spans="1:22" ht="16.2" thickBot="1">
      <c r="A31" s="69" t="s">
        <v>15</v>
      </c>
      <c r="B31" s="70">
        <f t="shared" si="1"/>
        <v>1</v>
      </c>
      <c r="C31" s="71">
        <f t="shared" si="2"/>
        <v>0</v>
      </c>
      <c r="D31" s="72">
        <f t="shared" si="3"/>
        <v>0</v>
      </c>
      <c r="E31" s="64">
        <f t="shared" si="4"/>
        <v>0</v>
      </c>
      <c r="F31" s="61">
        <f t="shared" si="5"/>
        <v>0</v>
      </c>
      <c r="G31" s="65">
        <f t="shared" si="6"/>
        <v>0</v>
      </c>
      <c r="H31" s="64">
        <f t="shared" si="7"/>
        <v>0</v>
      </c>
      <c r="I31" s="61">
        <f t="shared" si="8"/>
        <v>0</v>
      </c>
      <c r="J31" s="65">
        <f t="shared" si="9"/>
        <v>0</v>
      </c>
      <c r="K31" s="64">
        <f t="shared" si="10"/>
        <v>0</v>
      </c>
      <c r="L31" s="61">
        <f t="shared" si="11"/>
        <v>0</v>
      </c>
      <c r="M31" s="65">
        <f t="shared" si="12"/>
        <v>0</v>
      </c>
      <c r="N31" s="64">
        <f t="shared" si="13"/>
        <v>0</v>
      </c>
      <c r="O31" s="61">
        <f t="shared" si="14"/>
        <v>0</v>
      </c>
      <c r="P31" s="65">
        <f t="shared" si="15"/>
        <v>0</v>
      </c>
      <c r="Q31" s="64">
        <f t="shared" si="16"/>
        <v>0</v>
      </c>
      <c r="R31" s="61">
        <f t="shared" si="17"/>
        <v>0</v>
      </c>
      <c r="S31" s="65">
        <f t="shared" si="18"/>
        <v>0</v>
      </c>
      <c r="T31" s="73">
        <f t="shared" si="19"/>
        <v>0</v>
      </c>
      <c r="U31" s="74">
        <f t="shared" si="20"/>
        <v>0</v>
      </c>
      <c r="V31" s="75">
        <f t="shared" si="21"/>
        <v>0</v>
      </c>
    </row>
    <row r="32" spans="1:22" ht="16.2" thickBot="1">
      <c r="A32" s="20" t="s">
        <v>31</v>
      </c>
      <c r="B32" s="77">
        <f>SUM(B20:B31)</f>
        <v>6</v>
      </c>
      <c r="C32" s="78">
        <f>SUM(C20:C31)</f>
        <v>4</v>
      </c>
      <c r="D32" s="79">
        <f>SUM(D20:D31)</f>
        <v>1</v>
      </c>
      <c r="E32" s="77">
        <f>SUM(E20:E31)</f>
        <v>2</v>
      </c>
      <c r="F32" s="78">
        <f t="shared" ref="F32:S32" si="22">SUM(F20:F31)</f>
        <v>4</v>
      </c>
      <c r="G32" s="79">
        <f t="shared" si="22"/>
        <v>2</v>
      </c>
      <c r="H32" s="77">
        <f t="shared" si="22"/>
        <v>3</v>
      </c>
      <c r="I32" s="78">
        <f t="shared" si="22"/>
        <v>5</v>
      </c>
      <c r="J32" s="79">
        <f t="shared" si="22"/>
        <v>3</v>
      </c>
      <c r="K32" s="77">
        <f t="shared" si="22"/>
        <v>4</v>
      </c>
      <c r="L32" s="78">
        <f t="shared" si="22"/>
        <v>6</v>
      </c>
      <c r="M32" s="79">
        <f t="shared" si="22"/>
        <v>4</v>
      </c>
      <c r="N32" s="77">
        <f t="shared" si="22"/>
        <v>0</v>
      </c>
      <c r="O32" s="78">
        <f t="shared" si="22"/>
        <v>1</v>
      </c>
      <c r="P32" s="79">
        <f t="shared" si="22"/>
        <v>0</v>
      </c>
      <c r="Q32" s="77">
        <f t="shared" si="22"/>
        <v>2</v>
      </c>
      <c r="R32" s="78">
        <f t="shared" si="22"/>
        <v>3</v>
      </c>
      <c r="S32" s="79">
        <f t="shared" si="22"/>
        <v>2</v>
      </c>
      <c r="T32" s="80">
        <f t="shared" ref="T32:V32" si="23">SUM(E32,H32,K32,N32,Q32)</f>
        <v>11</v>
      </c>
      <c r="U32" s="81">
        <f t="shared" si="23"/>
        <v>19</v>
      </c>
      <c r="V32" s="82">
        <f t="shared" si="23"/>
        <v>11</v>
      </c>
    </row>
    <row r="34" spans="1:6">
      <c r="A34" s="1"/>
      <c r="B34" s="1" t="s">
        <v>73</v>
      </c>
      <c r="C34" s="1" t="s">
        <v>73</v>
      </c>
      <c r="D34" s="1" t="s">
        <v>76</v>
      </c>
    </row>
    <row r="35" spans="1:6">
      <c r="A35" s="60" t="s">
        <v>68</v>
      </c>
      <c r="B35" s="60">
        <f>B32</f>
        <v>6</v>
      </c>
      <c r="C35" s="60">
        <f t="shared" ref="C35:D35" si="24">C32</f>
        <v>4</v>
      </c>
      <c r="D35" s="60">
        <f t="shared" si="24"/>
        <v>1</v>
      </c>
    </row>
    <row r="36" spans="1:6">
      <c r="A36" s="60" t="s">
        <v>63</v>
      </c>
      <c r="B36" s="60">
        <f>E32</f>
        <v>2</v>
      </c>
      <c r="C36" s="60">
        <f>F32</f>
        <v>4</v>
      </c>
      <c r="D36" s="60">
        <f>G32</f>
        <v>2</v>
      </c>
    </row>
    <row r="37" spans="1:6">
      <c r="A37" s="60" t="s">
        <v>64</v>
      </c>
      <c r="B37" s="60">
        <f>H32</f>
        <v>3</v>
      </c>
      <c r="C37" s="60">
        <f>I32</f>
        <v>5</v>
      </c>
      <c r="D37" s="60">
        <f>J32</f>
        <v>3</v>
      </c>
    </row>
    <row r="38" spans="1:6">
      <c r="A38" s="60" t="s">
        <v>65</v>
      </c>
      <c r="B38" s="60">
        <f>K32</f>
        <v>4</v>
      </c>
      <c r="C38" s="60">
        <f>L32</f>
        <v>6</v>
      </c>
      <c r="D38" s="60">
        <f>M32</f>
        <v>4</v>
      </c>
    </row>
    <row r="39" spans="1:6">
      <c r="A39" s="60" t="s">
        <v>66</v>
      </c>
      <c r="B39" s="60">
        <f>N32</f>
        <v>0</v>
      </c>
      <c r="C39" s="60">
        <f>O32</f>
        <v>1</v>
      </c>
      <c r="D39" s="60">
        <f>P32</f>
        <v>0</v>
      </c>
    </row>
    <row r="40" spans="1:6">
      <c r="A40" s="60" t="s">
        <v>67</v>
      </c>
      <c r="B40" s="60">
        <f>Q32</f>
        <v>2</v>
      </c>
      <c r="C40" s="60">
        <f>R32</f>
        <v>3</v>
      </c>
      <c r="D40" s="60">
        <f>S32</f>
        <v>2</v>
      </c>
    </row>
    <row r="41" spans="1:6">
      <c r="E41" s="1"/>
      <c r="F41" s="1"/>
    </row>
  </sheetData>
  <mergeCells count="15">
    <mergeCell ref="T18:V18"/>
    <mergeCell ref="A18:A19"/>
    <mergeCell ref="E18:G18"/>
    <mergeCell ref="H18:J18"/>
    <mergeCell ref="K18:M18"/>
    <mergeCell ref="N18:P18"/>
    <mergeCell ref="Q18:S18"/>
    <mergeCell ref="B18:D18"/>
    <mergeCell ref="Q1:S1"/>
    <mergeCell ref="A1:A2"/>
    <mergeCell ref="E1:G1"/>
    <mergeCell ref="H1:J1"/>
    <mergeCell ref="K1:M1"/>
    <mergeCell ref="N1:P1"/>
    <mergeCell ref="B1:D1"/>
  </mergeCells>
  <conditionalFormatting sqref="E20:S31">
    <cfRule type="cellIs" dxfId="3" priority="5" operator="equal">
      <formula>1</formula>
    </cfRule>
  </conditionalFormatting>
  <conditionalFormatting sqref="T20:V31">
    <cfRule type="cellIs" dxfId="2" priority="2" operator="equal">
      <formula>5</formula>
    </cfRule>
    <cfRule type="cellIs" dxfId="1" priority="3" operator="equal">
      <formula>0</formula>
    </cfRule>
  </conditionalFormatting>
  <conditionalFormatting sqref="B20:D3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9EF-3A91-4BCA-9C69-6E08B1497FF0}">
  <dimension ref="B1:M39"/>
  <sheetViews>
    <sheetView workbookViewId="0">
      <selection activeCell="F3" sqref="F3"/>
    </sheetView>
  </sheetViews>
  <sheetFormatPr defaultRowHeight="14.4"/>
  <cols>
    <col min="1" max="1" width="8.88671875" style="90"/>
    <col min="2" max="2" width="11.21875" style="95" bestFit="1" customWidth="1"/>
    <col min="3" max="16384" width="8.88671875" style="90"/>
  </cols>
  <sheetData>
    <row r="1" spans="2:13" ht="15" thickBot="1">
      <c r="C1" s="123"/>
      <c r="D1" s="124"/>
      <c r="E1" s="125"/>
    </row>
    <row r="2" spans="2:13" s="95" customFormat="1" ht="16.2" thickBot="1">
      <c r="B2" s="130" t="s">
        <v>49</v>
      </c>
      <c r="C2" s="1" t="s">
        <v>69</v>
      </c>
      <c r="D2" s="1" t="s">
        <v>70</v>
      </c>
      <c r="E2" s="1" t="s">
        <v>71</v>
      </c>
      <c r="F2" s="60" t="s">
        <v>72</v>
      </c>
      <c r="G2" s="1" t="s">
        <v>74</v>
      </c>
      <c r="H2" s="1" t="s">
        <v>75</v>
      </c>
      <c r="I2" s="1" t="s">
        <v>73</v>
      </c>
      <c r="J2" s="1" t="s">
        <v>77</v>
      </c>
      <c r="K2" s="1" t="s">
        <v>76</v>
      </c>
      <c r="L2" s="60"/>
      <c r="M2" s="90" t="s">
        <v>59</v>
      </c>
    </row>
    <row r="3" spans="2:13">
      <c r="B3" s="118" t="s">
        <v>4</v>
      </c>
      <c r="C3" s="98">
        <v>0</v>
      </c>
      <c r="D3" s="91">
        <v>5</v>
      </c>
      <c r="E3" s="99">
        <v>0</v>
      </c>
      <c r="F3" s="100">
        <v>5</v>
      </c>
      <c r="G3" s="101">
        <v>5</v>
      </c>
      <c r="H3" s="102">
        <v>5</v>
      </c>
      <c r="I3" s="101">
        <v>0</v>
      </c>
      <c r="J3" s="101">
        <v>0</v>
      </c>
      <c r="K3" s="102">
        <v>0</v>
      </c>
      <c r="M3" s="90" t="s">
        <v>60</v>
      </c>
    </row>
    <row r="4" spans="2:13">
      <c r="B4" s="118" t="s">
        <v>5</v>
      </c>
      <c r="C4" s="98">
        <v>5</v>
      </c>
      <c r="D4" s="91">
        <v>3</v>
      </c>
      <c r="E4" s="99">
        <v>3</v>
      </c>
      <c r="F4" s="100">
        <v>0</v>
      </c>
      <c r="G4" s="101">
        <v>3</v>
      </c>
      <c r="H4" s="102">
        <v>0</v>
      </c>
      <c r="I4" s="101">
        <v>2</v>
      </c>
      <c r="J4" s="101">
        <v>2</v>
      </c>
      <c r="K4" s="102">
        <v>2</v>
      </c>
      <c r="M4" s="90" t="s">
        <v>61</v>
      </c>
    </row>
    <row r="5" spans="2:13">
      <c r="B5" s="118" t="s">
        <v>6</v>
      </c>
      <c r="C5" s="98">
        <v>5</v>
      </c>
      <c r="D5" s="91">
        <v>5</v>
      </c>
      <c r="E5" s="99">
        <v>5</v>
      </c>
      <c r="F5" s="100">
        <v>0</v>
      </c>
      <c r="G5" s="101">
        <v>0</v>
      </c>
      <c r="H5" s="102">
        <v>0</v>
      </c>
      <c r="I5" s="101">
        <v>0</v>
      </c>
      <c r="J5" s="101">
        <v>5</v>
      </c>
      <c r="K5" s="102">
        <v>0</v>
      </c>
    </row>
    <row r="6" spans="2:13">
      <c r="B6" s="118" t="s">
        <v>7</v>
      </c>
      <c r="C6" s="98">
        <v>1</v>
      </c>
      <c r="D6" s="91">
        <v>5</v>
      </c>
      <c r="E6" s="99">
        <v>1</v>
      </c>
      <c r="F6" s="100">
        <v>4</v>
      </c>
      <c r="G6" s="101">
        <v>5</v>
      </c>
      <c r="H6" s="102">
        <v>4</v>
      </c>
      <c r="I6" s="101">
        <v>0</v>
      </c>
      <c r="J6" s="101">
        <v>0</v>
      </c>
      <c r="K6" s="102">
        <v>0</v>
      </c>
      <c r="M6" s="92" t="s">
        <v>44</v>
      </c>
    </row>
    <row r="7" spans="2:13">
      <c r="B7" s="118" t="s">
        <v>8</v>
      </c>
      <c r="C7" s="98">
        <v>4</v>
      </c>
      <c r="D7" s="91">
        <v>4</v>
      </c>
      <c r="E7" s="99">
        <v>4</v>
      </c>
      <c r="F7" s="100">
        <v>1</v>
      </c>
      <c r="G7" s="101">
        <v>2</v>
      </c>
      <c r="H7" s="102">
        <v>0</v>
      </c>
      <c r="I7" s="101">
        <v>1</v>
      </c>
      <c r="J7" s="101">
        <v>3</v>
      </c>
      <c r="K7" s="102">
        <v>1</v>
      </c>
    </row>
    <row r="8" spans="2:13">
      <c r="B8" s="118" t="s">
        <v>9</v>
      </c>
      <c r="C8" s="98">
        <v>0</v>
      </c>
      <c r="D8" s="91">
        <v>5</v>
      </c>
      <c r="E8" s="99">
        <v>0</v>
      </c>
      <c r="F8" s="100">
        <v>5</v>
      </c>
      <c r="G8" s="101">
        <v>5</v>
      </c>
      <c r="H8" s="102">
        <v>5</v>
      </c>
      <c r="I8" s="101">
        <v>0</v>
      </c>
      <c r="J8" s="101">
        <v>0</v>
      </c>
      <c r="K8" s="102">
        <v>0</v>
      </c>
      <c r="M8" s="92"/>
    </row>
    <row r="9" spans="2:13">
      <c r="B9" s="118" t="s">
        <v>10</v>
      </c>
      <c r="C9" s="98">
        <v>4</v>
      </c>
      <c r="D9" s="91">
        <v>5</v>
      </c>
      <c r="E9" s="99">
        <v>4</v>
      </c>
      <c r="F9" s="100">
        <v>1</v>
      </c>
      <c r="G9" s="101">
        <v>5</v>
      </c>
      <c r="H9" s="102">
        <v>1</v>
      </c>
      <c r="I9" s="101">
        <v>0</v>
      </c>
      <c r="J9" s="101">
        <v>0</v>
      </c>
      <c r="K9" s="102">
        <v>0</v>
      </c>
    </row>
    <row r="10" spans="2:13">
      <c r="B10" s="118" t="s">
        <v>11</v>
      </c>
      <c r="C10" s="98">
        <v>0</v>
      </c>
      <c r="D10" s="91">
        <v>5</v>
      </c>
      <c r="E10" s="99">
        <v>0</v>
      </c>
      <c r="F10" s="100">
        <v>5</v>
      </c>
      <c r="G10" s="101">
        <v>5</v>
      </c>
      <c r="H10" s="102">
        <v>5</v>
      </c>
      <c r="I10" s="101">
        <v>0</v>
      </c>
      <c r="J10" s="101">
        <v>0</v>
      </c>
      <c r="K10" s="102">
        <v>0</v>
      </c>
    </row>
    <row r="11" spans="2:13">
      <c r="B11" s="118" t="s">
        <v>12</v>
      </c>
      <c r="C11" s="98">
        <v>3</v>
      </c>
      <c r="D11" s="91">
        <v>1</v>
      </c>
      <c r="E11" s="99">
        <v>0</v>
      </c>
      <c r="F11" s="100">
        <v>2</v>
      </c>
      <c r="G11" s="101">
        <v>1</v>
      </c>
      <c r="H11" s="102">
        <v>1</v>
      </c>
      <c r="I11" s="101">
        <v>4</v>
      </c>
      <c r="J11" s="101">
        <v>4</v>
      </c>
      <c r="K11" s="102">
        <v>4</v>
      </c>
    </row>
    <row r="12" spans="2:13">
      <c r="B12" s="118" t="s">
        <v>13</v>
      </c>
      <c r="C12" s="98">
        <v>4</v>
      </c>
      <c r="D12" s="91">
        <v>5</v>
      </c>
      <c r="E12" s="99">
        <v>4</v>
      </c>
      <c r="F12" s="100">
        <v>1</v>
      </c>
      <c r="G12" s="101">
        <v>4</v>
      </c>
      <c r="H12" s="102">
        <v>1</v>
      </c>
      <c r="I12" s="101">
        <v>0</v>
      </c>
      <c r="J12" s="101">
        <v>1</v>
      </c>
      <c r="K12" s="102">
        <v>0</v>
      </c>
    </row>
    <row r="13" spans="2:13">
      <c r="B13" s="118" t="s">
        <v>14</v>
      </c>
      <c r="C13" s="98">
        <v>1</v>
      </c>
      <c r="D13" s="91">
        <v>1</v>
      </c>
      <c r="E13" s="99">
        <v>0</v>
      </c>
      <c r="F13" s="100">
        <v>4</v>
      </c>
      <c r="G13" s="101">
        <v>1</v>
      </c>
      <c r="H13" s="102">
        <v>1</v>
      </c>
      <c r="I13" s="101">
        <v>4</v>
      </c>
      <c r="J13" s="101">
        <v>4</v>
      </c>
      <c r="K13" s="102">
        <v>4</v>
      </c>
    </row>
    <row r="14" spans="2:13" ht="15" thickBot="1">
      <c r="B14" s="119" t="s">
        <v>15</v>
      </c>
      <c r="C14" s="126">
        <v>0</v>
      </c>
      <c r="D14" s="120">
        <v>5</v>
      </c>
      <c r="E14" s="127">
        <v>0</v>
      </c>
      <c r="F14" s="128">
        <v>5</v>
      </c>
      <c r="G14" s="121">
        <v>5</v>
      </c>
      <c r="H14" s="129">
        <v>5</v>
      </c>
      <c r="I14" s="121">
        <v>0</v>
      </c>
      <c r="J14" s="121">
        <v>0</v>
      </c>
      <c r="K14" s="122">
        <v>0</v>
      </c>
    </row>
    <row r="15" spans="2:13">
      <c r="B15" s="104" t="s">
        <v>53</v>
      </c>
      <c r="C15" s="108">
        <f t="shared" ref="C15:K15" si="0">COUNTIF(C$3:C$14,5)</f>
        <v>2</v>
      </c>
      <c r="D15" s="112">
        <f t="shared" si="0"/>
        <v>8</v>
      </c>
      <c r="E15" s="116">
        <f t="shared" si="0"/>
        <v>1</v>
      </c>
      <c r="F15" s="108">
        <f t="shared" si="0"/>
        <v>4</v>
      </c>
      <c r="G15" s="114">
        <f t="shared" si="0"/>
        <v>6</v>
      </c>
      <c r="H15" s="106">
        <f t="shared" si="0"/>
        <v>4</v>
      </c>
      <c r="I15" s="110">
        <f t="shared" si="0"/>
        <v>0</v>
      </c>
      <c r="J15" s="114">
        <f t="shared" si="0"/>
        <v>1</v>
      </c>
      <c r="K15" s="116">
        <f t="shared" si="0"/>
        <v>0</v>
      </c>
    </row>
    <row r="16" spans="2:13">
      <c r="B16" s="104" t="s">
        <v>54</v>
      </c>
      <c r="C16" s="108">
        <f t="shared" ref="C16:K16" si="1">COUNTIF(C$3:C$14,4)</f>
        <v>3</v>
      </c>
      <c r="D16" s="112">
        <f t="shared" si="1"/>
        <v>1</v>
      </c>
      <c r="E16" s="116">
        <f t="shared" si="1"/>
        <v>3</v>
      </c>
      <c r="F16" s="108">
        <f t="shared" si="1"/>
        <v>2</v>
      </c>
      <c r="G16" s="114">
        <f t="shared" si="1"/>
        <v>1</v>
      </c>
      <c r="H16" s="106">
        <f t="shared" si="1"/>
        <v>1</v>
      </c>
      <c r="I16" s="110">
        <f t="shared" si="1"/>
        <v>2</v>
      </c>
      <c r="J16" s="114">
        <f t="shared" si="1"/>
        <v>2</v>
      </c>
      <c r="K16" s="116">
        <f t="shared" si="1"/>
        <v>2</v>
      </c>
    </row>
    <row r="17" spans="2:11">
      <c r="B17" s="104" t="s">
        <v>55</v>
      </c>
      <c r="C17" s="108">
        <f t="shared" ref="C17:K17" si="2">COUNTIF(C$3:C$14,3)</f>
        <v>1</v>
      </c>
      <c r="D17" s="112">
        <f t="shared" si="2"/>
        <v>1</v>
      </c>
      <c r="E17" s="116">
        <f t="shared" si="2"/>
        <v>1</v>
      </c>
      <c r="F17" s="108">
        <f t="shared" si="2"/>
        <v>0</v>
      </c>
      <c r="G17" s="114">
        <f t="shared" si="2"/>
        <v>1</v>
      </c>
      <c r="H17" s="106">
        <f t="shared" si="2"/>
        <v>0</v>
      </c>
      <c r="I17" s="110">
        <f t="shared" si="2"/>
        <v>0</v>
      </c>
      <c r="J17" s="114">
        <f t="shared" si="2"/>
        <v>1</v>
      </c>
      <c r="K17" s="116">
        <f t="shared" si="2"/>
        <v>0</v>
      </c>
    </row>
    <row r="18" spans="2:11">
      <c r="B18" s="104" t="s">
        <v>56</v>
      </c>
      <c r="C18" s="108">
        <f t="shared" ref="C18:K18" si="3">COUNTIF(C$3:C$14,2)</f>
        <v>0</v>
      </c>
      <c r="D18" s="112">
        <f t="shared" si="3"/>
        <v>0</v>
      </c>
      <c r="E18" s="116">
        <f t="shared" si="3"/>
        <v>0</v>
      </c>
      <c r="F18" s="108">
        <f t="shared" si="3"/>
        <v>1</v>
      </c>
      <c r="G18" s="114">
        <f t="shared" si="3"/>
        <v>1</v>
      </c>
      <c r="H18" s="106">
        <f t="shared" si="3"/>
        <v>0</v>
      </c>
      <c r="I18" s="110">
        <f t="shared" si="3"/>
        <v>1</v>
      </c>
      <c r="J18" s="114">
        <f t="shared" si="3"/>
        <v>1</v>
      </c>
      <c r="K18" s="116">
        <f t="shared" si="3"/>
        <v>1</v>
      </c>
    </row>
    <row r="19" spans="2:11">
      <c r="B19" s="104" t="s">
        <v>57</v>
      </c>
      <c r="C19" s="108">
        <f t="shared" ref="C19:K19" si="4">COUNTIF(C$3:C$14,1)</f>
        <v>2</v>
      </c>
      <c r="D19" s="112">
        <f t="shared" si="4"/>
        <v>2</v>
      </c>
      <c r="E19" s="116">
        <f t="shared" si="4"/>
        <v>1</v>
      </c>
      <c r="F19" s="108">
        <f t="shared" si="4"/>
        <v>3</v>
      </c>
      <c r="G19" s="114">
        <f t="shared" si="4"/>
        <v>2</v>
      </c>
      <c r="H19" s="106">
        <f t="shared" si="4"/>
        <v>4</v>
      </c>
      <c r="I19" s="110">
        <f t="shared" si="4"/>
        <v>1</v>
      </c>
      <c r="J19" s="114">
        <f t="shared" si="4"/>
        <v>1</v>
      </c>
      <c r="K19" s="116">
        <f t="shared" si="4"/>
        <v>1</v>
      </c>
    </row>
    <row r="20" spans="2:11" ht="15" thickBot="1">
      <c r="B20" s="105" t="s">
        <v>58</v>
      </c>
      <c r="C20" s="109">
        <f t="shared" ref="C20:K20" si="5">COUNTIF(C$3:C$14,0)</f>
        <v>4</v>
      </c>
      <c r="D20" s="113">
        <f t="shared" si="5"/>
        <v>0</v>
      </c>
      <c r="E20" s="117">
        <f t="shared" si="5"/>
        <v>6</v>
      </c>
      <c r="F20" s="109">
        <f t="shared" si="5"/>
        <v>2</v>
      </c>
      <c r="G20" s="115">
        <f t="shared" si="5"/>
        <v>1</v>
      </c>
      <c r="H20" s="107">
        <f t="shared" si="5"/>
        <v>3</v>
      </c>
      <c r="I20" s="111">
        <f t="shared" si="5"/>
        <v>8</v>
      </c>
      <c r="J20" s="115">
        <f t="shared" si="5"/>
        <v>6</v>
      </c>
      <c r="K20" s="117">
        <f t="shared" si="5"/>
        <v>8</v>
      </c>
    </row>
    <row r="21" spans="2:11">
      <c r="B21" s="96"/>
      <c r="C21" s="91"/>
      <c r="D21" s="103"/>
      <c r="E21" s="94"/>
      <c r="F21" s="94"/>
      <c r="G21" s="103"/>
      <c r="H21" s="94"/>
      <c r="I21" s="94"/>
      <c r="J21" s="103"/>
      <c r="K21" s="94"/>
    </row>
    <row r="22" spans="2:11">
      <c r="B22" s="96" t="s">
        <v>28</v>
      </c>
      <c r="C22" s="90" t="s">
        <v>41</v>
      </c>
      <c r="D22" s="103"/>
      <c r="E22" s="94"/>
      <c r="F22" s="94"/>
      <c r="G22" s="103"/>
      <c r="H22" s="94"/>
      <c r="I22" s="94"/>
      <c r="J22" s="103"/>
      <c r="K22" s="94"/>
    </row>
    <row r="23" spans="2:11">
      <c r="B23" s="96" t="s">
        <v>29</v>
      </c>
      <c r="C23" s="90" t="s">
        <v>42</v>
      </c>
      <c r="D23" s="103"/>
      <c r="E23" s="94"/>
      <c r="F23" s="94"/>
      <c r="G23" s="103"/>
      <c r="H23" s="94"/>
      <c r="I23" s="94"/>
      <c r="J23" s="103"/>
      <c r="K23" s="94"/>
    </row>
    <row r="24" spans="2:11">
      <c r="B24" s="96" t="s">
        <v>30</v>
      </c>
      <c r="C24" s="90" t="s">
        <v>43</v>
      </c>
      <c r="D24" s="103"/>
      <c r="E24" s="94"/>
      <c r="F24" s="94"/>
      <c r="G24" s="103"/>
      <c r="H24" s="94"/>
      <c r="I24" s="94"/>
      <c r="J24" s="103"/>
      <c r="K24" s="94"/>
    </row>
    <row r="25" spans="2:11">
      <c r="B25" s="96"/>
      <c r="D25" s="103"/>
      <c r="E25" s="94"/>
      <c r="F25" s="94"/>
      <c r="G25" s="103"/>
      <c r="H25" s="94"/>
      <c r="I25" s="94"/>
      <c r="J25" s="103"/>
      <c r="K25" s="94"/>
    </row>
    <row r="26" spans="2:11">
      <c r="B26" s="97" t="s">
        <v>32</v>
      </c>
      <c r="C26" s="93" t="s">
        <v>46</v>
      </c>
      <c r="D26" s="103"/>
      <c r="E26" s="94"/>
      <c r="F26" s="94"/>
      <c r="G26" s="103"/>
      <c r="H26" s="94"/>
      <c r="I26" s="94"/>
      <c r="J26" s="103"/>
      <c r="K26" s="94"/>
    </row>
    <row r="27" spans="2:11">
      <c r="B27" s="97" t="s">
        <v>45</v>
      </c>
      <c r="C27" s="93" t="s">
        <v>47</v>
      </c>
      <c r="D27" s="103"/>
      <c r="E27" s="94"/>
      <c r="F27" s="94"/>
      <c r="G27" s="103"/>
      <c r="H27" s="94"/>
      <c r="I27" s="94"/>
      <c r="J27" s="103"/>
      <c r="K27" s="94"/>
    </row>
    <row r="28" spans="2:11">
      <c r="B28" s="97" t="s">
        <v>34</v>
      </c>
      <c r="C28" s="93" t="s">
        <v>48</v>
      </c>
      <c r="D28" s="91"/>
      <c r="E28" s="91"/>
    </row>
    <row r="30" spans="2:11">
      <c r="B30" s="97" t="s">
        <v>35</v>
      </c>
      <c r="C30" s="93" t="s">
        <v>50</v>
      </c>
    </row>
    <row r="31" spans="2:11">
      <c r="B31" s="97" t="s">
        <v>36</v>
      </c>
      <c r="C31" s="93" t="s">
        <v>51</v>
      </c>
    </row>
    <row r="32" spans="2:11">
      <c r="B32" s="97" t="s">
        <v>37</v>
      </c>
      <c r="C32" s="93" t="s">
        <v>52</v>
      </c>
    </row>
    <row r="35" spans="4:4">
      <c r="D35" s="91"/>
    </row>
    <row r="36" spans="4:4">
      <c r="D36" s="91"/>
    </row>
    <row r="37" spans="4:4">
      <c r="D37" s="91"/>
    </row>
    <row r="38" spans="4:4">
      <c r="D38" s="91"/>
    </row>
    <row r="39" spans="4:4">
      <c r="D39" s="9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20</vt:i4>
      </vt:variant>
    </vt:vector>
  </HeadingPairs>
  <TitlesOfParts>
    <vt:vector size="26" baseType="lpstr">
      <vt:lpstr>Based-Instances Measures</vt:lpstr>
      <vt:lpstr>Friedman</vt:lpstr>
      <vt:lpstr>Hybrid</vt:lpstr>
      <vt:lpstr>Local</vt:lpstr>
      <vt:lpstr>Global</vt:lpstr>
      <vt:lpstr>Measures</vt:lpstr>
      <vt:lpstr>subset</vt:lpstr>
      <vt:lpstr>accuracy</vt:lpstr>
      <vt:lpstr>average</vt:lpstr>
      <vt:lpstr>HL</vt:lpstr>
      <vt:lpstr>precision</vt:lpstr>
      <vt:lpstr>recall</vt:lpstr>
      <vt:lpstr>f1</vt:lpstr>
      <vt:lpstr>dataset - Hybrid better than </vt:lpstr>
      <vt:lpstr>dataset - Local better than</vt:lpstr>
      <vt:lpstr>dataset - Global better than</vt:lpstr>
      <vt:lpstr>measures - Hybrid better than</vt:lpstr>
      <vt:lpstr>measures - Local better than </vt:lpstr>
      <vt:lpstr>measures - Global better than</vt:lpstr>
      <vt:lpstr>nemenyi</vt:lpstr>
      <vt:lpstr>FN-SA</vt:lpstr>
      <vt:lpstr>FN-A</vt:lpstr>
      <vt:lpstr>FN-HL</vt:lpstr>
      <vt:lpstr>FN-P</vt:lpstr>
      <vt:lpstr>FN-R</vt:lpstr>
      <vt:lpstr>FN-F1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Cissa Gatto</dc:creator>
  <cp:lastModifiedBy>Cissa Gatto</cp:lastModifiedBy>
  <cp:lastPrinted>2020-09-25T00:58:52Z</cp:lastPrinted>
  <dcterms:created xsi:type="dcterms:W3CDTF">2020-09-17T18:04:07Z</dcterms:created>
  <dcterms:modified xsi:type="dcterms:W3CDTF">2020-09-25T01:04:11Z</dcterms:modified>
</cp:coreProperties>
</file>