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ea57927545eb8de/Desktop/Project population/"/>
    </mc:Choice>
  </mc:AlternateContent>
  <xr:revisionPtr revIDLastSave="0" documentId="8_{2B821FF2-C694-4E0C-81C6-3E8E0795A1E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Metadata" sheetId="2" r:id="rId2"/>
    <sheet name="Age group" sheetId="11" r:id="rId3"/>
    <sheet name="Formulas" sheetId="3" r:id="rId4"/>
    <sheet name="Linked_Data" sheetId="5" r:id="rId5"/>
    <sheet name="Summary" sheetId="7" r:id="rId6"/>
  </sheets>
  <definedNames>
    <definedName name="_xlcn.WorksheetConnection_نسخة_Population_by_Nationality_Gender_and_Age_groups_1edit_2.xlsxالجدول1" hidden="1">tablePopulation[]</definedName>
    <definedName name="_xlcn.WorksheetConnection_نسخة_Population_by_Nationality_Gender_and_Age_groups_1edit_2.xlsxالجدول7" hidden="1">tableagegroup[]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الجدول7" name="الجدول7" connection="WorksheetConnection_نسخة_Population_by_Nationality_Gender_and_Age_groups_1edit_2.xlsx!الجدول7"/>
          <x15:modelTable id="الجدول1" name="الجدول1" connection="WorksheetConnection_نسخة_Population_by_Nationality_Gender_and_Age_groups_1edit_2.xlsx!الجدول1"/>
        </x15:modelTables>
        <x15:modelRelationships>
          <x15:modelRelationship fromTable="الجدول1" fromColumn="Column1" toTable="الجدول7" toColumn="Age Group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B22" i="1"/>
  <c r="C22" i="1"/>
  <c r="D22" i="1"/>
  <c r="E22" i="1"/>
  <c r="F22" i="1"/>
  <c r="G22" i="1"/>
  <c r="J22" i="1"/>
  <c r="W25" i="5" s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T25" i="5"/>
  <c r="N10" i="3"/>
  <c r="N9" i="3"/>
  <c r="N6" i="3"/>
  <c r="N8" i="3"/>
  <c r="N7" i="3"/>
  <c r="P5" i="1"/>
  <c r="N5" i="1"/>
  <c r="R5" i="1"/>
  <c r="Q5" i="1"/>
  <c r="O5" i="1"/>
  <c r="N10" i="5" l="1"/>
  <c r="I22" i="1"/>
  <c r="H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561BAD-751B-4D6E-A557-0B536DA814AA}" keepAlive="1" name="ThisWorkbookDataModel" description="نموذج البيانات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1D6719-0F21-48A4-B5D8-7D6AB11256D2}" name="WorksheetConnection_نسخة_Population_by_Nationality_Gender_and_Age_groups_1edit_2.xlsx!الجدول1" type="102" refreshedVersion="8" minRefreshableVersion="5">
    <extLst>
      <ext xmlns:x15="http://schemas.microsoft.com/office/spreadsheetml/2010/11/main" uri="{DE250136-89BD-433C-8126-D09CA5730AF9}">
        <x15:connection id="الجدول1">
          <x15:rangePr sourceName="_xlcn.WorksheetConnection_نسخة_Population_by_Nationality_Gender_and_Age_groups_1edit_2.xlsxالجدول1"/>
        </x15:connection>
      </ext>
    </extLst>
  </connection>
  <connection id="3" xr16:uid="{88A5DAFD-179E-4243-B522-C63F57CE024A}" name="WorksheetConnection_نسخة_Population_by_Nationality_Gender_and_Age_groups_1edit_2.xlsx!الجدول7" type="102" refreshedVersion="8" minRefreshableVersion="5">
    <extLst>
      <ext xmlns:x15="http://schemas.microsoft.com/office/spreadsheetml/2010/11/main" uri="{DE250136-89BD-433C-8126-D09CA5730AF9}">
        <x15:connection id="الجدول7">
          <x15:rangePr sourceName="_xlcn.WorksheetConnection_نسخة_Population_by_Nationality_Gender_and_Age_groups_1edit_2.xlsxالجدول7"/>
        </x15:connection>
      </ext>
    </extLst>
  </connection>
</connections>
</file>

<file path=xl/sharedStrings.xml><?xml version="1.0" encoding="utf-8"?>
<sst xmlns="http://schemas.openxmlformats.org/spreadsheetml/2006/main" count="161" uniqueCount="85">
  <si>
    <t xml:space="preserve"> Population by Nationality, Gender, and Age groups, 2022G</t>
  </si>
  <si>
    <t>0-4</t>
  </si>
  <si>
    <t>05-9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</si>
  <si>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</si>
  <si>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</si>
  <si>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</si>
  <si>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</si>
  <si>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</si>
  <si>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</si>
  <si>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</si>
  <si>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</si>
  <si>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</si>
  <si>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</si>
  <si>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</si>
  <si>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</si>
  <si>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</si>
  <si>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</si>
  <si>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</si>
  <si>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 xml:space="preserve">   Total Population</t>
  </si>
  <si>
    <t xml:space="preserve">    NonSaudi</t>
  </si>
  <si>
    <t xml:space="preserve">     Saudi</t>
  </si>
  <si>
    <t>Age group</t>
  </si>
  <si>
    <t xml:space="preserve">    MALE</t>
  </si>
  <si>
    <t xml:space="preserve">   FEMALE</t>
  </si>
  <si>
    <t xml:space="preserve">    Total</t>
  </si>
  <si>
    <t xml:space="preserve">    FEMALE</t>
  </si>
  <si>
    <t xml:space="preserve">               Total</t>
  </si>
  <si>
    <t>العمود</t>
  </si>
  <si>
    <t>الوصف</t>
  </si>
  <si>
    <t>الفئة العمرية (مثلاً: 0–4، 5–9، 10–14 … 80+).</t>
  </si>
  <si>
    <t>Saudi Male</t>
  </si>
  <si>
    <t>عدد الذكور السعوديين في هذه الفئة العمرية.</t>
  </si>
  <si>
    <t>Saudi Female</t>
  </si>
  <si>
    <t>عدد الإناث السعوديات في هذه الفئة العمرية.</t>
  </si>
  <si>
    <t>Saudi Total</t>
  </si>
  <si>
    <t>مجموع الذكور والإناث السعوديين في هذه الفئة العمرية.</t>
  </si>
  <si>
    <t>NonSaudi Male</t>
  </si>
  <si>
    <t>عدد الذكور غير السعوديين في هذه الفئة العمرية.</t>
  </si>
  <si>
    <t>NonSaudi Female</t>
  </si>
  <si>
    <t>عدد الإناث غير السعوديات في هذه الفئة العمرية.</t>
  </si>
  <si>
    <t>NonSaudi Total</t>
  </si>
  <si>
    <t>مجموع الذكور والإناث غير السعوديين في هذه الفئة العمرية.</t>
  </si>
  <si>
    <t>Total Male</t>
  </si>
  <si>
    <t>إجمالي الذكور (سعوديين + غير سعوديين) في هذه الفئة العمرية.</t>
  </si>
  <si>
    <t>Total Female</t>
  </si>
  <si>
    <t>إجمالي الإناث (سعوديات + غير سعوديات) في هذه الفئة العمرية.</t>
  </si>
  <si>
    <t>Total Population</t>
  </si>
  <si>
    <t>العدد الكلي للسكان (ذكور + إناث، سعوديين + غير سعوديين) في هذه الفئة العمرية.</t>
  </si>
  <si>
    <t>البيانات الوصفية للجدول (Metadata)</t>
  </si>
  <si>
    <t>SUM</t>
  </si>
  <si>
    <t>Max</t>
  </si>
  <si>
    <t>min</t>
  </si>
  <si>
    <t>AVER</t>
  </si>
  <si>
    <t>count</t>
  </si>
  <si>
    <t>Operations on Total Population</t>
  </si>
  <si>
    <t>Total Population +10%</t>
  </si>
  <si>
    <t>10%</t>
  </si>
  <si>
    <t xml:space="preserve">  Total Population</t>
  </si>
  <si>
    <t>20%</t>
  </si>
  <si>
    <t>تم إجراء عمليات إحصائية أساسية على إجمالي السكان، مثل: SUM (المجموع)، MAX (أعلى قيمة)، MIN (أدنى قيمة)، و COUNT (عدد القيم).</t>
  </si>
  <si>
    <t>Total Population +20%</t>
  </si>
  <si>
    <t>إجمالي السكان بعد زيادة 10% (أي ضرب القيمة الأصلية في 1.10</t>
  </si>
  <si>
    <t>إجمالي السكان بعد زيادة 20% (أي ضرب القيمة الأصلية في 1.20).</t>
  </si>
  <si>
    <t>كم فئة عمرية فيها الإناث السعوديات أكبر من مليون والإناث غير سعوديات أكبر من 200 ألف</t>
  </si>
  <si>
    <t>مجموع عدد السعوديين (ذكور + إناث) فقط للفئات العمرية اللي مجموعهم أكبر من 2 مليون</t>
  </si>
  <si>
    <t xml:space="preserve">نتيجه الدوال </t>
  </si>
  <si>
    <t xml:space="preserve">ايهم أكبر عدد الذكورالسعوديين أو غير السعوديين </t>
  </si>
  <si>
    <t>عدد الفئات العمريه للذكور</t>
  </si>
  <si>
    <t>حساب المتوسط لإناث غير السعوديات</t>
  </si>
  <si>
    <t>لصق ص لعمود السعوديين الذكور</t>
  </si>
  <si>
    <t>لصق المجموع الإجمالي للسكان "لصق ارتباط"</t>
  </si>
  <si>
    <t>لصق قيم وتنسيق اجمالي عدد السكان الذكورالسعوديين</t>
  </si>
  <si>
    <t>لصق قيم وتنسيق المصدر اجمالي عدد السكان</t>
  </si>
  <si>
    <t>لصق ارتباط للعمود الإجمالي الكلي لعدد السكان</t>
  </si>
  <si>
    <t>(فارغ)</t>
  </si>
  <si>
    <t>الإجمالي الكلي</t>
  </si>
  <si>
    <t>عمود1</t>
  </si>
  <si>
    <t>متوسط من عمود4</t>
  </si>
  <si>
    <t>متوسط من عمود7</t>
  </si>
  <si>
    <t>Age GroupID</t>
  </si>
  <si>
    <t>Age groups</t>
  </si>
  <si>
    <t>Saudi MALE</t>
  </si>
  <si>
    <t>NonSaudi MALE</t>
  </si>
  <si>
    <t>NonSaudi FEMALE</t>
  </si>
  <si>
    <t>Saudi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</si>
</sst>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name val="MS Sans Serif"/>
      <charset val="178"/>
    </font>
    <font>
      <b/>
      <sz val="12"/>
      <name val="Tahoma (Arabic)"/>
      <family val="2"/>
      <charset val="178"/>
    </font>
    <font>
      <sz val="10"/>
      <name val="Arial"/>
      <family val="2"/>
    </font>
    <font>
      <sz val="14"/>
      <color rgb="FF0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Symbol"/>
      <family val="1"/>
      <charset val="2"/>
    </font>
    <font>
      <sz val="14"/>
      <name val="PT Bold Heading"/>
      <charset val="178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9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D2B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F0DB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56">
    <xf numFmtId="0" fontId="0" fillId="0" borderId="0" xfId="0"/>
    <xf numFmtId="0" fontId="5" fillId="2" borderId="10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 readingOrder="2"/>
    </xf>
    <xf numFmtId="0" fontId="9" fillId="0" borderId="0" xfId="2" applyFont="1" applyAlignment="1">
      <alignment vertic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vertical="center" wrapText="1" readingOrder="2"/>
    </xf>
    <xf numFmtId="0" fontId="4" fillId="0" borderId="7" xfId="0" applyFont="1" applyBorder="1" applyAlignment="1">
      <alignment horizontal="center" vertical="center" wrapText="1" readingOrder="2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3" fontId="7" fillId="0" borderId="8" xfId="2" applyNumberFormat="1" applyFont="1" applyBorder="1" applyAlignment="1">
      <alignment horizontal="center" vertical="center" wrapText="1" shrinkToFi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3" fontId="5" fillId="0" borderId="12" xfId="2" applyNumberFormat="1" applyFont="1" applyBorder="1" applyAlignment="1">
      <alignment horizontal="center" vertical="center"/>
    </xf>
    <xf numFmtId="0" fontId="5" fillId="3" borderId="10" xfId="2" quotePrefix="1" applyFont="1" applyFill="1" applyBorder="1" applyAlignment="1">
      <alignment horizontal="center" vertical="center"/>
    </xf>
    <xf numFmtId="0" fontId="5" fillId="4" borderId="10" xfId="2" quotePrefix="1" applyFont="1" applyFill="1" applyBorder="1" applyAlignment="1">
      <alignment horizontal="center" vertical="center"/>
    </xf>
    <xf numFmtId="0" fontId="5" fillId="4" borderId="10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3" fontId="8" fillId="0" borderId="0" xfId="2" applyNumberFormat="1" applyFont="1" applyAlignment="1">
      <alignment vertical="center" readingOrder="2"/>
    </xf>
    <xf numFmtId="0" fontId="13" fillId="0" borderId="0" xfId="0" applyFont="1"/>
    <xf numFmtId="3" fontId="7" fillId="0" borderId="7" xfId="2" applyNumberFormat="1" applyFont="1" applyBorder="1" applyAlignment="1">
      <alignment horizontal="center" vertical="center" wrapText="1" shrinkToFit="1"/>
    </xf>
    <xf numFmtId="3" fontId="7" fillId="0" borderId="12" xfId="2" applyNumberFormat="1" applyFont="1" applyBorder="1" applyAlignment="1">
      <alignment horizontal="center" vertical="center" wrapText="1" shrinkToFit="1"/>
    </xf>
    <xf numFmtId="9" fontId="0" fillId="0" borderId="0" xfId="0" applyNumberFormat="1"/>
    <xf numFmtId="0" fontId="14" fillId="0" borderId="0" xfId="0" applyFont="1"/>
    <xf numFmtId="3" fontId="0" fillId="0" borderId="0" xfId="0" applyNumberFormat="1"/>
    <xf numFmtId="0" fontId="15" fillId="0" borderId="0" xfId="0" applyFont="1"/>
    <xf numFmtId="0" fontId="10" fillId="0" borderId="0" xfId="0" applyFont="1"/>
    <xf numFmtId="0" fontId="6" fillId="2" borderId="8" xfId="2" applyFont="1" applyFill="1" applyBorder="1" applyAlignment="1">
      <alignment horizontal="center" vertical="center"/>
    </xf>
    <xf numFmtId="0" fontId="6" fillId="2" borderId="9" xfId="2" applyFont="1" applyFill="1" applyBorder="1" applyAlignment="1">
      <alignment horizontal="center" vertical="center"/>
    </xf>
    <xf numFmtId="3" fontId="7" fillId="6" borderId="8" xfId="2" applyNumberFormat="1" applyFont="1" applyFill="1" applyBorder="1" applyAlignment="1">
      <alignment horizontal="center" vertical="center" wrapText="1" shrinkToFit="1"/>
    </xf>
    <xf numFmtId="3" fontId="7" fillId="7" borderId="8" xfId="2" applyNumberFormat="1" applyFont="1" applyFill="1" applyBorder="1" applyAlignment="1">
      <alignment horizontal="center" vertical="center" wrapText="1" shrinkToFit="1"/>
    </xf>
    <xf numFmtId="0" fontId="5" fillId="2" borderId="10" xfId="2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 readingOrder="2"/>
    </xf>
    <xf numFmtId="0" fontId="4" fillId="2" borderId="7" xfId="0" applyFont="1" applyFill="1" applyBorder="1" applyAlignment="1">
      <alignment horizontal="center" vertical="center" wrapText="1" readingOrder="2"/>
    </xf>
    <xf numFmtId="0" fontId="5" fillId="8" borderId="13" xfId="2" applyFont="1" applyFill="1" applyBorder="1" applyAlignment="1">
      <alignment horizontal="center" vertical="center"/>
    </xf>
    <xf numFmtId="3" fontId="5" fillId="8" borderId="14" xfId="2" applyNumberFormat="1" applyFont="1" applyFill="1" applyBorder="1" applyAlignment="1">
      <alignment horizontal="center" vertical="center"/>
    </xf>
    <xf numFmtId="3" fontId="7" fillId="9" borderId="8" xfId="2" applyNumberFormat="1" applyFont="1" applyFill="1" applyBorder="1" applyAlignment="1">
      <alignment horizontal="center" vertical="center" wrapText="1" shrinkToFit="1"/>
    </xf>
    <xf numFmtId="3" fontId="5" fillId="9" borderId="14" xfId="2" applyNumberFormat="1" applyFont="1" applyFill="1" applyBorder="1" applyAlignment="1">
      <alignment horizontal="center" vertical="center"/>
    </xf>
    <xf numFmtId="0" fontId="0" fillId="3" borderId="0" xfId="0" applyFill="1"/>
    <xf numFmtId="0" fontId="6" fillId="9" borderId="8" xfId="2" applyFont="1" applyFill="1" applyBorder="1" applyAlignment="1">
      <alignment horizontal="center" vertical="center"/>
    </xf>
    <xf numFmtId="0" fontId="0" fillId="6" borderId="0" xfId="0" applyFill="1"/>
    <xf numFmtId="0" fontId="0" fillId="6" borderId="15" xfId="0" applyFill="1" applyBorder="1"/>
    <xf numFmtId="0" fontId="16" fillId="0" borderId="0" xfId="0" applyFont="1"/>
    <xf numFmtId="0" fontId="16" fillId="0" borderId="0" xfId="0" pivotButton="1" applyFont="1"/>
    <xf numFmtId="0" fontId="17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5" borderId="3" xfId="1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</cellXfs>
  <cellStyles count="4">
    <cellStyle name="Normal" xfId="0" builtinId="0"/>
    <cellStyle name="Normal 11" xfId="1" xr:uid="{00000000-0005-0000-0000-000001000000}"/>
    <cellStyle name="Normal 2" xfId="2" xr:uid="{00000000-0005-0000-0000-000002000000}"/>
    <cellStyle name="Normal 3 4" xfId="3" xr:uid="{00000000-0005-0000-0000-00000300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bottom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ymbol"/>
        <family val="1"/>
        <charset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 (Arabic)"/>
        <family val="2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PT Bold Heading"/>
        <charset val="178"/>
        <scheme val="none"/>
      </font>
      <alignment horizontal="general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PT Bold Heading"/>
        <charset val="178"/>
        <scheme val="none"/>
      </font>
      <alignment horizontal="general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PT Bold Heading"/>
        <charset val="178"/>
        <scheme val="none"/>
      </font>
      <alignment horizontal="general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PT Bold Heading"/>
        <charset val="178"/>
        <scheme val="none"/>
      </font>
      <alignment horizontal="general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PT Bold Heading"/>
        <charset val="178"/>
        <scheme val="none"/>
      </font>
      <alignment horizontal="general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PT Bold Heading"/>
        <charset val="178"/>
        <scheme val="none"/>
      </font>
      <alignment horizontal="general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PT Bold Heading"/>
        <charset val="178"/>
        <scheme val="none"/>
      </font>
      <alignment horizontal="general" vertical="center" textRotation="0" wrapText="0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Next Device" refreshedDate="45904.26486747685" createdVersion="8" refreshedVersion="8" minRefreshableVersion="3" recordCount="21" xr:uid="{01A00C6E-D384-594C-B296-E3A53D946862}">
  <cacheSource type="worksheet">
    <worksheetSource name="tablePopulation"/>
  </cacheSource>
  <cacheFields count="12">
    <cacheField name="عمود1" numFmtId="0">
      <sharedItems containsBlank="1" count="21">
        <s v=" Population by Nationality, Gender, and Age groups, 2022G"/>
        <m/>
        <s v="Age group"/>
        <s v="0-4"/>
        <s v="0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+"/>
        <s v="               Total"/>
      </sharedItems>
    </cacheField>
    <cacheField name="عمود2" numFmtId="0">
      <sharedItems containsBlank="1" containsMixedTypes="1" containsNumber="1" containsInteger="1" minValue="54159" maxValue="9434131" count="20">
        <m/>
        <s v="    MALE"/>
        <n v="1106938"/>
        <n v="1148999"/>
        <n v="1068186"/>
        <n v="941806"/>
        <n v="868712"/>
        <n v="859531"/>
        <n v="770595"/>
        <n v="679028"/>
        <n v="534889"/>
        <n v="381557"/>
        <n v="310703"/>
        <n v="252068"/>
        <n v="186840"/>
        <n v="127205"/>
        <n v="75465"/>
        <n v="54159"/>
        <n v="67450"/>
        <n v="9434131"/>
      </sharedItems>
    </cacheField>
    <cacheField name="عمود3" numFmtId="0">
      <sharedItems containsBlank="1" containsMixedTypes="1" containsNumber="1" containsInteger="1" minValue="56412" maxValue="9358131" count="21">
        <m/>
        <s v="     Saudi"/>
        <s v="   FEMALE"/>
        <n v="1067017"/>
        <n v="1108681"/>
        <n v="1031817"/>
        <n v="916439"/>
        <n v="850780"/>
        <n v="842731"/>
        <n v="758562"/>
        <n v="675023"/>
        <n v="543104"/>
        <n v="404356"/>
        <n v="343291"/>
        <n v="276936"/>
        <n v="203802"/>
        <n v="129931"/>
        <n v="80111"/>
        <n v="56412"/>
        <n v="69138"/>
        <n v="9358131"/>
      </sharedItems>
    </cacheField>
    <cacheField name="عمود4" numFmtId="0">
      <sharedItems containsBlank="1" containsMixedTypes="1" containsNumber="1" containsInteger="1" minValue="110571" maxValue="18792262" count="20">
        <m/>
        <s v="    Total"/>
        <n v="2173955"/>
        <n v="2257680"/>
        <n v="2100003"/>
        <n v="1858245"/>
        <n v="1719492"/>
        <n v="1702262"/>
        <n v="1529157"/>
        <n v="1354051"/>
        <n v="1077993"/>
        <n v="785913"/>
        <n v="653994"/>
        <n v="529004"/>
        <n v="390642"/>
        <n v="257136"/>
        <n v="155576"/>
        <n v="110571"/>
        <n v="136588"/>
        <n v="18792262"/>
      </sharedItems>
    </cacheField>
    <cacheField name="عمود5" numFmtId="0">
      <sharedItems containsBlank="1" containsMixedTypes="1" containsNumber="1" containsInteger="1" minValue="11686" maxValue="10244464"/>
    </cacheField>
    <cacheField name="عمود6" numFmtId="0">
      <sharedItems containsBlank="1" containsMixedTypes="1" containsNumber="1" containsInteger="1" minValue="7688" maxValue="3138498"/>
    </cacheField>
    <cacheField name="عمود7" numFmtId="0">
      <sharedItems containsBlank="1" containsMixedTypes="1" containsNumber="1" containsInteger="1" minValue="19967" maxValue="13382962" count="20">
        <m/>
        <s v="    Total"/>
        <n v="404204"/>
        <n v="504637"/>
        <n v="446411"/>
        <n v="338455"/>
        <n v="896490"/>
        <n v="2043453"/>
        <n v="2363675"/>
        <n v="2110905"/>
        <n v="1575884"/>
        <n v="1039267"/>
        <n v="734378"/>
        <n v="466215"/>
        <n v="257010"/>
        <n v="111323"/>
        <n v="49767"/>
        <n v="20921"/>
        <n v="19967"/>
        <n v="13382962"/>
      </sharedItems>
    </cacheField>
    <cacheField name="عمود8" numFmtId="0">
      <sharedItems containsBlank="1" containsMixedTypes="1" containsNumber="1" containsInteger="1" minValue="67392" maxValue="19678595"/>
    </cacheField>
    <cacheField name="عمود9" numFmtId="0">
      <sharedItems containsBlank="1" containsMixedTypes="1" containsNumber="1" containsInteger="1" minValue="64100" maxValue="12496629"/>
    </cacheField>
    <cacheField name="عمود10" numFmtId="0">
      <sharedItems containsBlank="1" containsMixedTypes="1" containsNumber="1" containsInteger="1" minValue="131492" maxValue="32175224" count="20">
        <m/>
        <s v="    Total"/>
        <n v="2578159"/>
        <n v="2762317"/>
        <n v="2546414"/>
        <n v="2196700"/>
        <n v="2615982"/>
        <n v="3745715"/>
        <n v="3892832"/>
        <n v="3464956"/>
        <n v="2653877"/>
        <n v="1825180"/>
        <n v="1388372"/>
        <n v="995219"/>
        <n v="647652"/>
        <n v="368459"/>
        <n v="205343"/>
        <n v="131492"/>
        <n v="156555"/>
        <n v="32175224"/>
      </sharedItems>
    </cacheField>
    <cacheField name="Column1" numFmtId="3">
      <sharedItems containsNonDate="0" containsString="0" containsBlank="1"/>
    </cacheField>
    <cacheField name="Column2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m/>
    <m/>
    <x v="0"/>
    <m/>
    <m/>
    <x v="0"/>
    <m/>
    <m/>
  </r>
  <r>
    <x v="1"/>
    <x v="0"/>
    <x v="1"/>
    <x v="0"/>
    <m/>
    <s v="    NonSaudi"/>
    <x v="0"/>
    <m/>
    <s v="   Total Population"/>
    <x v="0"/>
    <m/>
    <m/>
  </r>
  <r>
    <x v="2"/>
    <x v="1"/>
    <x v="2"/>
    <x v="1"/>
    <s v="    MALE"/>
    <s v="    FEMALE"/>
    <x v="1"/>
    <s v="    MALE"/>
    <s v="    FEMALE"/>
    <x v="1"/>
    <m/>
    <m/>
  </r>
  <r>
    <x v="3"/>
    <x v="2"/>
    <x v="3"/>
    <x v="2"/>
    <n v="207304"/>
    <n v="196900"/>
    <x v="2"/>
    <n v="1314242"/>
    <n v="1263917"/>
    <x v="2"/>
    <m/>
    <m/>
  </r>
  <r>
    <x v="4"/>
    <x v="3"/>
    <x v="4"/>
    <x v="3"/>
    <n v="258552"/>
    <n v="246085"/>
    <x v="3"/>
    <n v="1407551"/>
    <n v="1354766"/>
    <x v="3"/>
    <m/>
    <m/>
  </r>
  <r>
    <x v="5"/>
    <x v="4"/>
    <x v="5"/>
    <x v="4"/>
    <n v="229199"/>
    <n v="217212"/>
    <x v="4"/>
    <n v="1297385"/>
    <n v="1249029"/>
    <x v="4"/>
    <m/>
    <m/>
  </r>
  <r>
    <x v="6"/>
    <x v="5"/>
    <x v="6"/>
    <x v="5"/>
    <n v="175010"/>
    <n v="163445"/>
    <x v="5"/>
    <n v="1116816"/>
    <n v="1079884"/>
    <x v="5"/>
    <m/>
    <m/>
  </r>
  <r>
    <x v="7"/>
    <x v="6"/>
    <x v="7"/>
    <x v="6"/>
    <n v="696723"/>
    <n v="199767"/>
    <x v="6"/>
    <n v="1565435"/>
    <n v="1050547"/>
    <x v="6"/>
    <m/>
    <m/>
  </r>
  <r>
    <x v="8"/>
    <x v="7"/>
    <x v="8"/>
    <x v="7"/>
    <n v="1643796"/>
    <n v="399657"/>
    <x v="7"/>
    <n v="2503327"/>
    <n v="1242388"/>
    <x v="7"/>
    <m/>
    <m/>
  </r>
  <r>
    <x v="9"/>
    <x v="8"/>
    <x v="9"/>
    <x v="8"/>
    <n v="1871377"/>
    <n v="492298"/>
    <x v="8"/>
    <n v="2641972"/>
    <n v="1250860"/>
    <x v="8"/>
    <m/>
    <m/>
  </r>
  <r>
    <x v="10"/>
    <x v="9"/>
    <x v="10"/>
    <x v="9"/>
    <n v="1672645"/>
    <n v="438260"/>
    <x v="9"/>
    <n v="2351673"/>
    <n v="1113283"/>
    <x v="9"/>
    <m/>
    <m/>
  </r>
  <r>
    <x v="11"/>
    <x v="10"/>
    <x v="11"/>
    <x v="10"/>
    <n v="1279957"/>
    <n v="295927"/>
    <x v="10"/>
    <n v="1814846"/>
    <n v="839031"/>
    <x v="10"/>
    <m/>
    <m/>
  </r>
  <r>
    <x v="12"/>
    <x v="11"/>
    <x v="12"/>
    <x v="11"/>
    <n v="851367"/>
    <n v="187900"/>
    <x v="11"/>
    <n v="1232924"/>
    <n v="592256"/>
    <x v="11"/>
    <m/>
    <m/>
  </r>
  <r>
    <x v="13"/>
    <x v="12"/>
    <x v="13"/>
    <x v="12"/>
    <n v="613826"/>
    <n v="120552"/>
    <x v="12"/>
    <n v="924529"/>
    <n v="463843"/>
    <x v="12"/>
    <m/>
    <m/>
  </r>
  <r>
    <x v="14"/>
    <x v="13"/>
    <x v="14"/>
    <x v="13"/>
    <n v="391870"/>
    <n v="74345"/>
    <x v="13"/>
    <n v="643938"/>
    <n v="351281"/>
    <x v="13"/>
    <m/>
    <m/>
  </r>
  <r>
    <x v="15"/>
    <x v="14"/>
    <x v="15"/>
    <x v="14"/>
    <n v="207766"/>
    <n v="49244"/>
    <x v="14"/>
    <n v="394606"/>
    <n v="253046"/>
    <x v="14"/>
    <m/>
    <m/>
  </r>
  <r>
    <x v="16"/>
    <x v="15"/>
    <x v="16"/>
    <x v="15"/>
    <n v="85139"/>
    <n v="26184"/>
    <x v="15"/>
    <n v="212344"/>
    <n v="156115"/>
    <x v="15"/>
    <m/>
    <m/>
  </r>
  <r>
    <x v="17"/>
    <x v="16"/>
    <x v="17"/>
    <x v="16"/>
    <n v="35014"/>
    <n v="14753"/>
    <x v="16"/>
    <n v="110479"/>
    <n v="94864"/>
    <x v="16"/>
    <m/>
    <m/>
  </r>
  <r>
    <x v="18"/>
    <x v="17"/>
    <x v="18"/>
    <x v="17"/>
    <n v="13233"/>
    <n v="7688"/>
    <x v="17"/>
    <n v="67392"/>
    <n v="64100"/>
    <x v="17"/>
    <m/>
    <m/>
  </r>
  <r>
    <x v="19"/>
    <x v="18"/>
    <x v="19"/>
    <x v="18"/>
    <n v="11686"/>
    <n v="8281"/>
    <x v="18"/>
    <n v="79136"/>
    <n v="77419"/>
    <x v="18"/>
    <m/>
    <m/>
  </r>
  <r>
    <x v="20"/>
    <x v="19"/>
    <x v="20"/>
    <x v="19"/>
    <n v="10244464"/>
    <n v="3138498"/>
    <x v="19"/>
    <n v="19678595"/>
    <n v="12496629"/>
    <x v="1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21D43-3C3D-2240-A650-6731A9DE156C}" name="PivotTable10" cacheId="0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compact="0" compactData="0" multipleFieldFilters="0">
  <location ref="A2:C24" firstHeaderRow="0" firstDataRow="1" firstDataCol="1"/>
  <pivotFields count="12">
    <pivotField axis="axisRow" compact="0" outline="0" showAll="0">
      <items count="22">
        <item x="20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"/>
        <item x="1"/>
        <item t="default"/>
      </items>
    </pivotField>
    <pivotField compact="0" outline="0" showAll="0">
      <items count="21">
        <item x="17"/>
        <item x="18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2"/>
        <item x="3"/>
        <item x="19"/>
        <item x="1"/>
        <item x="0"/>
        <item t="default"/>
      </items>
    </pivotField>
    <pivotField compact="0" outline="0" showAll="0">
      <items count="22">
        <item x="18"/>
        <item x="19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4"/>
        <item x="20"/>
        <item x="1"/>
        <item x="2"/>
        <item x="0"/>
        <item t="default"/>
      </items>
    </pivotField>
    <pivotField dataField="1" compact="0" outline="0" showAll="0">
      <items count="21">
        <item x="17"/>
        <item x="18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2"/>
        <item x="3"/>
        <item x="19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21">
        <item x="18"/>
        <item x="17"/>
        <item x="16"/>
        <item x="15"/>
        <item x="14"/>
        <item x="5"/>
        <item x="2"/>
        <item x="4"/>
        <item x="13"/>
        <item x="3"/>
        <item x="12"/>
        <item x="6"/>
        <item x="11"/>
        <item x="10"/>
        <item x="7"/>
        <item x="9"/>
        <item x="8"/>
        <item x="19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21">
        <item x="17"/>
        <item x="18"/>
        <item x="16"/>
        <item x="15"/>
        <item x="14"/>
        <item x="13"/>
        <item x="12"/>
        <item x="11"/>
        <item x="5"/>
        <item x="4"/>
        <item x="2"/>
        <item x="6"/>
        <item x="10"/>
        <item x="3"/>
        <item x="9"/>
        <item x="7"/>
        <item x="8"/>
        <item x="19"/>
        <item x="1"/>
        <item x="0"/>
        <item t="default"/>
      </items>
    </pivotField>
    <pivotField compact="0" outline="0" showAll="0"/>
    <pivotField compact="0" outline="0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متوسط من عمود4" fld="3" subtotal="average" baseField="0" baseItem="0"/>
    <dataField name="متوسط من عمود7" fld="6" subtotal="average" baseField="0" baseItem="0"/>
  </dataFields>
  <formats count="5"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  <format dxfId="2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N4:R5" totalsRowShown="0" headerRowDxfId="45" dataDxfId="44" headerRowCellStyle="Normal 2" dataCellStyle="Normal 2">
  <autoFilter ref="N4:R5" xr:uid="{00000000-0009-0000-0100-000003000000}"/>
  <tableColumns count="5">
    <tableColumn id="1" xr3:uid="{00000000-0010-0000-0100-000001000000}" name="SUM" dataDxfId="43" dataCellStyle="Normal 2">
      <calculatedColumnFormula>SUM(J4:J21)</calculatedColumnFormula>
    </tableColumn>
    <tableColumn id="2" xr3:uid="{00000000-0010-0000-0100-000002000000}" name="AVER" dataDxfId="42" dataCellStyle="Normal 2">
      <calculatedColumnFormula>AVERAGE(J4:J21)</calculatedColumnFormula>
    </tableColumn>
    <tableColumn id="3" xr3:uid="{00000000-0010-0000-0100-000003000000}" name="Max" dataDxfId="41" dataCellStyle="Normal 2">
      <calculatedColumnFormula>MAX(J4:J21)</calculatedColumnFormula>
    </tableColumn>
    <tableColumn id="4" xr3:uid="{00000000-0010-0000-0100-000004000000}" name="min" dataDxfId="40" dataCellStyle="Normal 2">
      <calculatedColumnFormula>MIN(J4:J21)</calculatedColumnFormula>
    </tableColumn>
    <tableColumn id="5" xr3:uid="{00000000-0010-0000-0100-000005000000}" name="count" dataDxfId="39" dataCellStyle="Normal 2">
      <calculatedColumnFormula>COUNT(J4:J21)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46" displayName="Table46" ref="O7:P24" totalsRowShown="0">
  <autoFilter ref="O7:P24" xr:uid="{00000000-0009-0000-0100-000005000000}"/>
  <tableColumns count="2">
    <tableColumn id="1" xr3:uid="{00000000-0010-0000-0200-000001000000}" name="10%">
      <calculatedColumnFormula>J4* 1.1</calculatedColumnFormula>
    </tableColumn>
    <tableColumn id="2" xr3:uid="{00000000-0010-0000-0200-000002000000}" name="20%" dataDxfId="38">
      <calculatedColumnFormula>J4*1.2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Population" displayName="tablePopulation" ref="A2:L22" headerRowCount="0" totalsRowShown="0" headerRowDxfId="37" dataDxfId="35" headerRowBorderDxfId="36" tableBorderDxfId="34" headerRowCellStyle="Normal 11" dataCellStyle="Normal 2">
  <tableColumns count="12">
    <tableColumn id="1" xr3:uid="{00000000-0010-0000-0000-000001000000}" name="عمود1" headerRowDxfId="33" dataDxfId="32" headerRowCellStyle="Normal 11" dataCellStyle="Normal 2"/>
    <tableColumn id="2" xr3:uid="{00000000-0010-0000-0000-000002000000}" name="عمود2" headerRowDxfId="31" dataDxfId="30" headerRowCellStyle="Normal 11" dataCellStyle="Normal 2"/>
    <tableColumn id="3" xr3:uid="{00000000-0010-0000-0000-000003000000}" name="عمود3" headerRowDxfId="29" dataDxfId="28" headerRowCellStyle="Normal 11" dataCellStyle="Normal 2"/>
    <tableColumn id="4" xr3:uid="{00000000-0010-0000-0000-000004000000}" name="عمود4" headerRowDxfId="27" dataDxfId="26" headerRowCellStyle="Normal 11" dataCellStyle="Normal 2"/>
    <tableColumn id="5" xr3:uid="{00000000-0010-0000-0000-000005000000}" name="عمود5" headerRowDxfId="25" dataDxfId="24" headerRowCellStyle="Normal 11" dataCellStyle="Normal 2"/>
    <tableColumn id="6" xr3:uid="{00000000-0010-0000-0000-000006000000}" name="عمود6" headerRowDxfId="23" dataDxfId="22" headerRowCellStyle="Normal 11" dataCellStyle="Normal 2"/>
    <tableColumn id="7" xr3:uid="{00000000-0010-0000-0000-000007000000}" name="عمود7" headerRowDxfId="21" dataDxfId="20" headerRowCellStyle="Normal 11" dataCellStyle="Normal 2"/>
    <tableColumn id="8" xr3:uid="{00000000-0010-0000-0000-000008000000}" name="عمود8" headerRowDxfId="19" dataDxfId="18" headerRowCellStyle="Normal 11" dataCellStyle="Normal 2"/>
    <tableColumn id="9" xr3:uid="{00000000-0010-0000-0000-000009000000}" name="عمود9" headerRowDxfId="17" dataDxfId="16" headerRowCellStyle="Normal 11" dataCellStyle="Normal 2"/>
    <tableColumn id="10" xr3:uid="{00000000-0010-0000-0000-00000A000000}" name="عمود10" headerRowDxfId="15" dataDxfId="14" headerRowCellStyle="Normal 11" dataCellStyle="Normal 2"/>
    <tableColumn id="11" xr3:uid="{00000000-0010-0000-0000-00000B000000}" name="Column1" headerRowDxfId="13" dataDxfId="12" headerRowCellStyle="Normal 11" dataCellStyle="Normal 2"/>
    <tableColumn id="12" xr3:uid="{00000000-0010-0000-0000-00000C000000}" name="Column2" headerRowDxfId="11" dataDxfId="10" headerRowCellStyle="Normal 11" dataCellStyle="Normal 2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الجدول2" displayName="الجدول2" ref="B3:C16" totalsRowShown="0" headerRowDxfId="9">
  <autoFilter ref="B3:C16" xr:uid="{00000000-0009-0000-0100-000002000000}"/>
  <tableColumns count="2">
    <tableColumn id="1" xr3:uid="{00000000-0010-0000-0300-000001000000}" name="العمود" dataDxfId="8"/>
    <tableColumn id="2" xr3:uid="{00000000-0010-0000-0300-000002000000}" name="الوصف" dataDxfId="7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2362F2-B872-4B7B-97D2-708FDED097C7}" name="tableagegroup" displayName="tableagegroup" ref="C4:D21" totalsRowShown="0">
  <autoFilter ref="C4:D21" xr:uid="{D02362F2-B872-4B7B-97D2-708FDED097C7}"/>
  <tableColumns count="2">
    <tableColumn id="1" xr3:uid="{ECFE5F7C-824D-4BE6-94A8-17B2F8B9DA7C}" name="Age groups"/>
    <tableColumn id="2" xr3:uid="{24AAAB50-3578-4535-87A9-9EDEC36347C8}" name="Age GroupI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الجدول6" displayName="الجدول6" ref="M5:N10" totalsRowShown="0">
  <autoFilter ref="M5:N10" xr:uid="{00000000-0009-0000-0100-000006000000}"/>
  <tableColumns count="2">
    <tableColumn id="1" xr3:uid="{00000000-0010-0000-0400-000001000000}" name="الوصف"/>
    <tableColumn id="2" xr3:uid="{00000000-0010-0000-0400-000002000000}" name="نتيجه الدوال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opLeftCell="A2" zoomScale="59" zoomScaleNormal="82" workbookViewId="0">
      <selection activeCell="R11" sqref="R11"/>
    </sheetView>
  </sheetViews>
  <sheetFormatPr defaultRowHeight="14.4"/>
  <cols>
    <col min="1" max="1" width="38.109375" customWidth="1"/>
    <col min="2" max="4" width="11.77734375" customWidth="1"/>
    <col min="5" max="5" width="15.44140625" customWidth="1"/>
    <col min="6" max="6" width="16.77734375" customWidth="1"/>
    <col min="7" max="10" width="11.77734375" customWidth="1"/>
    <col min="14" max="14" width="11.88671875" customWidth="1"/>
    <col min="15" max="15" width="16.77734375" customWidth="1"/>
    <col min="16" max="16" width="13.109375" customWidth="1"/>
    <col min="17" max="17" width="14.21875" customWidth="1"/>
    <col min="18" max="18" width="13.88671875" customWidth="1"/>
    <col min="19" max="19" width="8.77734375" customWidth="1"/>
    <col min="20" max="20" width="23.21875" customWidth="1"/>
  </cols>
  <sheetData>
    <row r="1" spans="1:18" ht="6.45" customHeight="1"/>
    <row r="2" spans="1:18" ht="33" customHeight="1" thickBot="1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2"/>
      <c r="K2" s="25"/>
      <c r="L2" s="25"/>
      <c r="O2" s="24" t="s">
        <v>54</v>
      </c>
    </row>
    <row r="3" spans="1:18" ht="21" customHeight="1">
      <c r="A3" s="5"/>
      <c r="B3" s="13"/>
      <c r="C3" s="13" t="s">
        <v>20</v>
      </c>
      <c r="D3" s="14"/>
      <c r="E3" s="13"/>
      <c r="F3" s="13" t="s">
        <v>19</v>
      </c>
      <c r="G3" s="14"/>
      <c r="H3" s="9"/>
      <c r="I3" s="13" t="s">
        <v>18</v>
      </c>
      <c r="J3" s="14"/>
      <c r="K3" s="9"/>
      <c r="L3" s="9"/>
    </row>
    <row r="4" spans="1:18" ht="29.4">
      <c r="A4" s="6" t="s">
        <v>21</v>
      </c>
      <c r="B4" s="7" t="s">
        <v>81</v>
      </c>
      <c r="C4" s="7" t="s">
        <v>84</v>
      </c>
      <c r="D4" s="8" t="s">
        <v>24</v>
      </c>
      <c r="E4" s="7" t="s">
        <v>82</v>
      </c>
      <c r="F4" s="7" t="s">
        <v>83</v>
      </c>
      <c r="G4" s="8" t="s">
        <v>24</v>
      </c>
      <c r="H4" s="7" t="s">
        <v>22</v>
      </c>
      <c r="I4" s="7" t="s">
        <v>25</v>
      </c>
      <c r="J4" s="8" t="s">
        <v>24</v>
      </c>
      <c r="K4" t="s">
        <v>79</v>
      </c>
      <c r="L4" s="9"/>
      <c r="M4" s="2"/>
      <c r="N4" s="2" t="s">
        <v>49</v>
      </c>
      <c r="O4" s="2" t="s">
        <v>52</v>
      </c>
      <c r="P4" s="2" t="s">
        <v>50</v>
      </c>
      <c r="Q4" s="2" t="s">
        <v>51</v>
      </c>
      <c r="R4" s="2" t="s">
        <v>53</v>
      </c>
    </row>
    <row r="5" spans="1:18" ht="29.4">
      <c r="A5" s="17" t="s">
        <v>1</v>
      </c>
      <c r="B5" s="9">
        <v>1106938</v>
      </c>
      <c r="C5" s="9">
        <v>1067017</v>
      </c>
      <c r="D5" s="9">
        <v>2173955</v>
      </c>
      <c r="E5" s="9">
        <v>207304</v>
      </c>
      <c r="F5" s="9">
        <v>196900</v>
      </c>
      <c r="G5" s="9">
        <v>404204</v>
      </c>
      <c r="H5" s="9">
        <f>B5+E5</f>
        <v>1314242</v>
      </c>
      <c r="I5" s="9">
        <f>C5+F5</f>
        <v>1263917</v>
      </c>
      <c r="J5" s="9">
        <v>2578159</v>
      </c>
      <c r="K5" s="9">
        <v>1</v>
      </c>
      <c r="L5" s="9"/>
      <c r="M5" s="3"/>
      <c r="N5" s="23">
        <f>SUM(J4:J21)</f>
        <v>32175224</v>
      </c>
      <c r="O5" s="2">
        <f>AVERAGE(J4:J21)</f>
        <v>1892660.2352941176</v>
      </c>
      <c r="P5" s="2">
        <f>MAX(J4:J21)</f>
        <v>3892832</v>
      </c>
      <c r="Q5" s="2">
        <f>MIN(J4:J21)</f>
        <v>131492</v>
      </c>
      <c r="R5" s="2">
        <f>COUNT(J4:J21)</f>
        <v>17</v>
      </c>
    </row>
    <row r="6" spans="1:18" ht="21" customHeight="1">
      <c r="A6" s="17" t="s">
        <v>2</v>
      </c>
      <c r="B6" s="9">
        <v>1148999</v>
      </c>
      <c r="C6" s="9">
        <v>1108681</v>
      </c>
      <c r="D6" s="9">
        <v>2257680</v>
      </c>
      <c r="E6" s="9">
        <v>258552</v>
      </c>
      <c r="F6" s="9">
        <v>246085</v>
      </c>
      <c r="G6" s="9">
        <v>504637</v>
      </c>
      <c r="H6" s="9">
        <f t="shared" ref="H6:I21" si="0">B6+E6</f>
        <v>1407551</v>
      </c>
      <c r="I6" s="9">
        <f t="shared" si="0"/>
        <v>1354766</v>
      </c>
      <c r="J6" s="9">
        <v>2762317</v>
      </c>
      <c r="K6" s="9">
        <v>2</v>
      </c>
      <c r="L6" s="9"/>
      <c r="N6" s="4"/>
      <c r="O6" s="49" t="s">
        <v>57</v>
      </c>
    </row>
    <row r="7" spans="1:18" ht="21" customHeight="1">
      <c r="A7" s="17" t="s">
        <v>3</v>
      </c>
      <c r="B7" s="9">
        <v>1068186</v>
      </c>
      <c r="C7" s="9">
        <v>1031817</v>
      </c>
      <c r="D7" s="9">
        <v>2100003</v>
      </c>
      <c r="E7" s="9">
        <v>229199</v>
      </c>
      <c r="F7" s="9">
        <v>217212</v>
      </c>
      <c r="G7" s="9">
        <v>446411</v>
      </c>
      <c r="H7" s="9">
        <f t="shared" si="0"/>
        <v>1297385</v>
      </c>
      <c r="I7" s="9">
        <f t="shared" si="0"/>
        <v>1249029</v>
      </c>
      <c r="J7" s="9">
        <v>2546414</v>
      </c>
      <c r="K7" s="9">
        <v>3</v>
      </c>
      <c r="L7" s="9"/>
      <c r="O7" s="27" t="s">
        <v>56</v>
      </c>
      <c r="P7" s="27" t="s">
        <v>58</v>
      </c>
    </row>
    <row r="8" spans="1:18" ht="21" customHeight="1">
      <c r="A8" s="1" t="s">
        <v>4</v>
      </c>
      <c r="B8" s="9">
        <v>941806</v>
      </c>
      <c r="C8" s="9">
        <v>916439</v>
      </c>
      <c r="D8" s="9">
        <v>1858245</v>
      </c>
      <c r="E8" s="9">
        <v>175010</v>
      </c>
      <c r="F8" s="9">
        <v>163445</v>
      </c>
      <c r="G8" s="9">
        <v>338455</v>
      </c>
      <c r="H8" s="9">
        <f t="shared" si="0"/>
        <v>1116816</v>
      </c>
      <c r="I8" s="9">
        <f t="shared" si="0"/>
        <v>1079884</v>
      </c>
      <c r="J8" s="9">
        <v>2196700</v>
      </c>
      <c r="K8" s="9">
        <v>4</v>
      </c>
      <c r="L8" s="9"/>
      <c r="O8" t="e">
        <f t="shared" ref="O8:O24" si="1">J4* 1.1</f>
        <v>#VALUE!</v>
      </c>
      <c r="P8" t="e">
        <f t="shared" ref="P8:P24" si="2">J4*1.2</f>
        <v>#VALUE!</v>
      </c>
    </row>
    <row r="9" spans="1:18" ht="21" customHeight="1">
      <c r="A9" s="1" t="s">
        <v>5</v>
      </c>
      <c r="B9" s="9">
        <v>868712</v>
      </c>
      <c r="C9" s="9">
        <v>850780</v>
      </c>
      <c r="D9" s="9">
        <v>1719492</v>
      </c>
      <c r="E9" s="9">
        <v>696723</v>
      </c>
      <c r="F9" s="9">
        <v>199767</v>
      </c>
      <c r="G9" s="9">
        <v>896490</v>
      </c>
      <c r="H9" s="9">
        <f t="shared" si="0"/>
        <v>1565435</v>
      </c>
      <c r="I9" s="9">
        <f t="shared" si="0"/>
        <v>1050547</v>
      </c>
      <c r="J9" s="9">
        <v>2615982</v>
      </c>
      <c r="K9" s="9">
        <v>5</v>
      </c>
      <c r="L9" s="9"/>
      <c r="O9">
        <f t="shared" si="1"/>
        <v>2835974.9000000004</v>
      </c>
      <c r="P9">
        <f t="shared" si="2"/>
        <v>3093790.8</v>
      </c>
    </row>
    <row r="10" spans="1:18" ht="21" customHeight="1">
      <c r="A10" s="1" t="s">
        <v>6</v>
      </c>
      <c r="B10" s="9">
        <v>859531</v>
      </c>
      <c r="C10" s="9">
        <v>842731</v>
      </c>
      <c r="D10" s="9">
        <v>1702262</v>
      </c>
      <c r="E10" s="9">
        <v>1643796</v>
      </c>
      <c r="F10" s="9">
        <v>399657</v>
      </c>
      <c r="G10" s="9">
        <v>2043453</v>
      </c>
      <c r="H10" s="9">
        <f t="shared" si="0"/>
        <v>2503327</v>
      </c>
      <c r="I10" s="9">
        <f t="shared" si="0"/>
        <v>1242388</v>
      </c>
      <c r="J10" s="9">
        <v>3745715</v>
      </c>
      <c r="K10" s="9">
        <v>6</v>
      </c>
      <c r="L10" s="9"/>
      <c r="O10">
        <f t="shared" si="1"/>
        <v>3038548.7</v>
      </c>
      <c r="P10">
        <f t="shared" si="2"/>
        <v>3314780.4</v>
      </c>
    </row>
    <row r="11" spans="1:18" ht="21" customHeight="1">
      <c r="A11" s="1" t="s">
        <v>7</v>
      </c>
      <c r="B11" s="9">
        <v>770595</v>
      </c>
      <c r="C11" s="9">
        <v>758562</v>
      </c>
      <c r="D11" s="9">
        <v>1529157</v>
      </c>
      <c r="E11" s="9">
        <v>1871377</v>
      </c>
      <c r="F11" s="9">
        <v>492298</v>
      </c>
      <c r="G11" s="9">
        <v>2363675</v>
      </c>
      <c r="H11" s="9">
        <f t="shared" si="0"/>
        <v>2641972</v>
      </c>
      <c r="I11" s="9">
        <f t="shared" si="0"/>
        <v>1250860</v>
      </c>
      <c r="J11" s="9">
        <v>3892832</v>
      </c>
      <c r="K11" s="9">
        <v>7</v>
      </c>
      <c r="L11" s="9"/>
      <c r="O11">
        <f t="shared" si="1"/>
        <v>2801055.4000000004</v>
      </c>
      <c r="P11">
        <f t="shared" si="2"/>
        <v>3055696.8</v>
      </c>
    </row>
    <row r="12" spans="1:18" ht="21" customHeight="1">
      <c r="A12" s="1" t="s">
        <v>8</v>
      </c>
      <c r="B12" s="9">
        <v>679028</v>
      </c>
      <c r="C12" s="9">
        <v>675023</v>
      </c>
      <c r="D12" s="9">
        <v>1354051</v>
      </c>
      <c r="E12" s="9">
        <v>1672645</v>
      </c>
      <c r="F12" s="9">
        <v>438260</v>
      </c>
      <c r="G12" s="9">
        <v>2110905</v>
      </c>
      <c r="H12" s="9">
        <f t="shared" si="0"/>
        <v>2351673</v>
      </c>
      <c r="I12" s="9">
        <f t="shared" si="0"/>
        <v>1113283</v>
      </c>
      <c r="J12" s="9">
        <v>3464956</v>
      </c>
      <c r="K12" s="9">
        <v>8</v>
      </c>
      <c r="L12" s="9"/>
      <c r="O12">
        <f t="shared" si="1"/>
        <v>2416370</v>
      </c>
      <c r="P12">
        <f t="shared" si="2"/>
        <v>2636040</v>
      </c>
      <c r="Q12" s="28"/>
    </row>
    <row r="13" spans="1:18" ht="21" customHeight="1">
      <c r="A13" s="1" t="s">
        <v>9</v>
      </c>
      <c r="B13" s="9">
        <v>534889</v>
      </c>
      <c r="C13" s="9">
        <v>543104</v>
      </c>
      <c r="D13" s="9">
        <v>1077993</v>
      </c>
      <c r="E13" s="9">
        <v>1279957</v>
      </c>
      <c r="F13" s="9">
        <v>295927</v>
      </c>
      <c r="G13" s="9">
        <v>1575884</v>
      </c>
      <c r="H13" s="9">
        <f t="shared" si="0"/>
        <v>1814846</v>
      </c>
      <c r="I13" s="9">
        <f t="shared" si="0"/>
        <v>839031</v>
      </c>
      <c r="J13" s="9">
        <v>2653877</v>
      </c>
      <c r="K13" s="9">
        <v>9</v>
      </c>
      <c r="L13" s="9"/>
      <c r="O13">
        <f t="shared" si="1"/>
        <v>2877580.2</v>
      </c>
      <c r="P13">
        <f t="shared" si="2"/>
        <v>3139178.4</v>
      </c>
    </row>
    <row r="14" spans="1:18" ht="21" customHeight="1">
      <c r="A14" s="1" t="s">
        <v>10</v>
      </c>
      <c r="B14" s="9">
        <v>381557</v>
      </c>
      <c r="C14" s="9">
        <v>404356</v>
      </c>
      <c r="D14" s="9">
        <v>785913</v>
      </c>
      <c r="E14" s="9">
        <v>851367</v>
      </c>
      <c r="F14" s="9">
        <v>187900</v>
      </c>
      <c r="G14" s="9">
        <v>1039267</v>
      </c>
      <c r="H14" s="9">
        <f t="shared" si="0"/>
        <v>1232924</v>
      </c>
      <c r="I14" s="9">
        <f t="shared" si="0"/>
        <v>592256</v>
      </c>
      <c r="J14" s="9">
        <v>1825180</v>
      </c>
      <c r="K14" s="9">
        <v>10</v>
      </c>
      <c r="L14" s="9"/>
      <c r="O14">
        <f t="shared" si="1"/>
        <v>4120286.5000000005</v>
      </c>
      <c r="P14">
        <f t="shared" si="2"/>
        <v>4494858</v>
      </c>
    </row>
    <row r="15" spans="1:18" ht="21" customHeight="1">
      <c r="A15" s="1" t="s">
        <v>11</v>
      </c>
      <c r="B15" s="9">
        <v>310703</v>
      </c>
      <c r="C15" s="9">
        <v>343291</v>
      </c>
      <c r="D15" s="9">
        <v>653994</v>
      </c>
      <c r="E15" s="9">
        <v>613826</v>
      </c>
      <c r="F15" s="9">
        <v>120552</v>
      </c>
      <c r="G15" s="9">
        <v>734378</v>
      </c>
      <c r="H15" s="9">
        <f t="shared" si="0"/>
        <v>924529</v>
      </c>
      <c r="I15" s="9">
        <f t="shared" si="0"/>
        <v>463843</v>
      </c>
      <c r="J15" s="9">
        <v>1388372</v>
      </c>
      <c r="K15" s="9">
        <v>11</v>
      </c>
      <c r="L15" s="9"/>
      <c r="O15">
        <f t="shared" si="1"/>
        <v>4282115.2</v>
      </c>
      <c r="P15">
        <f t="shared" si="2"/>
        <v>4671398.3999999994</v>
      </c>
    </row>
    <row r="16" spans="1:18" ht="21" customHeight="1">
      <c r="A16" s="1" t="s">
        <v>12</v>
      </c>
      <c r="B16" s="9">
        <v>252068</v>
      </c>
      <c r="C16" s="9">
        <v>276936</v>
      </c>
      <c r="D16" s="9">
        <v>529004</v>
      </c>
      <c r="E16" s="9">
        <v>391870</v>
      </c>
      <c r="F16" s="9">
        <v>74345</v>
      </c>
      <c r="G16" s="9">
        <v>466215</v>
      </c>
      <c r="H16" s="9">
        <f t="shared" si="0"/>
        <v>643938</v>
      </c>
      <c r="I16" s="9">
        <f t="shared" si="0"/>
        <v>351281</v>
      </c>
      <c r="J16" s="9">
        <v>995219</v>
      </c>
      <c r="K16" s="9">
        <v>12</v>
      </c>
      <c r="L16" s="9"/>
      <c r="O16">
        <f t="shared" si="1"/>
        <v>3811451.6</v>
      </c>
      <c r="P16">
        <f t="shared" si="2"/>
        <v>4157947.1999999997</v>
      </c>
    </row>
    <row r="17" spans="1:16" ht="21" customHeight="1">
      <c r="A17" s="1" t="s">
        <v>13</v>
      </c>
      <c r="B17" s="9">
        <v>186840</v>
      </c>
      <c r="C17" s="9">
        <v>203802</v>
      </c>
      <c r="D17" s="9">
        <v>390642</v>
      </c>
      <c r="E17" s="9">
        <v>207766</v>
      </c>
      <c r="F17" s="9">
        <v>49244</v>
      </c>
      <c r="G17" s="9">
        <v>257010</v>
      </c>
      <c r="H17" s="9">
        <f t="shared" si="0"/>
        <v>394606</v>
      </c>
      <c r="I17" s="9">
        <f t="shared" si="0"/>
        <v>253046</v>
      </c>
      <c r="J17" s="9">
        <v>647652</v>
      </c>
      <c r="K17" s="9">
        <v>13</v>
      </c>
      <c r="L17" s="9"/>
      <c r="O17">
        <f t="shared" si="1"/>
        <v>2919264.7</v>
      </c>
      <c r="P17">
        <f t="shared" si="2"/>
        <v>3184652.4</v>
      </c>
    </row>
    <row r="18" spans="1:16" ht="21" customHeight="1">
      <c r="A18" s="18" t="s">
        <v>14</v>
      </c>
      <c r="B18" s="9">
        <v>127205</v>
      </c>
      <c r="C18" s="9">
        <v>129931</v>
      </c>
      <c r="D18" s="9">
        <v>257136</v>
      </c>
      <c r="E18" s="9">
        <v>85139</v>
      </c>
      <c r="F18" s="9">
        <v>26184</v>
      </c>
      <c r="G18" s="9">
        <v>111323</v>
      </c>
      <c r="H18" s="9">
        <f t="shared" si="0"/>
        <v>212344</v>
      </c>
      <c r="I18" s="9">
        <f t="shared" si="0"/>
        <v>156115</v>
      </c>
      <c r="J18" s="9">
        <v>368459</v>
      </c>
      <c r="K18" s="9">
        <v>14</v>
      </c>
      <c r="L18" s="9"/>
      <c r="O18">
        <f t="shared" si="1"/>
        <v>2007698.0000000002</v>
      </c>
      <c r="P18">
        <f t="shared" si="2"/>
        <v>2190216</v>
      </c>
    </row>
    <row r="19" spans="1:16" ht="21" customHeight="1">
      <c r="A19" s="18" t="s">
        <v>15</v>
      </c>
      <c r="B19" s="9">
        <v>75465</v>
      </c>
      <c r="C19" s="9">
        <v>80111</v>
      </c>
      <c r="D19" s="9">
        <v>155576</v>
      </c>
      <c r="E19" s="9">
        <v>35014</v>
      </c>
      <c r="F19" s="9">
        <v>14753</v>
      </c>
      <c r="G19" s="9">
        <v>49767</v>
      </c>
      <c r="H19" s="9">
        <f t="shared" si="0"/>
        <v>110479</v>
      </c>
      <c r="I19" s="9">
        <f t="shared" si="0"/>
        <v>94864</v>
      </c>
      <c r="J19" s="9">
        <v>205343</v>
      </c>
      <c r="K19" s="9">
        <v>15</v>
      </c>
      <c r="L19" s="9"/>
      <c r="O19">
        <f t="shared" si="1"/>
        <v>1527209.2000000002</v>
      </c>
      <c r="P19">
        <f t="shared" si="2"/>
        <v>1666046.4</v>
      </c>
    </row>
    <row r="20" spans="1:16" ht="21" customHeight="1">
      <c r="A20" s="18" t="s">
        <v>16</v>
      </c>
      <c r="B20" s="9">
        <v>54159</v>
      </c>
      <c r="C20" s="9">
        <v>56412</v>
      </c>
      <c r="D20" s="9">
        <v>110571</v>
      </c>
      <c r="E20" s="9">
        <v>13233</v>
      </c>
      <c r="F20" s="9">
        <v>7688</v>
      </c>
      <c r="G20" s="9">
        <v>20921</v>
      </c>
      <c r="H20" s="9">
        <f t="shared" si="0"/>
        <v>67392</v>
      </c>
      <c r="I20" s="9">
        <f t="shared" si="0"/>
        <v>64100</v>
      </c>
      <c r="J20" s="9">
        <v>131492</v>
      </c>
      <c r="K20" s="9">
        <v>16</v>
      </c>
      <c r="L20" s="9"/>
      <c r="O20">
        <f t="shared" si="1"/>
        <v>1094740.9000000001</v>
      </c>
      <c r="P20">
        <f t="shared" si="2"/>
        <v>1194262.8</v>
      </c>
    </row>
    <row r="21" spans="1:16">
      <c r="A21" s="19" t="s">
        <v>17</v>
      </c>
      <c r="B21" s="9">
        <v>67450</v>
      </c>
      <c r="C21" s="9">
        <v>69138</v>
      </c>
      <c r="D21" s="9">
        <v>136588</v>
      </c>
      <c r="E21" s="9">
        <v>11686</v>
      </c>
      <c r="F21" s="9">
        <v>8281</v>
      </c>
      <c r="G21" s="9">
        <v>19967</v>
      </c>
      <c r="H21" s="9">
        <f t="shared" si="0"/>
        <v>79136</v>
      </c>
      <c r="I21" s="9">
        <f t="shared" si="0"/>
        <v>77419</v>
      </c>
      <c r="J21" s="9">
        <v>156555</v>
      </c>
      <c r="K21" s="9">
        <v>17</v>
      </c>
      <c r="L21" s="9"/>
      <c r="O21">
        <f t="shared" si="1"/>
        <v>712417.20000000007</v>
      </c>
      <c r="P21">
        <f t="shared" si="2"/>
        <v>777182.4</v>
      </c>
    </row>
    <row r="22" spans="1:16">
      <c r="A22" s="15" t="s">
        <v>26</v>
      </c>
      <c r="B22" s="16">
        <f t="shared" ref="B22:J22" si="3">SUM(B5:B21)</f>
        <v>9434131</v>
      </c>
      <c r="C22" s="16">
        <f>SUM(C5:C21)</f>
        <v>9358131</v>
      </c>
      <c r="D22" s="16">
        <f t="shared" si="3"/>
        <v>18792262</v>
      </c>
      <c r="E22" s="16">
        <f t="shared" si="3"/>
        <v>10244464</v>
      </c>
      <c r="F22" s="16">
        <f t="shared" si="3"/>
        <v>3138498</v>
      </c>
      <c r="G22" s="16">
        <f t="shared" si="3"/>
        <v>13382962</v>
      </c>
      <c r="H22" s="16">
        <f t="shared" si="3"/>
        <v>19678595</v>
      </c>
      <c r="I22" s="16">
        <f t="shared" si="3"/>
        <v>12496629</v>
      </c>
      <c r="J22" s="16">
        <f t="shared" si="3"/>
        <v>32175224</v>
      </c>
      <c r="K22" s="26"/>
      <c r="L22" s="26"/>
      <c r="O22">
        <f t="shared" si="1"/>
        <v>405304.9</v>
      </c>
      <c r="P22">
        <f t="shared" si="2"/>
        <v>442150.8</v>
      </c>
    </row>
    <row r="23" spans="1:16">
      <c r="O23">
        <f t="shared" si="1"/>
        <v>225877.30000000002</v>
      </c>
      <c r="P23">
        <f t="shared" si="2"/>
        <v>246411.59999999998</v>
      </c>
    </row>
    <row r="24" spans="1:16">
      <c r="O24">
        <f t="shared" si="1"/>
        <v>144641.20000000001</v>
      </c>
      <c r="P24">
        <f t="shared" si="2"/>
        <v>157790.39999999999</v>
      </c>
    </row>
    <row r="32" spans="1:16">
      <c r="N32" s="4"/>
    </row>
    <row r="33" spans="14:14">
      <c r="N33" s="4"/>
    </row>
    <row r="34" spans="14:14">
      <c r="N34" s="4"/>
    </row>
    <row r="35" spans="14:14">
      <c r="N35" s="4"/>
    </row>
    <row r="36" spans="14:14">
      <c r="N36" s="4"/>
    </row>
    <row r="37" spans="14:14">
      <c r="N37" s="4"/>
    </row>
    <row r="38" spans="14:14">
      <c r="N38" s="4"/>
    </row>
    <row r="39" spans="14:14">
      <c r="N39" s="4"/>
    </row>
    <row r="40" spans="14:14">
      <c r="N40" s="4"/>
    </row>
    <row r="41" spans="14:14">
      <c r="N41" s="4"/>
    </row>
    <row r="42" spans="14:14">
      <c r="N42" s="4"/>
    </row>
    <row r="43" spans="14:14">
      <c r="N43" s="4"/>
    </row>
    <row r="44" spans="14:14">
      <c r="N44" s="4"/>
    </row>
    <row r="45" spans="14:14">
      <c r="N45" s="4"/>
    </row>
    <row r="46" spans="14:14">
      <c r="N46" s="4"/>
    </row>
    <row r="47" spans="14:14">
      <c r="N47" s="4"/>
    </row>
    <row r="48" spans="14:14">
      <c r="N48" s="4"/>
    </row>
  </sheetData>
  <phoneticPr fontId="12" type="noConversion"/>
  <conditionalFormatting sqref="D1:D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{4F7C1191-16A3-4F55-BAF9-49318B6851F1}</x14:id>
        </ext>
      </extLst>
    </cfRule>
  </conditionalFormatting>
  <conditionalFormatting sqref="G1:G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{AC7FAF3A-6236-4F34-A4F8-D82512A20F1F}</x14:id>
        </ext>
      </extLst>
    </cfRule>
  </conditionalFormatting>
  <conditionalFormatting sqref="H2:J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{B0505870-2ACA-46AA-8D62-1A1B1EA30E1D}</x14:id>
        </ext>
      </extLst>
    </cfRule>
  </conditionalFormatting>
  <conditionalFormatting sqref="K4:M5 O4:Q5 N5:N6 K6:K21 O31:Q31 N32">
    <cfRule type="cellIs" dxfId="1" priority="25" stopIfTrue="1" operator="lessThan">
      <formula>0</formula>
    </cfRule>
  </conditionalFormatting>
  <conditionalFormatting sqref="N4">
    <cfRule type="cellIs" dxfId="0" priority="1" stopIfTrue="1" operator="less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7C1191-16A3-4F55-BAF9-49318B6851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C7FAF3A-6236-4F34-A4F8-D82512A20F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0505870-2ACA-46AA-8D62-1A1B1EA30E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topLeftCell="A4" zoomScale="81" workbookViewId="0">
      <selection activeCell="F6" sqref="F6"/>
    </sheetView>
  </sheetViews>
  <sheetFormatPr defaultRowHeight="14.4"/>
  <cols>
    <col min="1" max="1" width="13.33203125" customWidth="1"/>
    <col min="2" max="2" width="32.33203125" customWidth="1"/>
    <col min="3" max="3" width="32.21875" customWidth="1"/>
  </cols>
  <sheetData>
    <row r="1" spans="2:3" ht="23.4">
      <c r="B1" s="50" t="s">
        <v>48</v>
      </c>
      <c r="C1" s="50"/>
    </row>
    <row r="3" spans="2:3">
      <c r="B3" s="20" t="s">
        <v>27</v>
      </c>
      <c r="C3" s="20" t="s">
        <v>28</v>
      </c>
    </row>
    <row r="4" spans="2:3" ht="34.950000000000003" customHeight="1">
      <c r="B4" s="22" t="s">
        <v>21</v>
      </c>
      <c r="C4" s="21" t="s">
        <v>29</v>
      </c>
    </row>
    <row r="5" spans="2:3" ht="34.5" customHeight="1">
      <c r="B5" s="22" t="s">
        <v>30</v>
      </c>
      <c r="C5" s="21" t="s">
        <v>31</v>
      </c>
    </row>
    <row r="6" spans="2:3" ht="34.950000000000003" customHeight="1">
      <c r="B6" s="22" t="s">
        <v>32</v>
      </c>
      <c r="C6" s="21" t="s">
        <v>33</v>
      </c>
    </row>
    <row r="7" spans="2:3" ht="33" customHeight="1">
      <c r="B7" s="22" t="s">
        <v>34</v>
      </c>
      <c r="C7" s="21" t="s">
        <v>35</v>
      </c>
    </row>
    <row r="8" spans="2:3" ht="34.5" customHeight="1">
      <c r="B8" s="22" t="s">
        <v>36</v>
      </c>
      <c r="C8" s="21" t="s">
        <v>37</v>
      </c>
    </row>
    <row r="9" spans="2:3" ht="33.450000000000003" customHeight="1">
      <c r="B9" s="22" t="s">
        <v>38</v>
      </c>
      <c r="C9" s="21" t="s">
        <v>39</v>
      </c>
    </row>
    <row r="10" spans="2:3" ht="28.2" customHeight="1">
      <c r="B10" s="22" t="s">
        <v>40</v>
      </c>
      <c r="C10" s="21" t="s">
        <v>41</v>
      </c>
    </row>
    <row r="11" spans="2:3" ht="31.95" customHeight="1">
      <c r="B11" s="22" t="s">
        <v>42</v>
      </c>
      <c r="C11" s="21" t="s">
        <v>43</v>
      </c>
    </row>
    <row r="12" spans="2:3" ht="37.5" customHeight="1">
      <c r="B12" s="22" t="s">
        <v>44</v>
      </c>
      <c r="C12" s="21" t="s">
        <v>45</v>
      </c>
    </row>
    <row r="13" spans="2:3" ht="37.5" customHeight="1">
      <c r="B13" s="22" t="s">
        <v>46</v>
      </c>
      <c r="C13" s="21" t="s">
        <v>47</v>
      </c>
    </row>
    <row r="14" spans="2:3" ht="57.6">
      <c r="B14" s="22" t="s">
        <v>54</v>
      </c>
      <c r="C14" s="21" t="s">
        <v>59</v>
      </c>
    </row>
    <row r="15" spans="2:3" ht="28.8">
      <c r="B15" s="22" t="s">
        <v>55</v>
      </c>
      <c r="C15" s="21" t="s">
        <v>61</v>
      </c>
    </row>
    <row r="16" spans="2:3" ht="28.8">
      <c r="B16" s="22" t="s">
        <v>60</v>
      </c>
      <c r="C16" s="21" t="s">
        <v>62</v>
      </c>
    </row>
  </sheetData>
  <mergeCells count="1">
    <mergeCell ref="B1:C1"/>
  </mergeCells>
  <phoneticPr fontId="1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CF6C-FADA-4F8E-821C-86E43D0BDF44}">
  <dimension ref="C4:D22"/>
  <sheetViews>
    <sheetView topLeftCell="A2" zoomScale="83" zoomScaleNormal="83" workbookViewId="0">
      <selection activeCell="G6" sqref="G6"/>
    </sheetView>
  </sheetViews>
  <sheetFormatPr defaultRowHeight="14.4"/>
  <cols>
    <col min="3" max="3" width="12.77734375" customWidth="1"/>
    <col min="4" max="4" width="13.77734375" customWidth="1"/>
  </cols>
  <sheetData>
    <row r="4" spans="3:4">
      <c r="C4" t="s">
        <v>80</v>
      </c>
      <c r="D4" t="s">
        <v>79</v>
      </c>
    </row>
    <row r="5" spans="3:4">
      <c r="C5" t="s">
        <v>1</v>
      </c>
      <c r="D5">
        <v>1</v>
      </c>
    </row>
    <row r="6" spans="3:4">
      <c r="C6" t="s">
        <v>2</v>
      </c>
      <c r="D6">
        <v>2</v>
      </c>
    </row>
    <row r="7" spans="3:4">
      <c r="C7" t="s">
        <v>3</v>
      </c>
      <c r="D7">
        <v>3</v>
      </c>
    </row>
    <row r="8" spans="3:4">
      <c r="C8" t="s">
        <v>4</v>
      </c>
      <c r="D8">
        <v>4</v>
      </c>
    </row>
    <row r="9" spans="3:4">
      <c r="C9" t="s">
        <v>5</v>
      </c>
      <c r="D9">
        <v>5</v>
      </c>
    </row>
    <row r="10" spans="3:4">
      <c r="C10" t="s">
        <v>6</v>
      </c>
      <c r="D10">
        <v>6</v>
      </c>
    </row>
    <row r="11" spans="3:4">
      <c r="C11" t="s">
        <v>7</v>
      </c>
      <c r="D11">
        <v>7</v>
      </c>
    </row>
    <row r="12" spans="3:4">
      <c r="C12" t="s">
        <v>8</v>
      </c>
      <c r="D12">
        <v>8</v>
      </c>
    </row>
    <row r="13" spans="3:4">
      <c r="C13" t="s">
        <v>9</v>
      </c>
      <c r="D13">
        <v>9</v>
      </c>
    </row>
    <row r="14" spans="3:4">
      <c r="C14" t="s">
        <v>10</v>
      </c>
      <c r="D14">
        <v>10</v>
      </c>
    </row>
    <row r="15" spans="3:4">
      <c r="C15" t="s">
        <v>11</v>
      </c>
      <c r="D15">
        <v>11</v>
      </c>
    </row>
    <row r="16" spans="3:4">
      <c r="C16" t="s">
        <v>12</v>
      </c>
      <c r="D16">
        <v>12</v>
      </c>
    </row>
    <row r="17" spans="3:4">
      <c r="C17" t="s">
        <v>13</v>
      </c>
      <c r="D17">
        <v>13</v>
      </c>
    </row>
    <row r="18" spans="3:4">
      <c r="C18" t="s">
        <v>14</v>
      </c>
      <c r="D18">
        <v>14</v>
      </c>
    </row>
    <row r="19" spans="3:4">
      <c r="C19" t="s">
        <v>15</v>
      </c>
      <c r="D19">
        <v>15</v>
      </c>
    </row>
    <row r="20" spans="3:4">
      <c r="C20" t="s">
        <v>16</v>
      </c>
      <c r="D20">
        <v>16</v>
      </c>
    </row>
    <row r="21" spans="3:4">
      <c r="C21" t="s">
        <v>17</v>
      </c>
      <c r="D21">
        <v>17</v>
      </c>
    </row>
    <row r="22" spans="3:4">
      <c r="C22" s="1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abSelected="1" zoomScale="107" workbookViewId="0">
      <selection activeCell="K11" sqref="K11"/>
    </sheetView>
  </sheetViews>
  <sheetFormatPr defaultRowHeight="14.4"/>
  <cols>
    <col min="1" max="1" width="14.88671875" customWidth="1"/>
    <col min="2" max="3" width="8.88671875" bestFit="1" customWidth="1"/>
    <col min="4" max="5" width="9.109375" bestFit="1" customWidth="1"/>
    <col min="6" max="6" width="8.88671875" bestFit="1" customWidth="1"/>
    <col min="7" max="10" width="9.109375" bestFit="1" customWidth="1"/>
    <col min="13" max="13" width="60.5546875" customWidth="1"/>
    <col min="14" max="14" width="14.33203125" customWidth="1"/>
  </cols>
  <sheetData>
    <row r="1" spans="1:14" ht="16.2" thickBo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3"/>
    </row>
    <row r="2" spans="1:14" ht="17.399999999999999">
      <c r="A2" s="37"/>
      <c r="B2" s="54" t="s">
        <v>20</v>
      </c>
      <c r="C2" s="54"/>
      <c r="D2" s="55"/>
      <c r="E2" s="54" t="s">
        <v>19</v>
      </c>
      <c r="F2" s="54"/>
      <c r="G2" s="55"/>
      <c r="H2" s="54" t="s">
        <v>18</v>
      </c>
      <c r="I2" s="54"/>
      <c r="J2" s="55"/>
    </row>
    <row r="3" spans="1:14" ht="17.399999999999999">
      <c r="A3" s="38" t="s">
        <v>21</v>
      </c>
      <c r="B3" s="32" t="s">
        <v>22</v>
      </c>
      <c r="C3" s="32" t="s">
        <v>23</v>
      </c>
      <c r="D3" s="33" t="s">
        <v>24</v>
      </c>
      <c r="E3" s="32" t="s">
        <v>22</v>
      </c>
      <c r="F3" s="32" t="s">
        <v>25</v>
      </c>
      <c r="G3" s="33" t="s">
        <v>24</v>
      </c>
      <c r="H3" s="32" t="s">
        <v>22</v>
      </c>
      <c r="I3" s="32" t="s">
        <v>25</v>
      </c>
      <c r="J3" s="33" t="s">
        <v>24</v>
      </c>
    </row>
    <row r="4" spans="1:14">
      <c r="A4" s="1" t="s">
        <v>1</v>
      </c>
      <c r="B4" s="34">
        <v>1106938</v>
      </c>
      <c r="C4" s="34">
        <v>1067017</v>
      </c>
      <c r="D4" s="34">
        <v>2173955</v>
      </c>
      <c r="E4" s="34">
        <v>207304</v>
      </c>
      <c r="F4" s="34">
        <v>196900</v>
      </c>
      <c r="G4" s="34">
        <v>404204</v>
      </c>
      <c r="H4" s="34">
        <v>1314242</v>
      </c>
      <c r="I4" s="34">
        <v>1263917</v>
      </c>
      <c r="J4" s="34">
        <v>2578159</v>
      </c>
    </row>
    <row r="5" spans="1:14" ht="15.6">
      <c r="A5" s="1" t="s">
        <v>2</v>
      </c>
      <c r="B5" s="35">
        <v>1148999</v>
      </c>
      <c r="C5" s="35">
        <v>1108681</v>
      </c>
      <c r="D5" s="35">
        <v>2257680</v>
      </c>
      <c r="E5" s="35">
        <v>258552</v>
      </c>
      <c r="F5" s="35">
        <v>246085</v>
      </c>
      <c r="G5" s="35">
        <v>504637</v>
      </c>
      <c r="H5" s="35">
        <v>1407551</v>
      </c>
      <c r="I5" s="35">
        <v>1354766</v>
      </c>
      <c r="J5" s="35">
        <v>2762317</v>
      </c>
      <c r="M5" s="30" t="s">
        <v>28</v>
      </c>
      <c r="N5" t="s">
        <v>65</v>
      </c>
    </row>
    <row r="6" spans="1:14" ht="15.6">
      <c r="A6" s="1" t="s">
        <v>3</v>
      </c>
      <c r="B6" s="34">
        <v>1068186</v>
      </c>
      <c r="C6" s="34">
        <v>1031817</v>
      </c>
      <c r="D6" s="34">
        <v>2100003</v>
      </c>
      <c r="E6" s="34">
        <v>229199</v>
      </c>
      <c r="F6" s="34">
        <v>217212</v>
      </c>
      <c r="G6" s="34">
        <v>446411</v>
      </c>
      <c r="H6" s="34">
        <v>1297385</v>
      </c>
      <c r="I6" s="34">
        <v>1249029</v>
      </c>
      <c r="J6" s="34">
        <v>2546414</v>
      </c>
      <c r="M6" s="30" t="s">
        <v>66</v>
      </c>
      <c r="N6" t="str">
        <f>IF(B2&gt;E2,"الذكور السعوديين","الذكور غير السعوديين")</f>
        <v>الذكور غير السعوديين</v>
      </c>
    </row>
    <row r="7" spans="1:14">
      <c r="A7" s="1" t="s">
        <v>4</v>
      </c>
      <c r="B7" s="35">
        <v>941806</v>
      </c>
      <c r="C7" s="35">
        <v>916439</v>
      </c>
      <c r="D7" s="35">
        <v>1858245</v>
      </c>
      <c r="E7" s="35">
        <v>175010</v>
      </c>
      <c r="F7" s="35">
        <v>163445</v>
      </c>
      <c r="G7" s="35">
        <v>338455</v>
      </c>
      <c r="H7" s="35">
        <v>1116816</v>
      </c>
      <c r="I7" s="35">
        <v>1079884</v>
      </c>
      <c r="J7" s="35">
        <v>2196700</v>
      </c>
      <c r="M7" s="31" t="s">
        <v>63</v>
      </c>
      <c r="N7">
        <f>COUNTIFS(C2:C20,"&gt;1000000", G2:G20,"&gt;200000")</f>
        <v>3</v>
      </c>
    </row>
    <row r="8" spans="1:14">
      <c r="A8" s="1" t="s">
        <v>5</v>
      </c>
      <c r="B8" s="34">
        <v>868712</v>
      </c>
      <c r="C8" s="34">
        <v>850780</v>
      </c>
      <c r="D8" s="34">
        <v>1719492</v>
      </c>
      <c r="E8" s="34">
        <v>696723</v>
      </c>
      <c r="F8" s="34">
        <v>199767</v>
      </c>
      <c r="G8" s="34">
        <v>896490</v>
      </c>
      <c r="H8" s="34">
        <v>1565435</v>
      </c>
      <c r="I8" s="34">
        <v>1050547</v>
      </c>
      <c r="J8" s="34">
        <v>2615982</v>
      </c>
      <c r="M8" s="31" t="s">
        <v>64</v>
      </c>
      <c r="N8">
        <f>SUMIF(D2:D20,"&gt;2000000")</f>
        <v>6531638</v>
      </c>
    </row>
    <row r="9" spans="1:14">
      <c r="A9" s="1" t="s">
        <v>6</v>
      </c>
      <c r="B9" s="35">
        <v>859531</v>
      </c>
      <c r="C9" s="35">
        <v>842731</v>
      </c>
      <c r="D9" s="35">
        <v>1702262</v>
      </c>
      <c r="E9" s="35">
        <v>1643796</v>
      </c>
      <c r="F9" s="35">
        <v>399657</v>
      </c>
      <c r="G9" s="35">
        <v>2043453</v>
      </c>
      <c r="H9" s="35">
        <v>2503327</v>
      </c>
      <c r="I9" s="35">
        <v>1242388</v>
      </c>
      <c r="J9" s="35">
        <v>3745715</v>
      </c>
      <c r="M9" s="31" t="s">
        <v>67</v>
      </c>
      <c r="N9">
        <f>COUNT(B4:B20)</f>
        <v>17</v>
      </c>
    </row>
    <row r="10" spans="1:14">
      <c r="A10" s="1" t="s">
        <v>7</v>
      </c>
      <c r="B10" s="34">
        <v>770595</v>
      </c>
      <c r="C10" s="34">
        <v>758562</v>
      </c>
      <c r="D10" s="34">
        <v>1529157</v>
      </c>
      <c r="E10" s="34">
        <v>1871377</v>
      </c>
      <c r="F10" s="34">
        <v>492298</v>
      </c>
      <c r="G10" s="34">
        <v>2363675</v>
      </c>
      <c r="H10" s="34">
        <v>2641972</v>
      </c>
      <c r="I10" s="34">
        <v>1250860</v>
      </c>
      <c r="J10" s="34">
        <v>3892832</v>
      </c>
      <c r="M10" s="31" t="s">
        <v>68</v>
      </c>
      <c r="N10" s="29">
        <f>AVERAGE(F5:F20)</f>
        <v>183849.875</v>
      </c>
    </row>
    <row r="11" spans="1:14">
      <c r="A11" s="1" t="s">
        <v>8</v>
      </c>
      <c r="B11" s="35">
        <v>679028</v>
      </c>
      <c r="C11" s="35">
        <v>675023</v>
      </c>
      <c r="D11" s="35">
        <v>1354051</v>
      </c>
      <c r="E11" s="35">
        <v>1672645</v>
      </c>
      <c r="F11" s="35">
        <v>438260</v>
      </c>
      <c r="G11" s="35">
        <v>2110905</v>
      </c>
      <c r="H11" s="35">
        <v>2351673</v>
      </c>
      <c r="I11" s="35">
        <v>1113283</v>
      </c>
      <c r="J11" s="35">
        <v>3464956</v>
      </c>
    </row>
    <row r="12" spans="1:14">
      <c r="A12" s="1" t="s">
        <v>9</v>
      </c>
      <c r="B12" s="34">
        <v>534889</v>
      </c>
      <c r="C12" s="34">
        <v>543104</v>
      </c>
      <c r="D12" s="34">
        <v>1077993</v>
      </c>
      <c r="E12" s="34">
        <v>1279957</v>
      </c>
      <c r="F12" s="34">
        <v>295927</v>
      </c>
      <c r="G12" s="34">
        <v>1575884</v>
      </c>
      <c r="H12" s="34">
        <v>1814846</v>
      </c>
      <c r="I12" s="34">
        <v>839031</v>
      </c>
      <c r="J12" s="34">
        <v>2653877</v>
      </c>
    </row>
    <row r="13" spans="1:14">
      <c r="A13" s="1" t="s">
        <v>10</v>
      </c>
      <c r="B13" s="35">
        <v>381557</v>
      </c>
      <c r="C13" s="35">
        <v>404356</v>
      </c>
      <c r="D13" s="35">
        <v>785913</v>
      </c>
      <c r="E13" s="35">
        <v>851367</v>
      </c>
      <c r="F13" s="35">
        <v>187900</v>
      </c>
      <c r="G13" s="35">
        <v>1039267</v>
      </c>
      <c r="H13" s="35">
        <v>1232924</v>
      </c>
      <c r="I13" s="35">
        <v>592256</v>
      </c>
      <c r="J13" s="35">
        <v>1825180</v>
      </c>
    </row>
    <row r="14" spans="1:14">
      <c r="A14" s="1" t="s">
        <v>11</v>
      </c>
      <c r="B14" s="34">
        <v>310703</v>
      </c>
      <c r="C14" s="34">
        <v>343291</v>
      </c>
      <c r="D14" s="34">
        <v>653994</v>
      </c>
      <c r="E14" s="34">
        <v>613826</v>
      </c>
      <c r="F14" s="34">
        <v>120552</v>
      </c>
      <c r="G14" s="34">
        <v>734378</v>
      </c>
      <c r="H14" s="34">
        <v>924529</v>
      </c>
      <c r="I14" s="34">
        <v>463843</v>
      </c>
      <c r="J14" s="34">
        <v>1388372</v>
      </c>
    </row>
    <row r="15" spans="1:14">
      <c r="A15" s="1" t="s">
        <v>12</v>
      </c>
      <c r="B15" s="35">
        <v>252068</v>
      </c>
      <c r="C15" s="35">
        <v>276936</v>
      </c>
      <c r="D15" s="35">
        <v>529004</v>
      </c>
      <c r="E15" s="35">
        <v>391870</v>
      </c>
      <c r="F15" s="35">
        <v>74345</v>
      </c>
      <c r="G15" s="35">
        <v>466215</v>
      </c>
      <c r="H15" s="35">
        <v>643938</v>
      </c>
      <c r="I15" s="35">
        <v>351281</v>
      </c>
      <c r="J15" s="35">
        <v>995219</v>
      </c>
    </row>
    <row r="16" spans="1:14">
      <c r="A16" s="1" t="s">
        <v>13</v>
      </c>
      <c r="B16" s="34">
        <v>186840</v>
      </c>
      <c r="C16" s="34">
        <v>203802</v>
      </c>
      <c r="D16" s="34">
        <v>390642</v>
      </c>
      <c r="E16" s="34">
        <v>207766</v>
      </c>
      <c r="F16" s="34">
        <v>49244</v>
      </c>
      <c r="G16" s="34">
        <v>257010</v>
      </c>
      <c r="H16" s="34">
        <v>394606</v>
      </c>
      <c r="I16" s="34">
        <v>253046</v>
      </c>
      <c r="J16" s="34">
        <v>647652</v>
      </c>
    </row>
    <row r="17" spans="1:10">
      <c r="A17" s="1" t="s">
        <v>14</v>
      </c>
      <c r="B17" s="35">
        <v>127205</v>
      </c>
      <c r="C17" s="35">
        <v>129931</v>
      </c>
      <c r="D17" s="35">
        <v>257136</v>
      </c>
      <c r="E17" s="35">
        <v>85139</v>
      </c>
      <c r="F17" s="35">
        <v>26184</v>
      </c>
      <c r="G17" s="35">
        <v>111323</v>
      </c>
      <c r="H17" s="35">
        <v>212344</v>
      </c>
      <c r="I17" s="35">
        <v>156115</v>
      </c>
      <c r="J17" s="35">
        <v>368459</v>
      </c>
    </row>
    <row r="18" spans="1:10">
      <c r="A18" s="1" t="s">
        <v>15</v>
      </c>
      <c r="B18" s="34">
        <v>75465</v>
      </c>
      <c r="C18" s="34">
        <v>80111</v>
      </c>
      <c r="D18" s="34">
        <v>155576</v>
      </c>
      <c r="E18" s="34">
        <v>35014</v>
      </c>
      <c r="F18" s="34">
        <v>14753</v>
      </c>
      <c r="G18" s="34">
        <v>49767</v>
      </c>
      <c r="H18" s="34">
        <v>110479</v>
      </c>
      <c r="I18" s="34">
        <v>94864</v>
      </c>
      <c r="J18" s="34">
        <v>205343</v>
      </c>
    </row>
    <row r="19" spans="1:10">
      <c r="A19" s="1" t="s">
        <v>16</v>
      </c>
      <c r="B19" s="35">
        <v>54159</v>
      </c>
      <c r="C19" s="35">
        <v>56412</v>
      </c>
      <c r="D19" s="35">
        <v>110571</v>
      </c>
      <c r="E19" s="35">
        <v>13233</v>
      </c>
      <c r="F19" s="35">
        <v>7688</v>
      </c>
      <c r="G19" s="35">
        <v>20921</v>
      </c>
      <c r="H19" s="35">
        <v>67392</v>
      </c>
      <c r="I19" s="35">
        <v>64100</v>
      </c>
      <c r="J19" s="35">
        <v>131492</v>
      </c>
    </row>
    <row r="20" spans="1:10">
      <c r="A20" s="36" t="s">
        <v>17</v>
      </c>
      <c r="B20" s="34">
        <v>67450</v>
      </c>
      <c r="C20" s="34">
        <v>69138</v>
      </c>
      <c r="D20" s="34">
        <v>136588</v>
      </c>
      <c r="E20" s="34">
        <v>11686</v>
      </c>
      <c r="F20" s="34">
        <v>8281</v>
      </c>
      <c r="G20" s="34">
        <v>19967</v>
      </c>
      <c r="H20" s="34">
        <v>79136</v>
      </c>
      <c r="I20" s="34">
        <v>77419</v>
      </c>
      <c r="J20" s="34">
        <v>156555</v>
      </c>
    </row>
    <row r="21" spans="1:10" ht="15" thickBot="1">
      <c r="A21" s="39" t="s">
        <v>26</v>
      </c>
      <c r="B21" s="40">
        <v>9434131</v>
      </c>
      <c r="C21" s="40">
        <v>9358131</v>
      </c>
      <c r="D21" s="40">
        <v>18792262</v>
      </c>
      <c r="E21" s="40">
        <v>10244464</v>
      </c>
      <c r="F21" s="40">
        <v>3138498</v>
      </c>
      <c r="G21" s="40">
        <v>13382962</v>
      </c>
      <c r="H21" s="40">
        <v>19678595</v>
      </c>
      <c r="I21" s="40">
        <v>12496629</v>
      </c>
      <c r="J21" s="40">
        <v>32175224</v>
      </c>
    </row>
  </sheetData>
  <mergeCells count="4">
    <mergeCell ref="A1:J1"/>
    <mergeCell ref="B2:D2"/>
    <mergeCell ref="E2:G2"/>
    <mergeCell ref="H2:J2"/>
  </mergeCells>
  <phoneticPr fontId="1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N7:X36"/>
  <sheetViews>
    <sheetView topLeftCell="J4" workbookViewId="0">
      <selection activeCell="P20" sqref="P20"/>
    </sheetView>
  </sheetViews>
  <sheetFormatPr defaultRowHeight="14.4"/>
  <cols>
    <col min="13" max="13" width="5" customWidth="1"/>
    <col min="14" max="14" width="10.77734375" customWidth="1"/>
    <col min="20" max="20" width="11" customWidth="1"/>
  </cols>
  <sheetData>
    <row r="7" spans="14:23">
      <c r="T7" s="44" t="s">
        <v>22</v>
      </c>
      <c r="W7" t="str">
        <f>Sheet1!J4</f>
        <v xml:space="preserve">    Total</v>
      </c>
    </row>
    <row r="8" spans="14:23">
      <c r="T8" s="9">
        <v>1106938</v>
      </c>
      <c r="W8">
        <f>Sheet1!J5</f>
        <v>2578159</v>
      </c>
    </row>
    <row r="9" spans="14:23">
      <c r="T9" s="41">
        <v>1148999</v>
      </c>
      <c r="W9">
        <f>Sheet1!J6</f>
        <v>2762317</v>
      </c>
    </row>
    <row r="10" spans="14:23">
      <c r="N10" s="29">
        <f>Sheet1!$J$22</f>
        <v>32175224</v>
      </c>
      <c r="O10" s="43"/>
      <c r="P10" s="43"/>
      <c r="Q10" s="43"/>
      <c r="R10" s="43" t="s">
        <v>70</v>
      </c>
      <c r="T10" s="9">
        <v>1068186</v>
      </c>
      <c r="W10">
        <f>Sheet1!J7</f>
        <v>2546414</v>
      </c>
    </row>
    <row r="11" spans="14:23">
      <c r="T11" s="41">
        <v>941806</v>
      </c>
      <c r="W11">
        <f>Sheet1!J8</f>
        <v>2196700</v>
      </c>
    </row>
    <row r="12" spans="14:23">
      <c r="N12" s="29">
        <v>9434131</v>
      </c>
      <c r="O12" s="43"/>
      <c r="P12" s="43"/>
      <c r="Q12" s="43"/>
      <c r="R12" s="43" t="s">
        <v>71</v>
      </c>
      <c r="T12" s="9">
        <v>868712</v>
      </c>
      <c r="W12">
        <f>Sheet1!J9</f>
        <v>2615982</v>
      </c>
    </row>
    <row r="13" spans="14:23">
      <c r="T13" s="41">
        <v>859531</v>
      </c>
      <c r="W13">
        <f>Sheet1!J10</f>
        <v>3745715</v>
      </c>
    </row>
    <row r="14" spans="14:23" ht="15" thickBot="1">
      <c r="N14" s="42">
        <v>9358131</v>
      </c>
      <c r="P14" s="43"/>
      <c r="Q14" s="43"/>
      <c r="R14" s="43" t="s">
        <v>72</v>
      </c>
      <c r="T14" s="9">
        <v>770595</v>
      </c>
      <c r="W14">
        <f>Sheet1!J11</f>
        <v>3892832</v>
      </c>
    </row>
    <row r="15" spans="14:23">
      <c r="T15" s="41">
        <v>679028</v>
      </c>
      <c r="W15">
        <f>Sheet1!J12</f>
        <v>3464956</v>
      </c>
    </row>
    <row r="16" spans="14:23">
      <c r="T16" s="9">
        <v>534889</v>
      </c>
      <c r="W16">
        <f>Sheet1!J13</f>
        <v>2653877</v>
      </c>
    </row>
    <row r="17" spans="18:24">
      <c r="T17" s="41">
        <v>381557</v>
      </c>
      <c r="W17">
        <f>Sheet1!J14</f>
        <v>1825180</v>
      </c>
    </row>
    <row r="18" spans="18:24">
      <c r="T18" s="9">
        <v>310703</v>
      </c>
      <c r="W18">
        <f>Sheet1!J15</f>
        <v>1388372</v>
      </c>
    </row>
    <row r="19" spans="18:24">
      <c r="T19" s="41">
        <v>252068</v>
      </c>
      <c r="W19">
        <f>Sheet1!J16</f>
        <v>995219</v>
      </c>
    </row>
    <row r="20" spans="18:24">
      <c r="T20" s="9">
        <v>186840</v>
      </c>
      <c r="W20">
        <f>Sheet1!J17</f>
        <v>647652</v>
      </c>
    </row>
    <row r="21" spans="18:24">
      <c r="T21" s="41">
        <v>127205</v>
      </c>
      <c r="W21">
        <f>Sheet1!J18</f>
        <v>368459</v>
      </c>
    </row>
    <row r="22" spans="18:24">
      <c r="T22" s="9">
        <v>75465</v>
      </c>
      <c r="W22">
        <f>Sheet1!J19</f>
        <v>205343</v>
      </c>
    </row>
    <row r="23" spans="18:24">
      <c r="T23" s="41">
        <v>54159</v>
      </c>
      <c r="W23">
        <f>Sheet1!J20</f>
        <v>131492</v>
      </c>
    </row>
    <row r="24" spans="18:24">
      <c r="T24" s="9">
        <v>67450</v>
      </c>
      <c r="W24">
        <f>Sheet1!J21</f>
        <v>156555</v>
      </c>
    </row>
    <row r="25" spans="18:24" ht="15" thickBot="1">
      <c r="T25" s="42">
        <f t="shared" ref="T25" si="0">SUM(T8:T24)</f>
        <v>9434131</v>
      </c>
      <c r="W25">
        <f>Sheet1!J22</f>
        <v>32175224</v>
      </c>
    </row>
    <row r="27" spans="18:24">
      <c r="R27" s="43"/>
      <c r="S27" s="43"/>
      <c r="T27" s="43" t="s">
        <v>69</v>
      </c>
      <c r="U27" s="45"/>
      <c r="V27" s="43"/>
      <c r="W27" s="43"/>
      <c r="X27" s="43" t="s">
        <v>73</v>
      </c>
    </row>
    <row r="36" spans="20:22">
      <c r="T36" s="46"/>
      <c r="U36" s="46"/>
      <c r="V36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B434-021B-B54D-9DE6-D72AB1733504}">
  <dimension ref="A1:C24"/>
  <sheetViews>
    <sheetView zoomScaleNormal="150" zoomScaleSheetLayoutView="100" workbookViewId="0">
      <selection activeCell="F8" sqref="F8"/>
    </sheetView>
  </sheetViews>
  <sheetFormatPr defaultRowHeight="14.4"/>
  <cols>
    <col min="1" max="1" width="48.88671875" bestFit="1" customWidth="1"/>
    <col min="2" max="3" width="11.77734375" bestFit="1" customWidth="1"/>
  </cols>
  <sheetData>
    <row r="1" spans="1:3">
      <c r="A1" t="s">
        <v>0</v>
      </c>
    </row>
    <row r="2" spans="1:3">
      <c r="A2" s="48" t="s">
        <v>76</v>
      </c>
      <c r="B2" s="47" t="s">
        <v>77</v>
      </c>
      <c r="C2" s="47" t="s">
        <v>78</v>
      </c>
    </row>
    <row r="3" spans="1:3">
      <c r="A3" s="4" t="s">
        <v>26</v>
      </c>
      <c r="B3">
        <v>18792262</v>
      </c>
      <c r="C3">
        <v>13382962</v>
      </c>
    </row>
    <row r="4" spans="1:3" hidden="1">
      <c r="A4" t="s">
        <v>0</v>
      </c>
    </row>
    <row r="5" spans="1:3">
      <c r="A5" t="s">
        <v>1</v>
      </c>
      <c r="B5">
        <v>2173955</v>
      </c>
      <c r="C5">
        <v>404204</v>
      </c>
    </row>
    <row r="6" spans="1:3">
      <c r="A6" t="s">
        <v>2</v>
      </c>
      <c r="B6">
        <v>2257680</v>
      </c>
      <c r="C6">
        <v>504637</v>
      </c>
    </row>
    <row r="7" spans="1:3">
      <c r="A7" t="s">
        <v>3</v>
      </c>
      <c r="B7">
        <v>2100003</v>
      </c>
      <c r="C7">
        <v>446411</v>
      </c>
    </row>
    <row r="8" spans="1:3">
      <c r="A8" t="s">
        <v>4</v>
      </c>
      <c r="B8">
        <v>1858245</v>
      </c>
      <c r="C8">
        <v>338455</v>
      </c>
    </row>
    <row r="9" spans="1:3">
      <c r="A9" t="s">
        <v>5</v>
      </c>
      <c r="B9">
        <v>1719492</v>
      </c>
      <c r="C9">
        <v>896490</v>
      </c>
    </row>
    <row r="10" spans="1:3">
      <c r="A10" t="s">
        <v>6</v>
      </c>
      <c r="B10">
        <v>1702262</v>
      </c>
      <c r="C10">
        <v>2043453</v>
      </c>
    </row>
    <row r="11" spans="1:3">
      <c r="A11" t="s">
        <v>7</v>
      </c>
      <c r="B11">
        <v>1529157</v>
      </c>
      <c r="C11">
        <v>2363675</v>
      </c>
    </row>
    <row r="12" spans="1:3">
      <c r="A12" t="s">
        <v>8</v>
      </c>
      <c r="B12">
        <v>1354051</v>
      </c>
      <c r="C12">
        <v>2110905</v>
      </c>
    </row>
    <row r="13" spans="1:3">
      <c r="A13" t="s">
        <v>9</v>
      </c>
      <c r="B13">
        <v>1077993</v>
      </c>
      <c r="C13">
        <v>1575884</v>
      </c>
    </row>
    <row r="14" spans="1:3">
      <c r="A14" t="s">
        <v>10</v>
      </c>
      <c r="B14">
        <v>785913</v>
      </c>
      <c r="C14">
        <v>1039267</v>
      </c>
    </row>
    <row r="15" spans="1:3">
      <c r="A15" t="s">
        <v>11</v>
      </c>
      <c r="B15">
        <v>653994</v>
      </c>
      <c r="C15">
        <v>734378</v>
      </c>
    </row>
    <row r="16" spans="1:3">
      <c r="A16" t="s">
        <v>12</v>
      </c>
      <c r="B16">
        <v>529004</v>
      </c>
      <c r="C16">
        <v>466215</v>
      </c>
    </row>
    <row r="17" spans="1:3">
      <c r="A17" t="s">
        <v>13</v>
      </c>
      <c r="B17">
        <v>390642</v>
      </c>
      <c r="C17">
        <v>257010</v>
      </c>
    </row>
    <row r="18" spans="1:3">
      <c r="A18" t="s">
        <v>14</v>
      </c>
      <c r="B18">
        <v>257136</v>
      </c>
      <c r="C18">
        <v>111323</v>
      </c>
    </row>
    <row r="19" spans="1:3">
      <c r="A19" t="s">
        <v>15</v>
      </c>
      <c r="B19">
        <v>155576</v>
      </c>
      <c r="C19">
        <v>49767</v>
      </c>
    </row>
    <row r="20" spans="1:3">
      <c r="A20" t="s">
        <v>16</v>
      </c>
      <c r="B20">
        <v>110571</v>
      </c>
      <c r="C20">
        <v>20921</v>
      </c>
    </row>
    <row r="21" spans="1:3">
      <c r="A21" t="s">
        <v>17</v>
      </c>
      <c r="B21">
        <v>136588</v>
      </c>
      <c r="C21">
        <v>19967</v>
      </c>
    </row>
    <row r="22" spans="1:3" ht="13.5" hidden="1" customHeight="1">
      <c r="A22" t="s">
        <v>21</v>
      </c>
      <c r="B22" t="e">
        <v>#DIV/0!</v>
      </c>
      <c r="C22" t="e">
        <v>#DIV/0!</v>
      </c>
    </row>
    <row r="23" spans="1:3" hidden="1">
      <c r="A23" t="s">
        <v>74</v>
      </c>
    </row>
    <row r="24" spans="1:3">
      <c r="A24" t="s">
        <v>75</v>
      </c>
      <c r="B24">
        <v>2088029.111111111</v>
      </c>
      <c r="C24">
        <v>1486995.7777777778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 'D,/HD7 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 'D,/HD1 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 'D,/HD7 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 'D,/HD7 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  g r o u p s < / K e y > < / D i a g r a m O b j e c t K e y > < D i a g r a m O b j e c t K e y > < K e y > C o l u m n s \ A g e   G r o u p I D 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  g r o u p s 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 'D,/HD1 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 'D,/HD1 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 C o l u m n s \ 9EH/1 < / K e y > < / D i a g r a m O b j e c t K e y > < D i a g r a m O b j e c t K e y > < K e y > C o l u m n s \ 9EH/2 < / K e y > < / D i a g r a m O b j e c t K e y > < D i a g r a m O b j e c t K e y > < K e y > C o l u m n s \ 9EH/3 < / K e y > < / D i a g r a m O b j e c t K e y > < D i a g r a m O b j e c t K e y > < K e y > C o l u m n s \ 9EH/4 < / K e y > < / D i a g r a m O b j e c t K e y > < D i a g r a m O b j e c t K e y > < K e y > C o l u m n s \ 9EH/5 < / K e y > < / D i a g r a m O b j e c t K e y > < D i a g r a m O b j e c t K e y > < K e y > C o l u m n s \ 9EH/6 < / K e y > < / D i a g r a m O b j e c t K e y > < D i a g r a m O b j e c t K e y > < K e y > C o l u m n s \ 9EH/7 < / K e y > < / D i a g r a m O b j e c t K e y > < D i a g r a m O b j e c t K e y > < K e y > C o l u m n s \ 9EH/8 < / K e y > < / D i a g r a m O b j e c t K e y > < D i a g r a m O b j e c t K e y > < K e y > C o l u m n s \ 9EH/9 < / K e y > < / D i a g r a m O b j e c t K e y > < D i a g r a m O b j e c t K e y > < K e y > C o l u m n s \ 9EH/1 0 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 C o l u m n s \ 9EH/1 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 T a g s \ T a b l e s \ & l t ; T a b l e s \ 'D,/HD7 & g t ; < / K e y > < / D i a g r a m O b j e c t K e y > < D i a g r a m O b j e c t K e y > < K e y > D y n a m i c   T a g s \ T a b l e s \ & l t ; T a b l e s \ 'D,/HD1 & g t ; < / K e y > < / D i a g r a m O b j e c t K e y > < D i a g r a m O b j e c t K e y > < K e y > T a b l e s \ 'D,/HD7 < / K e y > < / D i a g r a m O b j e c t K e y > < D i a g r a m O b j e c t K e y > < K e y > T a b l e s \ 'D,/HD7 \ C o l u m n s \ A g e   g r o u p s < / K e y > < / D i a g r a m O b j e c t K e y > < D i a g r a m O b j e c t K e y > < K e y > T a b l e s \ 'D,/HD7 \ C o l u m n s \ A g e   G r o u p I D < / K e y > < / D i a g r a m O b j e c t K e y > < D i a g r a m O b j e c t K e y > < K e y > T a b l e s \ 'D,/HD1 < / K e y > < / D i a g r a m O b j e c t K e y > < D i a g r a m O b j e c t K e y > < K e y > T a b l e s \ 'D,/HD1 \ C o l u m n s \ 9EH/1 < / K e y > < / D i a g r a m O b j e c t K e y > < D i a g r a m O b j e c t K e y > < K e y > T a b l e s \ 'D,/HD1 \ C o l u m n s \ 9EH/2 < / K e y > < / D i a g r a m O b j e c t K e y > < D i a g r a m O b j e c t K e y > < K e y > T a b l e s \ 'D,/HD1 \ C o l u m n s \ 9EH/3 < / K e y > < / D i a g r a m O b j e c t K e y > < D i a g r a m O b j e c t K e y > < K e y > T a b l e s \ 'D,/HD1 \ C o l u m n s \ 9EH/4 < / K e y > < / D i a g r a m O b j e c t K e y > < D i a g r a m O b j e c t K e y > < K e y > T a b l e s \ 'D,/HD1 \ C o l u m n s \ 9EH/5 < / K e y > < / D i a g r a m O b j e c t K e y > < D i a g r a m O b j e c t K e y > < K e y > T a b l e s \ 'D,/HD1 \ C o l u m n s \ 9EH/6 < / K e y > < / D i a g r a m O b j e c t K e y > < D i a g r a m O b j e c t K e y > < K e y > T a b l e s \ 'D,/HD1 \ C o l u m n s \ 9EH/7 < / K e y > < / D i a g r a m O b j e c t K e y > < D i a g r a m O b j e c t K e y > < K e y > T a b l e s \ 'D,/HD1 \ C o l u m n s \ 9EH/8 < / K e y > < / D i a g r a m O b j e c t K e y > < D i a g r a m O b j e c t K e y > < K e y > T a b l e s \ 'D,/HD1 \ C o l u m n s \ 9EH/9 < / K e y > < / D i a g r a m O b j e c t K e y > < D i a g r a m O b j e c t K e y > < K e y > T a b l e s \ 'D,/HD1 \ C o l u m n s \ 9EH/1 0 < / K e y > < / D i a g r a m O b j e c t K e y > < D i a g r a m O b j e c t K e y > < K e y > T a b l e s \ 'D,/HD1 \ C o l u m n s \ C o l u m n 1 < / K e y > < / D i a g r a m O b j e c t K e y > < D i a g r a m O b j e c t K e y > < K e y > T a b l e s \ 'D,/HD1 \ C o l u m n s \ C o l u m n 2 < / K e y > < / D i a g r a m O b j e c t K e y > < D i a g r a m O b j e c t K e y > < K e y > R e l a t i o n s h i p s \ & l t ; T a b l e s \ 'D,/HD1 \ C o l u m n s \ C o l u m n 1 & g t ; - & l t ; T a b l e s \ 'D,/HD7 \ C o l u m n s \ A g e   G r o u p I D & g t ; < / K e y > < / D i a g r a m O b j e c t K e y > < D i a g r a m O b j e c t K e y > < K e y > R e l a t i o n s h i p s \ & l t ; T a b l e s \ 'D,/HD1 \ C o l u m n s \ C o l u m n 1 & g t ; - & l t ; T a b l e s \ 'D,/HD7 \ C o l u m n s \ A g e   G r o u p I D & g t ; \ F K < / K e y > < / D i a g r a m O b j e c t K e y > < D i a g r a m O b j e c t K e y > < K e y > R e l a t i o n s h i p s \ & l t ; T a b l e s \ 'D,/HD1 \ C o l u m n s \ C o l u m n 1 & g t ; - & l t ; T a b l e s \ 'D,/HD7 \ C o l u m n s \ A g e   G r o u p I D & g t ; \ P K < / K e y > < / D i a g r a m O b j e c t K e y > < D i a g r a m O b j e c t K e y > < K e y > R e l a t i o n s h i p s \ & l t ; T a b l e s \ 'D,/HD1 \ C o l u m n s \ C o l u m n 1 & g t ; - & l t ; T a b l e s \ 'D,/HD7 \ C o l u m n s \ A g e   G r o u p I D & g t ; \ C r o s s F i l t e r < / K e y > < / D i a g r a m O b j e c t K e y > < / A l l K e y s > < S e l e c t e d K e y s > < D i a g r a m O b j e c t K e y > < K e y > T a b l e s \ 'D,/HD1 \ C o l u m n s \ C o l u m n 1 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 T a g s \ T a b l e s \ & l t ; T a b l e s \ 'D,/HD7 & g t ; 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 T a g s \ T a b l e s \ & l t ; T a b l e s \ 'D,/HD1 & g t ; 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 T a b l e s \ 'D,/HD7 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 T a b l e s \ 'D,/HD7 \ C o l u m n s \ A g e   g r o u p s 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 T a b l e s \ 'D,/HD7 \ C o l u m n s \ A g e   G r o u p I D 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 4 1 2 . 6 6 6 6 6 6 6 6 6 6 6 6 6 3 < / L e f t > < S c r o l l V e r t i c a l O f f s e t > 1 8 1 . 7 4 3 3 3 3 3 3 3 3 3 3 3 7 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 T a b l e s \ 'D,/HD1 \ C o l u m n s \ 9EH/1 0 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 T a b l e s \ 'D,/HD1 \ C o l u m n s \ C o l u m n 2 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 R e l a t i o n s h i p s \ & l t ; T a b l e s \ 'D,/HD1 \ C o l u m n s \ C o l u m n 1 & g t ; - & l t ; T a b l e s \ 'D,/HD7 \ C o l u m n s \ A g e   G r o u p I D & g t ; < / K e y > < / a : K e y > < a : V a l u e   i : t y p e = " D i a g r a m D i s p l a y L i n k V i e w S t a t e " > < A u t o m a t i o n P r o p e r t y H e l p e r T e x t > FB7)  FG'J)  1 :   ( 3 9 6 . 6 6 6 6 6 6 6 6 6 6 6 7 , 7 5 ) .   FB7)  FG'J)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 3 9 6 . 6 6 6 6 6 6 6 6 6 6 6 6 6 3 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 R e l a t i o n s h i p s \ & l t ; T a b l e s \ 'D,/HD1 \ C o l u m n s \ C o l u m n 1 & g t ; - & l t ; T a b l e s \ 'D,/HD7 \ C o l u m n s \ A g e   G r o u p I D & g t ; \ F K 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 3 9 6 . 6 6 6 6 6 6 6 6 6 6 6 6 6 3 < / b : _ x > < b : _ y > 6 7 < / b : _ y > < / L a b e l L o c a t i o n > < L o c a t i o n   x m l n s : b = " h t t p : / / s c h e m a s . d a t a c o n t r a c t . o r g / 2 0 0 4 / 0 7 / S y s t e m . W i n d o w s " > < b : _ x > 4 1 2 . 6 6 6 6 6 6 6 6 6 6 6 6 6 3 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 R e l a t i o n s h i p s \ & l t ; T a b l e s \ 'D,/HD1 \ C o l u m n s \ C o l u m n 1 & g t ; - & l t ; T a b l e s \ 'D,/HD7 \ C o l u m n s \ A g e   G r o u p I D & g t ; \ P K 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 R e l a t i o n s h i p s \ & l t ; T a b l e s \ 'D,/HD1 \ C o l u m n s \ C o l u m n 1 & g t ; - & l t ; T a b l e s \ 'D,/HD7 \ C o l u m n s \ A g e   G r o u p I D & g t ; \ C r o s s F i l t e r 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 3 9 6 . 6 6 6 6 6 6 6 6 6 6 6 6 6 3 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A 0 D A A B Q S w M E F A A C A A g A u n M k W 1 f L 5 i G m A A A A + A A A A B I A H A B D b 2 5 m a W c v U G F j a 2 F n Z S 5 4 b W w g o h g A K K A U A A A A A A A A A A A A A A A A A A A A A A A A A A A A h Y + 9 C s I w A I R 3 w X c o 2 Z s / F U H S F H G 1 I B T E N b S h D b a J J K n p u z n 4 S L 6 C L V p 1 c 7 y 7 D + 7 u c b u z t G + b 6 C q t U 0 Y n g E A M I u e F L k V j t E y A N i D l 8 x k 7 i O I s K h k N t H a b 3 p U J q L 2 / b B A K I c C w g M Z W i G J M 0 C n b 5 0 U t W w E + s P o P x 0 q P t Y U E n B 1 f a z i F Z L m C B N M 1 x A x N L s u U / h J 0 W D y m P y b b d Y 3 v r O T C x v m W o U k y 9 D 7 B n 1 B L A w Q U A A I A C A C 6 c y R b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n M k W y i K R 7 g O A A A A E Q A A A B M A H A B G b 3 J t d W x h c y 9 T Z W N 0 a W 9 u M S 5 t I K I Y A C i g F A A A A A A A A A A A A A A A A A A A A A A A A A A A A C t O T S 7 J z M 9 T C I b Q h t Y A U E s B A i 0 A F A A C A A g A u n M k W 1 f L 5 i G m A A A A + A A A A B I A A A A A A A A A A A A A A A A A A A A A A E N v b m Z p Z y 9 Q Y W N r Y W d l L n h t b F B L A Q I t A B Q A A g A I A L p z J F t T c j g s m w A A A O E A A A A T A A A A A A A A A A A A A A A A A P I A A A B b Q 2 9 u d G V u d F 9 U e X B l c 1 0 u e G 1 s U E s B A i 0 A F A A C A A g A u n M k W y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V 2 7 G Z l r g T Y R V m q 2 P B K M l A A A A A A I A A A A A A B B m A A A A A Q A A I A A A A M 4 A i n x 4 s j 1 R 4 l l W 3 o T i J d O W G a l t c l 5 1 h r 0 a a 7 m y x p U z A A A A A A 6 A A A A A A g A A I A A A A D s P f + f 3 + Z 9 S v s L C r o l X D H 8 z z o p r W F Y G h s B W I 6 a K 9 + 2 o U A A A A M K Q h d Z / p O g r q l 0 H G p B s y t c Y + / v c P 1 u 9 r + R p A g l 1 0 L c m 5 0 c N e P u K S h k G j Z K i b r H d P 0 Y k W P F L E O M I R N n R A X D f N J T c r w d r m b G z A s f i Y F R N X p s U Q A A A A K M e V X B m f B 4 S p j t t 8 w R q R 7 7 C k V S B u a k H T 7 O T O F Q A 9 b l 8 d z o M a v w N 0 S b b R 9 f E K f A q w + E O S T s D p + a b k Y Y T S i l F z P I = < / D a t a M a s h u p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 2 0 2 5 - 0 9 - 0 4 T 0 9 : 3 8 : 3 8 . 7 9 1 8 1 5 8 + 0 3 : 0 0 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'D,/HD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 9EH/1 < / s t r i n g > < / k e y > < v a l u e > < i n t > 9 9 < / i n t > < / v a l u e > < / i t e m > < i t e m > < k e y > < s t r i n g > 9EH/2 < / s t r i n g > < / k e y > < v a l u e > < i n t > 9 9 < / i n t > < / v a l u e > < / i t e m > < i t e m > < k e y > < s t r i n g > 9EH/3 < / s t r i n g > < / k e y > < v a l u e > < i n t > 9 9 < / i n t > < / v a l u e > < / i t e m > < i t e m > < k e y > < s t r i n g > 9EH/4 < / s t r i n g > < / k e y > < v a l u e > < i n t > 9 9 < / i n t > < / v a l u e > < / i t e m > < i t e m > < k e y > < s t r i n g > 9EH/5 < / s t r i n g > < / k e y > < v a l u e > < i n t > 9 9 < / i n t > < / v a l u e > < / i t e m > < i t e m > < k e y > < s t r i n g > 9EH/6 < / s t r i n g > < / k e y > < v a l u e > < i n t > 9 9 < / i n t > < / v a l u e > < / i t e m > < i t e m > < k e y > < s t r i n g > 9EH/7 < / s t r i n g > < / k e y > < v a l u e > < i n t > 9 9 < / i n t > < / v a l u e > < / i t e m > < i t e m > < k e y > < s t r i n g > 9EH/8 < / s t r i n g > < / k e y > < v a l u e > < i n t > 9 9 < / i n t > < / v a l u e > < / i t e m > < i t e m > < k e y > < s t r i n g > 9EH/9 < / s t r i n g > < / k e y > < v a l u e > < i n t > 9 9 < / i n t > < / v a l u e > < / i t e m > < i t e m > < k e y > < s t r i n g > 9EH/1 0 < / s t r i n g > < / k e y > < v a l u e > < i n t > 1 1 0 < / i n t > < / v a l u e > < / i t e m > < i t e m > < k e y > < s t r i n g > C o l u m n 1 < / s t r i n g > < / k e y > < v a l u e > < i n t > 1 3 1 < / i n t > < / v a l u e > < / i t e m > < i t e m > < k e y > < s t r i n g > C o l u m n 2 < / s t r i n g > < / k e y > < v a l u e > < i n t > 1 3 1 < / i n t > < / v a l u e > < / i t e m > < / C o l u m n W i d t h s > < C o l u m n D i s p l a y I n d e x > < i t e m > < k e y > < s t r i n g > 9EH/1 < / s t r i n g > < / k e y > < v a l u e > < i n t > 0 < / i n t > < / v a l u e > < / i t e m > < i t e m > < k e y > < s t r i n g > 9EH/2 < / s t r i n g > < / k e y > < v a l u e > < i n t > 1 < / i n t > < / v a l u e > < / i t e m > < i t e m > < k e y > < s t r i n g > 9EH/3 < / s t r i n g > < / k e y > < v a l u e > < i n t > 2 < / i n t > < / v a l u e > < / i t e m > < i t e m > < k e y > < s t r i n g > 9EH/4 < / s t r i n g > < / k e y > < v a l u e > < i n t > 3 < / i n t > < / v a l u e > < / i t e m > < i t e m > < k e y > < s t r i n g > 9EH/5 < / s t r i n g > < / k e y > < v a l u e > < i n t > 4 < / i n t > < / v a l u e > < / i t e m > < i t e m > < k e y > < s t r i n g > 9EH/6 < / s t r i n g > < / k e y > < v a l u e > < i n t > 5 < / i n t > < / v a l u e > < / i t e m > < i t e m > < k e y > < s t r i n g > 9EH/7 < / s t r i n g > < / k e y > < v a l u e > < i n t > 6 < / i n t > < / v a l u e > < / i t e m > < i t e m > < k e y > < s t r i n g > 9EH/8 < / s t r i n g > < / k e y > < v a l u e > < i n t > 7 < / i n t > < / v a l u e > < / i t e m > < i t e m > < k e y > < s t r i n g > 9EH/9 < / s t r i n g > < / k e y > < v a l u e > < i n t > 8 < / i n t > < / v a l u e > < / i t e m > < i t e m > < k e y > < s t r i n g > 9EH/1 0 < / s t r i n g > < / k e y > < v a l u e > < i n t > 9 < / i n t > < / v a l u e > < / i t e m > < i t e m > < k e y > < s t r i n g > C o l u m n 1 < / s t r i n g > < / k e y > < v a l u e > < i n t > 1 0 < / i n t > < / v a l u e > < / i t e m > < i t e m > < k e y > < s t r i n g > C o l u m n 2 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'D,/HD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 'D,/HD7 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 'D,/HD7 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 'D,/HD1 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 'D,/HD1 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'D,/HD7 , 'D,/HD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'D,/HD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  g r o u p s < / s t r i n g > < / k e y > < v a l u e > < i n t > 1 5 1 < / i n t > < / v a l u e > < / i t e m > < i t e m > < k e y > < s t r i n g > A g e   G r o u p I D < / s t r i n g > < / k e y > < v a l u e > < i n t > 1 6 6 < / i n t > < / v a l u e > < / i t e m > < / C o l u m n W i d t h s > < C o l u m n D i s p l a y I n d e x > < i t e m > < k e y > < s t r i n g > A g e   g r o u p s < / s t r i n g > < / k e y > < v a l u e > < i n t > 0 < / i n t > < / v a l u e > < / i t e m > < i t e m > < k e y > < s t r i n g > A g e   G r o u p I D 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711DC31-505B-4E9E-A9AA-8F5314339776}">
  <ds:schemaRefs/>
</ds:datastoreItem>
</file>

<file path=customXml/itemProps10.xml><?xml version="1.0" encoding="utf-8"?>
<ds:datastoreItem xmlns:ds="http://schemas.openxmlformats.org/officeDocument/2006/customXml" ds:itemID="{7F27820D-1DB0-4692-9DDD-22A3AFB0D6CA}">
  <ds:schemaRefs/>
</ds:datastoreItem>
</file>

<file path=customXml/itemProps11.xml><?xml version="1.0" encoding="utf-8"?>
<ds:datastoreItem xmlns:ds="http://schemas.openxmlformats.org/officeDocument/2006/customXml" ds:itemID="{518D6F3E-3FD8-4F25-811D-BFFE4384D70F}">
  <ds:schemaRefs/>
</ds:datastoreItem>
</file>

<file path=customXml/itemProps12.xml><?xml version="1.0" encoding="utf-8"?>
<ds:datastoreItem xmlns:ds="http://schemas.openxmlformats.org/officeDocument/2006/customXml" ds:itemID="{022BFD2C-6403-462E-AD56-749A918D73E2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52CB98F5-B3B6-455E-8389-783C5814F85E}">
  <ds:schemaRefs/>
</ds:datastoreItem>
</file>

<file path=customXml/itemProps14.xml><?xml version="1.0" encoding="utf-8"?>
<ds:datastoreItem xmlns:ds="http://schemas.openxmlformats.org/officeDocument/2006/customXml" ds:itemID="{D3655140-CD06-4857-A235-12291000D0FE}">
  <ds:schemaRefs/>
</ds:datastoreItem>
</file>

<file path=customXml/itemProps15.xml><?xml version="1.0" encoding="utf-8"?>
<ds:datastoreItem xmlns:ds="http://schemas.openxmlformats.org/officeDocument/2006/customXml" ds:itemID="{D47690DF-1BBC-4098-BB04-1ED12EC67164}">
  <ds:schemaRefs/>
</ds:datastoreItem>
</file>

<file path=customXml/itemProps16.xml><?xml version="1.0" encoding="utf-8"?>
<ds:datastoreItem xmlns:ds="http://schemas.openxmlformats.org/officeDocument/2006/customXml" ds:itemID="{FDCBBBC4-2A14-4B26-96F1-6FA984F4B3DA}">
  <ds:schemaRefs/>
</ds:datastoreItem>
</file>

<file path=customXml/itemProps17.xml><?xml version="1.0" encoding="utf-8"?>
<ds:datastoreItem xmlns:ds="http://schemas.openxmlformats.org/officeDocument/2006/customXml" ds:itemID="{77632266-1AE3-47E7-A677-4C8061A313C4}">
  <ds:schemaRefs/>
</ds:datastoreItem>
</file>

<file path=customXml/itemProps18.xml><?xml version="1.0" encoding="utf-8"?>
<ds:datastoreItem xmlns:ds="http://schemas.openxmlformats.org/officeDocument/2006/customXml" ds:itemID="{DF270993-975B-4E17-B498-E248B6152AF6}">
  <ds:schemaRefs/>
</ds:datastoreItem>
</file>

<file path=customXml/itemProps2.xml><?xml version="1.0" encoding="utf-8"?>
<ds:datastoreItem xmlns:ds="http://schemas.openxmlformats.org/officeDocument/2006/customXml" ds:itemID="{4AA96BFB-A69F-409B-B0FE-726D998C972D}">
  <ds:schemaRefs/>
</ds:datastoreItem>
</file>

<file path=customXml/itemProps3.xml><?xml version="1.0" encoding="utf-8"?>
<ds:datastoreItem xmlns:ds="http://schemas.openxmlformats.org/officeDocument/2006/customXml" ds:itemID="{A52CF732-3241-4618-91C4-5E72DA674A0D}">
  <ds:schemaRefs/>
</ds:datastoreItem>
</file>

<file path=customXml/itemProps4.xml><?xml version="1.0" encoding="utf-8"?>
<ds:datastoreItem xmlns:ds="http://schemas.openxmlformats.org/officeDocument/2006/customXml" ds:itemID="{C930F105-3AB8-42F2-B3DD-0FA76B8A580E}">
  <ds:schemaRefs/>
</ds:datastoreItem>
</file>

<file path=customXml/itemProps5.xml><?xml version="1.0" encoding="utf-8"?>
<ds:datastoreItem xmlns:ds="http://schemas.openxmlformats.org/officeDocument/2006/customXml" ds:itemID="{4291EB50-57BC-4A43-B935-2E91324A81E6}">
  <ds:schemaRefs/>
</ds:datastoreItem>
</file>

<file path=customXml/itemProps6.xml><?xml version="1.0" encoding="utf-8"?>
<ds:datastoreItem xmlns:ds="http://schemas.openxmlformats.org/officeDocument/2006/customXml" ds:itemID="{16D925C8-79F7-406C-A66D-0DFAA45F867C}">
  <ds:schemaRefs/>
</ds:datastoreItem>
</file>

<file path=customXml/itemProps7.xml><?xml version="1.0" encoding="utf-8"?>
<ds:datastoreItem xmlns:ds="http://schemas.openxmlformats.org/officeDocument/2006/customXml" ds:itemID="{34D8939C-D89E-41FC-8134-A64DA7A6F754}">
  <ds:schemaRefs/>
</ds:datastoreItem>
</file>

<file path=customXml/itemProps8.xml><?xml version="1.0" encoding="utf-8"?>
<ds:datastoreItem xmlns:ds="http://schemas.openxmlformats.org/officeDocument/2006/customXml" ds:itemID="{BF5288AF-C45B-4194-B81E-A372F84995F9}">
  <ds:schemaRefs/>
</ds:datastoreItem>
</file>

<file path=customXml/itemProps9.xml><?xml version="1.0" encoding="utf-8"?>
<ds:datastoreItem xmlns:ds="http://schemas.openxmlformats.org/officeDocument/2006/customXml" ds:itemID="{0366D33C-A419-4419-9127-A3ADEA3A50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Metadata</vt:lpstr>
      <vt:lpstr>Age group</vt:lpstr>
      <vt:lpstr>Formulas</vt:lpstr>
      <vt:lpstr>Linked_Data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Najla Ali AlShaya</dc:creator>
  <cp:lastModifiedBy>Shahad Almas</cp:lastModifiedBy>
  <dcterms:created xsi:type="dcterms:W3CDTF">2025-07-17T08:32:52Z</dcterms:created>
  <dcterms:modified xsi:type="dcterms:W3CDTF">2025-09-06T10:46:14Z</dcterms:modified>
</cp:coreProperties>
</file>