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1\"/>
    </mc:Choice>
  </mc:AlternateContent>
  <bookViews>
    <workbookView xWindow="0" yWindow="0" windowWidth="28800" windowHeight="13020" activeTab="2"/>
  </bookViews>
  <sheets>
    <sheet name="1FASE A " sheetId="3" r:id="rId1"/>
    <sheet name="1FASE B" sheetId="5" r:id="rId2"/>
    <sheet name="1FASE C" sheetId="6" r:id="rId3"/>
    <sheet name="2FASE A" sheetId="8" r:id="rId4"/>
    <sheet name="2FASE B" sheetId="9" r:id="rId5"/>
    <sheet name="2FASE C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9" l="1"/>
  <c r="R58" i="6" l="1"/>
  <c r="V55" i="6"/>
  <c r="U55" i="6"/>
  <c r="V53" i="6"/>
  <c r="U53" i="6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4" i="10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4" i="9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4" i="8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4" i="10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4" i="9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4" i="8"/>
  <c r="R57" i="6"/>
  <c r="R55" i="6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3" i="10"/>
  <c r="S53" i="10" s="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3" i="10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3" i="9"/>
  <c r="R53" i="9" s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3" i="8"/>
  <c r="O2" i="10"/>
  <c r="K3" i="8"/>
  <c r="K4" i="8"/>
  <c r="K5" i="8"/>
  <c r="K6" i="8"/>
  <c r="O6" i="8" s="1"/>
  <c r="K7" i="8"/>
  <c r="O7" i="8" s="1"/>
  <c r="K8" i="8"/>
  <c r="K9" i="8"/>
  <c r="K10" i="8"/>
  <c r="K11" i="8"/>
  <c r="K12" i="8"/>
  <c r="K13" i="8"/>
  <c r="K14" i="8"/>
  <c r="O14" i="8" s="1"/>
  <c r="K15" i="8"/>
  <c r="O15" i="8" s="1"/>
  <c r="K16" i="8"/>
  <c r="K17" i="8"/>
  <c r="K18" i="8"/>
  <c r="K19" i="8"/>
  <c r="K20" i="8"/>
  <c r="K21" i="8"/>
  <c r="K22" i="8"/>
  <c r="O22" i="8" s="1"/>
  <c r="K23" i="8"/>
  <c r="O23" i="8" s="1"/>
  <c r="K24" i="8"/>
  <c r="K25" i="8"/>
  <c r="K26" i="8"/>
  <c r="K27" i="8"/>
  <c r="K28" i="8"/>
  <c r="K29" i="8"/>
  <c r="K30" i="8"/>
  <c r="O30" i="8" s="1"/>
  <c r="K31" i="8"/>
  <c r="O31" i="8" s="1"/>
  <c r="K32" i="8"/>
  <c r="K33" i="8"/>
  <c r="K34" i="8"/>
  <c r="K35" i="8"/>
  <c r="K36" i="8"/>
  <c r="K37" i="8"/>
  <c r="K38" i="8"/>
  <c r="O38" i="8" s="1"/>
  <c r="K39" i="8"/>
  <c r="O39" i="8" s="1"/>
  <c r="K40" i="8"/>
  <c r="K41" i="8"/>
  <c r="K42" i="8"/>
  <c r="K43" i="8"/>
  <c r="K44" i="8"/>
  <c r="K45" i="8"/>
  <c r="K46" i="8"/>
  <c r="O46" i="8" s="1"/>
  <c r="K47" i="8"/>
  <c r="O47" i="8" s="1"/>
  <c r="K48" i="8"/>
  <c r="K49" i="8"/>
  <c r="K50" i="8"/>
  <c r="K51" i="8"/>
  <c r="K52" i="8"/>
  <c r="K2" i="8"/>
  <c r="K3" i="10"/>
  <c r="K4" i="10"/>
  <c r="O4" i="10" s="1"/>
  <c r="K5" i="10"/>
  <c r="O5" i="10" s="1"/>
  <c r="K6" i="10"/>
  <c r="O6" i="10" s="1"/>
  <c r="K7" i="10"/>
  <c r="K8" i="10"/>
  <c r="K9" i="10"/>
  <c r="K10" i="10"/>
  <c r="O10" i="10" s="1"/>
  <c r="K11" i="10"/>
  <c r="K12" i="10"/>
  <c r="O12" i="10" s="1"/>
  <c r="K13" i="10"/>
  <c r="O13" i="10" s="1"/>
  <c r="K14" i="10"/>
  <c r="O14" i="10" s="1"/>
  <c r="K15" i="10"/>
  <c r="K16" i="10"/>
  <c r="K17" i="10"/>
  <c r="K18" i="10"/>
  <c r="O18" i="10" s="1"/>
  <c r="K19" i="10"/>
  <c r="K20" i="10"/>
  <c r="O20" i="10" s="1"/>
  <c r="K21" i="10"/>
  <c r="O21" i="10" s="1"/>
  <c r="K22" i="10"/>
  <c r="O22" i="10" s="1"/>
  <c r="K23" i="10"/>
  <c r="O23" i="10" s="1"/>
  <c r="K24" i="10"/>
  <c r="K25" i="10"/>
  <c r="K26" i="10"/>
  <c r="O26" i="10" s="1"/>
  <c r="K27" i="10"/>
  <c r="K28" i="10"/>
  <c r="O28" i="10" s="1"/>
  <c r="K29" i="10"/>
  <c r="O29" i="10" s="1"/>
  <c r="K30" i="10"/>
  <c r="O30" i="10" s="1"/>
  <c r="K31" i="10"/>
  <c r="K32" i="10"/>
  <c r="K33" i="10"/>
  <c r="K34" i="10"/>
  <c r="O34" i="10" s="1"/>
  <c r="K35" i="10"/>
  <c r="K36" i="10"/>
  <c r="O36" i="10" s="1"/>
  <c r="K37" i="10"/>
  <c r="O37" i="10" s="1"/>
  <c r="K38" i="10"/>
  <c r="O38" i="10" s="1"/>
  <c r="K39" i="10"/>
  <c r="K40" i="10"/>
  <c r="K41" i="10"/>
  <c r="K42" i="10"/>
  <c r="O42" i="10" s="1"/>
  <c r="K43" i="10"/>
  <c r="K44" i="10"/>
  <c r="O44" i="10" s="1"/>
  <c r="K45" i="10"/>
  <c r="O45" i="10" s="1"/>
  <c r="K46" i="10"/>
  <c r="O46" i="10" s="1"/>
  <c r="K47" i="10"/>
  <c r="K48" i="10"/>
  <c r="K49" i="10"/>
  <c r="K50" i="10"/>
  <c r="O50" i="10" s="1"/>
  <c r="K51" i="10"/>
  <c r="K52" i="10"/>
  <c r="O52" i="10" s="1"/>
  <c r="K2" i="10"/>
  <c r="K5" i="9"/>
  <c r="O5" i="9" s="1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O29" i="9" s="1"/>
  <c r="K30" i="9"/>
  <c r="K31" i="9"/>
  <c r="K32" i="9"/>
  <c r="K33" i="9"/>
  <c r="K34" i="9"/>
  <c r="K35" i="9"/>
  <c r="K36" i="9"/>
  <c r="K37" i="9"/>
  <c r="O37" i="9" s="1"/>
  <c r="K38" i="9"/>
  <c r="K39" i="9"/>
  <c r="K40" i="9"/>
  <c r="K41" i="9"/>
  <c r="K42" i="9"/>
  <c r="K43" i="9"/>
  <c r="K44" i="9"/>
  <c r="K45" i="9"/>
  <c r="O45" i="9" s="1"/>
  <c r="K46" i="9"/>
  <c r="K47" i="9"/>
  <c r="K48" i="9"/>
  <c r="K49" i="9"/>
  <c r="K50" i="9"/>
  <c r="K51" i="9"/>
  <c r="K52" i="9"/>
  <c r="K4" i="9"/>
  <c r="K3" i="9"/>
  <c r="K2" i="9"/>
  <c r="O7" i="9"/>
  <c r="O23" i="9"/>
  <c r="O30" i="9"/>
  <c r="O47" i="9"/>
  <c r="O2" i="9"/>
  <c r="O19" i="8"/>
  <c r="O2" i="8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2" i="9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" i="8"/>
  <c r="M4" i="8"/>
  <c r="M3" i="8"/>
  <c r="M2" i="8"/>
  <c r="M2" i="6"/>
  <c r="L3" i="10"/>
  <c r="L4" i="10"/>
  <c r="L5" i="10"/>
  <c r="L6" i="10"/>
  <c r="L7" i="10"/>
  <c r="O7" i="10" s="1"/>
  <c r="L8" i="10"/>
  <c r="L9" i="10"/>
  <c r="L10" i="10"/>
  <c r="L11" i="10"/>
  <c r="L12" i="10"/>
  <c r="L13" i="10"/>
  <c r="L14" i="10"/>
  <c r="L15" i="10"/>
  <c r="O15" i="10" s="1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O31" i="10" s="1"/>
  <c r="L32" i="10"/>
  <c r="L33" i="10"/>
  <c r="L34" i="10"/>
  <c r="L35" i="10"/>
  <c r="L36" i="10"/>
  <c r="L37" i="10"/>
  <c r="L38" i="10"/>
  <c r="L39" i="10"/>
  <c r="O39" i="10" s="1"/>
  <c r="L40" i="10"/>
  <c r="L41" i="10"/>
  <c r="L42" i="10"/>
  <c r="L43" i="10"/>
  <c r="L44" i="10"/>
  <c r="L45" i="10"/>
  <c r="L46" i="10"/>
  <c r="L47" i="10"/>
  <c r="O47" i="10" s="1"/>
  <c r="L48" i="10"/>
  <c r="L49" i="10"/>
  <c r="L50" i="10"/>
  <c r="L51" i="10"/>
  <c r="L52" i="10"/>
  <c r="L2" i="10"/>
  <c r="L3" i="9"/>
  <c r="L4" i="9"/>
  <c r="L5" i="9"/>
  <c r="L6" i="9"/>
  <c r="O6" i="9" s="1"/>
  <c r="L7" i="9"/>
  <c r="L8" i="9"/>
  <c r="L9" i="9"/>
  <c r="L10" i="9"/>
  <c r="L11" i="9"/>
  <c r="L12" i="9"/>
  <c r="L13" i="9"/>
  <c r="O13" i="9" s="1"/>
  <c r="L14" i="9"/>
  <c r="O14" i="9" s="1"/>
  <c r="L15" i="9"/>
  <c r="O15" i="9" s="1"/>
  <c r="L16" i="9"/>
  <c r="L17" i="9"/>
  <c r="L18" i="9"/>
  <c r="L19" i="9"/>
  <c r="L20" i="9"/>
  <c r="L21" i="9"/>
  <c r="O21" i="9" s="1"/>
  <c r="L22" i="9"/>
  <c r="O22" i="9" s="1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O38" i="9" s="1"/>
  <c r="L39" i="9"/>
  <c r="L40" i="9"/>
  <c r="L41" i="9"/>
  <c r="L42" i="9"/>
  <c r="L43" i="9"/>
  <c r="L44" i="9"/>
  <c r="L45" i="9"/>
  <c r="L46" i="9"/>
  <c r="O46" i="9" s="1"/>
  <c r="L47" i="9"/>
  <c r="L48" i="9"/>
  <c r="L49" i="9"/>
  <c r="L50" i="9"/>
  <c r="L51" i="9"/>
  <c r="L52" i="9"/>
  <c r="L2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O27" i="8" s="1"/>
  <c r="L28" i="8"/>
  <c r="L29" i="8"/>
  <c r="L30" i="8"/>
  <c r="L31" i="8"/>
  <c r="L32" i="8"/>
  <c r="L33" i="8"/>
  <c r="L34" i="8"/>
  <c r="L35" i="8"/>
  <c r="O35" i="8" s="1"/>
  <c r="L36" i="8"/>
  <c r="L37" i="8"/>
  <c r="L38" i="8"/>
  <c r="L39" i="8"/>
  <c r="L40" i="8"/>
  <c r="L41" i="8"/>
  <c r="L42" i="8"/>
  <c r="L43" i="8"/>
  <c r="O43" i="8" s="1"/>
  <c r="L44" i="8"/>
  <c r="L45" i="8"/>
  <c r="L46" i="8"/>
  <c r="L47" i="8"/>
  <c r="L48" i="8"/>
  <c r="L49" i="8"/>
  <c r="L50" i="8"/>
  <c r="L51" i="8"/>
  <c r="O51" i="8" s="1"/>
  <c r="L52" i="8"/>
  <c r="L2" i="8"/>
  <c r="L2" i="6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3" i="10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3" i="8"/>
  <c r="V53" i="10" l="1"/>
  <c r="V55" i="10" s="1"/>
  <c r="O51" i="10"/>
  <c r="O43" i="10"/>
  <c r="O35" i="10"/>
  <c r="O27" i="10"/>
  <c r="O19" i="10"/>
  <c r="O11" i="10"/>
  <c r="P3" i="10"/>
  <c r="O49" i="10"/>
  <c r="O41" i="10"/>
  <c r="O33" i="10"/>
  <c r="O25" i="10"/>
  <c r="O17" i="10"/>
  <c r="O9" i="10"/>
  <c r="U53" i="10"/>
  <c r="U55" i="10" s="1"/>
  <c r="R53" i="10"/>
  <c r="R54" i="10" s="1"/>
  <c r="O48" i="10"/>
  <c r="O40" i="10"/>
  <c r="O32" i="10"/>
  <c r="O24" i="10"/>
  <c r="O16" i="10"/>
  <c r="O8" i="10"/>
  <c r="V53" i="9"/>
  <c r="V55" i="9" s="1"/>
  <c r="O4" i="9"/>
  <c r="O39" i="9"/>
  <c r="O31" i="9"/>
  <c r="U53" i="9"/>
  <c r="U55" i="9" s="1"/>
  <c r="P3" i="9"/>
  <c r="S53" i="9"/>
  <c r="R54" i="9" s="1"/>
  <c r="R53" i="8"/>
  <c r="S53" i="8"/>
  <c r="O45" i="8"/>
  <c r="O37" i="8"/>
  <c r="O29" i="8"/>
  <c r="O21" i="8"/>
  <c r="O13" i="8"/>
  <c r="O5" i="8"/>
  <c r="O52" i="8"/>
  <c r="O44" i="8"/>
  <c r="O36" i="8"/>
  <c r="O28" i="8"/>
  <c r="O20" i="8"/>
  <c r="O12" i="8"/>
  <c r="O4" i="8"/>
  <c r="U53" i="8"/>
  <c r="U55" i="8" s="1"/>
  <c r="O11" i="8"/>
  <c r="P3" i="8"/>
  <c r="V53" i="8"/>
  <c r="V55" i="8" s="1"/>
  <c r="O50" i="8"/>
  <c r="O42" i="8"/>
  <c r="O34" i="8"/>
  <c r="O26" i="8"/>
  <c r="O18" i="8"/>
  <c r="O10" i="8"/>
  <c r="O3" i="8"/>
  <c r="O49" i="8"/>
  <c r="O41" i="8"/>
  <c r="O33" i="8"/>
  <c r="O25" i="8"/>
  <c r="O17" i="8"/>
  <c r="O9" i="8"/>
  <c r="O48" i="8"/>
  <c r="O40" i="8"/>
  <c r="O32" i="8"/>
  <c r="O24" i="8"/>
  <c r="O16" i="8"/>
  <c r="O8" i="8"/>
  <c r="O43" i="9"/>
  <c r="O27" i="9"/>
  <c r="O19" i="9"/>
  <c r="O50" i="9"/>
  <c r="O42" i="9"/>
  <c r="O34" i="9"/>
  <c r="O26" i="9"/>
  <c r="O18" i="9"/>
  <c r="O10" i="9"/>
  <c r="O49" i="9"/>
  <c r="O41" i="9"/>
  <c r="O33" i="9"/>
  <c r="O25" i="9"/>
  <c r="O17" i="9"/>
  <c r="O9" i="9"/>
  <c r="O3" i="9"/>
  <c r="O48" i="9"/>
  <c r="O40" i="9"/>
  <c r="O32" i="9"/>
  <c r="O24" i="9"/>
  <c r="O16" i="9"/>
  <c r="O8" i="9"/>
  <c r="O51" i="9"/>
  <c r="O35" i="9"/>
  <c r="O11" i="9"/>
  <c r="O52" i="9"/>
  <c r="O44" i="9"/>
  <c r="O36" i="9"/>
  <c r="O28" i="9"/>
  <c r="O20" i="9"/>
  <c r="O12" i="9"/>
  <c r="O3" i="10"/>
  <c r="V7" i="3"/>
  <c r="U4" i="3"/>
  <c r="V5" i="3"/>
  <c r="V6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4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" i="3"/>
  <c r="U6" i="3"/>
  <c r="U7" i="3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4" i="5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4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" i="6"/>
  <c r="U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3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3" i="5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3" i="3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3" i="5"/>
  <c r="M2" i="5"/>
  <c r="J3" i="5"/>
  <c r="J2" i="3"/>
  <c r="K4" i="5"/>
  <c r="K5" i="5"/>
  <c r="O5" i="5" s="1"/>
  <c r="K6" i="5"/>
  <c r="O6" i="5" s="1"/>
  <c r="K7" i="5"/>
  <c r="K8" i="5"/>
  <c r="K9" i="5"/>
  <c r="K10" i="5"/>
  <c r="K11" i="5"/>
  <c r="K12" i="5"/>
  <c r="K13" i="5"/>
  <c r="O13" i="5" s="1"/>
  <c r="K14" i="5"/>
  <c r="O14" i="5" s="1"/>
  <c r="K15" i="5"/>
  <c r="K16" i="5"/>
  <c r="K17" i="5"/>
  <c r="K18" i="5"/>
  <c r="K19" i="5"/>
  <c r="K20" i="5"/>
  <c r="K21" i="5"/>
  <c r="O21" i="5" s="1"/>
  <c r="K22" i="5"/>
  <c r="O22" i="5" s="1"/>
  <c r="K23" i="5"/>
  <c r="K24" i="5"/>
  <c r="K25" i="5"/>
  <c r="K26" i="5"/>
  <c r="K27" i="5"/>
  <c r="K28" i="5"/>
  <c r="K29" i="5"/>
  <c r="O29" i="5" s="1"/>
  <c r="K30" i="5"/>
  <c r="O30" i="5" s="1"/>
  <c r="K31" i="5"/>
  <c r="K32" i="5"/>
  <c r="K33" i="5"/>
  <c r="K34" i="5"/>
  <c r="K35" i="5"/>
  <c r="K36" i="5"/>
  <c r="K37" i="5"/>
  <c r="O37" i="5" s="1"/>
  <c r="K38" i="5"/>
  <c r="O38" i="5" s="1"/>
  <c r="K39" i="5"/>
  <c r="K40" i="5"/>
  <c r="K41" i="5"/>
  <c r="K42" i="5"/>
  <c r="K43" i="5"/>
  <c r="K44" i="5"/>
  <c r="K45" i="5"/>
  <c r="O45" i="5" s="1"/>
  <c r="K46" i="5"/>
  <c r="O46" i="5" s="1"/>
  <c r="K47" i="5"/>
  <c r="K48" i="5"/>
  <c r="K49" i="5"/>
  <c r="K50" i="5"/>
  <c r="K51" i="5"/>
  <c r="K52" i="5"/>
  <c r="K3" i="5"/>
  <c r="O3" i="5" s="1"/>
  <c r="K2" i="5"/>
  <c r="O2" i="5" s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O18" i="5" s="1"/>
  <c r="L19" i="5"/>
  <c r="O19" i="5" s="1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O34" i="5" s="1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3" i="5"/>
  <c r="L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O53" i="10" l="1"/>
  <c r="R57" i="10" s="1"/>
  <c r="R54" i="8"/>
  <c r="O53" i="8"/>
  <c r="R57" i="8" s="1"/>
  <c r="R56" i="8"/>
  <c r="O53" i="9"/>
  <c r="R57" i="9" s="1"/>
  <c r="R56" i="9"/>
  <c r="R56" i="10"/>
  <c r="O44" i="5"/>
  <c r="O36" i="5"/>
  <c r="O28" i="5"/>
  <c r="O12" i="5"/>
  <c r="O42" i="5"/>
  <c r="O20" i="5"/>
  <c r="O52" i="5"/>
  <c r="O4" i="5"/>
  <c r="S53" i="3"/>
  <c r="S54" i="3" s="1"/>
  <c r="R53" i="3"/>
  <c r="R54" i="3" s="1"/>
  <c r="R55" i="3" s="1"/>
  <c r="R53" i="6"/>
  <c r="R54" i="6" s="1"/>
  <c r="S53" i="6"/>
  <c r="S54" i="6" s="1"/>
  <c r="O51" i="5"/>
  <c r="O11" i="5"/>
  <c r="O50" i="5"/>
  <c r="O26" i="5"/>
  <c r="O10" i="5"/>
  <c r="O35" i="5"/>
  <c r="O27" i="5"/>
  <c r="O43" i="5"/>
  <c r="R53" i="5"/>
  <c r="R54" i="5" s="1"/>
  <c r="O49" i="5"/>
  <c r="O41" i="5"/>
  <c r="O33" i="5"/>
  <c r="O25" i="5"/>
  <c r="O17" i="5"/>
  <c r="O9" i="5"/>
  <c r="O48" i="5"/>
  <c r="O40" i="5"/>
  <c r="O32" i="5"/>
  <c r="O24" i="5"/>
  <c r="O16" i="5"/>
  <c r="O8" i="5"/>
  <c r="S53" i="5"/>
  <c r="S54" i="5" s="1"/>
  <c r="U53" i="5"/>
  <c r="U55" i="5" s="1"/>
  <c r="O47" i="5"/>
  <c r="O39" i="5"/>
  <c r="O31" i="5"/>
  <c r="O23" i="5"/>
  <c r="O15" i="5"/>
  <c r="O7" i="5"/>
  <c r="V53" i="5"/>
  <c r="V55" i="5" s="1"/>
  <c r="P3" i="5"/>
  <c r="H3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K3" i="6"/>
  <c r="K4" i="6"/>
  <c r="K5" i="6"/>
  <c r="K6" i="6"/>
  <c r="K7" i="6"/>
  <c r="O7" i="6" s="1"/>
  <c r="K8" i="6"/>
  <c r="K9" i="6"/>
  <c r="K10" i="6"/>
  <c r="K11" i="6"/>
  <c r="K12" i="6"/>
  <c r="K13" i="6"/>
  <c r="K14" i="6"/>
  <c r="K15" i="6"/>
  <c r="O15" i="6" s="1"/>
  <c r="K16" i="6"/>
  <c r="K17" i="6"/>
  <c r="K18" i="6"/>
  <c r="K19" i="6"/>
  <c r="K20" i="6"/>
  <c r="K21" i="6"/>
  <c r="K22" i="6"/>
  <c r="K23" i="6"/>
  <c r="O23" i="6" s="1"/>
  <c r="K24" i="6"/>
  <c r="K25" i="6"/>
  <c r="K26" i="6"/>
  <c r="K27" i="6"/>
  <c r="K28" i="6"/>
  <c r="K29" i="6"/>
  <c r="K30" i="6"/>
  <c r="K31" i="6"/>
  <c r="O31" i="6" s="1"/>
  <c r="K32" i="6"/>
  <c r="K33" i="6"/>
  <c r="K34" i="6"/>
  <c r="K35" i="6"/>
  <c r="K36" i="6"/>
  <c r="K37" i="6"/>
  <c r="K38" i="6"/>
  <c r="K39" i="6"/>
  <c r="O39" i="6" s="1"/>
  <c r="K40" i="6"/>
  <c r="K41" i="6"/>
  <c r="K42" i="6"/>
  <c r="K43" i="6"/>
  <c r="K44" i="6"/>
  <c r="K45" i="6"/>
  <c r="K46" i="6"/>
  <c r="K47" i="6"/>
  <c r="O47" i="6" s="1"/>
  <c r="K48" i="6"/>
  <c r="K49" i="6"/>
  <c r="K50" i="6"/>
  <c r="K51" i="6"/>
  <c r="K52" i="6"/>
  <c r="K2" i="6"/>
  <c r="O2" i="6" s="1"/>
  <c r="I2" i="3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4" i="6"/>
  <c r="O49" i="6" l="1"/>
  <c r="O41" i="6"/>
  <c r="O33" i="6"/>
  <c r="O25" i="6"/>
  <c r="O17" i="6"/>
  <c r="O9" i="6"/>
  <c r="O48" i="6"/>
  <c r="O40" i="6"/>
  <c r="O32" i="6"/>
  <c r="O24" i="6"/>
  <c r="O16" i="6"/>
  <c r="O8" i="6"/>
  <c r="O50" i="6"/>
  <c r="O42" i="6"/>
  <c r="O34" i="6"/>
  <c r="O26" i="6"/>
  <c r="O18" i="6"/>
  <c r="O10" i="6"/>
  <c r="O52" i="6"/>
  <c r="O44" i="6"/>
  <c r="O36" i="6"/>
  <c r="O28" i="6"/>
  <c r="O20" i="6"/>
  <c r="O12" i="6"/>
  <c r="O4" i="6"/>
  <c r="O51" i="6"/>
  <c r="O43" i="6"/>
  <c r="O35" i="6"/>
  <c r="O27" i="6"/>
  <c r="O19" i="6"/>
  <c r="O11" i="6"/>
  <c r="P3" i="6"/>
  <c r="O3" i="6"/>
  <c r="O46" i="6"/>
  <c r="O38" i="6"/>
  <c r="O30" i="6"/>
  <c r="O22" i="6"/>
  <c r="O14" i="6"/>
  <c r="O6" i="6"/>
  <c r="O45" i="6"/>
  <c r="O37" i="6"/>
  <c r="O29" i="6"/>
  <c r="O21" i="6"/>
  <c r="O13" i="6"/>
  <c r="O5" i="6"/>
  <c r="O53" i="5"/>
  <c r="R55" i="5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3" i="3"/>
  <c r="H4" i="3"/>
  <c r="O4" i="3" s="1"/>
  <c r="H5" i="3"/>
  <c r="O5" i="3" s="1"/>
  <c r="H6" i="3"/>
  <c r="H7" i="3"/>
  <c r="H8" i="3"/>
  <c r="O8" i="3" s="1"/>
  <c r="H9" i="3"/>
  <c r="O9" i="3" s="1"/>
  <c r="H10" i="3"/>
  <c r="H11" i="3"/>
  <c r="H12" i="3"/>
  <c r="O12" i="3" s="1"/>
  <c r="H13" i="3"/>
  <c r="O13" i="3" s="1"/>
  <c r="H14" i="3"/>
  <c r="H15" i="3"/>
  <c r="H16" i="3"/>
  <c r="O16" i="3" s="1"/>
  <c r="H17" i="3"/>
  <c r="O17" i="3" s="1"/>
  <c r="H18" i="3"/>
  <c r="H19" i="3"/>
  <c r="H20" i="3"/>
  <c r="O20" i="3" s="1"/>
  <c r="H21" i="3"/>
  <c r="O21" i="3" s="1"/>
  <c r="H22" i="3"/>
  <c r="H23" i="3"/>
  <c r="H24" i="3"/>
  <c r="O24" i="3" s="1"/>
  <c r="H25" i="3"/>
  <c r="O25" i="3" s="1"/>
  <c r="H26" i="3"/>
  <c r="H27" i="3"/>
  <c r="H28" i="3"/>
  <c r="O28" i="3" s="1"/>
  <c r="H29" i="3"/>
  <c r="O29" i="3" s="1"/>
  <c r="H30" i="3"/>
  <c r="H31" i="3"/>
  <c r="H32" i="3"/>
  <c r="O32" i="3" s="1"/>
  <c r="H33" i="3"/>
  <c r="H34" i="3"/>
  <c r="H35" i="3"/>
  <c r="H36" i="3"/>
  <c r="O36" i="3" s="1"/>
  <c r="H37" i="3"/>
  <c r="O37" i="3" s="1"/>
  <c r="H38" i="3"/>
  <c r="H39" i="3"/>
  <c r="H40" i="3"/>
  <c r="O40" i="3" s="1"/>
  <c r="H41" i="3"/>
  <c r="H42" i="3"/>
  <c r="H43" i="3"/>
  <c r="H44" i="3"/>
  <c r="O44" i="3" s="1"/>
  <c r="H45" i="3"/>
  <c r="O45" i="3" s="1"/>
  <c r="H46" i="3"/>
  <c r="H47" i="3"/>
  <c r="H48" i="3"/>
  <c r="O48" i="3" s="1"/>
  <c r="H49" i="3"/>
  <c r="H50" i="3"/>
  <c r="H51" i="3"/>
  <c r="H52" i="3"/>
  <c r="O52" i="3" s="1"/>
  <c r="H2" i="3"/>
  <c r="O2" i="3" s="1"/>
  <c r="O49" i="3" l="1"/>
  <c r="O41" i="3"/>
  <c r="O33" i="3"/>
  <c r="O47" i="3"/>
  <c r="O23" i="3"/>
  <c r="O15" i="3"/>
  <c r="O7" i="3"/>
  <c r="O39" i="3"/>
  <c r="O31" i="3"/>
  <c r="O46" i="3"/>
  <c r="O38" i="3"/>
  <c r="O30" i="3"/>
  <c r="O22" i="3"/>
  <c r="O14" i="3"/>
  <c r="O6" i="3"/>
  <c r="R58" i="5"/>
  <c r="L53" i="3"/>
  <c r="L54" i="3" s="1"/>
  <c r="L56" i="3" s="1"/>
  <c r="O51" i="3"/>
  <c r="O43" i="3"/>
  <c r="O35" i="3"/>
  <c r="O27" i="3"/>
  <c r="O19" i="3"/>
  <c r="O11" i="3"/>
  <c r="P3" i="3"/>
  <c r="O50" i="3"/>
  <c r="O42" i="3"/>
  <c r="O34" i="3"/>
  <c r="O26" i="3"/>
  <c r="O18" i="3"/>
  <c r="O10" i="3"/>
  <c r="M53" i="3"/>
  <c r="M54" i="3" s="1"/>
  <c r="M56" i="3" s="1"/>
  <c r="O3" i="3"/>
  <c r="R57" i="3" s="1"/>
  <c r="O53" i="6"/>
  <c r="R57" i="5"/>
  <c r="O53" i="3" l="1"/>
  <c r="R58" i="3" s="1"/>
</calcChain>
</file>

<file path=xl/sharedStrings.xml><?xml version="1.0" encoding="utf-8"?>
<sst xmlns="http://schemas.openxmlformats.org/spreadsheetml/2006/main" count="148" uniqueCount="59">
  <si>
    <t>IA</t>
  </si>
  <si>
    <t>IC</t>
  </si>
  <si>
    <t>ángulo-IA</t>
  </si>
  <si>
    <t>VA</t>
  </si>
  <si>
    <t>ángulo-VA</t>
  </si>
  <si>
    <t>VA*IA/2</t>
  </si>
  <si>
    <t>cos(V-I)</t>
  </si>
  <si>
    <t>sen(V-I)</t>
  </si>
  <si>
    <t>V*V</t>
  </si>
  <si>
    <t>I*I</t>
  </si>
  <si>
    <t>SUMAS</t>
  </si>
  <si>
    <t>Eficaces</t>
  </si>
  <si>
    <t>PMED</t>
  </si>
  <si>
    <t>Angle(D)_IC</t>
  </si>
  <si>
    <t>Vc</t>
  </si>
  <si>
    <t>Angle(D)_Vc</t>
  </si>
  <si>
    <t>F</t>
  </si>
  <si>
    <t>ib</t>
  </si>
  <si>
    <t>vb</t>
  </si>
  <si>
    <t>Ic norm</t>
  </si>
  <si>
    <t>Vc norm</t>
  </si>
  <si>
    <t>V*I/2</t>
  </si>
  <si>
    <t>cos</t>
  </si>
  <si>
    <t>ib norm</t>
  </si>
  <si>
    <t>vb nrom</t>
  </si>
  <si>
    <t>Pi</t>
  </si>
  <si>
    <t>Qi</t>
  </si>
  <si>
    <t>sen</t>
  </si>
  <si>
    <t>v*v/2</t>
  </si>
  <si>
    <t>i*i/2</t>
  </si>
  <si>
    <t>Harmonica</t>
  </si>
  <si>
    <t>FP</t>
  </si>
  <si>
    <t>THDV</t>
  </si>
  <si>
    <t>THDi</t>
  </si>
  <si>
    <t>thdv</t>
  </si>
  <si>
    <t>thdi</t>
  </si>
  <si>
    <t>Columna1</t>
  </si>
  <si>
    <t>Columna2</t>
  </si>
  <si>
    <t>inorm</t>
  </si>
  <si>
    <t>Vnorm</t>
  </si>
  <si>
    <t>Columna3</t>
  </si>
  <si>
    <t>Angle(D)_IA</t>
  </si>
  <si>
    <t>Va</t>
  </si>
  <si>
    <t>Angle(D)_Va</t>
  </si>
  <si>
    <t>IB</t>
  </si>
  <si>
    <t>Angle(D)_IB</t>
  </si>
  <si>
    <t>Vb</t>
  </si>
  <si>
    <t>Angle(D)_Vb</t>
  </si>
  <si>
    <t>Frecuencia</t>
  </si>
  <si>
    <t>ia norm</t>
  </si>
  <si>
    <t>va norm</t>
  </si>
  <si>
    <t>vb norm</t>
  </si>
  <si>
    <t>ic norm</t>
  </si>
  <si>
    <t>vc norm</t>
  </si>
  <si>
    <t>Q1</t>
  </si>
  <si>
    <t>vef</t>
  </si>
  <si>
    <t>ief</t>
  </si>
  <si>
    <t>Pmed</t>
  </si>
  <si>
    <t>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</si>
</sst>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0.0"/>
  </numFmts>
  <fonts count="1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3" applyNumberFormat="0" applyAlignment="0" applyProtection="0"/>
    <xf numFmtId="0" fontId="8" fillId="8" borderId="3" applyNumberFormat="0" applyAlignment="0" applyProtection="0"/>
    <xf numFmtId="0" fontId="9" fillId="9" borderId="6" applyNumberFormat="0" applyFont="0" applyAlignment="0" applyProtection="0"/>
  </cellStyleXfs>
  <cellXfs count="44">
    <xf numFmtId="0" fontId="0" fillId="0" borderId="0" xfId="0"/>
    <xf numFmtId="0" fontId="2" fillId="0" borderId="0" xfId="0" applyFont="1"/>
    <xf numFmtId="0" fontId="0" fillId="0" borderId="0" xfId="0" applyFont="1"/>
    <xf numFmtId="0" fontId="0" fillId="3" borderId="0" xfId="0" applyFont="1" applyFill="1"/>
    <xf numFmtId="0" fontId="3" fillId="0" borderId="0" xfId="0" applyFont="1"/>
    <xf numFmtId="0" fontId="0" fillId="3" borderId="2" xfId="0" applyFont="1" applyFill="1" applyBorder="1"/>
    <xf numFmtId="0" fontId="6" fillId="6" borderId="0" xfId="3" applyBorder="1"/>
    <xf numFmtId="0" fontId="6" fillId="6" borderId="0" xfId="3"/>
    <xf numFmtId="0" fontId="4" fillId="4" borderId="0" xfId="1"/>
    <xf numFmtId="0" fontId="4" fillId="4" borderId="0" xfId="1" applyBorder="1"/>
    <xf numFmtId="0" fontId="7" fillId="7" borderId="3" xfId="4"/>
    <xf numFmtId="0" fontId="8" fillId="8" borderId="3" xfId="5"/>
    <xf numFmtId="0" fontId="5" fillId="5" borderId="0" xfId="2"/>
    <xf numFmtId="0" fontId="7" fillId="7" borderId="4" xfId="4" applyBorder="1"/>
    <xf numFmtId="0" fontId="7" fillId="7" borderId="5" xfId="4" applyBorder="1"/>
    <xf numFmtId="0" fontId="10" fillId="0" borderId="7" xfId="0" applyFont="1" applyBorder="1"/>
    <xf numFmtId="0" fontId="0" fillId="9" borderId="6" xfId="6" applyFont="1"/>
    <xf numFmtId="0" fontId="6" fillId="6" borderId="6" xfId="3" applyBorder="1"/>
    <xf numFmtId="0" fontId="0" fillId="0" borderId="0" xfId="0" applyNumberFormat="1"/>
    <xf numFmtId="0" fontId="4" fillId="4" borderId="0" xfId="1" applyNumberFormat="1" applyBorder="1"/>
    <xf numFmtId="0" fontId="4" fillId="4" borderId="0" xfId="1" applyNumberFormat="1"/>
    <xf numFmtId="0" fontId="5" fillId="5" borderId="0" xfId="2" applyNumberFormat="1"/>
    <xf numFmtId="169" fontId="6" fillId="6" borderId="0" xfId="3" applyNumberFormat="1"/>
    <xf numFmtId="2" fontId="6" fillId="6" borderId="0" xfId="3" applyNumberFormat="1"/>
    <xf numFmtId="0" fontId="6" fillId="6" borderId="8" xfId="3" applyBorder="1"/>
    <xf numFmtId="169" fontId="6" fillId="6" borderId="8" xfId="3" applyNumberFormat="1" applyBorder="1"/>
    <xf numFmtId="2" fontId="6" fillId="6" borderId="6" xfId="3" applyNumberFormat="1" applyBorder="1"/>
    <xf numFmtId="2" fontId="6" fillId="6" borderId="8" xfId="3" applyNumberFormat="1" applyBorder="1"/>
    <xf numFmtId="169" fontId="0" fillId="3" borderId="0" xfId="0" applyNumberFormat="1" applyFont="1" applyFill="1"/>
    <xf numFmtId="169" fontId="0" fillId="0" borderId="0" xfId="0" applyNumberFormat="1" applyFont="1"/>
    <xf numFmtId="169" fontId="0" fillId="3" borderId="2" xfId="0" applyNumberFormat="1" applyFont="1" applyFill="1" applyBorder="1"/>
    <xf numFmtId="173" fontId="0" fillId="3" borderId="0" xfId="0" applyNumberFormat="1" applyFont="1" applyFill="1"/>
    <xf numFmtId="173" fontId="0" fillId="0" borderId="0" xfId="0" applyNumberFormat="1" applyFont="1"/>
    <xf numFmtId="173" fontId="0" fillId="3" borderId="2" xfId="0" applyNumberFormat="1" applyFont="1" applyFill="1" applyBorder="1"/>
    <xf numFmtId="169" fontId="0" fillId="0" borderId="0" xfId="0" applyNumberFormat="1"/>
    <xf numFmtId="169" fontId="1" fillId="2" borderId="0" xfId="0" applyNumberFormat="1" applyFont="1" applyFill="1"/>
    <xf numFmtId="169" fontId="1" fillId="0" borderId="0" xfId="0" applyNumberFormat="1" applyFont="1"/>
    <xf numFmtId="169" fontId="1" fillId="0" borderId="1" xfId="0" applyNumberFormat="1" applyFont="1" applyBorder="1"/>
    <xf numFmtId="173" fontId="0" fillId="0" borderId="0" xfId="0" applyNumberFormat="1"/>
    <xf numFmtId="173" fontId="1" fillId="2" borderId="0" xfId="0" applyNumberFormat="1" applyFont="1" applyFill="1"/>
    <xf numFmtId="173" fontId="1" fillId="0" borderId="0" xfId="0" applyNumberFormat="1" applyFont="1"/>
    <xf numFmtId="173" fontId="1" fillId="0" borderId="1" xfId="0" applyNumberFormat="1" applyFont="1" applyBorder="1"/>
    <xf numFmtId="169" fontId="7" fillId="7" borderId="3" xfId="4" applyNumberFormat="1"/>
    <xf numFmtId="173" fontId="7" fillId="7" borderId="3" xfId="4" applyNumberFormat="1"/>
  </cellXfs>
  <cellStyles count="7">
    <cellStyle name="Buena" xfId="1" builtinId="26"/>
    <cellStyle name="Cálculo" xfId="5" builtinId="22"/>
    <cellStyle name="Entrada" xfId="4" builtinId="20"/>
    <cellStyle name="Incorrecto" xfId="2" builtinId="27"/>
    <cellStyle name="Neutral" xfId="3" builtinId="28"/>
    <cellStyle name="Normal" xfId="0" builtinId="0"/>
    <cellStyle name="Notas" xfId="6" builtinId="10"/>
  </cellStyles>
  <dxfs count="8">
    <dxf>
      <numFmt numFmtId="2" formatCode="0.00"/>
      <border diagonalUp="0" diagonalDown="0" outline="0">
        <left style="thin">
          <color rgb="FFB2B2B2"/>
        </left>
        <right/>
        <top style="thin">
          <color rgb="FFB2B2B2"/>
        </top>
        <bottom style="thin">
          <color rgb="FFB2B2B2"/>
        </bottom>
      </border>
    </dxf>
    <dxf>
      <numFmt numFmtId="2" formatCode="0.0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outline="0">
        <right style="thin">
          <color rgb="FFB2B2B2"/>
        </right>
      </border>
    </dxf>
    <dxf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rgb="FF7F7F7F"/>
        </left>
        <right style="thin">
          <color rgb="FF7F7F7F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a6" displayName="Tabla6" ref="T3:V53" totalsRowShown="0">
  <autoFilter ref="T3:V53"/>
  <tableColumns count="3">
    <tableColumn id="1" name="Columna1"/>
    <tableColumn id="2" name="Columna2">
      <calculatedColumnFormula>C3*100/241.157068107587</calculatedColumnFormula>
    </tableColumn>
    <tableColumn id="3" name="Columna3">
      <calculatedColumnFormula>E3*100/309.765536164772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G2:H52" totalsRowShown="0">
  <autoFilter ref="G2:H52"/>
  <tableColumns count="2">
    <tableColumn id="1" name="Columna1" dataDxfId="7"/>
    <tableColumn id="2" name="Columna2" dataCellStyle="Neutral">
      <calculatedColumnFormula>100*C3/583.48502861361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G2:I53" totalsRowShown="0">
  <autoFilter ref="G2:I53"/>
  <tableColumns count="3">
    <tableColumn id="1" name="Columna1" dataDxfId="6" dataCellStyle="Entrada"/>
    <tableColumn id="2" name="Columna2" dataCellStyle="Neutral">
      <calculatedColumnFormula>100*C2/232.585890107435</calculatedColumnFormula>
    </tableColumn>
    <tableColumn id="3" name="Columna3" dataCellStyle="Neutral">
      <calculatedColumnFormula>100*E2/309.744364213079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G2:I52" totalsRowShown="0" tableBorderDxfId="3">
  <autoFilter ref="G2:I52"/>
  <tableColumns count="3">
    <tableColumn id="1" name="Columna1" dataDxfId="2"/>
    <tableColumn id="2" name="Columna2" dataDxfId="1" dataCellStyle="Neutral">
      <calculatedColumnFormula>C3*100/22.9359857482746</calculatedColumnFormula>
    </tableColumn>
    <tableColumn id="3" name="Columna3" dataDxfId="0" dataCellStyle="Neutral">
      <calculatedColumnFormula>E3*100/307.758989496513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a3" displayName="Tabla3" ref="G2:I52" totalsRowShown="0">
  <autoFilter ref="G2:I52"/>
  <tableColumns count="3">
    <tableColumn id="1" name="Columna1" dataDxfId="4"/>
    <tableColumn id="2" name="Columna2" dataCellStyle="Neutral">
      <calculatedColumnFormula>C3*100/95.7456513779407</calculatedColumnFormula>
    </tableColumn>
    <tableColumn id="3" name="Columna3" dataCellStyle="Neutral">
      <calculatedColumnFormula>E3*100/304.339677941178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" name="Tabla1" displayName="Tabla1" ref="G2:I52" totalsRowShown="0">
  <autoFilter ref="G2:I52"/>
  <tableColumns count="3">
    <tableColumn id="1" name="Columna1" dataDxfId="5"/>
    <tableColumn id="2" name="Columna2" dataCellStyle="Neutral">
      <calculatedColumnFormula>C3*100/23.0137779784371</calculatedColumnFormula>
    </tableColumn>
    <tableColumn id="3" name="Columna3" dataCellStyle="Neutral">
      <calculatedColumnFormula>E3*100/307.64616834495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E3" sqref="E3"/>
    </sheetView>
  </sheetViews>
  <sheetFormatPr baseColWidth="10" defaultRowHeight="15" x14ac:dyDescent="0.25"/>
  <cols>
    <col min="3" max="3" width="11.5703125" bestFit="1" customWidth="1"/>
    <col min="4" max="4" width="12.28515625" bestFit="1" customWidth="1"/>
    <col min="5" max="5" width="11.5703125" bestFit="1" customWidth="1"/>
    <col min="6" max="6" width="12.28515625" bestFit="1" customWidth="1"/>
    <col min="8" max="8" width="12" bestFit="1" customWidth="1"/>
    <col min="9" max="10" width="11.85546875" bestFit="1" customWidth="1"/>
    <col min="11" max="11" width="13.42578125" bestFit="1" customWidth="1"/>
    <col min="12" max="12" width="11.85546875" bestFit="1" customWidth="1"/>
    <col min="14" max="14" width="12" customWidth="1"/>
    <col min="15" max="15" width="12" bestFit="1" customWidth="1"/>
    <col min="18" max="18" width="11.85546875" bestFit="1" customWidth="1"/>
    <col min="20" max="22" width="12" customWidth="1"/>
  </cols>
  <sheetData>
    <row r="1" spans="1:22" x14ac:dyDescent="0.25">
      <c r="B1" s="2" t="s">
        <v>16</v>
      </c>
      <c r="C1" s="4" t="s">
        <v>0</v>
      </c>
      <c r="D1" s="4" t="s">
        <v>2</v>
      </c>
      <c r="E1" s="4" t="s">
        <v>3</v>
      </c>
      <c r="F1" s="4" t="s">
        <v>4</v>
      </c>
      <c r="H1" s="8" t="s">
        <v>5</v>
      </c>
      <c r="I1" s="8" t="s">
        <v>6</v>
      </c>
      <c r="J1" s="8" t="s">
        <v>7</v>
      </c>
      <c r="L1" s="1" t="s">
        <v>8</v>
      </c>
      <c r="M1" s="1" t="s">
        <v>9</v>
      </c>
      <c r="O1" s="1" t="s">
        <v>25</v>
      </c>
      <c r="P1" s="1" t="s">
        <v>26</v>
      </c>
      <c r="R1" s="1" t="s">
        <v>28</v>
      </c>
      <c r="S1" s="1" t="s">
        <v>29</v>
      </c>
      <c r="U1" s="1" t="s">
        <v>38</v>
      </c>
      <c r="V1" s="1" t="s">
        <v>39</v>
      </c>
    </row>
    <row r="2" spans="1:22" ht="15" customHeight="1" x14ac:dyDescent="0.25">
      <c r="A2">
        <v>0</v>
      </c>
      <c r="B2">
        <v>0</v>
      </c>
      <c r="C2" s="34">
        <v>2.09959423871004E-2</v>
      </c>
      <c r="D2" s="38">
        <v>0</v>
      </c>
      <c r="E2" s="34">
        <v>8.4055511650849002E-5</v>
      </c>
      <c r="F2" s="38">
        <v>0</v>
      </c>
      <c r="H2" s="8">
        <f>C2*E2/2</f>
        <v>8.8241233996973603E-7</v>
      </c>
      <c r="I2" s="8">
        <f>COS((F2-D2)*3.14159/180)</f>
        <v>1</v>
      </c>
      <c r="J2" s="8">
        <f>SIN((F2-D2)*3.14159/180)</f>
        <v>0</v>
      </c>
      <c r="O2">
        <f>H2*I2</f>
        <v>8.8241233996973603E-7</v>
      </c>
    </row>
    <row r="3" spans="1:22" x14ac:dyDescent="0.25">
      <c r="A3">
        <v>1</v>
      </c>
      <c r="B3">
        <v>50</v>
      </c>
      <c r="C3" s="35">
        <v>241.15706810758701</v>
      </c>
      <c r="D3" s="39">
        <v>-67.408760582068695</v>
      </c>
      <c r="E3" s="35">
        <v>309.76553616477202</v>
      </c>
      <c r="F3" s="39">
        <v>0.169134446597202</v>
      </c>
      <c r="H3" s="8">
        <f t="shared" ref="H3:H52" si="0">C3*E3/2</f>
        <v>37351.074251135564</v>
      </c>
      <c r="I3" s="8">
        <f t="shared" ref="I3:I52" si="1">COS((F3-D3)*3.14159/180)</f>
        <v>0.38142796295711623</v>
      </c>
      <c r="J3" s="8">
        <f t="shared" ref="J3:J52" si="2">SIN((F3-D3)*3.14159/180)</f>
        <v>0.92439856613604976</v>
      </c>
      <c r="O3">
        <f t="shared" ref="O3:O52" si="3">H3*I3</f>
        <v>14246.744165870634</v>
      </c>
      <c r="P3">
        <f>H3*J3</f>
        <v>34527.27948139084</v>
      </c>
      <c r="R3">
        <f>E3*E3/2</f>
        <v>47977.34369772434</v>
      </c>
      <c r="S3">
        <f>C3*C3/2</f>
        <v>29078.365749123681</v>
      </c>
      <c r="T3" t="s">
        <v>36</v>
      </c>
      <c r="U3" t="s">
        <v>37</v>
      </c>
      <c r="V3" t="s">
        <v>40</v>
      </c>
    </row>
    <row r="4" spans="1:22" x14ac:dyDescent="0.25">
      <c r="A4">
        <v>2</v>
      </c>
      <c r="B4">
        <v>100</v>
      </c>
      <c r="C4" s="36">
        <v>2.88681083108209E-2</v>
      </c>
      <c r="D4" s="40">
        <v>-41.3363087144754</v>
      </c>
      <c r="E4" s="36">
        <v>4.1256923210373497E-2</v>
      </c>
      <c r="F4" s="40">
        <v>-4.4607416298686302E-2</v>
      </c>
      <c r="H4" s="8">
        <f t="shared" si="0"/>
        <v>5.9550466390414147E-4</v>
      </c>
      <c r="I4" s="8">
        <f t="shared" si="1"/>
        <v>0.75136012174289435</v>
      </c>
      <c r="J4" s="8">
        <f t="shared" si="2"/>
        <v>0.6598923908142168</v>
      </c>
      <c r="L4">
        <f>E4*E4</f>
        <v>1.7021337127866554E-3</v>
      </c>
      <c r="M4">
        <f>C4*C4</f>
        <v>8.3336767744528672E-4</v>
      </c>
      <c r="O4">
        <f t="shared" si="3"/>
        <v>4.4743845676947709E-4</v>
      </c>
      <c r="R4">
        <f t="shared" ref="R4:R52" si="4">E4*E4/2</f>
        <v>8.5106685639332771E-4</v>
      </c>
      <c r="S4">
        <f t="shared" ref="S4:S52" si="5">C4*C4/2</f>
        <v>4.1668383872264336E-4</v>
      </c>
      <c r="T4">
        <v>1</v>
      </c>
      <c r="U4">
        <f t="shared" ref="U4:U35" si="6">C3*100/241.157068107587</f>
        <v>100</v>
      </c>
      <c r="V4">
        <f t="shared" ref="V4:V35" si="7">E3*100/309.765536164772</f>
        <v>100</v>
      </c>
    </row>
    <row r="5" spans="1:22" x14ac:dyDescent="0.25">
      <c r="A5">
        <v>3</v>
      </c>
      <c r="B5">
        <v>150</v>
      </c>
      <c r="C5" s="35">
        <v>47.1483943789164</v>
      </c>
      <c r="D5" s="39">
        <v>169.79408559887401</v>
      </c>
      <c r="E5" s="35">
        <v>0.82064462169793695</v>
      </c>
      <c r="F5" s="39">
        <v>78.732517883107604</v>
      </c>
      <c r="H5" s="8">
        <f t="shared" si="0"/>
        <v>19.346038134375494</v>
      </c>
      <c r="I5" s="8">
        <f t="shared" si="1"/>
        <v>-1.8525449632720445E-2</v>
      </c>
      <c r="J5" s="8">
        <f t="shared" si="2"/>
        <v>-0.99982838913280792</v>
      </c>
      <c r="L5">
        <f t="shared" ref="L5:L52" si="8">E5*E5</f>
        <v>0.67345759512175007</v>
      </c>
      <c r="M5">
        <f t="shared" ref="M5:M52" si="9">C5*C5</f>
        <v>2222.9710925098357</v>
      </c>
      <c r="O5">
        <f t="shared" si="3"/>
        <v>-0.3583940550510622</v>
      </c>
      <c r="R5">
        <f t="shared" si="4"/>
        <v>0.33672879756087504</v>
      </c>
      <c r="S5">
        <f t="shared" si="5"/>
        <v>1111.4855462549178</v>
      </c>
      <c r="T5">
        <v>2</v>
      </c>
      <c r="U5">
        <f t="shared" si="6"/>
        <v>1.197066647780857E-2</v>
      </c>
      <c r="V5">
        <f t="shared" si="7"/>
        <v>1.3318758349033351E-2</v>
      </c>
    </row>
    <row r="6" spans="1:22" x14ac:dyDescent="0.25">
      <c r="A6">
        <v>4</v>
      </c>
      <c r="B6">
        <v>200</v>
      </c>
      <c r="C6" s="36">
        <v>2.1034838793015799E-2</v>
      </c>
      <c r="D6" s="40">
        <v>-164.088805157905</v>
      </c>
      <c r="E6" s="36">
        <v>1.6465171073710799E-2</v>
      </c>
      <c r="F6" s="40">
        <v>2.1152672314065701</v>
      </c>
      <c r="H6" s="8">
        <f t="shared" si="0"/>
        <v>1.7317110961746675E-4</v>
      </c>
      <c r="I6" s="8">
        <f t="shared" si="1"/>
        <v>-0.9711506473138386</v>
      </c>
      <c r="J6" s="8">
        <f t="shared" si="2"/>
        <v>0.23846681157325067</v>
      </c>
      <c r="L6">
        <f t="shared" si="8"/>
        <v>2.7110185848656281E-4</v>
      </c>
      <c r="M6">
        <f t="shared" si="9"/>
        <v>4.4246444304816234E-4</v>
      </c>
      <c r="O6">
        <f t="shared" si="3"/>
        <v>-1.6817523520105853E-4</v>
      </c>
      <c r="R6">
        <f t="shared" si="4"/>
        <v>1.355509292432814E-4</v>
      </c>
      <c r="S6">
        <f t="shared" si="5"/>
        <v>2.2123222152408117E-4</v>
      </c>
      <c r="T6">
        <v>3</v>
      </c>
      <c r="U6">
        <f t="shared" si="6"/>
        <v>19.550907111659761</v>
      </c>
      <c r="V6">
        <f t="shared" si="7"/>
        <v>0.26492444313153535</v>
      </c>
    </row>
    <row r="7" spans="1:22" x14ac:dyDescent="0.25">
      <c r="A7">
        <v>5</v>
      </c>
      <c r="B7">
        <v>250</v>
      </c>
      <c r="C7" s="35">
        <v>27.819629801892901</v>
      </c>
      <c r="D7" s="39">
        <v>33.997398087506099</v>
      </c>
      <c r="E7" s="35">
        <v>0.80838069930234402</v>
      </c>
      <c r="F7" s="39">
        <v>-55.128801874271801</v>
      </c>
      <c r="H7" s="8">
        <f t="shared" si="0"/>
        <v>11.244425896793256</v>
      </c>
      <c r="I7" s="8">
        <f t="shared" si="1"/>
        <v>1.5251410261966133E-2</v>
      </c>
      <c r="J7" s="8">
        <f t="shared" si="2"/>
        <v>-0.99988369047855818</v>
      </c>
      <c r="L7">
        <f t="shared" si="8"/>
        <v>0.65347935500454679</v>
      </c>
      <c r="M7">
        <f t="shared" si="9"/>
        <v>773.9318023143677</v>
      </c>
      <c r="O7">
        <f t="shared" si="3"/>
        <v>0.17149335251227041</v>
      </c>
      <c r="R7">
        <f t="shared" si="4"/>
        <v>0.3267396775022734</v>
      </c>
      <c r="S7">
        <f t="shared" si="5"/>
        <v>386.96590115718385</v>
      </c>
      <c r="T7">
        <v>4</v>
      </c>
      <c r="U7">
        <f t="shared" si="6"/>
        <v>8.7224641425942204E-3</v>
      </c>
      <c r="V7">
        <f t="shared" si="7"/>
        <v>5.3153657045154831E-3</v>
      </c>
    </row>
    <row r="8" spans="1:22" x14ac:dyDescent="0.25">
      <c r="A8">
        <v>6</v>
      </c>
      <c r="B8">
        <v>300</v>
      </c>
      <c r="C8" s="36">
        <v>2.2061179195264201E-2</v>
      </c>
      <c r="D8" s="40">
        <v>55.027070425378497</v>
      </c>
      <c r="E8" s="36">
        <v>1.12939789440609E-2</v>
      </c>
      <c r="F8" s="40">
        <v>-1.5532999517020101</v>
      </c>
      <c r="H8" s="8">
        <f t="shared" si="0"/>
        <v>1.2457924665623413E-4</v>
      </c>
      <c r="I8" s="8">
        <f t="shared" si="1"/>
        <v>0.55076742414893687</v>
      </c>
      <c r="J8" s="8">
        <f t="shared" si="2"/>
        <v>-0.83465875931205868</v>
      </c>
      <c r="L8">
        <f t="shared" si="8"/>
        <v>1.2755396038889098E-4</v>
      </c>
      <c r="M8">
        <f t="shared" si="9"/>
        <v>4.8669562748555802E-4</v>
      </c>
      <c r="O8">
        <f t="shared" si="3"/>
        <v>6.8614190783269138E-5</v>
      </c>
      <c r="R8">
        <f t="shared" si="4"/>
        <v>6.3776980194445488E-5</v>
      </c>
      <c r="S8">
        <f t="shared" si="5"/>
        <v>2.4334781374277901E-4</v>
      </c>
      <c r="T8">
        <v>5</v>
      </c>
      <c r="U8">
        <f t="shared" si="6"/>
        <v>11.535896509357867</v>
      </c>
      <c r="V8">
        <f t="shared" si="7"/>
        <v>0.2609653447284549</v>
      </c>
    </row>
    <row r="9" spans="1:22" x14ac:dyDescent="0.25">
      <c r="A9">
        <v>7</v>
      </c>
      <c r="B9">
        <v>350</v>
      </c>
      <c r="C9" s="35">
        <v>20.293752240314401</v>
      </c>
      <c r="D9" s="39">
        <v>-97.734596853539898</v>
      </c>
      <c r="E9" s="35">
        <v>0.81090437346531996</v>
      </c>
      <c r="F9" s="39">
        <v>172.199609880662</v>
      </c>
      <c r="H9" s="8">
        <f t="shared" si="0"/>
        <v>8.2281462228462914</v>
      </c>
      <c r="I9" s="8">
        <f t="shared" si="1"/>
        <v>-1.1522882735758081E-3</v>
      </c>
      <c r="J9" s="8">
        <f t="shared" si="2"/>
        <v>-0.99999933611564695</v>
      </c>
      <c r="L9">
        <f t="shared" si="8"/>
        <v>0.65756590290518313</v>
      </c>
      <c r="M9">
        <f t="shared" si="9"/>
        <v>411.83637999126574</v>
      </c>
      <c r="O9">
        <f t="shared" si="3"/>
        <v>-9.481196405852859E-3</v>
      </c>
      <c r="R9">
        <f t="shared" si="4"/>
        <v>0.32878295145259157</v>
      </c>
      <c r="S9">
        <f t="shared" si="5"/>
        <v>205.91818999563287</v>
      </c>
      <c r="T9">
        <v>6</v>
      </c>
      <c r="U9">
        <f t="shared" si="6"/>
        <v>9.1480541575592895E-3</v>
      </c>
      <c r="V9">
        <f t="shared" si="7"/>
        <v>3.6459765937464882E-3</v>
      </c>
    </row>
    <row r="10" spans="1:22" x14ac:dyDescent="0.25">
      <c r="A10">
        <v>8</v>
      </c>
      <c r="B10">
        <v>400</v>
      </c>
      <c r="C10" s="36">
        <v>2.2814779490823299E-2</v>
      </c>
      <c r="D10" s="40">
        <v>-71.305851224266902</v>
      </c>
      <c r="E10" s="36">
        <v>6.9050571163955902E-3</v>
      </c>
      <c r="F10" s="40">
        <v>-1.7582349638253501</v>
      </c>
      <c r="H10" s="8">
        <f t="shared" si="0"/>
        <v>7.8768677741052789E-5</v>
      </c>
      <c r="I10" s="8">
        <f t="shared" si="1"/>
        <v>0.34942978978442901</v>
      </c>
      <c r="J10" s="8">
        <f t="shared" si="2"/>
        <v>0.93696255101856107</v>
      </c>
      <c r="L10">
        <f t="shared" si="8"/>
        <v>4.7679813780685384E-5</v>
      </c>
      <c r="M10">
        <f t="shared" si="9"/>
        <v>5.2051416321489139E-4</v>
      </c>
      <c r="O10">
        <f t="shared" si="3"/>
        <v>2.7524122504653509E-5</v>
      </c>
      <c r="R10">
        <f t="shared" si="4"/>
        <v>2.3839906890342692E-5</v>
      </c>
      <c r="S10">
        <f t="shared" si="5"/>
        <v>2.6025708160744569E-4</v>
      </c>
      <c r="T10">
        <v>7</v>
      </c>
      <c r="U10">
        <f t="shared" si="6"/>
        <v>8.4151596300137399</v>
      </c>
      <c r="V10">
        <f t="shared" si="7"/>
        <v>0.26178004935771154</v>
      </c>
    </row>
    <row r="11" spans="1:22" x14ac:dyDescent="0.25">
      <c r="A11">
        <v>9</v>
      </c>
      <c r="B11">
        <v>450</v>
      </c>
      <c r="C11" s="35">
        <v>15.719213623594699</v>
      </c>
      <c r="D11" s="39">
        <v>132.50174341871499</v>
      </c>
      <c r="E11" s="35">
        <v>0.82170663114807296</v>
      </c>
      <c r="F11" s="39">
        <v>42.306622267886702</v>
      </c>
      <c r="H11" s="8">
        <f t="shared" si="0"/>
        <v>6.4582910354704461</v>
      </c>
      <c r="I11" s="8">
        <f t="shared" si="1"/>
        <v>-3.4041702759944905E-3</v>
      </c>
      <c r="J11" s="8">
        <f t="shared" si="2"/>
        <v>-0.99999420579557963</v>
      </c>
      <c r="L11">
        <f t="shared" si="8"/>
        <v>0.67520178767271521</v>
      </c>
      <c r="M11">
        <f t="shared" si="9"/>
        <v>247.09367694420519</v>
      </c>
      <c r="O11">
        <f t="shared" si="3"/>
        <v>-2.1985122376670174E-2</v>
      </c>
      <c r="R11">
        <f t="shared" si="4"/>
        <v>0.33760089383635761</v>
      </c>
      <c r="S11">
        <f t="shared" si="5"/>
        <v>123.54683847210259</v>
      </c>
      <c r="T11">
        <v>8</v>
      </c>
      <c r="U11">
        <f t="shared" si="6"/>
        <v>9.4605477126820017E-3</v>
      </c>
      <c r="V11">
        <f t="shared" si="7"/>
        <v>2.2291237436829051E-3</v>
      </c>
    </row>
    <row r="12" spans="1:22" x14ac:dyDescent="0.25">
      <c r="A12">
        <v>10</v>
      </c>
      <c r="B12">
        <v>500</v>
      </c>
      <c r="C12" s="36">
        <v>2.1567768389563698E-2</v>
      </c>
      <c r="D12" s="40">
        <v>156.546168621828</v>
      </c>
      <c r="E12" s="36">
        <v>6.89403650492975E-3</v>
      </c>
      <c r="F12" s="40">
        <v>10.595831181009499</v>
      </c>
      <c r="H12" s="8">
        <f t="shared" si="0"/>
        <v>7.4344491303761026E-5</v>
      </c>
      <c r="I12" s="8">
        <f t="shared" si="1"/>
        <v>-0.82855136194216206</v>
      </c>
      <c r="J12" s="8">
        <f t="shared" si="2"/>
        <v>-0.55991306523762086</v>
      </c>
      <c r="L12">
        <f t="shared" si="8"/>
        <v>4.7527739331304004E-5</v>
      </c>
      <c r="M12">
        <f t="shared" si="9"/>
        <v>4.6516863330586306E-4</v>
      </c>
      <c r="O12">
        <f t="shared" si="3"/>
        <v>-6.1598229522628417E-5</v>
      </c>
      <c r="R12">
        <f t="shared" si="4"/>
        <v>2.3763869665652002E-5</v>
      </c>
      <c r="S12">
        <f t="shared" si="5"/>
        <v>2.3258431665293153E-4</v>
      </c>
      <c r="T12">
        <v>9</v>
      </c>
      <c r="U12">
        <f t="shared" si="6"/>
        <v>6.5182471104607691</v>
      </c>
      <c r="V12">
        <f t="shared" si="7"/>
        <v>0.26526728612926997</v>
      </c>
    </row>
    <row r="13" spans="1:22" x14ac:dyDescent="0.25">
      <c r="A13">
        <v>11</v>
      </c>
      <c r="B13">
        <v>550</v>
      </c>
      <c r="C13" s="35">
        <v>12.7110306501722</v>
      </c>
      <c r="D13" s="39">
        <v>0.25549876717674402</v>
      </c>
      <c r="E13" s="35">
        <v>0.80621897954706101</v>
      </c>
      <c r="F13" s="39">
        <v>-89.331144915766799</v>
      </c>
      <c r="H13" s="8">
        <f t="shared" si="0"/>
        <v>5.1239370798866233</v>
      </c>
      <c r="I13" s="8">
        <f t="shared" si="1"/>
        <v>7.2156868007266636E-3</v>
      </c>
      <c r="J13" s="8">
        <f t="shared" si="2"/>
        <v>-0.99997396659312776</v>
      </c>
      <c r="L13">
        <f t="shared" si="8"/>
        <v>0.64998904298190441</v>
      </c>
      <c r="M13">
        <f t="shared" si="9"/>
        <v>161.57030018961709</v>
      </c>
      <c r="O13">
        <f t="shared" si="3"/>
        <v>3.6972725155091833E-2</v>
      </c>
      <c r="R13">
        <f t="shared" si="4"/>
        <v>0.3249945214909522</v>
      </c>
      <c r="S13">
        <f t="shared" si="5"/>
        <v>80.785150094808543</v>
      </c>
      <c r="T13">
        <v>10</v>
      </c>
      <c r="U13">
        <f t="shared" si="6"/>
        <v>8.9434527292982791E-3</v>
      </c>
      <c r="V13">
        <f t="shared" si="7"/>
        <v>2.2255660168930607E-3</v>
      </c>
    </row>
    <row r="14" spans="1:22" x14ac:dyDescent="0.25">
      <c r="A14">
        <v>12</v>
      </c>
      <c r="B14">
        <v>600</v>
      </c>
      <c r="C14" s="36">
        <v>2.2307028289837601E-2</v>
      </c>
      <c r="D14" s="40">
        <v>23.508858487824298</v>
      </c>
      <c r="E14" s="36">
        <v>5.9756263393511899E-3</v>
      </c>
      <c r="F14" s="40">
        <v>-12.4817385054555</v>
      </c>
      <c r="H14" s="8">
        <f t="shared" si="0"/>
        <v>6.6649232900702852E-5</v>
      </c>
      <c r="I14" s="8">
        <f t="shared" si="1"/>
        <v>0.80911375872795444</v>
      </c>
      <c r="J14" s="8">
        <f t="shared" si="2"/>
        <v>-0.58765204452730491</v>
      </c>
      <c r="L14">
        <f t="shared" si="8"/>
        <v>3.5708110147547703E-5</v>
      </c>
      <c r="M14">
        <f t="shared" si="9"/>
        <v>4.9760351112361511E-4</v>
      </c>
      <c r="O14">
        <f t="shared" si="3"/>
        <v>5.3926811348622529E-5</v>
      </c>
      <c r="R14">
        <f t="shared" si="4"/>
        <v>1.7854055073773852E-5</v>
      </c>
      <c r="S14">
        <f t="shared" si="5"/>
        <v>2.4880175556180756E-4</v>
      </c>
      <c r="T14">
        <v>11</v>
      </c>
      <c r="U14">
        <f t="shared" si="6"/>
        <v>5.2708513791109155</v>
      </c>
      <c r="V14">
        <f t="shared" si="7"/>
        <v>0.26026748796167337</v>
      </c>
    </row>
    <row r="15" spans="1:22" x14ac:dyDescent="0.25">
      <c r="A15">
        <v>13</v>
      </c>
      <c r="B15">
        <v>650</v>
      </c>
      <c r="C15" s="35">
        <v>10.834641032436799</v>
      </c>
      <c r="D15" s="39">
        <v>-131.183493102234</v>
      </c>
      <c r="E15" s="35">
        <v>0.80954068646944799</v>
      </c>
      <c r="F15" s="39">
        <v>138.54326171011701</v>
      </c>
      <c r="H15" s="8">
        <f t="shared" si="0"/>
        <v>4.3855413695244678</v>
      </c>
      <c r="I15" s="8">
        <f t="shared" si="1"/>
        <v>-4.7729864234307478E-3</v>
      </c>
      <c r="J15" s="8">
        <f t="shared" si="2"/>
        <v>-0.9999886092354261</v>
      </c>
      <c r="L15">
        <f t="shared" si="8"/>
        <v>0.65535612304942514</v>
      </c>
      <c r="M15">
        <f t="shared" si="9"/>
        <v>117.38944630176316</v>
      </c>
      <c r="O15">
        <f t="shared" si="3"/>
        <v>-2.0932129416134173E-2</v>
      </c>
      <c r="R15">
        <f t="shared" si="4"/>
        <v>0.32767806152471257</v>
      </c>
      <c r="S15">
        <f t="shared" si="5"/>
        <v>58.694723150881579</v>
      </c>
      <c r="T15">
        <v>12</v>
      </c>
      <c r="U15">
        <f t="shared" si="6"/>
        <v>9.2499997884722181E-3</v>
      </c>
      <c r="V15">
        <f t="shared" si="7"/>
        <v>1.9290804307463712E-3</v>
      </c>
    </row>
    <row r="16" spans="1:22" x14ac:dyDescent="0.25">
      <c r="A16">
        <v>14</v>
      </c>
      <c r="B16">
        <v>700</v>
      </c>
      <c r="C16" s="36">
        <v>2.2182134115304598E-2</v>
      </c>
      <c r="D16" s="40">
        <v>-105.411740803546</v>
      </c>
      <c r="E16" s="36">
        <v>2.8018457444236701E-3</v>
      </c>
      <c r="F16" s="40">
        <v>12.3899672926691</v>
      </c>
      <c r="H16" s="8">
        <f t="shared" si="0"/>
        <v>3.1075459036600651E-5</v>
      </c>
      <c r="I16" s="8">
        <f t="shared" si="1"/>
        <v>-0.4664114749886491</v>
      </c>
      <c r="J16" s="8">
        <f t="shared" si="2"/>
        <v>0.88456788094465244</v>
      </c>
      <c r="L16">
        <f t="shared" si="8"/>
        <v>7.8503395755450303E-6</v>
      </c>
      <c r="M16">
        <f t="shared" si="9"/>
        <v>4.9204707390936009E-4</v>
      </c>
      <c r="O16">
        <f t="shared" si="3"/>
        <v>-1.4493950685210254E-5</v>
      </c>
      <c r="R16">
        <f t="shared" si="4"/>
        <v>3.9251697877725151E-6</v>
      </c>
      <c r="S16">
        <f t="shared" si="5"/>
        <v>2.4602353695468005E-4</v>
      </c>
      <c r="T16">
        <v>13</v>
      </c>
      <c r="U16">
        <f t="shared" si="6"/>
        <v>4.4927735759348177</v>
      </c>
      <c r="V16">
        <f t="shared" si="7"/>
        <v>0.26133981736394107</v>
      </c>
    </row>
    <row r="17" spans="1:22" x14ac:dyDescent="0.25">
      <c r="A17">
        <v>15</v>
      </c>
      <c r="B17">
        <v>750</v>
      </c>
      <c r="C17" s="35">
        <v>9.3868079491961804</v>
      </c>
      <c r="D17" s="39">
        <v>98.588224883295496</v>
      </c>
      <c r="E17" s="35">
        <v>0.81727487157908196</v>
      </c>
      <c r="F17" s="39">
        <v>8.5684225100130291</v>
      </c>
      <c r="H17" s="8">
        <f t="shared" si="0"/>
        <v>3.8358011306084072</v>
      </c>
      <c r="I17" s="8">
        <f t="shared" si="1"/>
        <v>-3.4428951985963061E-4</v>
      </c>
      <c r="J17" s="8">
        <f t="shared" si="2"/>
        <v>-0.99999994073236154</v>
      </c>
      <c r="L17">
        <f t="shared" si="8"/>
        <v>0.66793821571460488</v>
      </c>
      <c r="M17">
        <f t="shared" si="9"/>
        <v>88.112163475092601</v>
      </c>
      <c r="O17">
        <f t="shared" si="3"/>
        <v>-1.3206261295341968E-3</v>
      </c>
      <c r="R17">
        <f t="shared" si="4"/>
        <v>0.33396910785730244</v>
      </c>
      <c r="S17">
        <f t="shared" si="5"/>
        <v>44.0560817375463</v>
      </c>
      <c r="T17">
        <v>14</v>
      </c>
      <c r="U17">
        <f t="shared" si="6"/>
        <v>9.1982102325976704E-3</v>
      </c>
      <c r="V17">
        <f t="shared" si="7"/>
        <v>9.0450531686433262E-4</v>
      </c>
    </row>
    <row r="18" spans="1:22" x14ac:dyDescent="0.25">
      <c r="A18">
        <v>16</v>
      </c>
      <c r="B18">
        <v>800</v>
      </c>
      <c r="C18" s="36">
        <v>2.1798630008778099E-2</v>
      </c>
      <c r="D18" s="40">
        <v>122.405556631981</v>
      </c>
      <c r="E18" s="36">
        <v>5.7298324059915397E-3</v>
      </c>
      <c r="F18" s="40">
        <v>12.120250850368601</v>
      </c>
      <c r="H18" s="8">
        <f t="shared" si="0"/>
        <v>6.2451248315258196E-5</v>
      </c>
      <c r="I18" s="8">
        <f t="shared" si="1"/>
        <v>-0.34669358182673926</v>
      </c>
      <c r="J18" s="8">
        <f t="shared" si="2"/>
        <v>-0.93797844341975478</v>
      </c>
      <c r="L18">
        <f t="shared" si="8"/>
        <v>3.2830979400750797E-5</v>
      </c>
      <c r="M18">
        <f t="shared" si="9"/>
        <v>4.7518027025960106E-4</v>
      </c>
      <c r="O18">
        <f t="shared" si="3"/>
        <v>-2.1651446967967981E-5</v>
      </c>
      <c r="R18">
        <f t="shared" si="4"/>
        <v>1.6415489700375398E-5</v>
      </c>
      <c r="S18">
        <f t="shared" si="5"/>
        <v>2.3759013512980053E-4</v>
      </c>
      <c r="T18">
        <v>15</v>
      </c>
      <c r="U18">
        <f t="shared" si="6"/>
        <v>3.8924042421217608</v>
      </c>
      <c r="V18">
        <f t="shared" si="7"/>
        <v>0.26383660419355143</v>
      </c>
    </row>
    <row r="19" spans="1:22" x14ac:dyDescent="0.25">
      <c r="A19">
        <v>17</v>
      </c>
      <c r="B19">
        <v>850</v>
      </c>
      <c r="C19" s="35">
        <v>8.2036634302872997</v>
      </c>
      <c r="D19" s="39">
        <v>-32.992740126154899</v>
      </c>
      <c r="E19" s="35">
        <v>0.80302233286568403</v>
      </c>
      <c r="F19" s="39">
        <v>-122.824911122746</v>
      </c>
      <c r="H19" s="8">
        <f t="shared" si="0"/>
        <v>3.2938624729171035</v>
      </c>
      <c r="I19" s="8">
        <f t="shared" si="1"/>
        <v>2.9304888161522588E-3</v>
      </c>
      <c r="J19" s="8">
        <f t="shared" si="2"/>
        <v>-0.99999570610843047</v>
      </c>
      <c r="L19">
        <f t="shared" si="8"/>
        <v>0.64484486708104549</v>
      </c>
      <c r="M19">
        <f t="shared" si="9"/>
        <v>67.300093677433182</v>
      </c>
      <c r="O19">
        <f t="shared" si="3"/>
        <v>9.652627138827195E-3</v>
      </c>
      <c r="R19">
        <f t="shared" si="4"/>
        <v>0.32242243354052275</v>
      </c>
      <c r="S19">
        <f t="shared" si="5"/>
        <v>33.650046838716591</v>
      </c>
      <c r="T19">
        <v>16</v>
      </c>
      <c r="U19">
        <f t="shared" si="6"/>
        <v>9.0391835411820116E-3</v>
      </c>
      <c r="V19">
        <f t="shared" si="7"/>
        <v>1.849732051193616E-3</v>
      </c>
    </row>
    <row r="20" spans="1:22" x14ac:dyDescent="0.25">
      <c r="A20">
        <v>18</v>
      </c>
      <c r="B20">
        <v>900</v>
      </c>
      <c r="C20" s="36">
        <v>2.2155560538398199E-2</v>
      </c>
      <c r="D20" s="40">
        <v>-8.9298802723872903</v>
      </c>
      <c r="E20" s="36">
        <v>3.7766183635052201E-3</v>
      </c>
      <c r="F20" s="40">
        <v>-34.708109112317302</v>
      </c>
      <c r="H20" s="8">
        <f t="shared" si="0"/>
        <v>4.1836548391533122E-5</v>
      </c>
      <c r="I20" s="8">
        <f t="shared" si="1"/>
        <v>0.90048425009976563</v>
      </c>
      <c r="J20" s="8">
        <f t="shared" si="2"/>
        <v>-0.43488862404328615</v>
      </c>
      <c r="L20">
        <f t="shared" si="8"/>
        <v>1.4262846263564846E-5</v>
      </c>
      <c r="M20">
        <f t="shared" si="9"/>
        <v>4.908688627706275E-4</v>
      </c>
      <c r="O20">
        <f t="shared" si="3"/>
        <v>3.7673152905112261E-5</v>
      </c>
      <c r="R20">
        <f t="shared" si="4"/>
        <v>7.1314231317824232E-6</v>
      </c>
      <c r="S20">
        <f t="shared" si="5"/>
        <v>2.4543443138531375E-4</v>
      </c>
      <c r="T20">
        <v>17</v>
      </c>
      <c r="U20">
        <f t="shared" si="6"/>
        <v>3.4017926551617439</v>
      </c>
      <c r="V20">
        <f t="shared" si="7"/>
        <v>0.25923553110780423</v>
      </c>
    </row>
    <row r="21" spans="1:22" x14ac:dyDescent="0.25">
      <c r="A21">
        <v>19</v>
      </c>
      <c r="B21">
        <v>950</v>
      </c>
      <c r="C21" s="35">
        <v>7.3538587224644498</v>
      </c>
      <c r="D21" s="39">
        <v>-164.345323415281</v>
      </c>
      <c r="E21" s="35">
        <v>0.80647299663043603</v>
      </c>
      <c r="F21" s="39">
        <v>105.339105842409</v>
      </c>
      <c r="H21" s="8">
        <f t="shared" si="0"/>
        <v>2.9653442403513877</v>
      </c>
      <c r="I21" s="8">
        <f t="shared" si="1"/>
        <v>-5.5116963019341964E-3</v>
      </c>
      <c r="J21" s="8">
        <f t="shared" si="2"/>
        <v>-0.99998481048657695</v>
      </c>
      <c r="L21">
        <f t="shared" si="8"/>
        <v>0.65039869429407526</v>
      </c>
      <c r="M21">
        <f t="shared" si="9"/>
        <v>54.079238109966468</v>
      </c>
      <c r="O21">
        <f t="shared" si="3"/>
        <v>-1.6344076883506611E-2</v>
      </c>
      <c r="R21">
        <f t="shared" si="4"/>
        <v>0.32519934714703763</v>
      </c>
      <c r="S21">
        <f t="shared" si="5"/>
        <v>27.039619054983234</v>
      </c>
      <c r="T21">
        <v>18</v>
      </c>
      <c r="U21">
        <f t="shared" si="6"/>
        <v>9.1871910337348994E-3</v>
      </c>
      <c r="V21">
        <f t="shared" si="7"/>
        <v>1.2191861012893128E-3</v>
      </c>
    </row>
    <row r="22" spans="1:22" x14ac:dyDescent="0.25">
      <c r="A22">
        <v>20</v>
      </c>
      <c r="B22">
        <v>1000</v>
      </c>
      <c r="C22" s="36">
        <v>2.1854179860598798E-2</v>
      </c>
      <c r="D22" s="40">
        <v>-139.16258200335699</v>
      </c>
      <c r="E22" s="36">
        <v>2.5102043261797501E-3</v>
      </c>
      <c r="F22" s="40">
        <v>54.234080178365502</v>
      </c>
      <c r="H22" s="8">
        <f t="shared" si="0"/>
        <v>2.7429228415592736E-5</v>
      </c>
      <c r="I22" s="8">
        <f t="shared" si="1"/>
        <v>-0.97279003781333695</v>
      </c>
      <c r="J22" s="8">
        <f t="shared" si="2"/>
        <v>-0.23168845964166271</v>
      </c>
      <c r="L22">
        <f t="shared" si="8"/>
        <v>6.3011257591715331E-6</v>
      </c>
      <c r="M22">
        <f t="shared" si="9"/>
        <v>4.7760517737940211E-4</v>
      </c>
      <c r="O22">
        <f t="shared" si="3"/>
        <v>-2.6682880147595115E-5</v>
      </c>
      <c r="R22">
        <f t="shared" si="4"/>
        <v>3.1505628795857666E-6</v>
      </c>
      <c r="S22">
        <f t="shared" si="5"/>
        <v>2.3880258868970105E-4</v>
      </c>
      <c r="T22">
        <v>19</v>
      </c>
      <c r="U22">
        <f t="shared" si="6"/>
        <v>3.0494062563340187</v>
      </c>
      <c r="V22">
        <f t="shared" si="7"/>
        <v>0.26034949097805793</v>
      </c>
    </row>
    <row r="23" spans="1:22" x14ac:dyDescent="0.25">
      <c r="A23">
        <v>21</v>
      </c>
      <c r="B23">
        <v>1050</v>
      </c>
      <c r="C23" s="35">
        <v>6.6556141539932003</v>
      </c>
      <c r="D23" s="39">
        <v>65.165657905951704</v>
      </c>
      <c r="E23" s="35">
        <v>0.81065780082740102</v>
      </c>
      <c r="F23" s="39">
        <v>-24.793060064298899</v>
      </c>
      <c r="H23" s="8">
        <f t="shared" si="0"/>
        <v>2.6977127666159255</v>
      </c>
      <c r="I23" s="8">
        <f t="shared" si="1"/>
        <v>7.2183346465894203E-4</v>
      </c>
      <c r="J23" s="8">
        <f t="shared" si="2"/>
        <v>-0.99999973947819076</v>
      </c>
      <c r="L23">
        <f t="shared" si="8"/>
        <v>0.6571660700423182</v>
      </c>
      <c r="M23">
        <f t="shared" si="9"/>
        <v>44.297199766834623</v>
      </c>
      <c r="O23">
        <f t="shared" si="3"/>
        <v>1.9472993529810335E-3</v>
      </c>
      <c r="R23">
        <f t="shared" si="4"/>
        <v>0.3285830350211591</v>
      </c>
      <c r="S23">
        <f t="shared" si="5"/>
        <v>22.148599883417312</v>
      </c>
      <c r="T23">
        <v>20</v>
      </c>
      <c r="U23">
        <f t="shared" si="6"/>
        <v>9.0622182596982927E-3</v>
      </c>
      <c r="V23">
        <f t="shared" si="7"/>
        <v>8.103562317676651E-4</v>
      </c>
    </row>
    <row r="24" spans="1:22" x14ac:dyDescent="0.25">
      <c r="A24">
        <v>22</v>
      </c>
      <c r="B24">
        <v>1100</v>
      </c>
      <c r="C24" s="36">
        <v>2.1845178234854701E-2</v>
      </c>
      <c r="D24" s="40">
        <v>89.051126781147502</v>
      </c>
      <c r="E24" s="36">
        <v>5.6098585897876299E-3</v>
      </c>
      <c r="F24" s="40">
        <v>0.76019767333838095</v>
      </c>
      <c r="H24" s="8">
        <f t="shared" si="0"/>
        <v>6.1274180383120709E-5</v>
      </c>
      <c r="I24" s="8">
        <f t="shared" si="1"/>
        <v>2.9825791986346314E-2</v>
      </c>
      <c r="J24" s="8">
        <f t="shared" si="2"/>
        <v>-0.9995551121035734</v>
      </c>
      <c r="L24">
        <f t="shared" si="8"/>
        <v>3.1470513397414054E-5</v>
      </c>
      <c r="M24">
        <f t="shared" si="9"/>
        <v>4.7721181211256958E-4</v>
      </c>
      <c r="O24">
        <f t="shared" si="3"/>
        <v>1.8275509582408202E-6</v>
      </c>
      <c r="R24">
        <f t="shared" si="4"/>
        <v>1.5735256698707027E-5</v>
      </c>
      <c r="S24">
        <f t="shared" si="5"/>
        <v>2.3860590605628479E-4</v>
      </c>
      <c r="T24">
        <v>21</v>
      </c>
      <c r="U24">
        <f t="shared" si="6"/>
        <v>2.7598669225087535</v>
      </c>
      <c r="V24">
        <f t="shared" si="7"/>
        <v>0.26170044959300831</v>
      </c>
    </row>
    <row r="25" spans="1:22" x14ac:dyDescent="0.25">
      <c r="A25">
        <v>23</v>
      </c>
      <c r="B25">
        <v>1150</v>
      </c>
      <c r="C25" s="35">
        <v>6.0264768270251796</v>
      </c>
      <c r="D25" s="39">
        <v>-66.139603771550995</v>
      </c>
      <c r="E25" s="35">
        <v>0.79877027111350496</v>
      </c>
      <c r="F25" s="39">
        <v>-156.16247164057799</v>
      </c>
      <c r="H25" s="8">
        <f t="shared" si="0"/>
        <v>2.4068852644910788</v>
      </c>
      <c r="I25" s="8">
        <f t="shared" si="1"/>
        <v>-3.9779246492639236E-4</v>
      </c>
      <c r="J25" s="8">
        <f t="shared" si="2"/>
        <v>-0.99999992088057432</v>
      </c>
      <c r="L25">
        <f t="shared" si="8"/>
        <v>0.63803394601474217</v>
      </c>
      <c r="M25">
        <f t="shared" si="9"/>
        <v>36.318422946671475</v>
      </c>
      <c r="O25">
        <f t="shared" si="3"/>
        <v>-9.5744082215691801E-4</v>
      </c>
      <c r="R25">
        <f t="shared" si="4"/>
        <v>0.31901697300737109</v>
      </c>
      <c r="S25">
        <f t="shared" si="5"/>
        <v>18.159211473335738</v>
      </c>
      <c r="T25">
        <v>22</v>
      </c>
      <c r="U25">
        <f t="shared" si="6"/>
        <v>9.0584855780005361E-3</v>
      </c>
      <c r="V25">
        <f t="shared" si="7"/>
        <v>1.8110015269108587E-3</v>
      </c>
    </row>
    <row r="26" spans="1:22" x14ac:dyDescent="0.25">
      <c r="A26">
        <v>24</v>
      </c>
      <c r="B26">
        <v>1200</v>
      </c>
      <c r="C26" s="36">
        <v>2.1897477319549601E-2</v>
      </c>
      <c r="D26" s="40">
        <v>-41.684434961892599</v>
      </c>
      <c r="E26" s="36">
        <v>2.2158479181774902E-3</v>
      </c>
      <c r="F26" s="40">
        <v>-75.116586706907796</v>
      </c>
      <c r="H26" s="8">
        <f t="shared" si="0"/>
        <v>2.4260739765931396E-5</v>
      </c>
      <c r="I26" s="8">
        <f t="shared" si="1"/>
        <v>0.83453909901240253</v>
      </c>
      <c r="J26" s="8">
        <f t="shared" si="2"/>
        <v>-0.55094872013606433</v>
      </c>
      <c r="L26">
        <f t="shared" si="8"/>
        <v>4.909981996491517E-6</v>
      </c>
      <c r="M26">
        <f t="shared" si="9"/>
        <v>4.7949951296018917E-4</v>
      </c>
      <c r="O26">
        <f t="shared" si="3"/>
        <v>2.0246535905634751E-5</v>
      </c>
      <c r="R26">
        <f t="shared" si="4"/>
        <v>2.4549909982457585E-6</v>
      </c>
      <c r="S26">
        <f t="shared" si="5"/>
        <v>2.3974975648009459E-4</v>
      </c>
      <c r="T26">
        <v>23</v>
      </c>
      <c r="U26">
        <f t="shared" si="6"/>
        <v>2.4989841161680557</v>
      </c>
      <c r="V26">
        <f t="shared" si="7"/>
        <v>0.25786286008544834</v>
      </c>
    </row>
    <row r="27" spans="1:22" x14ac:dyDescent="0.25">
      <c r="A27">
        <v>25</v>
      </c>
      <c r="B27">
        <v>1250</v>
      </c>
      <c r="C27" s="35">
        <v>5.5363979893081803</v>
      </c>
      <c r="D27" s="39">
        <v>162.57266546380799</v>
      </c>
      <c r="E27" s="35">
        <v>0.80153779481723197</v>
      </c>
      <c r="F27" s="39">
        <v>72.2771670014981</v>
      </c>
      <c r="H27" s="8">
        <f t="shared" si="0"/>
        <v>2.2188161177903178</v>
      </c>
      <c r="I27" s="8">
        <f t="shared" si="1"/>
        <v>-5.156067104732512E-3</v>
      </c>
      <c r="J27" s="8">
        <f t="shared" si="2"/>
        <v>-0.99998670739765916</v>
      </c>
      <c r="L27">
        <f t="shared" si="8"/>
        <v>0.64246283652047109</v>
      </c>
      <c r="M27">
        <f t="shared" si="9"/>
        <v>30.651702696015661</v>
      </c>
      <c r="O27">
        <f t="shared" si="3"/>
        <v>-1.1440364796388956E-2</v>
      </c>
      <c r="R27">
        <f t="shared" si="4"/>
        <v>0.32123141826023555</v>
      </c>
      <c r="S27">
        <f t="shared" si="5"/>
        <v>15.325851348007831</v>
      </c>
      <c r="T27">
        <v>24</v>
      </c>
      <c r="U27">
        <f t="shared" si="6"/>
        <v>9.0801723090199928E-3</v>
      </c>
      <c r="V27">
        <f t="shared" si="7"/>
        <v>7.1533068062123778E-4</v>
      </c>
    </row>
    <row r="28" spans="1:22" x14ac:dyDescent="0.25">
      <c r="A28">
        <v>26</v>
      </c>
      <c r="B28">
        <v>1300</v>
      </c>
      <c r="C28" s="36">
        <v>2.1610176365509999E-2</v>
      </c>
      <c r="D28" s="40">
        <v>-172.708864217051</v>
      </c>
      <c r="E28" s="36">
        <v>3.8950026883774001E-3</v>
      </c>
      <c r="F28" s="40">
        <v>59.307829731769203</v>
      </c>
      <c r="H28" s="8">
        <f t="shared" si="0"/>
        <v>4.2085847519985596E-5</v>
      </c>
      <c r="I28" s="8">
        <f t="shared" si="1"/>
        <v>-0.61543454688205346</v>
      </c>
      <c r="J28" s="8">
        <f t="shared" si="2"/>
        <v>-0.7881879969297183</v>
      </c>
      <c r="L28">
        <f t="shared" si="8"/>
        <v>1.5171045942467174E-5</v>
      </c>
      <c r="M28">
        <f t="shared" si="9"/>
        <v>4.6699972254844697E-4</v>
      </c>
      <c r="O28">
        <f t="shared" si="3"/>
        <v>-2.5901084498609527E-5</v>
      </c>
      <c r="R28">
        <f t="shared" si="4"/>
        <v>7.5855229712335872E-6</v>
      </c>
      <c r="S28">
        <f t="shared" si="5"/>
        <v>2.3349986127422348E-4</v>
      </c>
      <c r="T28">
        <v>25</v>
      </c>
      <c r="U28">
        <f t="shared" si="6"/>
        <v>2.2957643467610231</v>
      </c>
      <c r="V28">
        <f t="shared" si="7"/>
        <v>0.25875628539608547</v>
      </c>
    </row>
    <row r="29" spans="1:22" x14ac:dyDescent="0.25">
      <c r="A29">
        <v>27</v>
      </c>
      <c r="B29">
        <v>1350</v>
      </c>
      <c r="C29" s="35">
        <v>5.1258499154541202</v>
      </c>
      <c r="D29" s="39">
        <v>31.913886426029599</v>
      </c>
      <c r="E29" s="35">
        <v>0.80235348258196204</v>
      </c>
      <c r="F29" s="39">
        <v>-58.051734595940502</v>
      </c>
      <c r="H29" s="8">
        <f t="shared" si="0"/>
        <v>2.0563717654285343</v>
      </c>
      <c r="I29" s="8">
        <f t="shared" si="1"/>
        <v>6.0135261192477624E-4</v>
      </c>
      <c r="J29" s="8">
        <f t="shared" si="2"/>
        <v>-0.99999981918750169</v>
      </c>
      <c r="L29">
        <f t="shared" si="8"/>
        <v>0.64377111101140283</v>
      </c>
      <c r="M29">
        <f t="shared" si="9"/>
        <v>26.274337355761009</v>
      </c>
      <c r="O29">
        <f t="shared" si="3"/>
        <v>1.2366045322288123E-3</v>
      </c>
      <c r="R29">
        <f t="shared" si="4"/>
        <v>0.32188555550570142</v>
      </c>
      <c r="S29">
        <f t="shared" si="5"/>
        <v>13.137168677880505</v>
      </c>
      <c r="T29">
        <v>26</v>
      </c>
      <c r="U29">
        <f t="shared" si="6"/>
        <v>8.9610379389208229E-3</v>
      </c>
      <c r="V29">
        <f t="shared" si="7"/>
        <v>1.2574034983367391E-3</v>
      </c>
    </row>
    <row r="30" spans="1:22" x14ac:dyDescent="0.25">
      <c r="A30">
        <v>28</v>
      </c>
      <c r="B30">
        <v>1400</v>
      </c>
      <c r="C30" s="36">
        <v>2.1755282952868101E-2</v>
      </c>
      <c r="D30" s="40">
        <v>55.9775962862618</v>
      </c>
      <c r="E30" s="36">
        <v>5.4659993515331802E-3</v>
      </c>
      <c r="F30" s="40">
        <v>-19.848242776583898</v>
      </c>
      <c r="H30" s="8">
        <f t="shared" si="0"/>
        <v>5.9457181256398945E-5</v>
      </c>
      <c r="I30" s="8">
        <f t="shared" si="1"/>
        <v>0.24487124746733199</v>
      </c>
      <c r="J30" s="8">
        <f t="shared" si="2"/>
        <v>-0.9695556055037754</v>
      </c>
      <c r="L30">
        <f t="shared" si="8"/>
        <v>2.9877148910961146E-5</v>
      </c>
      <c r="M30">
        <f t="shared" si="9"/>
        <v>4.732923363593534E-4</v>
      </c>
      <c r="O30">
        <f t="shared" si="3"/>
        <v>1.4559354145145679E-5</v>
      </c>
      <c r="R30">
        <f t="shared" si="4"/>
        <v>1.4938574455480573E-5</v>
      </c>
      <c r="S30">
        <f t="shared" si="5"/>
        <v>2.366461681796767E-4</v>
      </c>
      <c r="T30">
        <v>27</v>
      </c>
      <c r="U30">
        <f t="shared" si="6"/>
        <v>2.1255234008597803</v>
      </c>
      <c r="V30">
        <f t="shared" si="7"/>
        <v>0.25901960964281395</v>
      </c>
    </row>
    <row r="31" spans="1:22" x14ac:dyDescent="0.25">
      <c r="A31">
        <v>29</v>
      </c>
      <c r="B31">
        <v>1450</v>
      </c>
      <c r="C31" s="35">
        <v>4.7365741224740896</v>
      </c>
      <c r="D31" s="39">
        <v>-99.251894961942298</v>
      </c>
      <c r="E31" s="35">
        <v>0.79334056977179201</v>
      </c>
      <c r="F31" s="39">
        <v>170.57772176349599</v>
      </c>
      <c r="H31" s="8">
        <f t="shared" si="0"/>
        <v>1.8788582065449599</v>
      </c>
      <c r="I31" s="8">
        <f t="shared" si="1"/>
        <v>-2.9777226037908714E-3</v>
      </c>
      <c r="J31" s="8">
        <f t="shared" si="2"/>
        <v>-0.99999556657421984</v>
      </c>
      <c r="L31">
        <f t="shared" si="8"/>
        <v>0.62938925964583159</v>
      </c>
      <c r="M31">
        <f t="shared" si="9"/>
        <v>22.435134417691192</v>
      </c>
      <c r="O31">
        <f t="shared" si="3"/>
        <v>-5.5947185509469047E-3</v>
      </c>
      <c r="R31">
        <f t="shared" si="4"/>
        <v>0.31469462982291579</v>
      </c>
      <c r="S31">
        <f t="shared" si="5"/>
        <v>11.217567208845596</v>
      </c>
      <c r="T31">
        <v>28</v>
      </c>
      <c r="U31">
        <f t="shared" si="6"/>
        <v>9.0212089256129328E-3</v>
      </c>
      <c r="V31">
        <f t="shared" si="7"/>
        <v>1.7645601958203895E-3</v>
      </c>
    </row>
    <row r="32" spans="1:22" x14ac:dyDescent="0.25">
      <c r="A32">
        <v>30</v>
      </c>
      <c r="B32">
        <v>1500</v>
      </c>
      <c r="C32" s="36">
        <v>2.1585757278597999E-2</v>
      </c>
      <c r="D32" s="40">
        <v>-74.642046510586795</v>
      </c>
      <c r="E32" s="36">
        <v>1.76903120948996E-3</v>
      </c>
      <c r="F32" s="40">
        <v>-150.908988680287</v>
      </c>
      <c r="H32" s="8">
        <f t="shared" si="0"/>
        <v>1.9092939153157463E-5</v>
      </c>
      <c r="I32" s="8">
        <f t="shared" si="1"/>
        <v>0.23739975154667367</v>
      </c>
      <c r="J32" s="8">
        <f t="shared" si="2"/>
        <v>-0.97141204335007991</v>
      </c>
      <c r="L32">
        <f t="shared" si="8"/>
        <v>3.1294714201495106E-6</v>
      </c>
      <c r="M32">
        <f t="shared" si="9"/>
        <v>4.6594491729054651E-4</v>
      </c>
      <c r="O32">
        <f t="shared" si="3"/>
        <v>4.5326590112553401E-6</v>
      </c>
      <c r="R32">
        <f t="shared" si="4"/>
        <v>1.5647357100747553E-6</v>
      </c>
      <c r="S32">
        <f t="shared" si="5"/>
        <v>2.3297245864527325E-4</v>
      </c>
      <c r="T32">
        <v>29</v>
      </c>
      <c r="U32">
        <f t="shared" si="6"/>
        <v>1.9641033786166986</v>
      </c>
      <c r="V32">
        <f t="shared" si="7"/>
        <v>0.25611001778770975</v>
      </c>
    </row>
    <row r="33" spans="1:22" x14ac:dyDescent="0.25">
      <c r="A33">
        <v>31</v>
      </c>
      <c r="B33">
        <v>1550</v>
      </c>
      <c r="C33" s="35">
        <v>4.4145568166746898</v>
      </c>
      <c r="D33" s="39">
        <v>129.522080930204</v>
      </c>
      <c r="E33" s="35">
        <v>0.79463196107292899</v>
      </c>
      <c r="F33" s="39">
        <v>39.271218639399798</v>
      </c>
      <c r="H33" s="8">
        <f t="shared" si="0"/>
        <v>1.7539739702510377</v>
      </c>
      <c r="I33" s="8">
        <f t="shared" si="1"/>
        <v>-4.3770284742303449E-3</v>
      </c>
      <c r="J33" s="8">
        <f t="shared" si="2"/>
        <v>-0.99999042076498701</v>
      </c>
      <c r="L33">
        <f t="shared" si="8"/>
        <v>0.63143995355860894</v>
      </c>
      <c r="M33">
        <f t="shared" si="9"/>
        <v>19.488311887648972</v>
      </c>
      <c r="O33">
        <f t="shared" si="3"/>
        <v>-7.6771940108476405E-3</v>
      </c>
      <c r="R33">
        <f t="shared" si="4"/>
        <v>0.31571997677930447</v>
      </c>
      <c r="S33">
        <f t="shared" si="5"/>
        <v>9.7441559438244862</v>
      </c>
      <c r="T33">
        <v>30</v>
      </c>
      <c r="U33">
        <f t="shared" si="6"/>
        <v>8.9509121370508534E-3</v>
      </c>
      <c r="V33">
        <f t="shared" si="7"/>
        <v>5.7108716204922426E-4</v>
      </c>
    </row>
    <row r="34" spans="1:22" x14ac:dyDescent="0.25">
      <c r="A34">
        <v>32</v>
      </c>
      <c r="B34">
        <v>1600</v>
      </c>
      <c r="C34" s="36">
        <v>2.1388043165551401E-2</v>
      </c>
      <c r="D34" s="40">
        <v>153.91482689000401</v>
      </c>
      <c r="E34" s="36">
        <v>5.2181369129219498E-3</v>
      </c>
      <c r="F34" s="40">
        <v>44.874277115382398</v>
      </c>
      <c r="H34" s="8">
        <f t="shared" si="0"/>
        <v>5.5802868768665899E-5</v>
      </c>
      <c r="I34" s="8">
        <f t="shared" si="1"/>
        <v>-0.32623572242025284</v>
      </c>
      <c r="J34" s="8">
        <f t="shared" si="2"/>
        <v>-0.94528844984847649</v>
      </c>
      <c r="L34">
        <f t="shared" si="8"/>
        <v>2.7228952841998615E-5</v>
      </c>
      <c r="M34">
        <f t="shared" si="9"/>
        <v>4.5744839045148999E-4</v>
      </c>
      <c r="O34">
        <f t="shared" si="3"/>
        <v>-1.8204889205868284E-5</v>
      </c>
      <c r="R34">
        <f t="shared" si="4"/>
        <v>1.3614476420999308E-5</v>
      </c>
      <c r="S34">
        <f t="shared" si="5"/>
        <v>2.2872419522574499E-4</v>
      </c>
      <c r="T34">
        <v>31</v>
      </c>
      <c r="U34">
        <f t="shared" si="6"/>
        <v>1.8305732655139226</v>
      </c>
      <c r="V34">
        <f t="shared" si="7"/>
        <v>0.25652691093764685</v>
      </c>
    </row>
    <row r="35" spans="1:22" x14ac:dyDescent="0.25">
      <c r="A35">
        <v>33</v>
      </c>
      <c r="B35">
        <v>1650</v>
      </c>
      <c r="C35" s="35">
        <v>4.1426759478689199</v>
      </c>
      <c r="D35" s="39">
        <v>-1.2543599232937499</v>
      </c>
      <c r="E35" s="35">
        <v>0.79272887407673498</v>
      </c>
      <c r="F35" s="39">
        <v>-91.276745841197098</v>
      </c>
      <c r="H35" s="8">
        <f t="shared" si="0"/>
        <v>1.6420094199094499</v>
      </c>
      <c r="I35" s="8">
        <f t="shared" si="1"/>
        <v>-3.8938083874153959E-4</v>
      </c>
      <c r="J35" s="8">
        <f t="shared" si="2"/>
        <v>-0.99999992419127837</v>
      </c>
      <c r="L35">
        <f t="shared" si="8"/>
        <v>0.62841906779496792</v>
      </c>
      <c r="M35">
        <f t="shared" si="9"/>
        <v>17.161764009051655</v>
      </c>
      <c r="O35">
        <f t="shared" si="3"/>
        <v>-6.3936700514585049E-4</v>
      </c>
      <c r="R35">
        <f t="shared" si="4"/>
        <v>0.31420953389748396</v>
      </c>
      <c r="S35">
        <f t="shared" si="5"/>
        <v>8.5808820045258276</v>
      </c>
      <c r="T35">
        <v>32</v>
      </c>
      <c r="U35">
        <f t="shared" si="6"/>
        <v>8.8689265188817059E-3</v>
      </c>
      <c r="V35">
        <f t="shared" si="7"/>
        <v>1.6845440514551926E-3</v>
      </c>
    </row>
    <row r="36" spans="1:22" x14ac:dyDescent="0.25">
      <c r="A36">
        <v>34</v>
      </c>
      <c r="B36">
        <v>1700</v>
      </c>
      <c r="C36" s="36">
        <v>2.1547878519634699E-2</v>
      </c>
      <c r="D36" s="40">
        <v>23.015536413864101</v>
      </c>
      <c r="E36" s="36">
        <v>5.1468562580129001E-3</v>
      </c>
      <c r="F36" s="40">
        <v>-47.474532400634899</v>
      </c>
      <c r="H36" s="8">
        <f t="shared" si="0"/>
        <v>5.5451916702841797E-5</v>
      </c>
      <c r="I36" s="8">
        <f t="shared" si="1"/>
        <v>0.33397122355596931</v>
      </c>
      <c r="J36" s="8">
        <f t="shared" si="2"/>
        <v>-0.94258327050533242</v>
      </c>
      <c r="L36">
        <f t="shared" si="8"/>
        <v>2.6490129340646553E-5</v>
      </c>
      <c r="M36">
        <f t="shared" si="9"/>
        <v>4.643110686969345E-4</v>
      </c>
      <c r="O36">
        <f t="shared" si="3"/>
        <v>1.8519344469771765E-5</v>
      </c>
      <c r="R36">
        <f t="shared" si="4"/>
        <v>1.3245064670323276E-5</v>
      </c>
      <c r="S36">
        <f t="shared" si="5"/>
        <v>2.3215553434846725E-4</v>
      </c>
      <c r="T36">
        <v>33</v>
      </c>
      <c r="U36">
        <f t="shared" ref="U36:U53" si="10">C35*100/241.157068107587</f>
        <v>1.7178331037018391</v>
      </c>
      <c r="V36">
        <f t="shared" ref="V36:V53" si="11">E35*100/309.765536164772</f>
        <v>0.25591254724187995</v>
      </c>
    </row>
    <row r="37" spans="1:22" x14ac:dyDescent="0.25">
      <c r="A37">
        <v>35</v>
      </c>
      <c r="B37">
        <v>1750</v>
      </c>
      <c r="C37" s="35">
        <v>3.87861404382341</v>
      </c>
      <c r="D37" s="39">
        <v>-132.34865448393899</v>
      </c>
      <c r="E37" s="35">
        <v>0.78651583682505199</v>
      </c>
      <c r="F37" s="39">
        <v>137.37882634197399</v>
      </c>
      <c r="H37" s="8">
        <f t="shared" si="0"/>
        <v>1.525295685199584</v>
      </c>
      <c r="I37" s="8">
        <f t="shared" si="1"/>
        <v>-4.7603152510179349E-3</v>
      </c>
      <c r="J37" s="8">
        <f t="shared" si="2"/>
        <v>-0.99998866963516686</v>
      </c>
      <c r="L37">
        <f t="shared" si="8"/>
        <v>0.61860716157661177</v>
      </c>
      <c r="M37">
        <f t="shared" si="9"/>
        <v>15.043646900944186</v>
      </c>
      <c r="O37">
        <f t="shared" si="3"/>
        <v>-7.2608883125674312E-3</v>
      </c>
      <c r="R37">
        <f t="shared" si="4"/>
        <v>0.30930358078830589</v>
      </c>
      <c r="S37">
        <f t="shared" si="5"/>
        <v>7.5218234504720929</v>
      </c>
      <c r="T37">
        <v>34</v>
      </c>
      <c r="U37">
        <f t="shared" si="10"/>
        <v>8.9352050465390381E-3</v>
      </c>
      <c r="V37">
        <f t="shared" si="11"/>
        <v>1.661532887659639E-3</v>
      </c>
    </row>
    <row r="38" spans="1:22" x14ac:dyDescent="0.25">
      <c r="A38">
        <v>36</v>
      </c>
      <c r="B38">
        <v>1800</v>
      </c>
      <c r="C38" s="36">
        <v>2.12459616534647E-2</v>
      </c>
      <c r="D38" s="40">
        <v>-107.743915812444</v>
      </c>
      <c r="E38" s="36">
        <v>2.9080430507622398E-3</v>
      </c>
      <c r="F38" s="40">
        <v>149.167287469641</v>
      </c>
      <c r="H38" s="8">
        <f t="shared" si="0"/>
        <v>3.0892085571559524E-5</v>
      </c>
      <c r="I38" s="8">
        <f t="shared" si="1"/>
        <v>-0.22646454656267229</v>
      </c>
      <c r="J38" s="8">
        <f t="shared" si="2"/>
        <v>-0.97401940902127981</v>
      </c>
      <c r="L38">
        <f t="shared" si="8"/>
        <v>8.4567143850865547E-6</v>
      </c>
      <c r="M38">
        <f t="shared" si="9"/>
        <v>4.5139088658049248E-4</v>
      </c>
      <c r="O38">
        <f t="shared" si="3"/>
        <v>-6.995962151338499E-6</v>
      </c>
      <c r="R38">
        <f t="shared" si="4"/>
        <v>4.2283571925432774E-6</v>
      </c>
      <c r="S38">
        <f t="shared" si="5"/>
        <v>2.2569544329024624E-4</v>
      </c>
      <c r="T38">
        <v>35</v>
      </c>
      <c r="U38">
        <f t="shared" si="10"/>
        <v>1.608335212506834</v>
      </c>
      <c r="V38">
        <f t="shared" si="11"/>
        <v>0.25390682467874176</v>
      </c>
    </row>
    <row r="39" spans="1:22" x14ac:dyDescent="0.25">
      <c r="A39">
        <v>37</v>
      </c>
      <c r="B39">
        <v>1850</v>
      </c>
      <c r="C39" s="35">
        <v>3.6493706082942898</v>
      </c>
      <c r="D39" s="39">
        <v>96.484786072770703</v>
      </c>
      <c r="E39" s="35">
        <v>0.78577595451382498</v>
      </c>
      <c r="F39" s="39">
        <v>6.2772925099795804</v>
      </c>
      <c r="H39" s="8">
        <f t="shared" si="0"/>
        <v>1.4337938365535718</v>
      </c>
      <c r="I39" s="8">
        <f t="shared" si="1"/>
        <v>-3.6201080865215433E-3</v>
      </c>
      <c r="J39" s="8">
        <f t="shared" si="2"/>
        <v>-0.9999934473872526</v>
      </c>
      <c r="L39">
        <f t="shared" si="8"/>
        <v>0.61744385069211272</v>
      </c>
      <c r="M39">
        <f t="shared" si="9"/>
        <v>13.317905836682234</v>
      </c>
      <c r="O39">
        <f t="shared" si="3"/>
        <v>-5.1904886621123338E-3</v>
      </c>
      <c r="R39">
        <f t="shared" si="4"/>
        <v>0.30872192534605636</v>
      </c>
      <c r="S39">
        <f t="shared" si="5"/>
        <v>6.6589529183411171</v>
      </c>
      <c r="T39">
        <v>36</v>
      </c>
      <c r="U39">
        <f t="shared" si="10"/>
        <v>8.8100099326080174E-3</v>
      </c>
      <c r="V39">
        <f t="shared" si="11"/>
        <v>9.3878844198322278E-4</v>
      </c>
    </row>
    <row r="40" spans="1:22" x14ac:dyDescent="0.25">
      <c r="A40">
        <v>38</v>
      </c>
      <c r="B40">
        <v>1900</v>
      </c>
      <c r="C40" s="36">
        <v>2.1152566158420299E-2</v>
      </c>
      <c r="D40" s="40">
        <v>120.695011011386</v>
      </c>
      <c r="E40" s="36">
        <v>6.1833753349009798E-3</v>
      </c>
      <c r="F40" s="40">
        <v>23.773175772285501</v>
      </c>
      <c r="H40" s="8">
        <f t="shared" si="0"/>
        <v>6.5397127926918622E-5</v>
      </c>
      <c r="I40" s="8">
        <f t="shared" si="1"/>
        <v>-0.12051374833904795</v>
      </c>
      <c r="J40" s="8">
        <f t="shared" si="2"/>
        <v>-0.99271165826803531</v>
      </c>
      <c r="L40">
        <f t="shared" si="8"/>
        <v>3.8234130532261805E-5</v>
      </c>
      <c r="M40">
        <f t="shared" si="9"/>
        <v>4.4743105508634768E-4</v>
      </c>
      <c r="O40">
        <f t="shared" si="3"/>
        <v>-7.8812530170811953E-6</v>
      </c>
      <c r="R40">
        <f t="shared" si="4"/>
        <v>1.9117065266130902E-5</v>
      </c>
      <c r="S40">
        <f t="shared" si="5"/>
        <v>2.2371552754317384E-4</v>
      </c>
      <c r="T40">
        <v>37</v>
      </c>
      <c r="U40">
        <f t="shared" si="10"/>
        <v>1.5132754088162168</v>
      </c>
      <c r="V40">
        <f t="shared" si="11"/>
        <v>0.25366797231305005</v>
      </c>
    </row>
    <row r="41" spans="1:22" x14ac:dyDescent="0.25">
      <c r="A41">
        <v>39</v>
      </c>
      <c r="B41">
        <v>1950</v>
      </c>
      <c r="C41" s="35">
        <v>3.4542077854466799</v>
      </c>
      <c r="D41" s="39">
        <v>-34.373454078714097</v>
      </c>
      <c r="E41" s="35">
        <v>0.78205752927557404</v>
      </c>
      <c r="F41" s="39">
        <v>-124.485039368914</v>
      </c>
      <c r="H41" s="8">
        <f t="shared" si="0"/>
        <v>1.3506946031454414</v>
      </c>
      <c r="I41" s="8">
        <f t="shared" si="1"/>
        <v>-1.9462010422705467E-3</v>
      </c>
      <c r="J41" s="8">
        <f t="shared" si="2"/>
        <v>-0.99999810614895823</v>
      </c>
      <c r="L41">
        <f t="shared" si="8"/>
        <v>0.6116139790966153</v>
      </c>
      <c r="M41">
        <f t="shared" si="9"/>
        <v>11.931551425040457</v>
      </c>
      <c r="O41">
        <f t="shared" si="3"/>
        <v>-2.6287232444308604E-3</v>
      </c>
      <c r="R41">
        <f t="shared" si="4"/>
        <v>0.30580698954830765</v>
      </c>
      <c r="S41">
        <f t="shared" si="5"/>
        <v>5.9657757125202284</v>
      </c>
      <c r="T41">
        <v>38</v>
      </c>
      <c r="U41">
        <f t="shared" si="10"/>
        <v>8.7712818556010715E-3</v>
      </c>
      <c r="V41">
        <f t="shared" si="11"/>
        <v>1.9961469605230351E-3</v>
      </c>
    </row>
    <row r="42" spans="1:22" x14ac:dyDescent="0.25">
      <c r="A42">
        <v>40</v>
      </c>
      <c r="B42">
        <v>2000</v>
      </c>
      <c r="C42" s="36">
        <v>2.1239919766873502E-2</v>
      </c>
      <c r="D42" s="40">
        <v>-9.9257452926966803</v>
      </c>
      <c r="E42" s="36">
        <v>4.7886894308128399E-3</v>
      </c>
      <c r="F42" s="40">
        <v>-81.792851694770505</v>
      </c>
      <c r="H42" s="8">
        <f t="shared" si="0"/>
        <v>5.0855689649469931E-5</v>
      </c>
      <c r="I42" s="8">
        <f t="shared" si="1"/>
        <v>0.31122307785211478</v>
      </c>
      <c r="J42" s="8">
        <f t="shared" si="2"/>
        <v>-0.95033688543182226</v>
      </c>
      <c r="L42">
        <f t="shared" si="8"/>
        <v>2.2931546464778601E-5</v>
      </c>
      <c r="M42">
        <f t="shared" si="9"/>
        <v>4.5113419170322372E-4</v>
      </c>
      <c r="O42">
        <f t="shared" si="3"/>
        <v>1.5827464258999967E-5</v>
      </c>
      <c r="R42">
        <f t="shared" si="4"/>
        <v>1.14657732323893E-5</v>
      </c>
      <c r="S42">
        <f t="shared" si="5"/>
        <v>2.2556709585161186E-4</v>
      </c>
      <c r="T42">
        <v>39</v>
      </c>
      <c r="U42">
        <f t="shared" si="10"/>
        <v>1.4323477277911092</v>
      </c>
      <c r="V42">
        <f t="shared" si="11"/>
        <v>0.25246757239629719</v>
      </c>
    </row>
    <row r="43" spans="1:22" x14ac:dyDescent="0.25">
      <c r="A43">
        <v>41</v>
      </c>
      <c r="B43">
        <v>2050</v>
      </c>
      <c r="C43" s="35">
        <v>3.2634450119576899</v>
      </c>
      <c r="D43" s="39">
        <v>-165.43574500764601</v>
      </c>
      <c r="E43" s="35">
        <v>0.77806161591079703</v>
      </c>
      <c r="F43" s="39">
        <v>104.23391654033099</v>
      </c>
      <c r="H43" s="8">
        <f t="shared" si="0"/>
        <v>1.2695806497199154</v>
      </c>
      <c r="I43" s="8">
        <f t="shared" si="1"/>
        <v>-5.7694371407452077E-3</v>
      </c>
      <c r="J43" s="8">
        <f t="shared" si="2"/>
        <v>-0.99998335665903915</v>
      </c>
      <c r="L43">
        <f t="shared" si="8"/>
        <v>0.60537987815372063</v>
      </c>
      <c r="M43">
        <f t="shared" si="9"/>
        <v>10.650073346071526</v>
      </c>
      <c r="O43">
        <f t="shared" si="3"/>
        <v>-7.3247657536655115E-3</v>
      </c>
      <c r="R43">
        <f t="shared" si="4"/>
        <v>0.30268993907686031</v>
      </c>
      <c r="S43">
        <f t="shared" si="5"/>
        <v>5.325036673035763</v>
      </c>
      <c r="T43">
        <v>40</v>
      </c>
      <c r="U43">
        <f t="shared" si="10"/>
        <v>8.8075045585633734E-3</v>
      </c>
      <c r="V43">
        <f t="shared" si="11"/>
        <v>1.5459077501331899E-3</v>
      </c>
    </row>
    <row r="44" spans="1:22" x14ac:dyDescent="0.25">
      <c r="A44">
        <v>42</v>
      </c>
      <c r="B44">
        <v>2100</v>
      </c>
      <c r="C44" s="36">
        <v>2.0891864464924002E-2</v>
      </c>
      <c r="D44" s="40">
        <v>-140.93382924116599</v>
      </c>
      <c r="E44" s="36">
        <v>4.4475577959887103E-3</v>
      </c>
      <c r="F44" s="40">
        <v>112.79343059361599</v>
      </c>
      <c r="H44" s="8">
        <f t="shared" si="0"/>
        <v>4.6458887336856127E-5</v>
      </c>
      <c r="I44" s="8">
        <f t="shared" si="1"/>
        <v>-0.28021361753186769</v>
      </c>
      <c r="J44" s="8">
        <f t="shared" si="2"/>
        <v>-0.95993766909612632</v>
      </c>
      <c r="L44">
        <f t="shared" si="8"/>
        <v>1.9780770348659954E-5</v>
      </c>
      <c r="M44">
        <f t="shared" si="9"/>
        <v>4.3647000082075422E-4</v>
      </c>
      <c r="O44">
        <f t="shared" si="3"/>
        <v>-1.3018412887165934E-5</v>
      </c>
      <c r="R44">
        <f t="shared" si="4"/>
        <v>9.8903851743299769E-6</v>
      </c>
      <c r="S44">
        <f t="shared" si="5"/>
        <v>2.1823500041037711E-4</v>
      </c>
      <c r="T44">
        <v>41</v>
      </c>
      <c r="U44">
        <f t="shared" si="10"/>
        <v>1.3532446042600645</v>
      </c>
      <c r="V44">
        <f t="shared" si="11"/>
        <v>0.25117759242814108</v>
      </c>
    </row>
    <row r="45" spans="1:22" x14ac:dyDescent="0.25">
      <c r="A45">
        <v>43</v>
      </c>
      <c r="B45">
        <v>2150</v>
      </c>
      <c r="C45" s="35">
        <v>3.0913324186609201</v>
      </c>
      <c r="D45" s="39">
        <v>63.452259496472202</v>
      </c>
      <c r="E45" s="35">
        <v>0.77510043117268101</v>
      </c>
      <c r="F45" s="39">
        <v>-26.731842534892301</v>
      </c>
      <c r="H45" s="8">
        <f t="shared" si="0"/>
        <v>1.1980465453010831</v>
      </c>
      <c r="I45" s="8">
        <f t="shared" si="1"/>
        <v>-3.211851575697013E-3</v>
      </c>
      <c r="J45" s="8">
        <f t="shared" si="2"/>
        <v>-0.9999948419914253</v>
      </c>
      <c r="L45">
        <f t="shared" si="8"/>
        <v>0.60078067840407601</v>
      </c>
      <c r="M45">
        <f t="shared" si="9"/>
        <v>9.5563361226639749</v>
      </c>
      <c r="O45">
        <f t="shared" si="3"/>
        <v>-3.8479476842836467E-3</v>
      </c>
      <c r="R45">
        <f t="shared" si="4"/>
        <v>0.300390339202038</v>
      </c>
      <c r="S45">
        <f t="shared" si="5"/>
        <v>4.7781680613319875</v>
      </c>
      <c r="T45">
        <v>42</v>
      </c>
      <c r="U45">
        <f t="shared" si="10"/>
        <v>8.6631773345343319E-3</v>
      </c>
      <c r="V45">
        <f t="shared" si="11"/>
        <v>1.4357819953291844E-3</v>
      </c>
    </row>
    <row r="46" spans="1:22" x14ac:dyDescent="0.25">
      <c r="A46">
        <v>44</v>
      </c>
      <c r="B46">
        <v>2200</v>
      </c>
      <c r="C46" s="36">
        <v>2.08779363057017E-2</v>
      </c>
      <c r="D46" s="40">
        <v>87.609945106092397</v>
      </c>
      <c r="E46" s="36">
        <v>6.7566046463613198E-3</v>
      </c>
      <c r="F46" s="40">
        <v>-1.0389731275545699</v>
      </c>
      <c r="H46" s="8">
        <f t="shared" si="0"/>
        <v>7.0531980724769901E-5</v>
      </c>
      <c r="I46" s="8">
        <f t="shared" si="1"/>
        <v>2.3579946487057749E-2</v>
      </c>
      <c r="J46" s="8">
        <f t="shared" si="2"/>
        <v>-0.99972195440715794</v>
      </c>
      <c r="L46">
        <f t="shared" si="8"/>
        <v>4.5651706347231377E-5</v>
      </c>
      <c r="M46">
        <f t="shared" si="9"/>
        <v>4.3588822438493712E-4</v>
      </c>
      <c r="O46">
        <f t="shared" si="3"/>
        <v>1.663140331116263E-6</v>
      </c>
      <c r="R46">
        <f t="shared" si="4"/>
        <v>2.2825853173615688E-5</v>
      </c>
      <c r="S46">
        <f t="shared" si="5"/>
        <v>2.1794411219246856E-4</v>
      </c>
      <c r="T46">
        <v>43</v>
      </c>
      <c r="U46">
        <f t="shared" si="10"/>
        <v>1.2818751044368266</v>
      </c>
      <c r="V46">
        <f t="shared" si="11"/>
        <v>0.25022164853109602</v>
      </c>
    </row>
    <row r="47" spans="1:22" x14ac:dyDescent="0.25">
      <c r="A47">
        <v>45</v>
      </c>
      <c r="B47">
        <v>2250</v>
      </c>
      <c r="C47" s="35">
        <v>2.9428957122657202</v>
      </c>
      <c r="D47" s="39">
        <v>-67.460666415868403</v>
      </c>
      <c r="E47" s="35">
        <v>0.77049065012546103</v>
      </c>
      <c r="F47" s="39">
        <v>-157.67480020246899</v>
      </c>
      <c r="H47" s="8">
        <f t="shared" si="0"/>
        <v>1.1337368152975231</v>
      </c>
      <c r="I47" s="8">
        <f t="shared" si="1"/>
        <v>-3.7360009731972105E-3</v>
      </c>
      <c r="J47" s="8">
        <f t="shared" si="2"/>
        <v>-0.99999302112401178</v>
      </c>
      <c r="L47">
        <f t="shared" si="8"/>
        <v>0.5936558419307556</v>
      </c>
      <c r="M47">
        <f t="shared" si="9"/>
        <v>8.6606351732719613</v>
      </c>
      <c r="O47">
        <f t="shared" si="3"/>
        <v>-4.2356418453010523E-3</v>
      </c>
      <c r="R47">
        <f t="shared" si="4"/>
        <v>0.2968279209653778</v>
      </c>
      <c r="S47">
        <f t="shared" si="5"/>
        <v>4.3303175866359807</v>
      </c>
      <c r="T47">
        <v>44</v>
      </c>
      <c r="U47">
        <f t="shared" si="10"/>
        <v>8.6574017794856673E-3</v>
      </c>
      <c r="V47">
        <f t="shared" si="11"/>
        <v>2.1811996034211221E-3</v>
      </c>
    </row>
    <row r="48" spans="1:22" x14ac:dyDescent="0.25">
      <c r="A48">
        <v>46</v>
      </c>
      <c r="B48">
        <v>2300</v>
      </c>
      <c r="C48" s="36">
        <v>2.0851396567208001E-2</v>
      </c>
      <c r="D48" s="40">
        <v>-42.901124563296499</v>
      </c>
      <c r="E48" s="36">
        <v>4.6672297402606802E-3</v>
      </c>
      <c r="F48" s="40">
        <v>-122.035180841281</v>
      </c>
      <c r="H48" s="8">
        <f t="shared" si="0"/>
        <v>4.8659129092221318E-5</v>
      </c>
      <c r="I48" s="8">
        <f t="shared" si="1"/>
        <v>0.18851288476558239</v>
      </c>
      <c r="J48" s="8">
        <f t="shared" si="2"/>
        <v>-0.98207071653591127</v>
      </c>
      <c r="L48">
        <f t="shared" si="8"/>
        <v>2.1783033448373775E-5</v>
      </c>
      <c r="M48">
        <f t="shared" si="9"/>
        <v>4.3478073880297361E-4</v>
      </c>
      <c r="O48">
        <f t="shared" si="3"/>
        <v>9.1728727953555145E-6</v>
      </c>
      <c r="R48">
        <f t="shared" si="4"/>
        <v>1.0891516724186888E-5</v>
      </c>
      <c r="S48">
        <f t="shared" si="5"/>
        <v>2.1739036940148681E-4</v>
      </c>
      <c r="T48">
        <v>45</v>
      </c>
      <c r="U48">
        <f t="shared" si="10"/>
        <v>1.2203232255887317</v>
      </c>
      <c r="V48">
        <f t="shared" si="11"/>
        <v>0.24873349684569748</v>
      </c>
    </row>
    <row r="49" spans="1:22" x14ac:dyDescent="0.25">
      <c r="A49">
        <v>47</v>
      </c>
      <c r="B49">
        <v>2350</v>
      </c>
      <c r="C49" s="35">
        <v>2.7984391145927998</v>
      </c>
      <c r="D49" s="39">
        <v>161.485683283415</v>
      </c>
      <c r="E49" s="35">
        <v>0.76779364980023401</v>
      </c>
      <c r="F49" s="39">
        <v>71.134120274378901</v>
      </c>
      <c r="H49" s="8">
        <f t="shared" si="0"/>
        <v>1.0743118907684706</v>
      </c>
      <c r="I49" s="8">
        <f t="shared" si="1"/>
        <v>-6.1345615807152148E-3</v>
      </c>
      <c r="J49" s="8">
        <f t="shared" si="2"/>
        <v>-0.99998118340007403</v>
      </c>
      <c r="L49">
        <f t="shared" si="8"/>
        <v>0.58950708867356438</v>
      </c>
      <c r="M49">
        <f t="shared" si="9"/>
        <v>7.8312614780829337</v>
      </c>
      <c r="O49">
        <f t="shared" si="3"/>
        <v>-6.5904324508137798E-3</v>
      </c>
      <c r="R49">
        <f t="shared" si="4"/>
        <v>0.29475354433678219</v>
      </c>
      <c r="S49">
        <f t="shared" si="5"/>
        <v>3.9156307390414669</v>
      </c>
      <c r="T49">
        <v>46</v>
      </c>
      <c r="U49">
        <f t="shared" si="10"/>
        <v>8.6463966123131019E-3</v>
      </c>
      <c r="V49">
        <f t="shared" si="11"/>
        <v>1.5066975487479874E-3</v>
      </c>
    </row>
    <row r="50" spans="1:22" x14ac:dyDescent="0.25">
      <c r="A50">
        <v>48</v>
      </c>
      <c r="B50">
        <v>2400</v>
      </c>
      <c r="C50" s="36">
        <v>2.0527196529770499E-2</v>
      </c>
      <c r="D50" s="40">
        <v>-174.154224368797</v>
      </c>
      <c r="E50" s="36">
        <v>5.8916367470906398E-3</v>
      </c>
      <c r="F50" s="40">
        <v>82.843904265011005</v>
      </c>
      <c r="H50" s="8">
        <f t="shared" si="0"/>
        <v>6.0469392694773665E-5</v>
      </c>
      <c r="I50" s="8">
        <f t="shared" si="1"/>
        <v>-0.22498657018839768</v>
      </c>
      <c r="J50" s="8">
        <f t="shared" si="2"/>
        <v>-0.97436186462466867</v>
      </c>
      <c r="L50">
        <f t="shared" si="8"/>
        <v>3.4711383559668774E-5</v>
      </c>
      <c r="M50">
        <f t="shared" si="9"/>
        <v>4.2136579737182204E-4</v>
      </c>
      <c r="O50">
        <f t="shared" si="3"/>
        <v>-1.3604801263772477E-5</v>
      </c>
      <c r="R50">
        <f t="shared" si="4"/>
        <v>1.7355691779834387E-5</v>
      </c>
      <c r="S50">
        <f t="shared" si="5"/>
        <v>2.1068289868591102E-4</v>
      </c>
      <c r="T50">
        <v>47</v>
      </c>
      <c r="U50">
        <f t="shared" si="10"/>
        <v>1.1604217684983369</v>
      </c>
      <c r="V50">
        <f t="shared" si="11"/>
        <v>0.24786283823124386</v>
      </c>
    </row>
    <row r="51" spans="1:22" x14ac:dyDescent="0.25">
      <c r="A51">
        <v>49</v>
      </c>
      <c r="B51">
        <v>2450</v>
      </c>
      <c r="C51" s="35">
        <v>2.6642718213732501</v>
      </c>
      <c r="D51" s="39">
        <v>30.420202067634101</v>
      </c>
      <c r="E51" s="35">
        <v>0.76281002453345803</v>
      </c>
      <c r="F51" s="39">
        <v>-59.771263133446801</v>
      </c>
      <c r="H51" s="8">
        <f t="shared" si="0"/>
        <v>1.0161666267127649</v>
      </c>
      <c r="I51" s="8">
        <f t="shared" si="1"/>
        <v>-3.3403623323431169E-3</v>
      </c>
      <c r="J51" s="8">
        <f t="shared" si="2"/>
        <v>-0.99999442097418156</v>
      </c>
      <c r="L51">
        <f t="shared" si="8"/>
        <v>0.58187913352873488</v>
      </c>
      <c r="M51">
        <f t="shared" si="9"/>
        <v>7.0983443381635354</v>
      </c>
      <c r="O51">
        <f t="shared" si="3"/>
        <v>-3.3943647232554889E-3</v>
      </c>
      <c r="R51">
        <f t="shared" si="4"/>
        <v>0.29093956676436744</v>
      </c>
      <c r="S51">
        <f t="shared" si="5"/>
        <v>3.5491721690817677</v>
      </c>
      <c r="T51">
        <v>48</v>
      </c>
      <c r="U51">
        <f t="shared" si="10"/>
        <v>8.5119613913255641E-3</v>
      </c>
      <c r="V51">
        <f t="shared" si="11"/>
        <v>1.9019665066796619E-3</v>
      </c>
    </row>
    <row r="52" spans="1:22" x14ac:dyDescent="0.25">
      <c r="A52">
        <v>50</v>
      </c>
      <c r="B52">
        <v>2500</v>
      </c>
      <c r="C52" s="37">
        <v>2.0546210665030502E-2</v>
      </c>
      <c r="D52" s="41">
        <v>54.624169445516102</v>
      </c>
      <c r="E52" s="37">
        <v>6.9859738290030098E-3</v>
      </c>
      <c r="F52" s="41">
        <v>-28.890221254340499</v>
      </c>
      <c r="H52" s="8">
        <f t="shared" si="0"/>
        <v>7.1767644995542808E-5</v>
      </c>
      <c r="I52" s="8">
        <f t="shared" si="1"/>
        <v>0.11295488293482116</v>
      </c>
      <c r="J52" s="8">
        <f t="shared" si="2"/>
        <v>-0.99360011796556302</v>
      </c>
      <c r="L52">
        <f t="shared" si="8"/>
        <v>4.8803830339514973E-5</v>
      </c>
      <c r="M52">
        <f t="shared" si="9"/>
        <v>4.2214677269181313E-4</v>
      </c>
      <c r="O52">
        <f t="shared" si="3"/>
        <v>8.1065059389793407E-6</v>
      </c>
      <c r="R52">
        <f t="shared" si="4"/>
        <v>2.4401915169757487E-5</v>
      </c>
      <c r="S52">
        <f t="shared" si="5"/>
        <v>2.1107338634590656E-4</v>
      </c>
      <c r="T52">
        <v>49</v>
      </c>
      <c r="U52">
        <f t="shared" si="10"/>
        <v>1.1047869516246742</v>
      </c>
      <c r="V52">
        <f t="shared" si="11"/>
        <v>0.2462540003571283</v>
      </c>
    </row>
    <row r="53" spans="1:22" x14ac:dyDescent="0.25">
      <c r="K53" s="12" t="s">
        <v>10</v>
      </c>
      <c r="L53" s="12">
        <f>SUM(L3:L52)</f>
        <v>15.220453021314976</v>
      </c>
      <c r="M53" s="12">
        <f>SUM(M3:M52)</f>
        <v>4425.0127880450082</v>
      </c>
      <c r="O53" s="12">
        <f>SUM(O2:O52)</f>
        <v>14246.470581241627</v>
      </c>
      <c r="P53" s="12" t="s">
        <v>12</v>
      </c>
      <c r="R53" s="12">
        <f>SUM(R3:R52)</f>
        <v>47984.953924235</v>
      </c>
      <c r="S53" s="12">
        <f>SUM(S3:S52)</f>
        <v>31290.872143146174</v>
      </c>
      <c r="T53">
        <v>50</v>
      </c>
      <c r="U53">
        <f t="shared" si="10"/>
        <v>8.5198459353736447E-3</v>
      </c>
      <c r="V53">
        <f t="shared" si="11"/>
        <v>2.2552456659629804E-3</v>
      </c>
    </row>
    <row r="54" spans="1:22" x14ac:dyDescent="0.25">
      <c r="K54" s="12" t="s">
        <v>11</v>
      </c>
      <c r="L54" s="12">
        <f>SQRT(L53)</f>
        <v>3.9013399007667835</v>
      </c>
      <c r="M54" s="12">
        <f>SQRT(M53)</f>
        <v>66.520769599013278</v>
      </c>
      <c r="R54" s="11">
        <f>SQRT(R53)</f>
        <v>219.05468249785258</v>
      </c>
      <c r="S54" s="11">
        <f>SQRT(S53)</f>
        <v>176.89226139983109</v>
      </c>
    </row>
    <row r="55" spans="1:22" x14ac:dyDescent="0.25">
      <c r="R55" s="8">
        <f>R54*S54</f>
        <v>38749.07815726714</v>
      </c>
    </row>
    <row r="56" spans="1:22" x14ac:dyDescent="0.25">
      <c r="L56" s="8">
        <f>L54/E3*100</f>
        <v>1.2594493077149691</v>
      </c>
      <c r="M56" s="8">
        <f>M54/C3*100</f>
        <v>27.584001630562398</v>
      </c>
    </row>
    <row r="57" spans="1:22" x14ac:dyDescent="0.25">
      <c r="L57" s="8" t="s">
        <v>34</v>
      </c>
      <c r="M57" s="8" t="s">
        <v>35</v>
      </c>
      <c r="Q57" t="s">
        <v>30</v>
      </c>
      <c r="R57">
        <f>SQRT(R55*R55-O3*O3-P3*P3)</f>
        <v>10314.470918285415</v>
      </c>
    </row>
    <row r="58" spans="1:22" x14ac:dyDescent="0.25">
      <c r="Q58" t="s">
        <v>31</v>
      </c>
      <c r="R58">
        <f>O53/R55</f>
        <v>0.36765960014379834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>
      <selection activeCell="E3" sqref="E3"/>
    </sheetView>
  </sheetViews>
  <sheetFormatPr baseColWidth="10" defaultRowHeight="15" x14ac:dyDescent="0.25"/>
  <cols>
    <col min="3" max="3" width="11.5703125" bestFit="1" customWidth="1"/>
    <col min="4" max="4" width="12.28515625" bestFit="1" customWidth="1"/>
    <col min="5" max="5" width="11.5703125" bestFit="1" customWidth="1"/>
    <col min="6" max="6" width="12.28515625" bestFit="1" customWidth="1"/>
    <col min="7" max="8" width="12" customWidth="1"/>
  </cols>
  <sheetData>
    <row r="1" spans="1:22" x14ac:dyDescent="0.25">
      <c r="C1" t="s">
        <v>17</v>
      </c>
      <c r="E1" t="s">
        <v>18</v>
      </c>
      <c r="H1" s="7" t="s">
        <v>23</v>
      </c>
      <c r="I1" s="7" t="s">
        <v>24</v>
      </c>
      <c r="K1" s="8" t="s">
        <v>21</v>
      </c>
      <c r="L1" s="8" t="s">
        <v>22</v>
      </c>
      <c r="M1" s="8" t="s">
        <v>27</v>
      </c>
      <c r="O1" t="s">
        <v>25</v>
      </c>
      <c r="P1" s="8" t="s">
        <v>26</v>
      </c>
      <c r="R1" t="s">
        <v>28</v>
      </c>
      <c r="S1" t="s">
        <v>29</v>
      </c>
      <c r="U1" t="s">
        <v>34</v>
      </c>
      <c r="V1" t="s">
        <v>35</v>
      </c>
    </row>
    <row r="2" spans="1:22" x14ac:dyDescent="0.25">
      <c r="A2">
        <v>0</v>
      </c>
      <c r="B2">
        <v>0</v>
      </c>
      <c r="C2" s="28">
        <v>4.01640833656082E-2</v>
      </c>
      <c r="D2" s="31">
        <v>0</v>
      </c>
      <c r="E2" s="28">
        <v>2.6923720967983299E-2</v>
      </c>
      <c r="F2" s="31">
        <v>0</v>
      </c>
      <c r="G2" t="s">
        <v>36</v>
      </c>
      <c r="H2" s="7" t="s">
        <v>37</v>
      </c>
      <c r="I2" s="7"/>
      <c r="K2" s="8">
        <f>C2*E2/2</f>
        <v>5.4068328673522739E-4</v>
      </c>
      <c r="L2" s="8">
        <f>COS((F2-D2)*3.14159/180)</f>
        <v>1</v>
      </c>
      <c r="M2" s="8">
        <f>SIN((F2-D2)*3.14159/180)</f>
        <v>0</v>
      </c>
      <c r="O2">
        <f>K2*L2</f>
        <v>5.4068328673522739E-4</v>
      </c>
    </row>
    <row r="3" spans="1:22" x14ac:dyDescent="0.25">
      <c r="A3">
        <v>1</v>
      </c>
      <c r="B3">
        <v>50</v>
      </c>
      <c r="C3" s="29">
        <v>583.48502861360998</v>
      </c>
      <c r="D3" s="32">
        <v>171.661593107935</v>
      </c>
      <c r="E3" s="29">
        <v>307.666199384224</v>
      </c>
      <c r="F3" s="32">
        <v>-119.982007864442</v>
      </c>
      <c r="G3" s="2">
        <v>1</v>
      </c>
      <c r="H3" s="7">
        <f t="shared" ref="H3:H34" si="0">100*C3/583.48502861361</f>
        <v>100</v>
      </c>
      <c r="I3" s="7">
        <f>100*E3/307.666199384224</f>
        <v>100</v>
      </c>
      <c r="J3" t="str">
        <f>'1FASE B'!M1</f>
        <v>sen</v>
      </c>
      <c r="K3" s="8">
        <f>C3*E3/2</f>
        <v>89759.310575572294</v>
      </c>
      <c r="L3" s="8">
        <f>COS((F3-D3)*3.14159/180)</f>
        <v>0.36882799149293843</v>
      </c>
      <c r="M3" s="8">
        <f>SIN((F3-D3)*3.14159/180)</f>
        <v>0.9294976668562891</v>
      </c>
      <c r="O3">
        <f>K3*L3</f>
        <v>33105.746237379193</v>
      </c>
      <c r="P3">
        <f>K3*M3</f>
        <v>83431.069758623489</v>
      </c>
      <c r="R3">
        <f>E3*E3/2</f>
        <v>47329.245121766537</v>
      </c>
      <c r="S3">
        <f>C3*C3/2</f>
        <v>170227.38930811264</v>
      </c>
    </row>
    <row r="4" spans="1:22" x14ac:dyDescent="0.25">
      <c r="A4">
        <v>2</v>
      </c>
      <c r="B4">
        <v>100</v>
      </c>
      <c r="C4" s="28">
        <v>7.8243122568027901E-2</v>
      </c>
      <c r="D4" s="31">
        <v>-113.861056795721</v>
      </c>
      <c r="E4" s="28">
        <v>2.7890141785086101E-2</v>
      </c>
      <c r="F4" s="31">
        <v>-140.33971088173899</v>
      </c>
      <c r="G4" s="3">
        <v>2</v>
      </c>
      <c r="H4" s="7">
        <f t="shared" si="0"/>
        <v>1.3409619567092839E-2</v>
      </c>
      <c r="I4" s="7">
        <f t="shared" ref="I4:I52" si="1">100*E4/307.666199384224</f>
        <v>9.0650652690827255E-3</v>
      </c>
      <c r="K4" s="8">
        <f t="shared" ref="K4:K52" si="2">C4*E4/2</f>
        <v>1.0911058910650841E-3</v>
      </c>
      <c r="L4" s="8">
        <f t="shared" ref="L4:L52" si="3">COS((F4-D4)*3.14159/180)</f>
        <v>0.89510070742178249</v>
      </c>
      <c r="M4" s="8">
        <f t="shared" ref="M4:M52" si="4">SIN((F4-D4)*3.14159/180)</f>
        <v>-0.44586401915048562</v>
      </c>
      <c r="O4">
        <f t="shared" ref="O4:O52" si="5">K4*L4</f>
        <v>9.7664965496443122E-4</v>
      </c>
      <c r="R4">
        <f t="shared" ref="R4:R52" si="6">E4*E4/2</f>
        <v>3.8893000439610284E-4</v>
      </c>
      <c r="S4">
        <f t="shared" ref="S4:S52" si="7">C4*C4/2</f>
        <v>3.0609931145977186E-3</v>
      </c>
      <c r="U4">
        <f>E4*E4</f>
        <v>7.7786000879220569E-4</v>
      </c>
      <c r="V4">
        <f>C4*C4</f>
        <v>6.1219862291954372E-3</v>
      </c>
    </row>
    <row r="5" spans="1:22" x14ac:dyDescent="0.25">
      <c r="A5">
        <v>3</v>
      </c>
      <c r="B5">
        <v>150</v>
      </c>
      <c r="C5" s="29">
        <v>163.35285864142801</v>
      </c>
      <c r="D5" s="32">
        <v>158.797293616698</v>
      </c>
      <c r="E5" s="29">
        <v>3.0700230442034901</v>
      </c>
      <c r="F5" s="32">
        <v>69.114106406470597</v>
      </c>
      <c r="G5" s="2">
        <v>3</v>
      </c>
      <c r="H5" s="7">
        <f t="shared" si="0"/>
        <v>27.996066845033315</v>
      </c>
      <c r="I5" s="7">
        <f t="shared" si="1"/>
        <v>0.99784215827021705</v>
      </c>
      <c r="K5" s="8">
        <f t="shared" si="2"/>
        <v>250.7485201828496</v>
      </c>
      <c r="L5" s="8">
        <f t="shared" si="3"/>
        <v>5.5307202215524797E-3</v>
      </c>
      <c r="M5" s="8">
        <f t="shared" si="4"/>
        <v>-0.99998470544995377</v>
      </c>
      <c r="O5">
        <f t="shared" si="5"/>
        <v>1.3868199110996464</v>
      </c>
      <c r="R5">
        <f t="shared" si="6"/>
        <v>4.7125207459702327</v>
      </c>
      <c r="S5">
        <f t="shared" si="7"/>
        <v>13342.078213163182</v>
      </c>
      <c r="U5">
        <f t="shared" ref="U5:U52" si="8">E5*E5</f>
        <v>9.4250414919404655</v>
      </c>
      <c r="V5">
        <f t="shared" ref="V5:V52" si="9">C5*C5</f>
        <v>26684.156426326364</v>
      </c>
    </row>
    <row r="6" spans="1:22" x14ac:dyDescent="0.25">
      <c r="A6">
        <v>4</v>
      </c>
      <c r="B6">
        <v>200</v>
      </c>
      <c r="C6" s="28">
        <v>7.9662084669950603E-2</v>
      </c>
      <c r="D6" s="31">
        <v>-123.228202275184</v>
      </c>
      <c r="E6" s="28">
        <v>1.0267120296553099E-2</v>
      </c>
      <c r="F6" s="31">
        <v>-164.77265195584599</v>
      </c>
      <c r="G6" s="3">
        <v>4</v>
      </c>
      <c r="H6" s="7">
        <f t="shared" si="0"/>
        <v>1.3652806972482525E-2</v>
      </c>
      <c r="I6" s="7">
        <f t="shared" si="1"/>
        <v>3.3370972557603476E-3</v>
      </c>
      <c r="K6" s="8">
        <f t="shared" si="2"/>
        <v>4.0895010319029067E-4</v>
      </c>
      <c r="L6" s="8">
        <f t="shared" si="3"/>
        <v>0.74844184545984049</v>
      </c>
      <c r="M6" s="8">
        <f t="shared" si="4"/>
        <v>-0.66320042518432409</v>
      </c>
      <c r="O6">
        <f t="shared" si="5"/>
        <v>3.0607536993273337E-4</v>
      </c>
      <c r="R6">
        <f t="shared" si="6"/>
        <v>5.2706879591946296E-5</v>
      </c>
      <c r="S6">
        <f t="shared" si="7"/>
        <v>3.1730238669811896E-3</v>
      </c>
      <c r="U6">
        <f t="shared" si="8"/>
        <v>1.0541375918389259E-4</v>
      </c>
      <c r="V6">
        <f t="shared" si="9"/>
        <v>6.3460477339623792E-3</v>
      </c>
    </row>
    <row r="7" spans="1:22" x14ac:dyDescent="0.25">
      <c r="A7">
        <v>5</v>
      </c>
      <c r="B7">
        <v>250</v>
      </c>
      <c r="C7" s="29">
        <v>97.466669130953306</v>
      </c>
      <c r="D7" s="32">
        <v>142.692977433713</v>
      </c>
      <c r="E7" s="29">
        <v>3.05768939628619</v>
      </c>
      <c r="F7" s="32">
        <v>53.034685010475698</v>
      </c>
      <c r="G7" s="2">
        <v>5</v>
      </c>
      <c r="H7" s="7">
        <f t="shared" si="0"/>
        <v>16.704227932383983</v>
      </c>
      <c r="I7" s="7">
        <f t="shared" si="1"/>
        <v>0.99383338254445164</v>
      </c>
      <c r="K7" s="8">
        <f t="shared" si="2"/>
        <v>149.01140034652522</v>
      </c>
      <c r="L7" s="8">
        <f t="shared" si="3"/>
        <v>5.96520867296064E-3</v>
      </c>
      <c r="M7" s="8">
        <f t="shared" si="4"/>
        <v>-0.99998220798446613</v>
      </c>
      <c r="O7">
        <f t="shared" si="5"/>
        <v>0.88888409771710231</v>
      </c>
      <c r="R7">
        <f t="shared" si="6"/>
        <v>4.6747322220805021</v>
      </c>
      <c r="S7">
        <f t="shared" si="7"/>
        <v>4749.8757957413627</v>
      </c>
      <c r="U7">
        <f t="shared" si="8"/>
        <v>9.3494644441610042</v>
      </c>
      <c r="V7">
        <f t="shared" si="9"/>
        <v>9499.7515914827254</v>
      </c>
    </row>
    <row r="8" spans="1:22" x14ac:dyDescent="0.25">
      <c r="A8">
        <v>6</v>
      </c>
      <c r="B8">
        <v>300</v>
      </c>
      <c r="C8" s="28">
        <v>7.8684108985824203E-2</v>
      </c>
      <c r="D8" s="31">
        <v>-136.97841347469199</v>
      </c>
      <c r="E8" s="28">
        <v>7.3372009608861704E-3</v>
      </c>
      <c r="F8" s="31">
        <v>176.65204490452501</v>
      </c>
      <c r="G8" s="3">
        <v>6</v>
      </c>
      <c r="H8" s="7">
        <f t="shared" si="0"/>
        <v>1.3485197584723232E-2</v>
      </c>
      <c r="I8" s="7">
        <f t="shared" si="1"/>
        <v>2.3847926667183951E-3</v>
      </c>
      <c r="K8" s="8">
        <f t="shared" si="2"/>
        <v>2.8866056002863077E-4</v>
      </c>
      <c r="L8" s="8">
        <f t="shared" si="3"/>
        <v>0.6900010687268846</v>
      </c>
      <c r="M8" s="8">
        <f t="shared" si="4"/>
        <v>-0.72380834836008701</v>
      </c>
      <c r="O8">
        <f t="shared" si="5"/>
        <v>1.9917609491905625E-4</v>
      </c>
      <c r="R8">
        <f t="shared" si="6"/>
        <v>2.6917258970214471E-5</v>
      </c>
      <c r="S8">
        <f t="shared" si="7"/>
        <v>3.0955945034465307E-3</v>
      </c>
      <c r="U8">
        <f t="shared" si="8"/>
        <v>5.3834517940428942E-5</v>
      </c>
      <c r="V8">
        <f t="shared" si="9"/>
        <v>6.1911890068930614E-3</v>
      </c>
    </row>
    <row r="9" spans="1:22" x14ac:dyDescent="0.25">
      <c r="A9">
        <v>7</v>
      </c>
      <c r="B9">
        <v>350</v>
      </c>
      <c r="C9" s="29">
        <v>68.882678594181797</v>
      </c>
      <c r="D9" s="32">
        <v>127.350952429869</v>
      </c>
      <c r="E9" s="29">
        <v>3.0268870554957501</v>
      </c>
      <c r="F9" s="32">
        <v>37.766898195487101</v>
      </c>
      <c r="G9" s="2">
        <v>7</v>
      </c>
      <c r="H9" s="7">
        <f t="shared" si="0"/>
        <v>11.805389207303319</v>
      </c>
      <c r="I9" s="7">
        <f t="shared" si="1"/>
        <v>0.98382177228239187</v>
      </c>
      <c r="K9" s="8">
        <f t="shared" si="2"/>
        <v>104.25004409230154</v>
      </c>
      <c r="L9" s="8">
        <f t="shared" si="3"/>
        <v>7.2608799818167698E-3</v>
      </c>
      <c r="M9" s="8">
        <f t="shared" si="4"/>
        <v>-0.99997363946350593</v>
      </c>
      <c r="O9">
        <f t="shared" si="5"/>
        <v>0.75694705825330788</v>
      </c>
      <c r="R9">
        <f t="shared" si="6"/>
        <v>4.5810226233638662</v>
      </c>
      <c r="S9">
        <f t="shared" si="7"/>
        <v>2372.4117051546755</v>
      </c>
      <c r="U9">
        <f t="shared" si="8"/>
        <v>9.1620452467277325</v>
      </c>
      <c r="V9">
        <f t="shared" si="9"/>
        <v>4744.8234103093509</v>
      </c>
    </row>
    <row r="10" spans="1:22" x14ac:dyDescent="0.25">
      <c r="A10">
        <v>8</v>
      </c>
      <c r="B10">
        <v>400</v>
      </c>
      <c r="C10" s="28">
        <v>7.7415974309862703E-2</v>
      </c>
      <c r="D10" s="31">
        <v>-151.40515554300799</v>
      </c>
      <c r="E10" s="28">
        <v>6.2665364287377203E-3</v>
      </c>
      <c r="F10" s="31">
        <v>157.87069874855899</v>
      </c>
      <c r="G10" s="3">
        <v>8</v>
      </c>
      <c r="H10" s="7">
        <f t="shared" si="0"/>
        <v>1.326785958738427E-2</v>
      </c>
      <c r="I10" s="7">
        <f t="shared" si="1"/>
        <v>2.0367971656554502E-3</v>
      </c>
      <c r="K10" s="8">
        <f t="shared" si="2"/>
        <v>2.4256501158948906E-4</v>
      </c>
      <c r="L10" s="8">
        <f t="shared" si="3"/>
        <v>0.63305117355113794</v>
      </c>
      <c r="M10" s="8">
        <f t="shared" si="4"/>
        <v>-0.77410994804712785</v>
      </c>
      <c r="O10">
        <f t="shared" si="5"/>
        <v>1.5355606524917141E-4</v>
      </c>
      <c r="R10">
        <f t="shared" si="6"/>
        <v>1.9634739406348451E-5</v>
      </c>
      <c r="S10">
        <f t="shared" si="7"/>
        <v>2.9966165391726611E-3</v>
      </c>
      <c r="U10">
        <f t="shared" si="8"/>
        <v>3.9269478812696902E-5</v>
      </c>
      <c r="V10">
        <f t="shared" si="9"/>
        <v>5.9932330783453221E-3</v>
      </c>
    </row>
    <row r="11" spans="1:22" x14ac:dyDescent="0.25">
      <c r="A11">
        <v>9</v>
      </c>
      <c r="B11">
        <v>450</v>
      </c>
      <c r="C11" s="29">
        <v>52.741413148783799</v>
      </c>
      <c r="D11" s="32">
        <v>112.266061486952</v>
      </c>
      <c r="E11" s="29">
        <v>2.9808224426106</v>
      </c>
      <c r="F11" s="32">
        <v>22.771008712908099</v>
      </c>
      <c r="G11" s="2">
        <v>9</v>
      </c>
      <c r="H11" s="7">
        <f t="shared" si="0"/>
        <v>9.0390345188633319</v>
      </c>
      <c r="I11" s="7">
        <f t="shared" si="1"/>
        <v>0.96884950266767778</v>
      </c>
      <c r="K11" s="8">
        <f t="shared" si="2"/>
        <v>78.606393984446271</v>
      </c>
      <c r="L11" s="8">
        <f t="shared" si="3"/>
        <v>8.8141968593803566E-3</v>
      </c>
      <c r="M11" s="8">
        <f t="shared" si="4"/>
        <v>-0.99996115421236442</v>
      </c>
      <c r="O11">
        <f t="shared" si="5"/>
        <v>0.69285223098492132</v>
      </c>
      <c r="R11">
        <f t="shared" si="6"/>
        <v>4.4426512171855119</v>
      </c>
      <c r="S11">
        <f t="shared" si="7"/>
        <v>1390.8283304653523</v>
      </c>
      <c r="U11">
        <f t="shared" si="8"/>
        <v>8.8853024343710238</v>
      </c>
      <c r="V11">
        <f t="shared" si="9"/>
        <v>2781.6566609307047</v>
      </c>
    </row>
    <row r="12" spans="1:22" x14ac:dyDescent="0.25">
      <c r="A12">
        <v>10</v>
      </c>
      <c r="B12">
        <v>500</v>
      </c>
      <c r="C12" s="28">
        <v>7.6216799631945595E-2</v>
      </c>
      <c r="D12" s="31">
        <v>-165.974814874191</v>
      </c>
      <c r="E12" s="28">
        <v>5.8230644345544699E-3</v>
      </c>
      <c r="F12" s="31">
        <v>137.87382663653301</v>
      </c>
      <c r="G12" s="3">
        <v>10</v>
      </c>
      <c r="H12" s="7">
        <f t="shared" si="0"/>
        <v>1.306234023056951E-2</v>
      </c>
      <c r="I12" s="7">
        <f t="shared" si="1"/>
        <v>1.8926565369250814E-3</v>
      </c>
      <c r="K12" s="8">
        <f t="shared" si="2"/>
        <v>2.2190766762617331E-4</v>
      </c>
      <c r="L12" s="8">
        <f t="shared" si="3"/>
        <v>0.55699716277538669</v>
      </c>
      <c r="M12" s="8">
        <f t="shared" si="4"/>
        <v>-0.83051439521550097</v>
      </c>
      <c r="O12">
        <f t="shared" si="5"/>
        <v>1.2360194126588206E-4</v>
      </c>
      <c r="R12">
        <f t="shared" si="6"/>
        <v>1.6954039704486583E-5</v>
      </c>
      <c r="S12">
        <f t="shared" si="7"/>
        <v>2.9045002730680712E-3</v>
      </c>
      <c r="U12">
        <f t="shared" si="8"/>
        <v>3.3908079408973166E-5</v>
      </c>
      <c r="V12">
        <f t="shared" si="9"/>
        <v>5.8090005461361423E-3</v>
      </c>
    </row>
    <row r="13" spans="1:22" x14ac:dyDescent="0.25">
      <c r="A13">
        <v>11</v>
      </c>
      <c r="B13">
        <v>550</v>
      </c>
      <c r="C13" s="29">
        <v>42.410964472994998</v>
      </c>
      <c r="D13" s="32">
        <v>96.872870242783407</v>
      </c>
      <c r="E13" s="29">
        <v>2.9303560104056099</v>
      </c>
      <c r="F13" s="32">
        <v>7.4718606760344803</v>
      </c>
      <c r="G13" s="2">
        <v>11</v>
      </c>
      <c r="H13" s="7">
        <f t="shared" si="0"/>
        <v>7.2685608701504485</v>
      </c>
      <c r="I13" s="7">
        <f t="shared" si="1"/>
        <v>0.95244652037518163</v>
      </c>
      <c r="K13" s="8">
        <f t="shared" si="2"/>
        <v>62.139612325269837</v>
      </c>
      <c r="L13" s="8">
        <f t="shared" si="3"/>
        <v>1.0455482709413553E-2</v>
      </c>
      <c r="M13" s="8">
        <f t="shared" si="4"/>
        <v>-0.99994533994679591</v>
      </c>
      <c r="O13">
        <f t="shared" si="5"/>
        <v>0.6496996422365201</v>
      </c>
      <c r="R13">
        <f t="shared" si="6"/>
        <v>4.2934931738601412</v>
      </c>
      <c r="S13">
        <f t="shared" si="7"/>
        <v>899.34495376482198</v>
      </c>
      <c r="U13">
        <f t="shared" si="8"/>
        <v>8.5869863477202824</v>
      </c>
      <c r="V13">
        <f t="shared" si="9"/>
        <v>1798.689907529644</v>
      </c>
    </row>
    <row r="14" spans="1:22" x14ac:dyDescent="0.25">
      <c r="A14">
        <v>12</v>
      </c>
      <c r="B14">
        <v>600</v>
      </c>
      <c r="C14" s="28">
        <v>7.4334332275719395E-2</v>
      </c>
      <c r="D14" s="31">
        <v>179.21587031674099</v>
      </c>
      <c r="E14" s="28">
        <v>5.6629136955709198E-3</v>
      </c>
      <c r="F14" s="31">
        <v>117.02064556343601</v>
      </c>
      <c r="G14" s="3">
        <v>12</v>
      </c>
      <c r="H14" s="7">
        <f t="shared" si="0"/>
        <v>1.2739715439201847E-2</v>
      </c>
      <c r="I14" s="7">
        <f t="shared" si="1"/>
        <v>1.8406031299196702E-3</v>
      </c>
      <c r="K14" s="8">
        <f t="shared" si="2"/>
        <v>2.104744541476454E-4</v>
      </c>
      <c r="L14" s="8">
        <f t="shared" si="3"/>
        <v>0.46646117406955678</v>
      </c>
      <c r="M14" s="8">
        <f t="shared" si="4"/>
        <v>-0.88454167402426587</v>
      </c>
      <c r="O14">
        <f t="shared" si="5"/>
        <v>9.8178160993359764E-5</v>
      </c>
      <c r="R14">
        <f t="shared" si="6"/>
        <v>1.6034295761742347E-5</v>
      </c>
      <c r="S14">
        <f t="shared" si="7"/>
        <v>2.7627964774385289E-3</v>
      </c>
      <c r="U14">
        <f t="shared" si="8"/>
        <v>3.2068591523484693E-5</v>
      </c>
      <c r="V14">
        <f t="shared" si="9"/>
        <v>5.5255929548770578E-3</v>
      </c>
    </row>
    <row r="15" spans="1:22" x14ac:dyDescent="0.25">
      <c r="A15">
        <v>13</v>
      </c>
      <c r="B15">
        <v>650</v>
      </c>
      <c r="C15" s="29">
        <v>35.103562662424899</v>
      </c>
      <c r="D15" s="32">
        <v>81.676656950039003</v>
      </c>
      <c r="E15" s="29">
        <v>2.8672590879687601</v>
      </c>
      <c r="F15" s="32">
        <v>-7.6256302590711798</v>
      </c>
      <c r="G15" s="2">
        <v>13</v>
      </c>
      <c r="H15" s="7">
        <f t="shared" si="0"/>
        <v>6.0161890950026162</v>
      </c>
      <c r="I15" s="7">
        <f t="shared" si="1"/>
        <v>0.93193828041800253</v>
      </c>
      <c r="K15" s="8">
        <f t="shared" si="2"/>
        <v>50.325504531959318</v>
      </c>
      <c r="L15" s="8">
        <f t="shared" si="3"/>
        <v>1.2178400886540788E-2</v>
      </c>
      <c r="M15" s="8">
        <f t="shared" si="4"/>
        <v>-0.99992584052610956</v>
      </c>
      <c r="O15">
        <f t="shared" si="5"/>
        <v>0.61288416900762577</v>
      </c>
      <c r="R15">
        <f t="shared" si="6"/>
        <v>4.1105873387697232</v>
      </c>
      <c r="S15">
        <f t="shared" si="7"/>
        <v>616.1300557973957</v>
      </c>
      <c r="U15">
        <f t="shared" si="8"/>
        <v>8.2211746775394463</v>
      </c>
      <c r="V15">
        <f t="shared" si="9"/>
        <v>1232.2601115947914</v>
      </c>
    </row>
    <row r="16" spans="1:22" x14ac:dyDescent="0.25">
      <c r="A16">
        <v>14</v>
      </c>
      <c r="B16">
        <v>700</v>
      </c>
      <c r="C16" s="28">
        <v>7.22108162573738E-2</v>
      </c>
      <c r="D16" s="31">
        <v>164.304220846899</v>
      </c>
      <c r="E16" s="28">
        <v>5.7083266928710701E-3</v>
      </c>
      <c r="F16" s="31">
        <v>95.760526888028906</v>
      </c>
      <c r="G16" s="3">
        <v>14</v>
      </c>
      <c r="H16" s="7">
        <f t="shared" si="0"/>
        <v>1.2375778763158733E-2</v>
      </c>
      <c r="I16" s="7">
        <f t="shared" si="1"/>
        <v>1.8553636064981961E-3</v>
      </c>
      <c r="K16" s="8">
        <f t="shared" si="2"/>
        <v>2.0610146497798755E-4</v>
      </c>
      <c r="L16" s="8">
        <f t="shared" si="3"/>
        <v>0.3657925210306216</v>
      </c>
      <c r="M16" s="8">
        <f t="shared" si="4"/>
        <v>-0.93069642287808452</v>
      </c>
      <c r="O16">
        <f t="shared" si="5"/>
        <v>7.5390374462402433E-5</v>
      </c>
      <c r="R16">
        <f t="shared" si="6"/>
        <v>1.6292496816272183E-5</v>
      </c>
      <c r="S16">
        <f t="shared" si="7"/>
        <v>2.6072009922781E-3</v>
      </c>
      <c r="U16">
        <f t="shared" si="8"/>
        <v>3.2584993632544366E-5</v>
      </c>
      <c r="V16">
        <f t="shared" si="9"/>
        <v>5.2144019845562E-3</v>
      </c>
    </row>
    <row r="17" spans="1:22" x14ac:dyDescent="0.25">
      <c r="A17">
        <v>15</v>
      </c>
      <c r="B17">
        <v>750</v>
      </c>
      <c r="C17" s="29">
        <v>29.606644815891599</v>
      </c>
      <c r="D17" s="32">
        <v>66.602265899698693</v>
      </c>
      <c r="E17" s="29">
        <v>2.7912291354899499</v>
      </c>
      <c r="F17" s="32">
        <v>-22.5968620976182</v>
      </c>
      <c r="G17" s="2">
        <v>15</v>
      </c>
      <c r="H17" s="7">
        <f t="shared" si="0"/>
        <v>5.0741053093064767</v>
      </c>
      <c r="I17" s="7">
        <f t="shared" si="1"/>
        <v>0.90722644901403937</v>
      </c>
      <c r="K17" s="8">
        <f t="shared" si="2"/>
        <v>41.319464807109554</v>
      </c>
      <c r="L17" s="8">
        <f t="shared" si="3"/>
        <v>1.3978713031753494E-2</v>
      </c>
      <c r="M17" s="8">
        <f t="shared" si="4"/>
        <v>-0.99990229301766076</v>
      </c>
      <c r="O17">
        <f t="shared" si="5"/>
        <v>0.57759294116422222</v>
      </c>
      <c r="R17">
        <f t="shared" si="6"/>
        <v>3.8954800434039867</v>
      </c>
      <c r="S17">
        <f t="shared" si="7"/>
        <v>438.27670862718043</v>
      </c>
      <c r="U17">
        <f t="shared" si="8"/>
        <v>7.7909600868079734</v>
      </c>
      <c r="V17">
        <f t="shared" si="9"/>
        <v>876.55341725436085</v>
      </c>
    </row>
    <row r="18" spans="1:22" x14ac:dyDescent="0.25">
      <c r="A18">
        <v>16</v>
      </c>
      <c r="B18">
        <v>800</v>
      </c>
      <c r="C18" s="28">
        <v>7.0061020928078005E-2</v>
      </c>
      <c r="D18" s="31">
        <v>149.42768281869201</v>
      </c>
      <c r="E18" s="28">
        <v>5.9354949126181698E-3</v>
      </c>
      <c r="F18" s="31">
        <v>74.742901564240498</v>
      </c>
      <c r="G18" s="3">
        <v>16</v>
      </c>
      <c r="H18" s="7">
        <f t="shared" si="0"/>
        <v>1.2007338233604134E-2</v>
      </c>
      <c r="I18" s="7">
        <f t="shared" si="1"/>
        <v>1.9291995430429855E-3</v>
      </c>
      <c r="K18" s="8">
        <f t="shared" si="2"/>
        <v>2.0792341664572107E-4</v>
      </c>
      <c r="L18" s="8">
        <f t="shared" si="3"/>
        <v>0.26413030562706163</v>
      </c>
      <c r="M18" s="8">
        <f t="shared" si="4"/>
        <v>-0.96448700439630342</v>
      </c>
      <c r="O18">
        <f t="shared" si="5"/>
        <v>5.4918875585657179E-5</v>
      </c>
      <c r="R18">
        <f t="shared" si="6"/>
        <v>1.7615049928858089E-5</v>
      </c>
      <c r="S18">
        <f t="shared" si="7"/>
        <v>2.4542733267422919E-3</v>
      </c>
      <c r="U18">
        <f t="shared" si="8"/>
        <v>3.5230099857716178E-5</v>
      </c>
      <c r="V18">
        <f t="shared" si="9"/>
        <v>4.9085466534845839E-3</v>
      </c>
    </row>
    <row r="19" spans="1:22" x14ac:dyDescent="0.25">
      <c r="A19">
        <v>17</v>
      </c>
      <c r="B19">
        <v>850</v>
      </c>
      <c r="C19" s="29">
        <v>25.371770148906599</v>
      </c>
      <c r="D19" s="32">
        <v>51.341195326734997</v>
      </c>
      <c r="E19" s="29">
        <v>2.7116713418271501</v>
      </c>
      <c r="F19" s="32">
        <v>-37.754186851251603</v>
      </c>
      <c r="G19" s="2">
        <v>17</v>
      </c>
      <c r="H19" s="7">
        <f t="shared" si="0"/>
        <v>4.3483155359086441</v>
      </c>
      <c r="I19" s="7">
        <f t="shared" si="1"/>
        <v>0.88136797193009908</v>
      </c>
      <c r="K19" s="8">
        <f t="shared" si="2"/>
        <v>34.399951002107791</v>
      </c>
      <c r="L19" s="8">
        <f t="shared" si="3"/>
        <v>1.5789216811321942E-2</v>
      </c>
      <c r="M19" s="8">
        <f t="shared" si="4"/>
        <v>-0.99987534254650223</v>
      </c>
      <c r="O19">
        <f t="shared" si="5"/>
        <v>0.54314828467113141</v>
      </c>
      <c r="R19">
        <f t="shared" si="6"/>
        <v>3.6765807330433282</v>
      </c>
      <c r="S19">
        <f t="shared" si="7"/>
        <v>321.86336024447399</v>
      </c>
      <c r="U19">
        <f t="shared" si="8"/>
        <v>7.3531614660866564</v>
      </c>
      <c r="V19">
        <f t="shared" si="9"/>
        <v>643.72672048894799</v>
      </c>
    </row>
    <row r="20" spans="1:22" x14ac:dyDescent="0.25">
      <c r="A20">
        <v>18</v>
      </c>
      <c r="B20">
        <v>900</v>
      </c>
      <c r="C20" s="28">
        <v>6.7480472699362498E-2</v>
      </c>
      <c r="D20" s="31">
        <v>134.39729498887499</v>
      </c>
      <c r="E20" s="28">
        <v>6.2613003667869203E-3</v>
      </c>
      <c r="F20" s="31">
        <v>54.312740747715402</v>
      </c>
      <c r="G20" s="3">
        <v>18</v>
      </c>
      <c r="H20" s="7">
        <f t="shared" si="0"/>
        <v>1.1565073547765146E-2</v>
      </c>
      <c r="I20" s="7">
        <f t="shared" si="1"/>
        <v>2.0350953011148282E-3</v>
      </c>
      <c r="K20" s="8">
        <f t="shared" si="2"/>
        <v>2.112577542317366E-4</v>
      </c>
      <c r="L20" s="8">
        <f t="shared" si="3"/>
        <v>0.17219582214263632</v>
      </c>
      <c r="M20" s="8">
        <f t="shared" si="4"/>
        <v>-0.98506273852817194</v>
      </c>
      <c r="O20">
        <f t="shared" si="5"/>
        <v>3.6377702673940892E-5</v>
      </c>
      <c r="R20">
        <f t="shared" si="6"/>
        <v>1.9601941141563012E-5</v>
      </c>
      <c r="S20">
        <f t="shared" si="7"/>
        <v>2.2768070978647038E-3</v>
      </c>
      <c r="U20">
        <f t="shared" si="8"/>
        <v>3.9203882283126024E-5</v>
      </c>
      <c r="V20">
        <f t="shared" si="9"/>
        <v>4.5536141957294076E-3</v>
      </c>
    </row>
    <row r="21" spans="1:22" x14ac:dyDescent="0.25">
      <c r="A21">
        <v>19</v>
      </c>
      <c r="B21">
        <v>950</v>
      </c>
      <c r="C21" s="29">
        <v>21.935182864999099</v>
      </c>
      <c r="D21" s="32">
        <v>36.195004333721101</v>
      </c>
      <c r="E21" s="29">
        <v>2.6210539071038199</v>
      </c>
      <c r="F21" s="32">
        <v>-52.793563965223797</v>
      </c>
      <c r="G21" s="2">
        <v>19</v>
      </c>
      <c r="H21" s="7">
        <f t="shared" si="0"/>
        <v>3.7593394499115442</v>
      </c>
      <c r="I21" s="7">
        <f t="shared" si="1"/>
        <v>0.85191480648498497</v>
      </c>
      <c r="K21" s="8">
        <f t="shared" si="2"/>
        <v>28.746648375671327</v>
      </c>
      <c r="L21" s="8">
        <f t="shared" si="3"/>
        <v>1.7653208202897258E-2</v>
      </c>
      <c r="M21" s="8">
        <f t="shared" si="4"/>
        <v>-0.99984416997857484</v>
      </c>
      <c r="O21">
        <f t="shared" si="5"/>
        <v>0.50747056891120423</v>
      </c>
      <c r="R21">
        <f t="shared" si="6"/>
        <v>3.4349617919720998</v>
      </c>
      <c r="S21">
        <f t="shared" si="7"/>
        <v>240.57612366047505</v>
      </c>
      <c r="U21">
        <f t="shared" si="8"/>
        <v>6.8699235839441997</v>
      </c>
      <c r="V21">
        <f t="shared" si="9"/>
        <v>481.1522473209501</v>
      </c>
    </row>
    <row r="22" spans="1:22" x14ac:dyDescent="0.25">
      <c r="A22">
        <v>20</v>
      </c>
      <c r="B22">
        <v>1000</v>
      </c>
      <c r="C22" s="28">
        <v>6.4720301086321999E-2</v>
      </c>
      <c r="D22" s="31">
        <v>119.30640833414699</v>
      </c>
      <c r="E22" s="28">
        <v>6.6714633604419704E-3</v>
      </c>
      <c r="F22" s="31">
        <v>34.724060713201503</v>
      </c>
      <c r="G22" s="3">
        <v>20</v>
      </c>
      <c r="H22" s="7">
        <f t="shared" si="0"/>
        <v>1.1092024287255616E-2</v>
      </c>
      <c r="I22" s="7">
        <f t="shared" si="1"/>
        <v>2.168409586036593E-3</v>
      </c>
      <c r="K22" s="8">
        <f t="shared" si="2"/>
        <v>2.1588955868708494E-4</v>
      </c>
      <c r="L22" s="8">
        <f t="shared" si="3"/>
        <v>9.4416275015531528E-2</v>
      </c>
      <c r="M22" s="8">
        <f t="shared" si="4"/>
        <v>-0.99553280559316149</v>
      </c>
      <c r="O22">
        <f t="shared" si="5"/>
        <v>2.0383487945981544E-5</v>
      </c>
      <c r="R22">
        <f t="shared" si="6"/>
        <v>2.2254211684859834E-5</v>
      </c>
      <c r="S22">
        <f t="shared" si="7"/>
        <v>2.0943586863520864E-3</v>
      </c>
      <c r="U22">
        <f t="shared" si="8"/>
        <v>4.4508423369719668E-5</v>
      </c>
      <c r="V22">
        <f t="shared" si="9"/>
        <v>4.1887173727041729E-3</v>
      </c>
    </row>
    <row r="23" spans="1:22" x14ac:dyDescent="0.25">
      <c r="A23">
        <v>21</v>
      </c>
      <c r="B23">
        <v>1050</v>
      </c>
      <c r="C23" s="29">
        <v>19.0690002736109</v>
      </c>
      <c r="D23" s="32">
        <v>21.1354411943725</v>
      </c>
      <c r="E23" s="29">
        <v>2.5193720792528902</v>
      </c>
      <c r="F23" s="32">
        <v>-67.742471848258603</v>
      </c>
      <c r="G23" s="2">
        <v>21</v>
      </c>
      <c r="H23" s="7">
        <f t="shared" si="0"/>
        <v>3.2681216035516476</v>
      </c>
      <c r="I23" s="7">
        <f t="shared" si="1"/>
        <v>0.81886540812584119</v>
      </c>
      <c r="K23" s="8">
        <f t="shared" si="2"/>
        <v>24.020953434300512</v>
      </c>
      <c r="L23" s="8">
        <f t="shared" si="3"/>
        <v>1.9584170052056465E-2</v>
      </c>
      <c r="M23" s="8">
        <f t="shared" si="4"/>
        <v>-0.99980821175031975</v>
      </c>
      <c r="O23">
        <f t="shared" si="5"/>
        <v>0.47043043686987096</v>
      </c>
      <c r="R23">
        <f t="shared" si="6"/>
        <v>3.1736178368595156</v>
      </c>
      <c r="S23">
        <f t="shared" si="7"/>
        <v>181.81338571748628</v>
      </c>
      <c r="U23">
        <f t="shared" si="8"/>
        <v>6.3472356737190312</v>
      </c>
      <c r="V23">
        <f t="shared" si="9"/>
        <v>363.62677143497257</v>
      </c>
    </row>
    <row r="24" spans="1:22" x14ac:dyDescent="0.25">
      <c r="A24">
        <v>22</v>
      </c>
      <c r="B24">
        <v>1100</v>
      </c>
      <c r="C24" s="28">
        <v>6.1929164976355998E-2</v>
      </c>
      <c r="D24" s="31">
        <v>104.28044577806401</v>
      </c>
      <c r="E24" s="28">
        <v>7.1469755240221502E-3</v>
      </c>
      <c r="F24" s="31">
        <v>16.1820181507175</v>
      </c>
      <c r="G24" s="3">
        <v>22</v>
      </c>
      <c r="H24" s="7">
        <f t="shared" si="0"/>
        <v>1.0613668207306507E-2</v>
      </c>
      <c r="I24" s="7">
        <f t="shared" si="1"/>
        <v>2.3229641534645031E-3</v>
      </c>
      <c r="K24" s="8">
        <f t="shared" si="2"/>
        <v>2.2130311315457304E-4</v>
      </c>
      <c r="L24" s="8">
        <f t="shared" si="3"/>
        <v>3.3183904414495161E-2</v>
      </c>
      <c r="M24" s="8">
        <f t="shared" si="4"/>
        <v>-0.99944926258805633</v>
      </c>
      <c r="O24">
        <f t="shared" si="5"/>
        <v>7.343701353551558E-6</v>
      </c>
      <c r="R24">
        <f t="shared" si="6"/>
        <v>2.5539629570485843E-5</v>
      </c>
      <c r="S24">
        <f t="shared" si="7"/>
        <v>1.9176107373343593E-3</v>
      </c>
      <c r="U24">
        <f t="shared" si="8"/>
        <v>5.1079259140971685E-5</v>
      </c>
      <c r="V24">
        <f t="shared" si="9"/>
        <v>3.8352214746687186E-3</v>
      </c>
    </row>
    <row r="25" spans="1:22" x14ac:dyDescent="0.25">
      <c r="A25">
        <v>23</v>
      </c>
      <c r="B25">
        <v>1150</v>
      </c>
      <c r="C25" s="29">
        <v>16.687566817443301</v>
      </c>
      <c r="D25" s="32">
        <v>5.9562131928199502</v>
      </c>
      <c r="E25" s="29">
        <v>2.4155080974456502</v>
      </c>
      <c r="F25" s="32">
        <v>-82.811999594532793</v>
      </c>
      <c r="G25" s="2">
        <v>23</v>
      </c>
      <c r="H25" s="7">
        <f t="shared" si="0"/>
        <v>2.8599820045244018</v>
      </c>
      <c r="I25" s="7">
        <f t="shared" si="1"/>
        <v>0.78510674954874771</v>
      </c>
      <c r="K25" s="8">
        <f t="shared" si="2"/>
        <v>20.154476387099816</v>
      </c>
      <c r="L25" s="8">
        <f t="shared" si="3"/>
        <v>2.1498394810965164E-2</v>
      </c>
      <c r="M25" s="8">
        <f t="shared" si="4"/>
        <v>-0.99976888280269649</v>
      </c>
      <c r="O25">
        <f t="shared" si="5"/>
        <v>0.43328889057814662</v>
      </c>
      <c r="R25">
        <f t="shared" si="6"/>
        <v>2.9173396844127524</v>
      </c>
      <c r="S25">
        <f t="shared" si="7"/>
        <v>139.23744314331736</v>
      </c>
      <c r="U25">
        <f t="shared" si="8"/>
        <v>5.8346793688255048</v>
      </c>
      <c r="V25">
        <f t="shared" si="9"/>
        <v>278.47488628663473</v>
      </c>
    </row>
    <row r="26" spans="1:22" x14ac:dyDescent="0.25">
      <c r="A26">
        <v>24</v>
      </c>
      <c r="B26">
        <v>1200</v>
      </c>
      <c r="C26" s="28">
        <v>5.8868470328276801E-2</v>
      </c>
      <c r="D26" s="31">
        <v>89.116976144155004</v>
      </c>
      <c r="E26" s="28">
        <v>7.6150901051211502E-3</v>
      </c>
      <c r="F26" s="31">
        <v>-1.5943860040311799</v>
      </c>
      <c r="G26" s="3">
        <v>24</v>
      </c>
      <c r="H26" s="7">
        <f t="shared" si="0"/>
        <v>1.0089114106003931E-2</v>
      </c>
      <c r="I26" s="7">
        <f t="shared" si="1"/>
        <v>2.4751143025663236E-3</v>
      </c>
      <c r="K26" s="8">
        <f t="shared" si="2"/>
        <v>2.2414435295023933E-4</v>
      </c>
      <c r="L26" s="8">
        <f t="shared" si="3"/>
        <v>-1.2413955511105999E-2</v>
      </c>
      <c r="M26" s="8">
        <f t="shared" si="4"/>
        <v>-0.99992294388546177</v>
      </c>
      <c r="O26">
        <f t="shared" si="5"/>
        <v>-2.7825180255899115E-6</v>
      </c>
      <c r="R26">
        <f t="shared" si="6"/>
        <v>2.8994798654557026E-5</v>
      </c>
      <c r="S26">
        <f t="shared" si="7"/>
        <v>1.7327483993956031E-3</v>
      </c>
      <c r="U26">
        <f t="shared" si="8"/>
        <v>5.7989597309114052E-5</v>
      </c>
      <c r="V26">
        <f t="shared" si="9"/>
        <v>3.4654967987912061E-3</v>
      </c>
    </row>
    <row r="27" spans="1:22" x14ac:dyDescent="0.25">
      <c r="A27">
        <v>25</v>
      </c>
      <c r="B27">
        <v>1250</v>
      </c>
      <c r="C27" s="29">
        <v>14.629359186808299</v>
      </c>
      <c r="D27" s="32">
        <v>-9.1361623337276807</v>
      </c>
      <c r="E27" s="29">
        <v>2.30257778467662</v>
      </c>
      <c r="F27" s="32">
        <v>-97.791884533620902</v>
      </c>
      <c r="G27" s="2">
        <v>25</v>
      </c>
      <c r="H27" s="7">
        <f t="shared" si="0"/>
        <v>2.5072381414084264</v>
      </c>
      <c r="I27" s="7">
        <f t="shared" si="1"/>
        <v>0.74840128336654965</v>
      </c>
      <c r="K27" s="8">
        <f t="shared" si="2"/>
        <v>16.842618733799807</v>
      </c>
      <c r="L27" s="8">
        <f t="shared" si="3"/>
        <v>2.3461227826523868E-2</v>
      </c>
      <c r="M27" s="8">
        <f t="shared" si="4"/>
        <v>-0.99972474751246998</v>
      </c>
      <c r="O27">
        <f t="shared" si="5"/>
        <v>0.39514851530895623</v>
      </c>
      <c r="R27">
        <f t="shared" si="6"/>
        <v>2.6509322272431457</v>
      </c>
      <c r="S27">
        <f t="shared" si="7"/>
        <v>107.0090751083262</v>
      </c>
      <c r="U27">
        <f t="shared" si="8"/>
        <v>5.3018644544862914</v>
      </c>
      <c r="V27">
        <f t="shared" si="9"/>
        <v>214.0181502166524</v>
      </c>
    </row>
    <row r="28" spans="1:22" x14ac:dyDescent="0.25">
      <c r="A28">
        <v>26</v>
      </c>
      <c r="B28">
        <v>1300</v>
      </c>
      <c r="C28" s="28">
        <v>5.57008011644545E-2</v>
      </c>
      <c r="D28" s="31">
        <v>73.912476553429499</v>
      </c>
      <c r="E28" s="28">
        <v>8.0619266785599691E-3</v>
      </c>
      <c r="F28" s="31">
        <v>-18.607140481004301</v>
      </c>
      <c r="G28" s="3">
        <v>26</v>
      </c>
      <c r="H28" s="7">
        <f t="shared" si="0"/>
        <v>9.5462262839549495E-3</v>
      </c>
      <c r="I28" s="7">
        <f t="shared" si="1"/>
        <v>2.6203485123472928E-3</v>
      </c>
      <c r="K28" s="8">
        <f t="shared" si="2"/>
        <v>2.2452788746243996E-4</v>
      </c>
      <c r="L28" s="8">
        <f t="shared" si="3"/>
        <v>-4.3960078149773783E-2</v>
      </c>
      <c r="M28" s="8">
        <f t="shared" si="4"/>
        <v>-0.99903328849896977</v>
      </c>
      <c r="O28">
        <f t="shared" si="5"/>
        <v>-9.8702634796524741E-6</v>
      </c>
      <c r="R28">
        <f t="shared" si="6"/>
        <v>3.249733088523849E-5</v>
      </c>
      <c r="S28">
        <f t="shared" si="7"/>
        <v>1.551289625181048E-3</v>
      </c>
      <c r="U28">
        <f t="shared" si="8"/>
        <v>6.4994661770476981E-5</v>
      </c>
      <c r="V28">
        <f t="shared" si="9"/>
        <v>3.1025792503620959E-3</v>
      </c>
    </row>
    <row r="29" spans="1:22" x14ac:dyDescent="0.25">
      <c r="A29">
        <v>27</v>
      </c>
      <c r="B29">
        <v>1350</v>
      </c>
      <c r="C29" s="29">
        <v>12.824130179947501</v>
      </c>
      <c r="D29" s="32">
        <v>-24.154853557228499</v>
      </c>
      <c r="E29" s="29">
        <v>2.1808193371775899</v>
      </c>
      <c r="F29" s="32">
        <v>-112.694296674914</v>
      </c>
      <c r="G29" s="2">
        <v>27</v>
      </c>
      <c r="H29" s="7">
        <f t="shared" si="0"/>
        <v>2.1978507675541024</v>
      </c>
      <c r="I29" s="7">
        <f t="shared" si="1"/>
        <v>0.70882642992385025</v>
      </c>
      <c r="K29" s="8">
        <f t="shared" si="2"/>
        <v>13.983555539456118</v>
      </c>
      <c r="L29" s="8">
        <f t="shared" si="3"/>
        <v>2.5490070629314535E-2</v>
      </c>
      <c r="M29" s="8">
        <f t="shared" si="4"/>
        <v>-0.99967507536164602</v>
      </c>
      <c r="O29">
        <f t="shared" si="5"/>
        <v>0.35644181834967897</v>
      </c>
      <c r="R29">
        <f t="shared" si="6"/>
        <v>2.3779864907038513</v>
      </c>
      <c r="S29">
        <f t="shared" si="7"/>
        <v>82.229157436120161</v>
      </c>
      <c r="U29">
        <f t="shared" si="8"/>
        <v>4.7559729814077025</v>
      </c>
      <c r="V29">
        <f t="shared" si="9"/>
        <v>164.45831487224032</v>
      </c>
    </row>
    <row r="30" spans="1:22" x14ac:dyDescent="0.25">
      <c r="A30">
        <v>28</v>
      </c>
      <c r="B30">
        <v>1400</v>
      </c>
      <c r="C30" s="28">
        <v>5.2525748267816003E-2</v>
      </c>
      <c r="D30" s="31">
        <v>58.8043834773692</v>
      </c>
      <c r="E30" s="28">
        <v>8.4711554853046499E-3</v>
      </c>
      <c r="F30" s="31">
        <v>-34.819453514436397</v>
      </c>
      <c r="G30" s="3">
        <v>28</v>
      </c>
      <c r="H30" s="7">
        <f t="shared" si="0"/>
        <v>9.0020730082175111E-3</v>
      </c>
      <c r="I30" s="7">
        <f t="shared" si="1"/>
        <v>2.7533591607590223E-3</v>
      </c>
      <c r="K30" s="8">
        <f t="shared" si="2"/>
        <v>2.2247689027932036E-4</v>
      </c>
      <c r="L30" s="8">
        <f t="shared" si="3"/>
        <v>-6.3204349667599635E-2</v>
      </c>
      <c r="M30" s="8">
        <f t="shared" si="4"/>
        <v>-0.99800060630397203</v>
      </c>
      <c r="O30">
        <f t="shared" si="5"/>
        <v>-1.4061507166174362E-5</v>
      </c>
      <c r="R30">
        <f t="shared" si="6"/>
        <v>3.588023762810353E-5</v>
      </c>
      <c r="S30">
        <f t="shared" si="7"/>
        <v>1.3794771155469878E-3</v>
      </c>
      <c r="U30">
        <f t="shared" si="8"/>
        <v>7.176047525620706E-5</v>
      </c>
      <c r="V30">
        <f t="shared" si="9"/>
        <v>2.7589542310939756E-3</v>
      </c>
    </row>
    <row r="31" spans="1:22" x14ac:dyDescent="0.25">
      <c r="A31">
        <v>29</v>
      </c>
      <c r="B31">
        <v>1450</v>
      </c>
      <c r="C31" s="29">
        <v>11.2665193033243</v>
      </c>
      <c r="D31" s="32">
        <v>-39.244107613826202</v>
      </c>
      <c r="E31" s="29">
        <v>2.0586038223481902</v>
      </c>
      <c r="F31" s="32">
        <v>-127.670036488264</v>
      </c>
      <c r="G31" s="2">
        <v>29</v>
      </c>
      <c r="H31" s="7">
        <f t="shared" si="0"/>
        <v>1.9309011801201001</v>
      </c>
      <c r="I31" s="7">
        <f t="shared" si="1"/>
        <v>0.66910301699321084</v>
      </c>
      <c r="K31" s="8">
        <f t="shared" si="2"/>
        <v>11.596649851191536</v>
      </c>
      <c r="L31" s="8">
        <f t="shared" si="3"/>
        <v>2.7470571187543417E-2</v>
      </c>
      <c r="M31" s="8">
        <f t="shared" si="4"/>
        <v>-0.99962261264870855</v>
      </c>
      <c r="O31">
        <f t="shared" si="5"/>
        <v>0.31856659527417186</v>
      </c>
      <c r="R31">
        <f t="shared" si="6"/>
        <v>2.1189248486932897</v>
      </c>
      <c r="S31">
        <f t="shared" si="7"/>
        <v>63.467228606089527</v>
      </c>
      <c r="U31">
        <f t="shared" si="8"/>
        <v>4.2378496973865794</v>
      </c>
      <c r="V31">
        <f t="shared" si="9"/>
        <v>126.93445721217905</v>
      </c>
    </row>
    <row r="32" spans="1:22" x14ac:dyDescent="0.25">
      <c r="A32">
        <v>30</v>
      </c>
      <c r="B32">
        <v>1500</v>
      </c>
      <c r="C32" s="28">
        <v>4.9201617926395602E-2</v>
      </c>
      <c r="D32" s="31">
        <v>43.576645155301698</v>
      </c>
      <c r="E32" s="28">
        <v>8.7922908881811392E-3</v>
      </c>
      <c r="F32" s="31">
        <v>-50.596616850359702</v>
      </c>
      <c r="G32" s="3">
        <v>30</v>
      </c>
      <c r="H32" s="7">
        <f t="shared" si="0"/>
        <v>8.4323702432093483E-3</v>
      </c>
      <c r="I32" s="7">
        <f t="shared" si="1"/>
        <v>2.8577370233644119E-3</v>
      </c>
      <c r="K32" s="8">
        <f t="shared" si="2"/>
        <v>2.1629746848900893E-4</v>
      </c>
      <c r="L32" s="8">
        <f t="shared" si="3"/>
        <v>-7.2771391738576177E-2</v>
      </c>
      <c r="M32" s="8">
        <f t="shared" si="4"/>
        <v>-0.99734864743700868</v>
      </c>
      <c r="O32">
        <f t="shared" si="5"/>
        <v>-1.5740267811476007E-5</v>
      </c>
      <c r="R32">
        <f t="shared" si="6"/>
        <v>3.8652189531196546E-5</v>
      </c>
      <c r="S32">
        <f t="shared" si="7"/>
        <v>1.2103996032875066E-3</v>
      </c>
      <c r="U32">
        <f t="shared" si="8"/>
        <v>7.7304379062393091E-5</v>
      </c>
      <c r="V32">
        <f t="shared" si="9"/>
        <v>2.4207992065750131E-3</v>
      </c>
    </row>
    <row r="33" spans="1:22" x14ac:dyDescent="0.25">
      <c r="A33">
        <v>31</v>
      </c>
      <c r="B33">
        <v>1550</v>
      </c>
      <c r="C33" s="29">
        <v>9.8758078882832105</v>
      </c>
      <c r="D33" s="32">
        <v>-54.2532732654619</v>
      </c>
      <c r="E33" s="29">
        <v>1.92972230544762</v>
      </c>
      <c r="F33" s="32">
        <v>-142.56325558897501</v>
      </c>
      <c r="G33" s="2">
        <v>31</v>
      </c>
      <c r="H33" s="7">
        <f t="shared" si="0"/>
        <v>1.6925554905407993</v>
      </c>
      <c r="I33" s="7">
        <f t="shared" si="1"/>
        <v>0.62721296954616623</v>
      </c>
      <c r="K33" s="8">
        <f t="shared" si="2"/>
        <v>9.5287833831678341</v>
      </c>
      <c r="L33" s="8">
        <f t="shared" si="3"/>
        <v>2.9493397220605021E-2</v>
      </c>
      <c r="M33" s="8">
        <f t="shared" si="4"/>
        <v>-0.99956497513687803</v>
      </c>
      <c r="O33">
        <f t="shared" si="5"/>
        <v>0.28103619334886953</v>
      </c>
      <c r="R33">
        <f t="shared" si="6"/>
        <v>1.8619140880710388</v>
      </c>
      <c r="S33">
        <f t="shared" si="7"/>
        <v>48.765790723138444</v>
      </c>
      <c r="U33">
        <f t="shared" si="8"/>
        <v>3.7238281761420775</v>
      </c>
      <c r="V33">
        <f t="shared" si="9"/>
        <v>97.531581446276888</v>
      </c>
    </row>
    <row r="34" spans="1:22" x14ac:dyDescent="0.25">
      <c r="A34">
        <v>32</v>
      </c>
      <c r="B34">
        <v>1600</v>
      </c>
      <c r="C34" s="28">
        <v>4.5833479386217603E-2</v>
      </c>
      <c r="D34" s="31">
        <v>28.337933115312001</v>
      </c>
      <c r="E34" s="28">
        <v>9.01864250582219E-3</v>
      </c>
      <c r="F34" s="31">
        <v>-65.914018190546898</v>
      </c>
      <c r="G34" s="3">
        <v>32</v>
      </c>
      <c r="H34" s="7">
        <f t="shared" si="0"/>
        <v>7.8551251769253243E-3</v>
      </c>
      <c r="I34" s="7">
        <f t="shared" si="1"/>
        <v>2.9313075417034687E-3</v>
      </c>
      <c r="K34" s="8">
        <f t="shared" si="2"/>
        <v>2.0667788269113362E-4</v>
      </c>
      <c r="L34" s="8">
        <f t="shared" si="3"/>
        <v>-7.4141067561088472E-2</v>
      </c>
      <c r="M34" s="8">
        <f t="shared" si="4"/>
        <v>-0.9972477636479824</v>
      </c>
      <c r="O34">
        <f t="shared" si="5"/>
        <v>-1.5323318863986056E-5</v>
      </c>
      <c r="R34">
        <f t="shared" si="6"/>
        <v>4.0667956323911373E-5</v>
      </c>
      <c r="S34">
        <f t="shared" si="7"/>
        <v>1.0503539163234171E-3</v>
      </c>
      <c r="U34">
        <f t="shared" si="8"/>
        <v>8.1335912647822746E-5</v>
      </c>
      <c r="V34">
        <f t="shared" si="9"/>
        <v>2.1007078326468341E-3</v>
      </c>
    </row>
    <row r="35" spans="1:22" x14ac:dyDescent="0.25">
      <c r="A35">
        <v>33</v>
      </c>
      <c r="B35">
        <v>1650</v>
      </c>
      <c r="C35" s="29">
        <v>8.6236860099583001</v>
      </c>
      <c r="D35" s="32">
        <v>-69.187160210183606</v>
      </c>
      <c r="E35" s="29">
        <v>1.79457470382886</v>
      </c>
      <c r="F35" s="32">
        <v>-157.37752189567499</v>
      </c>
      <c r="G35" s="2">
        <v>33</v>
      </c>
      <c r="H35" s="7">
        <f t="shared" ref="H35:H52" si="10">100*C35/583.48502861361</f>
        <v>1.4779618305629221</v>
      </c>
      <c r="I35" s="7">
        <f t="shared" si="1"/>
        <v>0.5832862717518521</v>
      </c>
      <c r="K35" s="8">
        <f t="shared" si="2"/>
        <v>7.737924383617</v>
      </c>
      <c r="L35" s="8">
        <f t="shared" si="3"/>
        <v>3.1580195417311913E-2</v>
      </c>
      <c r="M35" s="8">
        <f t="shared" si="4"/>
        <v>-0.99950122123857577</v>
      </c>
      <c r="O35">
        <f t="shared" si="5"/>
        <v>0.24436516415900769</v>
      </c>
      <c r="R35">
        <f t="shared" si="6"/>
        <v>1.6102491838112203</v>
      </c>
      <c r="S35">
        <f t="shared" si="7"/>
        <v>37.183980199175252</v>
      </c>
      <c r="U35">
        <f t="shared" si="8"/>
        <v>3.2204983676224406</v>
      </c>
      <c r="V35">
        <f t="shared" si="9"/>
        <v>74.367960398350505</v>
      </c>
    </row>
    <row r="36" spans="1:22" x14ac:dyDescent="0.25">
      <c r="A36">
        <v>34</v>
      </c>
      <c r="B36">
        <v>1700</v>
      </c>
      <c r="C36" s="28">
        <v>4.2481584598159497E-2</v>
      </c>
      <c r="D36" s="31">
        <v>13.247977707228999</v>
      </c>
      <c r="E36" s="28">
        <v>9.1422500784770298E-3</v>
      </c>
      <c r="F36" s="31">
        <v>-80.695290315579697</v>
      </c>
      <c r="G36" s="3">
        <v>34</v>
      </c>
      <c r="H36" s="7">
        <f t="shared" si="10"/>
        <v>7.280664029906285E-3</v>
      </c>
      <c r="I36" s="7">
        <f t="shared" si="1"/>
        <v>2.971483411819274E-3</v>
      </c>
      <c r="K36" s="8">
        <f t="shared" si="2"/>
        <v>1.9418863506317612E-4</v>
      </c>
      <c r="L36" s="8">
        <f t="shared" si="3"/>
        <v>-6.8767310248030081E-2</v>
      </c>
      <c r="M36" s="8">
        <f t="shared" si="4"/>
        <v>-0.99763272652878188</v>
      </c>
      <c r="O36">
        <f t="shared" si="5"/>
        <v>-1.3353830114030926E-5</v>
      </c>
      <c r="R36">
        <f t="shared" si="6"/>
        <v>4.1790368248706625E-5</v>
      </c>
      <c r="S36">
        <f t="shared" si="7"/>
        <v>9.0234251498529105E-4</v>
      </c>
      <c r="U36">
        <f t="shared" si="8"/>
        <v>8.358073649741325E-5</v>
      </c>
      <c r="V36">
        <f t="shared" si="9"/>
        <v>1.8046850299705821E-3</v>
      </c>
    </row>
    <row r="37" spans="1:22" x14ac:dyDescent="0.25">
      <c r="A37">
        <v>35</v>
      </c>
      <c r="B37">
        <v>1750</v>
      </c>
      <c r="C37" s="29">
        <v>7.5223301370084199</v>
      </c>
      <c r="D37" s="32">
        <v>-84.141268449508601</v>
      </c>
      <c r="E37" s="29">
        <v>1.6609371196510301</v>
      </c>
      <c r="F37" s="32">
        <v>-172.21730973138801</v>
      </c>
      <c r="G37" s="2">
        <v>35</v>
      </c>
      <c r="H37" s="7">
        <f t="shared" si="10"/>
        <v>1.2892070521298307</v>
      </c>
      <c r="I37" s="7">
        <f t="shared" si="1"/>
        <v>0.53985037127097457</v>
      </c>
      <c r="K37" s="8">
        <f t="shared" si="2"/>
        <v>6.2470586754134514</v>
      </c>
      <c r="L37" s="8">
        <f t="shared" si="3"/>
        <v>3.3574401796100987E-2</v>
      </c>
      <c r="M37" s="8">
        <f t="shared" si="4"/>
        <v>-0.99943622084855122</v>
      </c>
      <c r="O37">
        <f t="shared" si="5"/>
        <v>0.20974125801214963</v>
      </c>
      <c r="R37">
        <f t="shared" si="6"/>
        <v>1.3793560577173301</v>
      </c>
      <c r="S37">
        <f t="shared" si="7"/>
        <v>28.292725345072558</v>
      </c>
      <c r="U37">
        <f t="shared" si="8"/>
        <v>2.7587121154346601</v>
      </c>
      <c r="V37">
        <f t="shared" si="9"/>
        <v>56.585450690145116</v>
      </c>
    </row>
    <row r="38" spans="1:22" x14ac:dyDescent="0.25">
      <c r="A38">
        <v>36</v>
      </c>
      <c r="B38">
        <v>1800</v>
      </c>
      <c r="C38" s="28">
        <v>3.9068068587038401E-2</v>
      </c>
      <c r="D38" s="31">
        <v>-1.92786421269375</v>
      </c>
      <c r="E38" s="28">
        <v>9.1350374504225607E-3</v>
      </c>
      <c r="F38" s="31">
        <v>-95.257588515401693</v>
      </c>
      <c r="G38" s="3">
        <v>36</v>
      </c>
      <c r="H38" s="7">
        <f t="shared" si="10"/>
        <v>6.6956419909977999E-3</v>
      </c>
      <c r="I38" s="7">
        <f t="shared" si="1"/>
        <v>2.9691391087827675E-3</v>
      </c>
      <c r="K38" s="8">
        <f t="shared" si="2"/>
        <v>1.784441348291365E-4</v>
      </c>
      <c r="L38" s="8">
        <f t="shared" si="3"/>
        <v>-5.8080572336598552E-2</v>
      </c>
      <c r="M38" s="8">
        <f t="shared" si="4"/>
        <v>-0.99831189871555326</v>
      </c>
      <c r="O38">
        <f t="shared" si="5"/>
        <v>-1.0364137480985409E-5</v>
      </c>
      <c r="R38">
        <f t="shared" si="6"/>
        <v>4.172445461031136E-5</v>
      </c>
      <c r="S38">
        <f t="shared" si="7"/>
        <v>7.6315699156076836E-4</v>
      </c>
      <c r="U38">
        <f t="shared" si="8"/>
        <v>8.3448909220622719E-5</v>
      </c>
      <c r="V38">
        <f t="shared" si="9"/>
        <v>1.5263139831215367E-3</v>
      </c>
    </row>
    <row r="39" spans="1:22" x14ac:dyDescent="0.25">
      <c r="A39">
        <v>37</v>
      </c>
      <c r="B39">
        <v>1850</v>
      </c>
      <c r="C39" s="29">
        <v>6.5230015432240496</v>
      </c>
      <c r="D39" s="32">
        <v>-99.000948594858897</v>
      </c>
      <c r="E39" s="29">
        <v>1.5233003893010899</v>
      </c>
      <c r="F39" s="32">
        <v>173.03913520005401</v>
      </c>
      <c r="G39" s="2">
        <v>37</v>
      </c>
      <c r="H39" s="7">
        <f t="shared" si="10"/>
        <v>1.117938117233793</v>
      </c>
      <c r="I39" s="7">
        <f t="shared" si="1"/>
        <v>0.49511463799074684</v>
      </c>
      <c r="K39" s="8">
        <f t="shared" si="2"/>
        <v>4.9682453951024028</v>
      </c>
      <c r="L39" s="8">
        <f t="shared" si="3"/>
        <v>3.5594648210776819E-2</v>
      </c>
      <c r="M39" s="8">
        <f t="shared" si="4"/>
        <v>-0.99936630972769491</v>
      </c>
      <c r="O39">
        <f t="shared" si="5"/>
        <v>0.17684294706348191</v>
      </c>
      <c r="R39">
        <f t="shared" si="6"/>
        <v>1.160222038022426</v>
      </c>
      <c r="S39">
        <f t="shared" si="7"/>
        <v>21.274774566451665</v>
      </c>
      <c r="U39">
        <f t="shared" si="8"/>
        <v>2.3204440760448519</v>
      </c>
      <c r="V39">
        <f t="shared" si="9"/>
        <v>42.54954913290333</v>
      </c>
    </row>
    <row r="40" spans="1:22" x14ac:dyDescent="0.25">
      <c r="A40">
        <v>38</v>
      </c>
      <c r="B40">
        <v>1900</v>
      </c>
      <c r="C40" s="28">
        <v>3.5656861221058003E-2</v>
      </c>
      <c r="D40" s="31">
        <v>-17.061808579715301</v>
      </c>
      <c r="E40" s="28">
        <v>8.9988713939031604E-3</v>
      </c>
      <c r="F40" s="31">
        <v>-109.526569995233</v>
      </c>
      <c r="G40" s="3">
        <v>38</v>
      </c>
      <c r="H40" s="7">
        <f t="shared" si="10"/>
        <v>6.1110156169354533E-3</v>
      </c>
      <c r="I40" s="7">
        <f t="shared" si="1"/>
        <v>2.9248813850575326E-3</v>
      </c>
      <c r="K40" s="8">
        <f t="shared" si="2"/>
        <v>1.6043575421927688E-4</v>
      </c>
      <c r="L40" s="8">
        <f t="shared" si="3"/>
        <v>-4.3003573333222411E-2</v>
      </c>
      <c r="M40" s="8">
        <f t="shared" si="4"/>
        <v>-0.99907491845235219</v>
      </c>
      <c r="O40">
        <f t="shared" si="5"/>
        <v>-6.8993107218395202E-6</v>
      </c>
      <c r="R40">
        <f t="shared" si="6"/>
        <v>4.0489843182004305E-5</v>
      </c>
      <c r="S40">
        <f t="shared" si="7"/>
        <v>6.3570587606889503E-4</v>
      </c>
      <c r="U40">
        <f t="shared" si="8"/>
        <v>8.0979686364008609E-5</v>
      </c>
      <c r="V40">
        <f t="shared" si="9"/>
        <v>1.2714117521377901E-3</v>
      </c>
    </row>
    <row r="41" spans="1:22" x14ac:dyDescent="0.25">
      <c r="A41">
        <v>39</v>
      </c>
      <c r="B41">
        <v>1950</v>
      </c>
      <c r="C41" s="29">
        <v>5.6120643520140803</v>
      </c>
      <c r="D41" s="32">
        <v>-113.76062671338801</v>
      </c>
      <c r="E41" s="29">
        <v>1.38215379302901</v>
      </c>
      <c r="F41" s="32">
        <v>158.39903600692901</v>
      </c>
      <c r="G41" s="2">
        <v>39</v>
      </c>
      <c r="H41" s="7">
        <f t="shared" si="10"/>
        <v>0.9618180547577424</v>
      </c>
      <c r="I41" s="7">
        <f t="shared" si="1"/>
        <v>0.44923810148638699</v>
      </c>
      <c r="K41" s="8">
        <f t="shared" si="2"/>
        <v>3.8783680154295772</v>
      </c>
      <c r="L41" s="8">
        <f t="shared" si="3"/>
        <v>3.7680290837737544E-2</v>
      </c>
      <c r="M41" s="8">
        <f t="shared" si="4"/>
        <v>-0.99928984568161383</v>
      </c>
      <c r="O41">
        <f t="shared" si="5"/>
        <v>0.14613803479716544</v>
      </c>
      <c r="R41">
        <f t="shared" si="6"/>
        <v>0.9551745537922397</v>
      </c>
      <c r="S41">
        <f t="shared" si="7"/>
        <v>15.747633145573609</v>
      </c>
      <c r="U41">
        <f t="shared" si="8"/>
        <v>1.9103491075844794</v>
      </c>
      <c r="V41">
        <f t="shared" si="9"/>
        <v>31.495266291147217</v>
      </c>
    </row>
    <row r="42" spans="1:22" x14ac:dyDescent="0.25">
      <c r="A42">
        <v>40</v>
      </c>
      <c r="B42">
        <v>2000</v>
      </c>
      <c r="C42" s="28">
        <v>3.2278660828851398E-2</v>
      </c>
      <c r="D42" s="31">
        <v>-31.957068649551299</v>
      </c>
      <c r="E42" s="28">
        <v>8.7351997622020505E-3</v>
      </c>
      <c r="F42" s="31">
        <v>-123.365692798563</v>
      </c>
      <c r="G42" s="3">
        <v>40</v>
      </c>
      <c r="H42" s="7">
        <f t="shared" si="10"/>
        <v>5.53204611017135E-3</v>
      </c>
      <c r="I42" s="7">
        <f t="shared" si="1"/>
        <v>2.8391808328913103E-3</v>
      </c>
      <c r="K42" s="8">
        <f t="shared" si="2"/>
        <v>1.4098027519819168E-4</v>
      </c>
      <c r="L42" s="8">
        <f t="shared" si="3"/>
        <v>-2.4581305585196802E-2</v>
      </c>
      <c r="M42" s="8">
        <f t="shared" si="4"/>
        <v>-0.99969783405573465</v>
      </c>
      <c r="O42">
        <f t="shared" si="5"/>
        <v>-3.4654792261318914E-6</v>
      </c>
      <c r="R42">
        <f t="shared" si="6"/>
        <v>3.815185744278738E-5</v>
      </c>
      <c r="S42">
        <f t="shared" si="7"/>
        <v>5.2095597245201282E-4</v>
      </c>
      <c r="U42">
        <f t="shared" si="8"/>
        <v>7.630371488557476E-5</v>
      </c>
      <c r="V42">
        <f t="shared" si="9"/>
        <v>1.0419119449040256E-3</v>
      </c>
    </row>
    <row r="43" spans="1:22" x14ac:dyDescent="0.25">
      <c r="A43">
        <v>41</v>
      </c>
      <c r="B43">
        <v>2050</v>
      </c>
      <c r="C43" s="29">
        <v>4.8043653597668898</v>
      </c>
      <c r="D43" s="32">
        <v>-128.46326091722</v>
      </c>
      <c r="E43" s="29">
        <v>1.2445891245521701</v>
      </c>
      <c r="F43" s="32">
        <v>143.80688521476</v>
      </c>
      <c r="G43" s="2">
        <v>41</v>
      </c>
      <c r="H43" s="7">
        <f t="shared" si="10"/>
        <v>0.82339136810113278</v>
      </c>
      <c r="I43" s="7">
        <f t="shared" si="1"/>
        <v>0.40452579030232855</v>
      </c>
      <c r="K43" s="8">
        <f t="shared" si="2"/>
        <v>2.9897304385705223</v>
      </c>
      <c r="L43" s="8">
        <f t="shared" si="3"/>
        <v>3.9607147874357491E-2</v>
      </c>
      <c r="M43" s="8">
        <f t="shared" si="4"/>
        <v>-0.99921532906439081</v>
      </c>
      <c r="O43">
        <f t="shared" si="5"/>
        <v>0.11841469558493035</v>
      </c>
      <c r="R43">
        <f t="shared" si="6"/>
        <v>0.7745010444767686</v>
      </c>
      <c r="S43">
        <f t="shared" si="7"/>
        <v>11.540963255064018</v>
      </c>
      <c r="U43">
        <f t="shared" si="8"/>
        <v>1.5490020889535372</v>
      </c>
      <c r="V43">
        <f t="shared" si="9"/>
        <v>23.081926510128035</v>
      </c>
    </row>
    <row r="44" spans="1:22" x14ac:dyDescent="0.25">
      <c r="A44">
        <v>42</v>
      </c>
      <c r="B44">
        <v>2100</v>
      </c>
      <c r="C44" s="28">
        <v>2.8901801834576201E-2</v>
      </c>
      <c r="D44" s="31">
        <v>-46.870647620280302</v>
      </c>
      <c r="E44" s="28">
        <v>8.3358996630793908E-3</v>
      </c>
      <c r="F44" s="31">
        <v>-137.05467613453499</v>
      </c>
      <c r="G44" s="3">
        <v>42</v>
      </c>
      <c r="H44" s="7">
        <f t="shared" si="10"/>
        <v>4.9533064975545897E-3</v>
      </c>
      <c r="I44" s="7">
        <f t="shared" si="1"/>
        <v>2.709397288282954E-3</v>
      </c>
      <c r="K44" s="8">
        <f t="shared" si="2"/>
        <v>1.2046126008761553E-4</v>
      </c>
      <c r="L44" s="8">
        <f t="shared" si="3"/>
        <v>-3.2105684677738435E-3</v>
      </c>
      <c r="M44" s="8">
        <f t="shared" si="4"/>
        <v>-0.99999484611177558</v>
      </c>
      <c r="O44">
        <f t="shared" si="5"/>
        <v>-3.8674912322560224E-7</v>
      </c>
      <c r="R44">
        <f t="shared" si="6"/>
        <v>3.4743611596463553E-5</v>
      </c>
      <c r="S44">
        <f t="shared" si="7"/>
        <v>4.1765707464255612E-4</v>
      </c>
      <c r="U44">
        <f t="shared" si="8"/>
        <v>6.9487223192927106E-5</v>
      </c>
      <c r="V44">
        <f t="shared" si="9"/>
        <v>8.3531414928511225E-4</v>
      </c>
    </row>
    <row r="45" spans="1:22" x14ac:dyDescent="0.25">
      <c r="A45">
        <v>43</v>
      </c>
      <c r="B45">
        <v>2150</v>
      </c>
      <c r="C45" s="29">
        <v>4.0673993784638798</v>
      </c>
      <c r="D45" s="32">
        <v>-143.00964525667001</v>
      </c>
      <c r="E45" s="29">
        <v>1.1058053523679501</v>
      </c>
      <c r="F45" s="32">
        <v>129.37146910915999</v>
      </c>
      <c r="G45" s="2">
        <v>43</v>
      </c>
      <c r="H45" s="7">
        <f t="shared" si="10"/>
        <v>0.69708718801718483</v>
      </c>
      <c r="I45" s="7">
        <f t="shared" si="1"/>
        <v>0.35941723679141718</v>
      </c>
      <c r="K45" s="8">
        <f t="shared" si="2"/>
        <v>2.2488760014617157</v>
      </c>
      <c r="L45" s="8">
        <f t="shared" si="3"/>
        <v>4.1542312071657553E-2</v>
      </c>
      <c r="M45" s="8">
        <f t="shared" si="4"/>
        <v>-0.99913674554974752</v>
      </c>
      <c r="O45">
        <f t="shared" si="5"/>
        <v>9.3423508663183996E-2</v>
      </c>
      <c r="R45">
        <f t="shared" si="6"/>
        <v>0.61140273866280315</v>
      </c>
      <c r="S45">
        <f t="shared" si="7"/>
        <v>8.271868851964177</v>
      </c>
      <c r="U45">
        <f t="shared" si="8"/>
        <v>1.2228054773256063</v>
      </c>
      <c r="V45">
        <f t="shared" si="9"/>
        <v>16.543737703928354</v>
      </c>
    </row>
    <row r="46" spans="1:22" x14ac:dyDescent="0.25">
      <c r="A46">
        <v>44</v>
      </c>
      <c r="B46">
        <v>2200</v>
      </c>
      <c r="C46" s="28">
        <v>2.5562644129536599E-2</v>
      </c>
      <c r="D46" s="31">
        <v>-61.636541991004002</v>
      </c>
      <c r="E46" s="28">
        <v>7.8115877835058497E-3</v>
      </c>
      <c r="F46" s="31">
        <v>-150.46109253541101</v>
      </c>
      <c r="G46" s="3">
        <v>44</v>
      </c>
      <c r="H46" s="7">
        <f t="shared" si="10"/>
        <v>4.3810282828121118E-3</v>
      </c>
      <c r="I46" s="7">
        <f t="shared" si="1"/>
        <v>2.5389814672980939E-3</v>
      </c>
      <c r="K46" s="8">
        <f t="shared" si="2"/>
        <v>9.9842419298197817E-5</v>
      </c>
      <c r="L46" s="8">
        <f t="shared" si="3"/>
        <v>2.0515333305987642E-2</v>
      </c>
      <c r="M46" s="8">
        <f t="shared" si="4"/>
        <v>-0.99978953840263018</v>
      </c>
      <c r="O46">
        <f t="shared" si="5"/>
        <v>2.0483005099787008E-6</v>
      </c>
      <c r="R46">
        <f t="shared" si="6"/>
        <v>3.0510451849708915E-5</v>
      </c>
      <c r="S46">
        <f t="shared" si="7"/>
        <v>3.2672438744666598E-4</v>
      </c>
      <c r="U46">
        <f t="shared" si="8"/>
        <v>6.1020903699417831E-5</v>
      </c>
      <c r="V46">
        <f t="shared" si="9"/>
        <v>6.5344877489333195E-4</v>
      </c>
    </row>
    <row r="47" spans="1:22" x14ac:dyDescent="0.25">
      <c r="A47">
        <v>45</v>
      </c>
      <c r="B47">
        <v>2250</v>
      </c>
      <c r="C47" s="29">
        <v>3.3936473361319499</v>
      </c>
      <c r="D47" s="32">
        <v>-157.36279575910601</v>
      </c>
      <c r="E47" s="29">
        <v>0.96632872888600096</v>
      </c>
      <c r="F47" s="32">
        <v>115.131841591246</v>
      </c>
      <c r="G47" s="2">
        <v>45</v>
      </c>
      <c r="H47" s="7">
        <f t="shared" si="10"/>
        <v>0.58161686585094186</v>
      </c>
      <c r="I47" s="7">
        <f t="shared" si="1"/>
        <v>0.31408348750043119</v>
      </c>
      <c r="K47" s="8">
        <f t="shared" si="2"/>
        <v>1.6396894583058752</v>
      </c>
      <c r="L47" s="8">
        <f t="shared" si="3"/>
        <v>4.3521867009644867E-2</v>
      </c>
      <c r="M47" s="8">
        <f t="shared" si="4"/>
        <v>-0.99905247464384717</v>
      </c>
      <c r="O47">
        <f t="shared" si="5"/>
        <v>7.1362346541504931E-2</v>
      </c>
      <c r="R47">
        <f t="shared" si="6"/>
        <v>0.46689560613521719</v>
      </c>
      <c r="S47">
        <f t="shared" si="7"/>
        <v>5.7584211210177401</v>
      </c>
      <c r="U47">
        <f t="shared" si="8"/>
        <v>0.93379121227043438</v>
      </c>
      <c r="V47">
        <f t="shared" si="9"/>
        <v>11.51684224203548</v>
      </c>
    </row>
    <row r="48" spans="1:22" x14ac:dyDescent="0.25">
      <c r="A48">
        <v>46</v>
      </c>
      <c r="B48">
        <v>2300</v>
      </c>
      <c r="C48" s="28">
        <v>2.22740533319833E-2</v>
      </c>
      <c r="D48" s="31">
        <v>-75.974449834235003</v>
      </c>
      <c r="E48" s="28">
        <v>7.1730834131892201E-3</v>
      </c>
      <c r="F48" s="31">
        <v>-163.34313131325601</v>
      </c>
      <c r="G48" s="3">
        <v>46</v>
      </c>
      <c r="H48" s="7">
        <f t="shared" si="10"/>
        <v>3.8174164271031221E-3</v>
      </c>
      <c r="I48" s="7">
        <f t="shared" si="1"/>
        <v>2.3314499374795569E-3</v>
      </c>
      <c r="K48" s="8">
        <f t="shared" si="2"/>
        <v>7.9886821250070743E-5</v>
      </c>
      <c r="L48" s="8">
        <f t="shared" si="3"/>
        <v>4.5910316580427685E-2</v>
      </c>
      <c r="M48" s="8">
        <f t="shared" si="4"/>
        <v>-0.99894556549968472</v>
      </c>
      <c r="O48">
        <f t="shared" si="5"/>
        <v>3.6676292541947857E-6</v>
      </c>
      <c r="R48">
        <f t="shared" si="6"/>
        <v>2.5726562826285154E-5</v>
      </c>
      <c r="S48">
        <f t="shared" si="7"/>
        <v>2.4806672591801821E-4</v>
      </c>
      <c r="U48">
        <f t="shared" si="8"/>
        <v>5.1453125652570309E-5</v>
      </c>
      <c r="V48">
        <f t="shared" si="9"/>
        <v>4.9613345183603642E-4</v>
      </c>
    </row>
    <row r="49" spans="1:22" x14ac:dyDescent="0.25">
      <c r="A49">
        <v>47</v>
      </c>
      <c r="B49">
        <v>2350</v>
      </c>
      <c r="C49" s="29">
        <v>2.79666020501644</v>
      </c>
      <c r="D49" s="32">
        <v>-171.469407805065</v>
      </c>
      <c r="E49" s="29">
        <v>0.83252870103544996</v>
      </c>
      <c r="F49" s="32">
        <v>101.122000952604</v>
      </c>
      <c r="G49" s="2">
        <v>47</v>
      </c>
      <c r="H49" s="7">
        <f t="shared" si="10"/>
        <v>0.47930282147280562</v>
      </c>
      <c r="I49" s="7">
        <f t="shared" si="1"/>
        <v>0.27059478834584616</v>
      </c>
      <c r="K49" s="8">
        <f t="shared" si="2"/>
        <v>1.1641499438599359</v>
      </c>
      <c r="L49" s="8">
        <f t="shared" si="3"/>
        <v>4.5209182034266673E-2</v>
      </c>
      <c r="M49" s="8">
        <f t="shared" si="4"/>
        <v>-0.99897754221994028</v>
      </c>
      <c r="O49">
        <f t="shared" si="5"/>
        <v>5.2630266727145165E-2</v>
      </c>
      <c r="R49">
        <f t="shared" si="6"/>
        <v>0.34655201902388683</v>
      </c>
      <c r="S49">
        <f t="shared" si="7"/>
        <v>3.9106541511612982</v>
      </c>
      <c r="U49">
        <f t="shared" si="8"/>
        <v>0.69310403804777365</v>
      </c>
      <c r="V49">
        <f t="shared" si="9"/>
        <v>7.8213083023225964</v>
      </c>
    </row>
    <row r="50" spans="1:22" x14ac:dyDescent="0.25">
      <c r="A50">
        <v>48</v>
      </c>
      <c r="B50">
        <v>2400</v>
      </c>
      <c r="C50" s="28">
        <v>1.9040212878534302E-2</v>
      </c>
      <c r="D50" s="31">
        <v>-90.140509674516906</v>
      </c>
      <c r="E50" s="28">
        <v>6.42899235539089E-3</v>
      </c>
      <c r="F50" s="31">
        <v>-175.921134206559</v>
      </c>
      <c r="G50" s="3">
        <v>48</v>
      </c>
      <c r="H50" s="7">
        <f t="shared" si="10"/>
        <v>3.263187904542266E-3</v>
      </c>
      <c r="I50" s="7">
        <f t="shared" si="1"/>
        <v>2.089599822228813E-3</v>
      </c>
      <c r="K50" s="8">
        <f t="shared" si="2"/>
        <v>6.1204691520556101E-5</v>
      </c>
      <c r="L50" s="8">
        <f t="shared" si="3"/>
        <v>7.3576711656475738E-2</v>
      </c>
      <c r="M50" s="8">
        <f t="shared" si="4"/>
        <v>-0.99728956050979489</v>
      </c>
      <c r="O50">
        <f t="shared" si="5"/>
        <v>4.503239940031502E-6</v>
      </c>
      <c r="R50">
        <f t="shared" si="6"/>
        <v>2.0665971352837252E-5</v>
      </c>
      <c r="S50">
        <f t="shared" si="7"/>
        <v>1.8126485322995174E-4</v>
      </c>
      <c r="U50">
        <f t="shared" si="8"/>
        <v>4.1331942705674503E-5</v>
      </c>
      <c r="V50">
        <f t="shared" si="9"/>
        <v>3.6252970645990349E-4</v>
      </c>
    </row>
    <row r="51" spans="1:22" x14ac:dyDescent="0.25">
      <c r="A51">
        <v>49</v>
      </c>
      <c r="B51">
        <v>2450</v>
      </c>
      <c r="C51" s="29">
        <v>2.2537508422920198</v>
      </c>
      <c r="D51" s="32">
        <v>174.83006864020101</v>
      </c>
      <c r="E51" s="29">
        <v>0.70034905233058398</v>
      </c>
      <c r="F51" s="32">
        <v>87.512911075079401</v>
      </c>
      <c r="G51" s="2">
        <v>49</v>
      </c>
      <c r="H51" s="7">
        <f t="shared" si="10"/>
        <v>0.38625684152463108</v>
      </c>
      <c r="I51" s="7">
        <f t="shared" si="1"/>
        <v>0.227632757102435</v>
      </c>
      <c r="K51" s="8">
        <f t="shared" si="2"/>
        <v>0.78920613329423572</v>
      </c>
      <c r="L51" s="8">
        <f t="shared" si="3"/>
        <v>4.6808610865662736E-2</v>
      </c>
      <c r="M51" s="8">
        <f t="shared" si="4"/>
        <v>-0.99890387623075472</v>
      </c>
      <c r="O51">
        <f t="shared" si="5"/>
        <v>3.6941642786164235E-2</v>
      </c>
      <c r="R51">
        <f t="shared" si="6"/>
        <v>0.24524439755017352</v>
      </c>
      <c r="S51">
        <f t="shared" si="7"/>
        <v>2.5396964295659945</v>
      </c>
      <c r="U51">
        <f t="shared" si="8"/>
        <v>0.49048879510034704</v>
      </c>
      <c r="V51">
        <f t="shared" si="9"/>
        <v>5.079392859131989</v>
      </c>
    </row>
    <row r="52" spans="1:22" x14ac:dyDescent="0.25">
      <c r="A52">
        <v>50</v>
      </c>
      <c r="B52">
        <v>2500</v>
      </c>
      <c r="C52" s="30">
        <v>1.5883827875872999E-2</v>
      </c>
      <c r="D52" s="33">
        <v>-103.82646982665101</v>
      </c>
      <c r="E52" s="30">
        <v>5.5984814879199403E-3</v>
      </c>
      <c r="F52" s="33">
        <v>172.12291736374499</v>
      </c>
      <c r="G52" s="3">
        <v>50</v>
      </c>
      <c r="H52" s="7">
        <f t="shared" si="10"/>
        <v>2.7222340072055968E-3</v>
      </c>
      <c r="I52" s="7">
        <f t="shared" si="1"/>
        <v>1.8196608854417469E-3</v>
      </c>
      <c r="K52" s="8">
        <f t="shared" si="2"/>
        <v>4.4462658160190846E-5</v>
      </c>
      <c r="L52" s="8">
        <f t="shared" si="3"/>
        <v>0.10364585538596464</v>
      </c>
      <c r="M52" s="8">
        <f t="shared" si="4"/>
        <v>-0.99461426526131813</v>
      </c>
      <c r="O52">
        <f t="shared" si="5"/>
        <v>4.6083702377467215E-6</v>
      </c>
      <c r="R52">
        <f t="shared" si="6"/>
        <v>1.5671497485291134E-5</v>
      </c>
      <c r="S52">
        <f t="shared" si="7"/>
        <v>1.2614799399518007E-4</v>
      </c>
      <c r="U52">
        <f t="shared" si="8"/>
        <v>3.1342994970582269E-5</v>
      </c>
      <c r="V52">
        <f t="shared" si="9"/>
        <v>2.5229598799036013E-4</v>
      </c>
    </row>
    <row r="53" spans="1:22" x14ac:dyDescent="0.25">
      <c r="D53" s="38"/>
      <c r="O53">
        <f>SUM(O2:O52)</f>
        <v>33115.769823512179</v>
      </c>
      <c r="R53" s="12">
        <f>SUM(R3:R52)</f>
        <v>47389.718553119033</v>
      </c>
      <c r="S53" s="12">
        <f>SUM(S3:S52)</f>
        <v>195355.85774259781</v>
      </c>
      <c r="U53" s="10">
        <f>SQRT(SUM(U4:U52))</f>
        <v>10.997584403177241</v>
      </c>
      <c r="V53" s="10">
        <f>SQRT(SUM(V4:V52))</f>
        <v>224.18058985775332</v>
      </c>
    </row>
    <row r="54" spans="1:22" x14ac:dyDescent="0.25">
      <c r="R54" s="11">
        <f>SQRT(R53)</f>
        <v>217.69179716543991</v>
      </c>
      <c r="S54" s="11">
        <f>SQRT(S53)</f>
        <v>441.99078920560981</v>
      </c>
    </row>
    <row r="55" spans="1:22" x14ac:dyDescent="0.25">
      <c r="R55" s="8">
        <f>R54*S54</f>
        <v>96217.76923274032</v>
      </c>
      <c r="U55" s="8">
        <f>U53/E3*100</f>
        <v>3.5745182360585162</v>
      </c>
      <c r="V55" s="8">
        <f>V53/C3*100</f>
        <v>38.420966925307027</v>
      </c>
    </row>
    <row r="56" spans="1:22" x14ac:dyDescent="0.25">
      <c r="U56" s="8" t="s">
        <v>34</v>
      </c>
      <c r="V56" s="8" t="s">
        <v>35</v>
      </c>
    </row>
    <row r="57" spans="1:22" x14ac:dyDescent="0.25">
      <c r="Q57" t="s">
        <v>30</v>
      </c>
      <c r="R57">
        <f>SQRT(R55*R55-O3*O3-P3*P3)</f>
        <v>34657.254379463251</v>
      </c>
    </row>
    <row r="58" spans="1:22" x14ac:dyDescent="0.25">
      <c r="Q58" t="s">
        <v>31</v>
      </c>
      <c r="R58">
        <f>O53/R55</f>
        <v>0.34417519848551814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>
      <selection activeCell="E3" sqref="E3"/>
    </sheetView>
  </sheetViews>
  <sheetFormatPr baseColWidth="10" defaultRowHeight="15" x14ac:dyDescent="0.25"/>
  <cols>
    <col min="3" max="3" width="11.5703125" bestFit="1" customWidth="1"/>
    <col min="4" max="4" width="12.28515625" bestFit="1" customWidth="1"/>
    <col min="5" max="5" width="11.5703125" bestFit="1" customWidth="1"/>
    <col min="6" max="6" width="12.28515625" bestFit="1" customWidth="1"/>
    <col min="7" max="9" width="12" customWidth="1"/>
  </cols>
  <sheetData>
    <row r="1" spans="1:22" x14ac:dyDescent="0.25">
      <c r="A1" s="10"/>
      <c r="B1" s="10"/>
      <c r="C1" s="10" t="s">
        <v>1</v>
      </c>
      <c r="D1" s="10" t="s">
        <v>13</v>
      </c>
      <c r="E1" s="10" t="s">
        <v>14</v>
      </c>
      <c r="F1" s="10" t="s">
        <v>15</v>
      </c>
      <c r="H1" s="6" t="s">
        <v>19</v>
      </c>
      <c r="I1" s="6" t="s">
        <v>20</v>
      </c>
      <c r="K1" s="9" t="s">
        <v>21</v>
      </c>
      <c r="L1" s="9" t="s">
        <v>22</v>
      </c>
      <c r="M1" s="8" t="s">
        <v>27</v>
      </c>
      <c r="O1" t="s">
        <v>25</v>
      </c>
      <c r="P1" t="s">
        <v>26</v>
      </c>
      <c r="R1" t="s">
        <v>28</v>
      </c>
      <c r="S1" t="s">
        <v>29</v>
      </c>
      <c r="U1" t="s">
        <v>32</v>
      </c>
      <c r="V1" t="s">
        <v>33</v>
      </c>
    </row>
    <row r="2" spans="1:22" x14ac:dyDescent="0.25">
      <c r="A2" s="10">
        <v>0</v>
      </c>
      <c r="B2" s="10">
        <v>0</v>
      </c>
      <c r="C2" s="42">
        <v>1.7445487431224802E-2</v>
      </c>
      <c r="D2" s="43">
        <v>0</v>
      </c>
      <c r="E2" s="42">
        <v>2.6865785025739799E-2</v>
      </c>
      <c r="F2" s="43">
        <v>0</v>
      </c>
      <c r="G2" t="s">
        <v>36</v>
      </c>
      <c r="H2" s="7" t="s">
        <v>37</v>
      </c>
      <c r="I2" s="7" t="s">
        <v>40</v>
      </c>
      <c r="K2" s="8">
        <f>E2*C2/2</f>
        <v>2.3434335749826556E-4</v>
      </c>
      <c r="L2" s="8">
        <f>COS((F2-D2)*3.14159/180)</f>
        <v>1</v>
      </c>
      <c r="M2" s="8">
        <f>SIN((F2-D2)*3.14159/180)</f>
        <v>0</v>
      </c>
      <c r="O2">
        <f>K2*L2</f>
        <v>2.3434335749826556E-4</v>
      </c>
    </row>
    <row r="3" spans="1:22" x14ac:dyDescent="0.25">
      <c r="A3" s="10">
        <v>1</v>
      </c>
      <c r="B3" s="10">
        <v>50</v>
      </c>
      <c r="C3" s="42">
        <v>232.58589010743501</v>
      </c>
      <c r="D3" s="43">
        <v>52.205018204157</v>
      </c>
      <c r="E3" s="42">
        <v>309.744364213079</v>
      </c>
      <c r="F3" s="43">
        <v>120.17330476711599</v>
      </c>
      <c r="H3" s="7"/>
      <c r="I3" s="7"/>
      <c r="K3" s="8">
        <f t="shared" ref="K3:K52" si="0">E3*C3/2</f>
        <v>36021.084328130259</v>
      </c>
      <c r="L3" s="8">
        <f t="shared" ref="L3:L52" si="1">COS((F3-D3)*3.14159/180)</f>
        <v>0.37512066470960659</v>
      </c>
      <c r="M3" s="8">
        <f>SIN((F3-D3)*3.14159/180)</f>
        <v>0.92697599046999213</v>
      </c>
      <c r="O3">
        <f t="shared" ref="O3:O52" si="2">K3*L3</f>
        <v>13512.253096729015</v>
      </c>
      <c r="P3">
        <f>K3*M3</f>
        <v>33390.68032287166</v>
      </c>
      <c r="R3">
        <f>E3*E3/2</f>
        <v>47970.785580882264</v>
      </c>
      <c r="S3">
        <f>C3*C3/2</f>
        <v>27048.098138533918</v>
      </c>
    </row>
    <row r="4" spans="1:22" x14ac:dyDescent="0.25">
      <c r="A4" s="10">
        <v>2</v>
      </c>
      <c r="B4" s="10">
        <v>100</v>
      </c>
      <c r="C4" s="42">
        <v>3.2962007633064699E-2</v>
      </c>
      <c r="D4" s="43">
        <v>24.244541430972699</v>
      </c>
      <c r="E4" s="42">
        <v>2.7171461921484799E-2</v>
      </c>
      <c r="F4" s="43">
        <v>139.76413318535</v>
      </c>
      <c r="G4" s="13">
        <v>1</v>
      </c>
      <c r="H4" s="7">
        <f t="shared" ref="H4:H35" si="3">100*C3/232.585890107435</f>
        <v>100</v>
      </c>
      <c r="I4" s="7">
        <f t="shared" ref="I4:I35" si="4">100*E3/309.744364213079</f>
        <v>100</v>
      </c>
      <c r="K4" s="8">
        <f t="shared" si="0"/>
        <v>4.4781296762875437E-4</v>
      </c>
      <c r="L4" s="8">
        <f t="shared" si="1"/>
        <v>-0.43081816534507372</v>
      </c>
      <c r="M4" s="8">
        <f t="shared" ref="M4:M52" si="5">SIN((F4-D4)*3.14159/180)</f>
        <v>0.90243875604314816</v>
      </c>
      <c r="O4">
        <f t="shared" si="2"/>
        <v>-1.9292596113155286E-4</v>
      </c>
      <c r="R4">
        <f t="shared" ref="R4:R52" si="6">E4*E4/2</f>
        <v>3.6914417147534918E-4</v>
      </c>
      <c r="S4">
        <f t="shared" ref="S4:S52" si="7">C4*C4/2</f>
        <v>5.4324697360110777E-4</v>
      </c>
      <c r="U4">
        <f>E4*E4</f>
        <v>7.3828834295069836E-4</v>
      </c>
      <c r="V4">
        <f>C4*C4</f>
        <v>1.0864939472022155E-3</v>
      </c>
    </row>
    <row r="5" spans="1:22" x14ac:dyDescent="0.25">
      <c r="A5" s="10">
        <v>3</v>
      </c>
      <c r="B5" s="10">
        <v>150</v>
      </c>
      <c r="C5" s="42">
        <v>50.416945548071702</v>
      </c>
      <c r="D5" s="43">
        <v>168.87606629277201</v>
      </c>
      <c r="E5" s="42">
        <v>0.93069053172392202</v>
      </c>
      <c r="F5" s="43">
        <v>79.8736769603656</v>
      </c>
      <c r="G5" s="13">
        <v>2</v>
      </c>
      <c r="H5" s="7">
        <f t="shared" si="3"/>
        <v>1.4171972176746853E-2</v>
      </c>
      <c r="I5" s="7">
        <f t="shared" si="4"/>
        <v>8.7722215674578136E-3</v>
      </c>
      <c r="K5" s="8">
        <f t="shared" si="0"/>
        <v>23.461286930015437</v>
      </c>
      <c r="L5" s="8">
        <f t="shared" si="1"/>
        <v>1.7412022945133904E-2</v>
      </c>
      <c r="M5" s="8">
        <f t="shared" si="5"/>
        <v>-0.99984839923708335</v>
      </c>
      <c r="O5">
        <f t="shared" si="2"/>
        <v>0.40850846634779897</v>
      </c>
      <c r="R5">
        <f t="shared" si="6"/>
        <v>0.43309243292027833</v>
      </c>
      <c r="S5">
        <f t="shared" si="7"/>
        <v>1270.9341991986134</v>
      </c>
      <c r="U5">
        <f>E5*E5</f>
        <v>0.86618486584055665</v>
      </c>
      <c r="V5">
        <f t="shared" ref="V5:V52" si="8">C5*C5</f>
        <v>2541.8683983972269</v>
      </c>
    </row>
    <row r="6" spans="1:22" x14ac:dyDescent="0.25">
      <c r="A6" s="10">
        <v>4</v>
      </c>
      <c r="B6" s="10">
        <v>200</v>
      </c>
      <c r="C6" s="42">
        <v>2.2128741828208998E-2</v>
      </c>
      <c r="D6" s="43">
        <v>123.022799088827</v>
      </c>
      <c r="E6" s="42">
        <v>8.8132030110193594E-3</v>
      </c>
      <c r="F6" s="43">
        <v>153.843012786911</v>
      </c>
      <c r="G6" s="13">
        <v>3</v>
      </c>
      <c r="H6" s="7">
        <f t="shared" si="3"/>
        <v>21.676699960080697</v>
      </c>
      <c r="I6" s="7">
        <f t="shared" si="4"/>
        <v>0.30047052965382848</v>
      </c>
      <c r="K6" s="8">
        <f t="shared" si="0"/>
        <v>9.7512547055220796E-5</v>
      </c>
      <c r="L6" s="8">
        <f t="shared" si="1"/>
        <v>0.85877942980464561</v>
      </c>
      <c r="M6" s="8">
        <f t="shared" si="5"/>
        <v>0.5123454800663394</v>
      </c>
      <c r="O6">
        <f t="shared" si="2"/>
        <v>8.3741769558881189E-5</v>
      </c>
      <c r="R6">
        <f t="shared" si="6"/>
        <v>3.883627365672035E-5</v>
      </c>
      <c r="S6">
        <f t="shared" si="7"/>
        <v>2.4484060744976325E-4</v>
      </c>
      <c r="U6">
        <f t="shared" ref="U6:U52" si="9">E6*E6</f>
        <v>7.7672547313440701E-5</v>
      </c>
      <c r="V6">
        <f t="shared" si="8"/>
        <v>4.8968121489952651E-4</v>
      </c>
    </row>
    <row r="7" spans="1:22" x14ac:dyDescent="0.25">
      <c r="A7" s="10">
        <v>5</v>
      </c>
      <c r="B7" s="10">
        <v>250</v>
      </c>
      <c r="C7" s="42">
        <v>30.535910771693601</v>
      </c>
      <c r="D7" s="43">
        <v>-87.422556872853804</v>
      </c>
      <c r="E7" s="42">
        <v>0.94148621817071498</v>
      </c>
      <c r="F7" s="43">
        <v>-177.464953433338</v>
      </c>
      <c r="G7" s="14">
        <v>4</v>
      </c>
      <c r="H7" s="7">
        <f t="shared" si="3"/>
        <v>9.5142236779657587E-3</v>
      </c>
      <c r="I7" s="7">
        <f t="shared" si="4"/>
        <v>2.845315049850783E-3</v>
      </c>
      <c r="K7" s="8">
        <f t="shared" si="0"/>
        <v>14.374569575420104</v>
      </c>
      <c r="L7" s="8">
        <f t="shared" si="1"/>
        <v>-7.3863208489281654E-4</v>
      </c>
      <c r="M7" s="8">
        <f t="shared" si="5"/>
        <v>-0.99999972721128438</v>
      </c>
      <c r="O7">
        <f t="shared" si="2"/>
        <v>-1.06175182949294E-2</v>
      </c>
      <c r="R7">
        <f t="shared" si="6"/>
        <v>0.44319814950269759</v>
      </c>
      <c r="S7">
        <f t="shared" si="7"/>
        <v>466.22092332841663</v>
      </c>
      <c r="U7">
        <f t="shared" si="9"/>
        <v>0.88639629900539518</v>
      </c>
      <c r="V7">
        <f t="shared" si="8"/>
        <v>932.44184665683326</v>
      </c>
    </row>
    <row r="8" spans="1:22" x14ac:dyDescent="0.25">
      <c r="A8" s="10">
        <v>6</v>
      </c>
      <c r="B8" s="10">
        <v>300</v>
      </c>
      <c r="C8" s="42">
        <v>2.2700774223375401E-2</v>
      </c>
      <c r="D8" s="43">
        <v>-118.975422214519</v>
      </c>
      <c r="E8" s="42">
        <v>6.4097465891052299E-3</v>
      </c>
      <c r="F8" s="43">
        <v>162.345216325493</v>
      </c>
      <c r="G8" s="14">
        <v>5</v>
      </c>
      <c r="H8" s="7">
        <f t="shared" si="3"/>
        <v>13.128874996496389</v>
      </c>
      <c r="I8" s="7">
        <f t="shared" si="4"/>
        <v>0.30395588328543366</v>
      </c>
      <c r="K8" s="8">
        <f t="shared" si="0"/>
        <v>7.2753105074164199E-5</v>
      </c>
      <c r="L8" s="8">
        <f t="shared" si="1"/>
        <v>0.19629529260788986</v>
      </c>
      <c r="M8" s="8">
        <f t="shared" si="5"/>
        <v>-0.98054482717516944</v>
      </c>
      <c r="O8">
        <f t="shared" si="2"/>
        <v>1.4281092048665618E-5</v>
      </c>
      <c r="R8">
        <f t="shared" si="6"/>
        <v>2.0542425668273064E-5</v>
      </c>
      <c r="S8">
        <f t="shared" si="7"/>
        <v>2.5766257517033251E-4</v>
      </c>
      <c r="U8">
        <f t="shared" si="9"/>
        <v>4.1084851336546129E-5</v>
      </c>
      <c r="V8">
        <f t="shared" si="8"/>
        <v>5.1532515034066501E-4</v>
      </c>
    </row>
    <row r="9" spans="1:22" x14ac:dyDescent="0.25">
      <c r="A9" s="10">
        <v>7</v>
      </c>
      <c r="B9" s="10">
        <v>350</v>
      </c>
      <c r="C9" s="42">
        <v>21.339271474686001</v>
      </c>
      <c r="D9" s="43">
        <v>21.011270961795599</v>
      </c>
      <c r="E9" s="42">
        <v>0.91171629646165897</v>
      </c>
      <c r="F9" s="43">
        <v>-69.087095829907994</v>
      </c>
      <c r="G9" s="13">
        <v>6</v>
      </c>
      <c r="H9" s="7">
        <f t="shared" si="3"/>
        <v>9.7601682599445586E-3</v>
      </c>
      <c r="I9" s="7">
        <f t="shared" si="4"/>
        <v>2.0693666551091288E-3</v>
      </c>
      <c r="K9" s="8">
        <f t="shared" si="0"/>
        <v>9.7276807790453219</v>
      </c>
      <c r="L9" s="8">
        <f t="shared" si="1"/>
        <v>-1.7154953033852117E-3</v>
      </c>
      <c r="M9" s="8">
        <f t="shared" si="5"/>
        <v>-0.99999852853684945</v>
      </c>
      <c r="O9">
        <f t="shared" si="2"/>
        <v>-1.6687790689282847E-2</v>
      </c>
      <c r="R9">
        <f t="shared" si="6"/>
        <v>0.41561330261688184</v>
      </c>
      <c r="S9">
        <f t="shared" si="7"/>
        <v>227.68225353517383</v>
      </c>
      <c r="U9">
        <f t="shared" si="9"/>
        <v>0.83122660523376368</v>
      </c>
      <c r="V9">
        <f t="shared" si="8"/>
        <v>455.36450707034766</v>
      </c>
    </row>
    <row r="10" spans="1:22" x14ac:dyDescent="0.25">
      <c r="A10" s="10">
        <v>8</v>
      </c>
      <c r="B10" s="10">
        <v>400</v>
      </c>
      <c r="C10" s="42">
        <v>2.50532656580814E-2</v>
      </c>
      <c r="D10" s="43">
        <v>-13.798017965013701</v>
      </c>
      <c r="E10" s="42">
        <v>4.2859199953111E-3</v>
      </c>
      <c r="F10" s="43">
        <v>-175.53992172187799</v>
      </c>
      <c r="G10" s="13">
        <v>7</v>
      </c>
      <c r="H10" s="7">
        <f t="shared" si="3"/>
        <v>9.1747919294799285</v>
      </c>
      <c r="I10" s="7">
        <f t="shared" si="4"/>
        <v>0.29434475709603941</v>
      </c>
      <c r="K10" s="8">
        <f t="shared" si="0"/>
        <v>5.3688146115905987E-5</v>
      </c>
      <c r="L10" s="8">
        <f t="shared" si="1"/>
        <v>-0.94965411772585184</v>
      </c>
      <c r="M10" s="8">
        <f t="shared" si="5"/>
        <v>-0.31330026601701744</v>
      </c>
      <c r="O10">
        <f t="shared" si="2"/>
        <v>-5.0985169032037317E-5</v>
      </c>
      <c r="R10">
        <f t="shared" si="6"/>
        <v>9.1845551031037492E-6</v>
      </c>
      <c r="S10">
        <f t="shared" si="7"/>
        <v>3.1383306006720042E-4</v>
      </c>
      <c r="U10">
        <f t="shared" si="9"/>
        <v>1.8369110206207498E-5</v>
      </c>
      <c r="V10">
        <f t="shared" si="8"/>
        <v>6.2766612013440083E-4</v>
      </c>
    </row>
    <row r="11" spans="1:22" x14ac:dyDescent="0.25">
      <c r="A11" s="10">
        <v>9</v>
      </c>
      <c r="B11" s="10">
        <v>450</v>
      </c>
      <c r="C11" s="42">
        <v>16.783660028038899</v>
      </c>
      <c r="D11" s="43">
        <v>130.34310718606699</v>
      </c>
      <c r="E11" s="42">
        <v>0.92293750819384301</v>
      </c>
      <c r="F11" s="43">
        <v>40.713177259084503</v>
      </c>
      <c r="G11" s="13">
        <v>8</v>
      </c>
      <c r="H11" s="7">
        <f t="shared" si="3"/>
        <v>1.0771618883032377E-2</v>
      </c>
      <c r="I11" s="7">
        <f t="shared" si="4"/>
        <v>1.3836958765011571E-3</v>
      </c>
      <c r="K11" s="8">
        <f t="shared" si="0"/>
        <v>7.7451346823254132</v>
      </c>
      <c r="L11" s="8">
        <f t="shared" si="1"/>
        <v>6.4602176401058493E-3</v>
      </c>
      <c r="M11" s="8">
        <f t="shared" si="5"/>
        <v>-0.99997913257629656</v>
      </c>
      <c r="O11">
        <f t="shared" si="2"/>
        <v>5.0035255699754248E-2</v>
      </c>
      <c r="R11">
        <f t="shared" si="6"/>
        <v>0.42590682201553004</v>
      </c>
      <c r="S11">
        <f t="shared" si="7"/>
        <v>140.84562196839533</v>
      </c>
      <c r="U11">
        <f t="shared" si="9"/>
        <v>0.85181364403106008</v>
      </c>
      <c r="V11">
        <f t="shared" si="8"/>
        <v>281.69124393679067</v>
      </c>
    </row>
    <row r="12" spans="1:22" x14ac:dyDescent="0.25">
      <c r="A12" s="10">
        <v>10</v>
      </c>
      <c r="B12" s="10">
        <v>500</v>
      </c>
      <c r="C12" s="42">
        <v>2.3434821428288E-2</v>
      </c>
      <c r="D12" s="43">
        <v>91.408670006435102</v>
      </c>
      <c r="E12" s="42">
        <v>1.83216759688876E-3</v>
      </c>
      <c r="F12" s="43">
        <v>161.23239864541699</v>
      </c>
      <c r="G12" s="14">
        <v>9</v>
      </c>
      <c r="H12" s="7">
        <f t="shared" si="3"/>
        <v>7.2161127316391669</v>
      </c>
      <c r="I12" s="7">
        <f t="shared" si="4"/>
        <v>0.29796749023621844</v>
      </c>
      <c r="K12" s="8">
        <f t="shared" si="0"/>
        <v>2.1468260229891823E-5</v>
      </c>
      <c r="L12" s="8">
        <f t="shared" si="1"/>
        <v>0.34491046538463654</v>
      </c>
      <c r="M12" s="8">
        <f t="shared" si="5"/>
        <v>0.93863559002850161</v>
      </c>
      <c r="O12">
        <f t="shared" si="2"/>
        <v>7.4046276268904733E-6</v>
      </c>
      <c r="R12">
        <f t="shared" si="6"/>
        <v>1.6784190515445669E-6</v>
      </c>
      <c r="S12">
        <f t="shared" si="7"/>
        <v>2.7459542768787322E-4</v>
      </c>
      <c r="U12">
        <f t="shared" si="9"/>
        <v>3.3568381030891337E-6</v>
      </c>
      <c r="V12">
        <f t="shared" si="8"/>
        <v>5.4919085537574644E-4</v>
      </c>
    </row>
    <row r="13" spans="1:22" x14ac:dyDescent="0.25">
      <c r="A13" s="10">
        <v>11</v>
      </c>
      <c r="B13" s="10">
        <v>550</v>
      </c>
      <c r="C13" s="42">
        <v>13.711936304745301</v>
      </c>
      <c r="D13" s="43">
        <v>-122.60998724196899</v>
      </c>
      <c r="E13" s="42">
        <v>0.92653666649921995</v>
      </c>
      <c r="F13" s="43">
        <v>147.651092321623</v>
      </c>
      <c r="G13" s="14">
        <v>10</v>
      </c>
      <c r="H13" s="7">
        <f t="shared" si="3"/>
        <v>1.0075770897995186E-2</v>
      </c>
      <c r="I13" s="7">
        <f t="shared" si="4"/>
        <v>5.9150958292444585E-4</v>
      </c>
      <c r="K13" s="8">
        <f t="shared" si="0"/>
        <v>6.3523058775241719</v>
      </c>
      <c r="L13" s="8">
        <f t="shared" si="1"/>
        <v>4.5526980332950759E-3</v>
      </c>
      <c r="M13" s="8">
        <f t="shared" si="5"/>
        <v>-0.99998963641660688</v>
      </c>
      <c r="O13">
        <f t="shared" si="2"/>
        <v>2.892013047549305E-2</v>
      </c>
      <c r="R13">
        <f t="shared" si="6"/>
        <v>0.42923509718374336</v>
      </c>
      <c r="S13">
        <f t="shared" si="7"/>
        <v>94.008598612696105</v>
      </c>
      <c r="U13">
        <f t="shared" si="9"/>
        <v>0.85847019436748673</v>
      </c>
      <c r="V13">
        <f t="shared" si="8"/>
        <v>188.01719722539221</v>
      </c>
    </row>
    <row r="14" spans="1:22" x14ac:dyDescent="0.25">
      <c r="A14" s="10">
        <v>12</v>
      </c>
      <c r="B14" s="10">
        <v>600</v>
      </c>
      <c r="C14" s="42">
        <v>2.2917222273305501E-2</v>
      </c>
      <c r="D14" s="43">
        <v>-157.11143829887001</v>
      </c>
      <c r="E14" s="42">
        <v>3.8186798174044598E-3</v>
      </c>
      <c r="F14" s="43">
        <v>149.611165983619</v>
      </c>
      <c r="G14" s="13">
        <v>11</v>
      </c>
      <c r="H14" s="7">
        <f t="shared" si="3"/>
        <v>5.8954291244458314</v>
      </c>
      <c r="I14" s="7">
        <f t="shared" si="4"/>
        <v>0.29912946724733236</v>
      </c>
      <c r="K14" s="8">
        <f t="shared" si="0"/>
        <v>4.3756767083021837E-5</v>
      </c>
      <c r="L14" s="8">
        <f t="shared" si="1"/>
        <v>0.59793779193471241</v>
      </c>
      <c r="M14" s="8">
        <f t="shared" si="5"/>
        <v>-0.8015425110224913</v>
      </c>
      <c r="O14">
        <f t="shared" si="2"/>
        <v>2.6163824691823583E-5</v>
      </c>
      <c r="R14">
        <f t="shared" si="6"/>
        <v>7.2911577739260795E-6</v>
      </c>
      <c r="S14">
        <f t="shared" si="7"/>
        <v>2.6259953836204486E-4</v>
      </c>
      <c r="U14">
        <f t="shared" si="9"/>
        <v>1.4582315547852159E-5</v>
      </c>
      <c r="V14">
        <f t="shared" si="8"/>
        <v>5.2519907672408971E-4</v>
      </c>
    </row>
    <row r="15" spans="1:22" x14ac:dyDescent="0.25">
      <c r="A15" s="10">
        <v>13</v>
      </c>
      <c r="B15" s="10">
        <v>650</v>
      </c>
      <c r="C15" s="42">
        <v>11.472374966746999</v>
      </c>
      <c r="D15" s="43">
        <v>-13.871697436745199</v>
      </c>
      <c r="E15" s="42">
        <v>0.91373200160967905</v>
      </c>
      <c r="F15" s="43">
        <v>-103.79659863740901</v>
      </c>
      <c r="G15" s="13">
        <v>12</v>
      </c>
      <c r="H15" s="7">
        <f t="shared" si="3"/>
        <v>9.8532298166151364E-3</v>
      </c>
      <c r="I15" s="7">
        <f t="shared" si="4"/>
        <v>1.2328488452424328E-3</v>
      </c>
      <c r="K15" s="8">
        <f t="shared" si="0"/>
        <v>5.2413380707912554</v>
      </c>
      <c r="L15" s="8">
        <f t="shared" si="1"/>
        <v>1.3120466240478996E-3</v>
      </c>
      <c r="M15" s="8">
        <f t="shared" si="5"/>
        <v>-0.99999913926645778</v>
      </c>
      <c r="O15">
        <f t="shared" si="2"/>
        <v>6.8768799212753978E-3</v>
      </c>
      <c r="R15">
        <f t="shared" si="6"/>
        <v>0.41745308538281528</v>
      </c>
      <c r="S15">
        <f t="shared" si="7"/>
        <v>65.807693688821601</v>
      </c>
      <c r="U15">
        <f t="shared" si="9"/>
        <v>0.83490617076563056</v>
      </c>
      <c r="V15">
        <f t="shared" si="8"/>
        <v>131.6153873776432</v>
      </c>
    </row>
    <row r="16" spans="1:22" x14ac:dyDescent="0.25">
      <c r="A16" s="10">
        <v>14</v>
      </c>
      <c r="B16" s="10">
        <v>700</v>
      </c>
      <c r="C16" s="42">
        <v>2.40287567068267E-2</v>
      </c>
      <c r="D16" s="43">
        <v>-48.462015602928098</v>
      </c>
      <c r="E16" s="42">
        <v>3.9437320497909302E-3</v>
      </c>
      <c r="F16" s="43">
        <v>-163.943570227549</v>
      </c>
      <c r="G16" s="13">
        <v>13</v>
      </c>
      <c r="H16" s="7">
        <f t="shared" si="3"/>
        <v>4.9325326490991062</v>
      </c>
      <c r="I16" s="7">
        <f t="shared" si="4"/>
        <v>0.29499552120377098</v>
      </c>
      <c r="K16" s="8">
        <f t="shared" si="0"/>
        <v>4.7381488970670614E-5</v>
      </c>
      <c r="L16" s="8">
        <f t="shared" si="1"/>
        <v>-0.43021896609687316</v>
      </c>
      <c r="M16" s="8">
        <f t="shared" si="5"/>
        <v>-0.90272456552956259</v>
      </c>
      <c r="O16">
        <f t="shared" si="2"/>
        <v>-2.038441519709231E-5</v>
      </c>
      <c r="R16">
        <f t="shared" si="6"/>
        <v>7.7765112402740864E-6</v>
      </c>
      <c r="S16">
        <f t="shared" si="7"/>
        <v>2.8869057443793453E-4</v>
      </c>
      <c r="U16">
        <f t="shared" si="9"/>
        <v>1.5553022480548173E-5</v>
      </c>
      <c r="V16">
        <f t="shared" si="8"/>
        <v>5.7738114887586906E-4</v>
      </c>
    </row>
    <row r="17" spans="1:22" x14ac:dyDescent="0.25">
      <c r="A17" s="10">
        <v>15</v>
      </c>
      <c r="B17" s="10">
        <v>750</v>
      </c>
      <c r="C17" s="42">
        <v>9.9919233479684308</v>
      </c>
      <c r="D17" s="43">
        <v>95.068953277403693</v>
      </c>
      <c r="E17" s="42">
        <v>0.91634826973003802</v>
      </c>
      <c r="F17" s="43">
        <v>5.36568142970944</v>
      </c>
      <c r="G17" s="14">
        <v>14</v>
      </c>
      <c r="H17" s="7">
        <f t="shared" si="3"/>
        <v>1.0331132596103508E-2</v>
      </c>
      <c r="I17" s="7">
        <f t="shared" si="4"/>
        <v>1.2732215676660261E-3</v>
      </c>
      <c r="K17" s="8">
        <f t="shared" si="0"/>
        <v>4.5780408355930202</v>
      </c>
      <c r="L17" s="8">
        <f t="shared" si="1"/>
        <v>5.1801824935422385E-3</v>
      </c>
      <c r="M17" s="8">
        <f t="shared" si="5"/>
        <v>-0.99998658276465568</v>
      </c>
      <c r="O17">
        <f t="shared" si="2"/>
        <v>2.3715086991260445E-2</v>
      </c>
      <c r="R17">
        <f t="shared" si="6"/>
        <v>0.41984707571861724</v>
      </c>
      <c r="S17">
        <f t="shared" si="7"/>
        <v>49.919266095838331</v>
      </c>
      <c r="U17">
        <f t="shared" si="9"/>
        <v>0.83969415143723447</v>
      </c>
      <c r="V17">
        <f t="shared" si="8"/>
        <v>99.838532191676663</v>
      </c>
    </row>
    <row r="18" spans="1:22" x14ac:dyDescent="0.25">
      <c r="A18" s="10">
        <v>16</v>
      </c>
      <c r="B18" s="10">
        <v>800</v>
      </c>
      <c r="C18" s="42">
        <v>2.3622043782032101E-2</v>
      </c>
      <c r="D18" s="43">
        <v>57.8402363557489</v>
      </c>
      <c r="E18" s="42">
        <v>1.00549732018758E-3</v>
      </c>
      <c r="F18" s="43">
        <v>-90.179795200380596</v>
      </c>
      <c r="G18" s="14">
        <v>15</v>
      </c>
      <c r="H18" s="7">
        <f t="shared" si="3"/>
        <v>4.2960144071306336</v>
      </c>
      <c r="I18" s="7">
        <f t="shared" si="4"/>
        <v>0.29584017519029487</v>
      </c>
      <c r="K18" s="8">
        <f t="shared" si="0"/>
        <v>1.1875950860093481E-5</v>
      </c>
      <c r="L18" s="8">
        <f t="shared" si="1"/>
        <v>-0.84823215718875344</v>
      </c>
      <c r="M18" s="8">
        <f t="shared" si="5"/>
        <v>-0.5296245911123405</v>
      </c>
      <c r="O18">
        <f t="shared" si="2"/>
        <v>-1.0073563416724726E-5</v>
      </c>
      <c r="R18">
        <f t="shared" si="6"/>
        <v>5.0551243045220236E-7</v>
      </c>
      <c r="S18">
        <f t="shared" si="7"/>
        <v>2.7900047622012074E-4</v>
      </c>
      <c r="U18">
        <f t="shared" si="9"/>
        <v>1.0110248609044047E-6</v>
      </c>
      <c r="V18">
        <f t="shared" si="8"/>
        <v>5.5800095244024149E-4</v>
      </c>
    </row>
    <row r="19" spans="1:22" x14ac:dyDescent="0.25">
      <c r="A19" s="10">
        <v>17</v>
      </c>
      <c r="B19" s="10">
        <v>850</v>
      </c>
      <c r="C19" s="42">
        <v>8.7721119668386702</v>
      </c>
      <c r="D19" s="43">
        <v>-157.241887977712</v>
      </c>
      <c r="E19" s="42">
        <v>0.914790773120153</v>
      </c>
      <c r="F19" s="43">
        <v>113.14084589233801</v>
      </c>
      <c r="G19" s="13">
        <v>16</v>
      </c>
      <c r="H19" s="7">
        <f t="shared" si="3"/>
        <v>1.0156266904720969E-2</v>
      </c>
      <c r="I19" s="7">
        <f t="shared" si="4"/>
        <v>3.2462166752964049E-4</v>
      </c>
      <c r="K19" s="8">
        <f t="shared" si="0"/>
        <v>4.0123235440204468</v>
      </c>
      <c r="L19" s="8">
        <f t="shared" si="1"/>
        <v>6.6759305743952458E-3</v>
      </c>
      <c r="M19" s="8">
        <f t="shared" si="5"/>
        <v>-0.99997771572718852</v>
      </c>
      <c r="O19">
        <f t="shared" si="2"/>
        <v>2.6785993421891991E-2</v>
      </c>
      <c r="R19">
        <f t="shared" si="6"/>
        <v>0.41842107929288364</v>
      </c>
      <c r="S19">
        <f t="shared" si="7"/>
        <v>38.474974179377099</v>
      </c>
      <c r="U19">
        <f t="shared" si="9"/>
        <v>0.83684215858576727</v>
      </c>
      <c r="V19">
        <f t="shared" si="8"/>
        <v>76.949948358754199</v>
      </c>
    </row>
    <row r="20" spans="1:22" x14ac:dyDescent="0.25">
      <c r="A20" s="10">
        <v>18</v>
      </c>
      <c r="B20" s="10">
        <v>900</v>
      </c>
      <c r="C20" s="42">
        <v>2.2943914048805698E-2</v>
      </c>
      <c r="D20" s="43">
        <v>167.12569434558301</v>
      </c>
      <c r="E20" s="42">
        <v>2.9025498915813898E-3</v>
      </c>
      <c r="F20" s="43">
        <v>114.386899573912</v>
      </c>
      <c r="G20" s="13">
        <v>17</v>
      </c>
      <c r="H20" s="7">
        <f t="shared" si="3"/>
        <v>3.7715580952854433</v>
      </c>
      <c r="I20" s="7">
        <f t="shared" si="4"/>
        <v>0.2953373422771467</v>
      </c>
      <c r="K20" s="8">
        <f t="shared" si="0"/>
        <v>3.3297927617406854E-5</v>
      </c>
      <c r="L20" s="8">
        <f t="shared" si="1"/>
        <v>0.60545026787456258</v>
      </c>
      <c r="M20" s="8">
        <f t="shared" si="5"/>
        <v>-0.79588314037339702</v>
      </c>
      <c r="O20">
        <f t="shared" si="2"/>
        <v>2.0160239195626776E-5</v>
      </c>
      <c r="R20">
        <f t="shared" si="6"/>
        <v>4.2123979365595693E-6</v>
      </c>
      <c r="S20">
        <f t="shared" si="7"/>
        <v>2.6321159593949172E-4</v>
      </c>
      <c r="U20">
        <f t="shared" si="9"/>
        <v>8.4247958731191385E-6</v>
      </c>
      <c r="V20">
        <f t="shared" si="8"/>
        <v>5.2642319187898344E-4</v>
      </c>
    </row>
    <row r="21" spans="1:22" x14ac:dyDescent="0.25">
      <c r="A21" s="10">
        <v>19</v>
      </c>
      <c r="B21" s="10">
        <v>950</v>
      </c>
      <c r="C21" s="42">
        <v>7.7845218095632998</v>
      </c>
      <c r="D21" s="43">
        <v>-48.473926243949101</v>
      </c>
      <c r="E21" s="42">
        <v>0.90769173382630497</v>
      </c>
      <c r="F21" s="43">
        <v>-138.231944518169</v>
      </c>
      <c r="G21" s="13">
        <v>18</v>
      </c>
      <c r="H21" s="7">
        <f t="shared" si="3"/>
        <v>9.8647059106670449E-3</v>
      </c>
      <c r="I21" s="7">
        <f t="shared" si="4"/>
        <v>9.3707916170015311E-4</v>
      </c>
      <c r="K21" s="8">
        <f t="shared" si="0"/>
        <v>3.5329730491655984</v>
      </c>
      <c r="L21" s="8">
        <f t="shared" si="1"/>
        <v>4.2246885049470675E-3</v>
      </c>
      <c r="M21" s="8">
        <f t="shared" si="5"/>
        <v>-0.99999107596369885</v>
      </c>
      <c r="O21">
        <f t="shared" si="2"/>
        <v>1.4925710629097694E-2</v>
      </c>
      <c r="R21">
        <f t="shared" si="6"/>
        <v>0.41195214182830181</v>
      </c>
      <c r="S21">
        <f t="shared" si="7"/>
        <v>30.299389901783336</v>
      </c>
      <c r="U21">
        <f t="shared" si="9"/>
        <v>0.82390428365660362</v>
      </c>
      <c r="V21">
        <f t="shared" si="8"/>
        <v>60.598779803566671</v>
      </c>
    </row>
    <row r="22" spans="1:22" x14ac:dyDescent="0.25">
      <c r="A22" s="10">
        <v>20</v>
      </c>
      <c r="B22" s="10">
        <v>1000</v>
      </c>
      <c r="C22" s="42">
        <v>2.33438077946094E-2</v>
      </c>
      <c r="D22" s="43">
        <v>-83.207743427914806</v>
      </c>
      <c r="E22" s="42">
        <v>4.4189004959152298E-3</v>
      </c>
      <c r="F22" s="43">
        <v>-177.231858820599</v>
      </c>
      <c r="G22" s="14">
        <v>19</v>
      </c>
      <c r="H22" s="7">
        <f t="shared" si="3"/>
        <v>3.3469449956605315</v>
      </c>
      <c r="I22" s="7">
        <f t="shared" si="4"/>
        <v>0.29304543962642909</v>
      </c>
      <c r="K22" s="8">
        <f t="shared" si="0"/>
        <v>5.1576981920074644E-5</v>
      </c>
      <c r="L22" s="8">
        <f t="shared" si="1"/>
        <v>-7.0174952579763014E-2</v>
      </c>
      <c r="M22" s="8">
        <f t="shared" si="5"/>
        <v>-0.99753469916110082</v>
      </c>
      <c r="O22">
        <f t="shared" si="2"/>
        <v>-3.6194122604485323E-6</v>
      </c>
      <c r="R22">
        <f t="shared" si="6"/>
        <v>9.7633407963999312E-6</v>
      </c>
      <c r="S22">
        <f t="shared" si="7"/>
        <v>2.7246668117583331E-4</v>
      </c>
      <c r="U22">
        <f t="shared" si="9"/>
        <v>1.9526681592799862E-5</v>
      </c>
      <c r="V22">
        <f t="shared" si="8"/>
        <v>5.4493336235166662E-4</v>
      </c>
    </row>
    <row r="23" spans="1:22" x14ac:dyDescent="0.25">
      <c r="A23" s="10">
        <v>21</v>
      </c>
      <c r="B23" s="10">
        <v>1050</v>
      </c>
      <c r="C23" s="42">
        <v>7.0519603331727296</v>
      </c>
      <c r="D23" s="43">
        <v>60.267517852803699</v>
      </c>
      <c r="E23" s="42">
        <v>0.90675014446419899</v>
      </c>
      <c r="F23" s="43">
        <v>-29.4165516232847</v>
      </c>
      <c r="G23" s="14">
        <v>20</v>
      </c>
      <c r="H23" s="7">
        <f t="shared" si="3"/>
        <v>1.003663970493934E-2</v>
      </c>
      <c r="I23" s="7">
        <f t="shared" si="4"/>
        <v>1.4266282155420864E-3</v>
      </c>
      <c r="K23" s="8">
        <f t="shared" si="0"/>
        <v>3.1971830254300868</v>
      </c>
      <c r="L23" s="8">
        <f t="shared" si="1"/>
        <v>5.5153220252635131E-3</v>
      </c>
      <c r="M23" s="8">
        <f t="shared" si="5"/>
        <v>-0.99998479049581435</v>
      </c>
      <c r="O23">
        <f t="shared" si="2"/>
        <v>1.7633493958953191E-2</v>
      </c>
      <c r="R23">
        <f t="shared" si="6"/>
        <v>0.41109791224292286</v>
      </c>
      <c r="S23">
        <f t="shared" si="7"/>
        <v>24.86507227032082</v>
      </c>
      <c r="U23">
        <f t="shared" si="9"/>
        <v>0.82219582448584572</v>
      </c>
      <c r="V23">
        <f t="shared" si="8"/>
        <v>49.730144540641639</v>
      </c>
    </row>
    <row r="24" spans="1:22" x14ac:dyDescent="0.25">
      <c r="A24" s="10">
        <v>22</v>
      </c>
      <c r="B24" s="10">
        <v>1100</v>
      </c>
      <c r="C24" s="42">
        <v>2.3442222938946499E-2</v>
      </c>
      <c r="D24" s="43">
        <v>24.059572549526202</v>
      </c>
      <c r="E24" s="42">
        <v>2.7637086608568399E-3</v>
      </c>
      <c r="F24" s="43">
        <v>-92.542441193779297</v>
      </c>
      <c r="G24" s="13">
        <v>21</v>
      </c>
      <c r="H24" s="7">
        <f t="shared" si="3"/>
        <v>3.0319811446495404</v>
      </c>
      <c r="I24" s="7">
        <f t="shared" si="4"/>
        <v>0.29274145044344646</v>
      </c>
      <c r="K24" s="8">
        <f t="shared" si="0"/>
        <v>3.2393737283051661E-5</v>
      </c>
      <c r="L24" s="8">
        <f t="shared" si="1"/>
        <v>-0.44778897691574887</v>
      </c>
      <c r="M24" s="8">
        <f t="shared" si="5"/>
        <v>-0.89413926887971262</v>
      </c>
      <c r="O24">
        <f t="shared" si="2"/>
        <v>-1.4505558476455254E-5</v>
      </c>
      <c r="R24">
        <f t="shared" si="6"/>
        <v>3.8190427810475535E-6</v>
      </c>
      <c r="S24">
        <f t="shared" si="7"/>
        <v>2.7476890815963473E-4</v>
      </c>
      <c r="U24">
        <f t="shared" si="9"/>
        <v>7.6380855620951071E-6</v>
      </c>
      <c r="V24">
        <f t="shared" si="8"/>
        <v>5.4953781631926946E-4</v>
      </c>
    </row>
    <row r="25" spans="1:22" x14ac:dyDescent="0.25">
      <c r="A25" s="10">
        <v>23</v>
      </c>
      <c r="B25" s="10">
        <v>1150</v>
      </c>
      <c r="C25" s="42">
        <v>6.3926417520655301</v>
      </c>
      <c r="D25" s="43">
        <v>168.247260718663</v>
      </c>
      <c r="E25" s="42">
        <v>0.90160296886834201</v>
      </c>
      <c r="F25" s="43">
        <v>78.709033210805003</v>
      </c>
      <c r="G25" s="13">
        <v>22</v>
      </c>
      <c r="H25" s="7">
        <f t="shared" si="3"/>
        <v>1.0078953167846155E-2</v>
      </c>
      <c r="I25" s="7">
        <f t="shared" si="4"/>
        <v>8.9225470425529122E-4</v>
      </c>
      <c r="K25" s="8">
        <f t="shared" si="0"/>
        <v>2.8818123912870006</v>
      </c>
      <c r="L25" s="8">
        <f t="shared" si="1"/>
        <v>8.0606830778765758E-3</v>
      </c>
      <c r="M25" s="8">
        <f t="shared" si="5"/>
        <v>-0.99996751216642932</v>
      </c>
      <c r="O25">
        <f t="shared" si="2"/>
        <v>2.3229376376062157E-2</v>
      </c>
      <c r="R25">
        <f t="shared" si="6"/>
        <v>0.40644395673610423</v>
      </c>
      <c r="S25">
        <f t="shared" si="7"/>
        <v>20.432934285125725</v>
      </c>
      <c r="U25">
        <f t="shared" si="9"/>
        <v>0.81288791347220846</v>
      </c>
      <c r="V25">
        <f t="shared" si="8"/>
        <v>40.86586857025145</v>
      </c>
    </row>
    <row r="26" spans="1:22" x14ac:dyDescent="0.25">
      <c r="A26" s="10">
        <v>24</v>
      </c>
      <c r="B26" s="10">
        <v>1200</v>
      </c>
      <c r="C26" s="42">
        <v>2.2873965124138401E-2</v>
      </c>
      <c r="D26" s="43">
        <v>132.126655080462</v>
      </c>
      <c r="E26" s="42">
        <v>2.6490162392098998E-3</v>
      </c>
      <c r="F26" s="43">
        <v>63.768069922151099</v>
      </c>
      <c r="G26" s="13">
        <v>23</v>
      </c>
      <c r="H26" s="7">
        <f t="shared" si="3"/>
        <v>2.7485079809066106</v>
      </c>
      <c r="I26" s="7">
        <f t="shared" si="4"/>
        <v>0.29107970088783031</v>
      </c>
      <c r="K26" s="8">
        <f t="shared" si="0"/>
        <v>3.0296752534481757E-5</v>
      </c>
      <c r="L26" s="8">
        <f t="shared" si="1"/>
        <v>0.36879745918567808</v>
      </c>
      <c r="M26" s="8">
        <f t="shared" si="5"/>
        <v>-0.92950978160436171</v>
      </c>
      <c r="O26">
        <f t="shared" si="2"/>
        <v>1.1173365356294124E-5</v>
      </c>
      <c r="R26">
        <f t="shared" si="6"/>
        <v>3.5086435177988808E-6</v>
      </c>
      <c r="S26">
        <f t="shared" si="7"/>
        <v>2.6160914025014992E-4</v>
      </c>
      <c r="U26">
        <f t="shared" si="9"/>
        <v>7.0172870355977615E-6</v>
      </c>
      <c r="V26">
        <f t="shared" si="8"/>
        <v>5.2321828050029984E-4</v>
      </c>
    </row>
    <row r="27" spans="1:22" x14ac:dyDescent="0.25">
      <c r="A27" s="10">
        <v>25</v>
      </c>
      <c r="B27" s="10">
        <v>1250</v>
      </c>
      <c r="C27" s="42">
        <v>5.83911645575101</v>
      </c>
      <c r="D27" s="43">
        <v>-83.002004714733701</v>
      </c>
      <c r="E27" s="42">
        <v>0.89682871085105498</v>
      </c>
      <c r="F27" s="43">
        <v>-172.60595569447901</v>
      </c>
      <c r="G27" s="14">
        <v>24</v>
      </c>
      <c r="H27" s="7">
        <f t="shared" si="3"/>
        <v>9.8346314617677646E-3</v>
      </c>
      <c r="I27" s="7">
        <f t="shared" si="4"/>
        <v>8.5522661435337422E-4</v>
      </c>
      <c r="K27" s="8">
        <f t="shared" si="0"/>
        <v>2.61834364176018</v>
      </c>
      <c r="L27" s="8">
        <f t="shared" si="1"/>
        <v>6.9136252813430501E-3</v>
      </c>
      <c r="M27" s="8">
        <f t="shared" si="5"/>
        <v>-0.99997610060714415</v>
      </c>
      <c r="O27">
        <f t="shared" si="2"/>
        <v>1.810224679691701E-2</v>
      </c>
      <c r="R27">
        <f t="shared" si="6"/>
        <v>0.40215086830338259</v>
      </c>
      <c r="S27">
        <f t="shared" si="7"/>
        <v>17.047640491911118</v>
      </c>
      <c r="U27">
        <f t="shared" si="9"/>
        <v>0.80430173660676518</v>
      </c>
      <c r="V27">
        <f t="shared" si="8"/>
        <v>34.095280983822235</v>
      </c>
    </row>
    <row r="28" spans="1:22" x14ac:dyDescent="0.25">
      <c r="A28" s="10">
        <v>26</v>
      </c>
      <c r="B28" s="10">
        <v>1300</v>
      </c>
      <c r="C28" s="42">
        <v>2.27670499819374E-2</v>
      </c>
      <c r="D28" s="43">
        <v>-118.07747855844801</v>
      </c>
      <c r="E28" s="42">
        <v>4.7688825489434501E-3</v>
      </c>
      <c r="F28" s="43">
        <v>158.18480590707901</v>
      </c>
      <c r="G28" s="14">
        <v>25</v>
      </c>
      <c r="H28" s="7">
        <f t="shared" si="3"/>
        <v>2.5105205019332137</v>
      </c>
      <c r="I28" s="7">
        <f t="shared" si="4"/>
        <v>0.2895383466070458</v>
      </c>
      <c r="K28" s="8">
        <f t="shared" si="0"/>
        <v>5.4286693674892282E-5</v>
      </c>
      <c r="L28" s="8">
        <f t="shared" si="1"/>
        <v>0.10907595396800659</v>
      </c>
      <c r="M28" s="8">
        <f t="shared" si="5"/>
        <v>-0.99403341808309909</v>
      </c>
      <c r="O28">
        <f t="shared" si="2"/>
        <v>5.921372900357825E-6</v>
      </c>
      <c r="R28">
        <f t="shared" si="6"/>
        <v>1.1371120382808688E-5</v>
      </c>
      <c r="S28">
        <f t="shared" si="7"/>
        <v>2.5916928244001789E-4</v>
      </c>
      <c r="U28">
        <f t="shared" si="9"/>
        <v>2.2742240765617377E-5</v>
      </c>
      <c r="V28">
        <f t="shared" si="8"/>
        <v>5.1833856488003578E-4</v>
      </c>
    </row>
    <row r="29" spans="1:22" x14ac:dyDescent="0.25">
      <c r="A29" s="10">
        <v>27</v>
      </c>
      <c r="B29" s="10">
        <v>1350</v>
      </c>
      <c r="C29" s="42">
        <v>5.3972103630717303</v>
      </c>
      <c r="D29" s="43">
        <v>25.629642003459001</v>
      </c>
      <c r="E29" s="42">
        <v>0.89389652196212799</v>
      </c>
      <c r="F29" s="43">
        <v>-63.989191292371899</v>
      </c>
      <c r="G29" s="13">
        <v>26</v>
      </c>
      <c r="H29" s="7">
        <f t="shared" si="3"/>
        <v>9.7886634358691962E-3</v>
      </c>
      <c r="I29" s="7">
        <f t="shared" si="4"/>
        <v>1.5396188276287233E-3</v>
      </c>
      <c r="K29" s="8">
        <f t="shared" si="0"/>
        <v>2.4122737859238867</v>
      </c>
      <c r="L29" s="8">
        <f t="shared" si="1"/>
        <v>6.6538860621750467E-3</v>
      </c>
      <c r="M29" s="8">
        <f t="shared" si="5"/>
        <v>-0.9999778626551048</v>
      </c>
      <c r="O29">
        <f t="shared" si="2"/>
        <v>1.6050994922309183E-2</v>
      </c>
      <c r="R29">
        <f t="shared" si="6"/>
        <v>0.39952549598799458</v>
      </c>
      <c r="S29">
        <f t="shared" si="7"/>
        <v>14.564939851624439</v>
      </c>
      <c r="U29">
        <f t="shared" si="9"/>
        <v>0.79905099197598917</v>
      </c>
      <c r="V29">
        <f t="shared" si="8"/>
        <v>29.129879703248879</v>
      </c>
    </row>
    <row r="30" spans="1:22" x14ac:dyDescent="0.25">
      <c r="A30" s="10">
        <v>28</v>
      </c>
      <c r="B30" s="10">
        <v>1400</v>
      </c>
      <c r="C30" s="42">
        <v>2.30307353807804E-2</v>
      </c>
      <c r="D30" s="43">
        <v>-9.8976391616017203</v>
      </c>
      <c r="E30" s="42">
        <v>4.2195093332051698E-3</v>
      </c>
      <c r="F30" s="43">
        <v>-114.84041180207799</v>
      </c>
      <c r="G30" s="13">
        <v>27</v>
      </c>
      <c r="H30" s="7">
        <f t="shared" si="3"/>
        <v>2.3205235539347102</v>
      </c>
      <c r="I30" s="7">
        <f t="shared" si="4"/>
        <v>0.2885916985876778</v>
      </c>
      <c r="K30" s="8">
        <f t="shared" si="0"/>
        <v>4.8589201444890708E-5</v>
      </c>
      <c r="L30" s="8">
        <f t="shared" si="1"/>
        <v>-0.25785264903266697</v>
      </c>
      <c r="M30" s="8">
        <f t="shared" si="5"/>
        <v>-0.96618425333206304</v>
      </c>
      <c r="O30">
        <f t="shared" si="2"/>
        <v>-1.2528854306946958E-5</v>
      </c>
      <c r="R30">
        <f t="shared" si="6"/>
        <v>8.9021295065027682E-6</v>
      </c>
      <c r="S30">
        <f t="shared" si="7"/>
        <v>2.6520738608976508E-4</v>
      </c>
      <c r="U30">
        <f t="shared" si="9"/>
        <v>1.7804259013005536E-5</v>
      </c>
      <c r="V30">
        <f t="shared" si="8"/>
        <v>5.3041477217953016E-4</v>
      </c>
    </row>
    <row r="31" spans="1:22" x14ac:dyDescent="0.25">
      <c r="A31" s="10">
        <v>29</v>
      </c>
      <c r="B31" s="10">
        <v>1450</v>
      </c>
      <c r="C31" s="42">
        <v>4.9814692980431099</v>
      </c>
      <c r="D31" s="43">
        <v>133.78222160424701</v>
      </c>
      <c r="E31" s="42">
        <v>0.88623705893586602</v>
      </c>
      <c r="F31" s="43">
        <v>44.305375529495898</v>
      </c>
      <c r="G31" s="13">
        <v>28</v>
      </c>
      <c r="H31" s="7">
        <f t="shared" si="3"/>
        <v>9.9020346290749402E-3</v>
      </c>
      <c r="I31" s="7">
        <f t="shared" si="4"/>
        <v>1.3622554017810925E-3</v>
      </c>
      <c r="K31" s="8">
        <f t="shared" si="0"/>
        <v>2.2073813499385193</v>
      </c>
      <c r="L31" s="8">
        <f t="shared" si="1"/>
        <v>9.1319506453037547E-3</v>
      </c>
      <c r="M31" s="8">
        <f t="shared" si="5"/>
        <v>-0.99995830286938048</v>
      </c>
      <c r="O31">
        <f t="shared" si="2"/>
        <v>2.0157697543002534E-2</v>
      </c>
      <c r="R31">
        <f t="shared" si="6"/>
        <v>0.39270806231564681</v>
      </c>
      <c r="S31">
        <f t="shared" si="7"/>
        <v>12.407518183673057</v>
      </c>
      <c r="U31">
        <f t="shared" si="9"/>
        <v>0.78541612463129362</v>
      </c>
      <c r="V31">
        <f t="shared" si="8"/>
        <v>24.815036367346114</v>
      </c>
    </row>
    <row r="32" spans="1:22" x14ac:dyDescent="0.25">
      <c r="A32" s="10">
        <v>30</v>
      </c>
      <c r="B32" s="10">
        <v>1500</v>
      </c>
      <c r="C32" s="42">
        <v>2.2680210767172599E-2</v>
      </c>
      <c r="D32" s="43">
        <v>97.567471088185599</v>
      </c>
      <c r="E32" s="42">
        <v>3.1562164223783401E-3</v>
      </c>
      <c r="F32" s="43">
        <v>11.9240995521057</v>
      </c>
      <c r="G32" s="14">
        <v>29</v>
      </c>
      <c r="H32" s="7">
        <f t="shared" si="3"/>
        <v>2.1417762254374471</v>
      </c>
      <c r="I32" s="7">
        <f t="shared" si="4"/>
        <v>0.28611886488633798</v>
      </c>
      <c r="K32" s="8">
        <f t="shared" si="0"/>
        <v>3.5791826843176104E-5</v>
      </c>
      <c r="L32" s="8">
        <f t="shared" si="1"/>
        <v>7.5965520028865155E-2</v>
      </c>
      <c r="M32" s="8">
        <f t="shared" si="5"/>
        <v>-0.99711044511966884</v>
      </c>
      <c r="O32">
        <f t="shared" si="2"/>
        <v>2.7189447389249678E-6</v>
      </c>
      <c r="R32">
        <f t="shared" si="6"/>
        <v>4.9808510524453639E-6</v>
      </c>
      <c r="S32">
        <f t="shared" si="7"/>
        <v>2.5719598022168593E-4</v>
      </c>
      <c r="U32">
        <f t="shared" si="9"/>
        <v>9.9617021048907278E-6</v>
      </c>
      <c r="V32">
        <f t="shared" si="8"/>
        <v>5.1439196044337186E-4</v>
      </c>
    </row>
    <row r="33" spans="1:22" x14ac:dyDescent="0.25">
      <c r="A33" s="10">
        <v>31</v>
      </c>
      <c r="B33" s="10">
        <v>1550</v>
      </c>
      <c r="C33" s="42">
        <v>4.6269756111369702</v>
      </c>
      <c r="D33" s="43">
        <v>-117.501708413564</v>
      </c>
      <c r="E33" s="42">
        <v>0.88198541985661905</v>
      </c>
      <c r="F33" s="43">
        <v>153.03100013712299</v>
      </c>
      <c r="G33" s="14">
        <v>30</v>
      </c>
      <c r="H33" s="7">
        <f t="shared" si="3"/>
        <v>9.7513270287790284E-3</v>
      </c>
      <c r="I33" s="7">
        <f t="shared" si="4"/>
        <v>1.0189746084313318E-3</v>
      </c>
      <c r="K33" s="8">
        <f t="shared" si="0"/>
        <v>2.0404625135274888</v>
      </c>
      <c r="L33" s="8">
        <f t="shared" si="1"/>
        <v>9.2933961457287145E-3</v>
      </c>
      <c r="M33" s="8">
        <f t="shared" si="5"/>
        <v>-0.9999568154615871</v>
      </c>
      <c r="O33">
        <f t="shared" si="2"/>
        <v>1.896282645872029E-2</v>
      </c>
      <c r="R33">
        <f t="shared" si="6"/>
        <v>0.38894914041982831</v>
      </c>
      <c r="S33">
        <f t="shared" si="7"/>
        <v>10.704451653028169</v>
      </c>
      <c r="U33">
        <f t="shared" si="9"/>
        <v>0.77789828083965662</v>
      </c>
      <c r="V33">
        <f t="shared" si="8"/>
        <v>21.408903306056338</v>
      </c>
    </row>
    <row r="34" spans="1:22" x14ac:dyDescent="0.25">
      <c r="A34" s="10">
        <v>32</v>
      </c>
      <c r="B34" s="10">
        <v>1600</v>
      </c>
      <c r="C34" s="42">
        <v>2.22507301269106E-2</v>
      </c>
      <c r="D34" s="43">
        <v>-152.98364229652299</v>
      </c>
      <c r="E34" s="42">
        <v>4.9540843172943098E-3</v>
      </c>
      <c r="F34" s="43">
        <v>127.352755383965</v>
      </c>
      <c r="G34" s="13">
        <v>31</v>
      </c>
      <c r="H34" s="7">
        <f t="shared" si="3"/>
        <v>1.9893621272553115</v>
      </c>
      <c r="I34" s="7">
        <f t="shared" si="4"/>
        <v>0.28474623649645636</v>
      </c>
      <c r="K34" s="8">
        <f t="shared" si="0"/>
        <v>5.5115996585037913E-5</v>
      </c>
      <c r="L34" s="8">
        <f t="shared" si="1"/>
        <v>0.17942313548263525</v>
      </c>
      <c r="M34" s="8">
        <f t="shared" si="5"/>
        <v>-0.98377199515618452</v>
      </c>
      <c r="O34">
        <f t="shared" si="2"/>
        <v>9.8890849225377194E-6</v>
      </c>
      <c r="R34">
        <f t="shared" si="6"/>
        <v>1.2271475711430714E-5</v>
      </c>
      <c r="S34">
        <f t="shared" si="7"/>
        <v>2.4754749559030348E-4</v>
      </c>
      <c r="U34">
        <f t="shared" si="9"/>
        <v>2.4542951422861427E-5</v>
      </c>
      <c r="V34">
        <f t="shared" si="8"/>
        <v>4.9509499118060695E-4</v>
      </c>
    </row>
    <row r="35" spans="1:22" x14ac:dyDescent="0.25">
      <c r="A35" s="10">
        <v>33</v>
      </c>
      <c r="B35" s="10">
        <v>1650</v>
      </c>
      <c r="C35" s="42">
        <v>4.3274096340466599</v>
      </c>
      <c r="D35" s="43">
        <v>-8.9289919121162704</v>
      </c>
      <c r="E35" s="42">
        <v>0.87772820031115695</v>
      </c>
      <c r="F35" s="43">
        <v>-98.452053397208402</v>
      </c>
      <c r="G35" s="13">
        <v>32</v>
      </c>
      <c r="H35" s="7">
        <f t="shared" si="3"/>
        <v>9.5666723878360133E-3</v>
      </c>
      <c r="I35" s="7">
        <f t="shared" si="4"/>
        <v>1.5994106397643128E-3</v>
      </c>
      <c r="K35" s="8">
        <f t="shared" si="0"/>
        <v>1.8991447350504684</v>
      </c>
      <c r="L35" s="8">
        <f t="shared" si="1"/>
        <v>8.325371001093422E-3</v>
      </c>
      <c r="M35" s="8">
        <f t="shared" si="5"/>
        <v>-0.99996534349831057</v>
      </c>
      <c r="O35">
        <f t="shared" si="2"/>
        <v>1.5811084504068419E-2</v>
      </c>
      <c r="R35">
        <f t="shared" si="6"/>
        <v>0.38520339681073124</v>
      </c>
      <c r="S35">
        <f t="shared" si="7"/>
        <v>9.3632370704199239</v>
      </c>
      <c r="U35">
        <f t="shared" si="9"/>
        <v>0.77040679362146247</v>
      </c>
      <c r="V35">
        <f t="shared" si="8"/>
        <v>18.726474140839848</v>
      </c>
    </row>
    <row r="36" spans="1:22" x14ac:dyDescent="0.25">
      <c r="A36" s="10">
        <v>34</v>
      </c>
      <c r="B36" s="10">
        <v>1700</v>
      </c>
      <c r="C36" s="42">
        <v>2.2460327034406698E-2</v>
      </c>
      <c r="D36" s="43">
        <v>-44.065710747559301</v>
      </c>
      <c r="E36" s="42">
        <v>5.3393780833922901E-3</v>
      </c>
      <c r="F36" s="43">
        <v>-141.13131415561401</v>
      </c>
      <c r="G36" s="13">
        <v>33</v>
      </c>
      <c r="H36" s="7">
        <f t="shared" ref="H36:H53" si="10">100*C35/232.585890107435</f>
        <v>1.8605641262450456</v>
      </c>
      <c r="I36" s="7">
        <f t="shared" ref="I36:I53" si="11">100*E35/309.744364213079</f>
        <v>0.28337180647049681</v>
      </c>
      <c r="K36" s="8">
        <f t="shared" si="0"/>
        <v>5.9962088956667241E-5</v>
      </c>
      <c r="L36" s="8">
        <f t="shared" si="1"/>
        <v>-0.12300430402848872</v>
      </c>
      <c r="M36" s="8">
        <f t="shared" si="5"/>
        <v>-0.99240613721926729</v>
      </c>
      <c r="O36">
        <f t="shared" si="2"/>
        <v>-7.3755950202091836E-6</v>
      </c>
      <c r="R36">
        <f t="shared" si="6"/>
        <v>1.4254479158704963E-5</v>
      </c>
      <c r="S36">
        <f t="shared" si="7"/>
        <v>2.5223314524625018E-4</v>
      </c>
      <c r="U36">
        <f t="shared" si="9"/>
        <v>2.8508958317409926E-5</v>
      </c>
      <c r="V36">
        <f t="shared" si="8"/>
        <v>5.0446629049250035E-4</v>
      </c>
    </row>
    <row r="37" spans="1:22" x14ac:dyDescent="0.25">
      <c r="A37" s="10">
        <v>35</v>
      </c>
      <c r="B37" s="10">
        <v>1750</v>
      </c>
      <c r="C37" s="42">
        <v>4.0401402265781696</v>
      </c>
      <c r="D37" s="43">
        <v>99.338727755851707</v>
      </c>
      <c r="E37" s="42">
        <v>0.86848468909180399</v>
      </c>
      <c r="F37" s="43">
        <v>9.9194762997759298</v>
      </c>
      <c r="G37" s="14">
        <v>34</v>
      </c>
      <c r="H37" s="7">
        <f t="shared" si="10"/>
        <v>9.6567883047556872E-3</v>
      </c>
      <c r="I37" s="7">
        <f t="shared" si="11"/>
        <v>1.7238015280624222E-3</v>
      </c>
      <c r="K37" s="8">
        <f t="shared" si="0"/>
        <v>1.754399964283516</v>
      </c>
      <c r="L37" s="8">
        <f t="shared" si="1"/>
        <v>1.0137118825971464E-2</v>
      </c>
      <c r="M37" s="8">
        <f t="shared" si="5"/>
        <v>-0.99994861809090374</v>
      </c>
      <c r="O37">
        <f t="shared" si="2"/>
        <v>1.7784560906222092E-2</v>
      </c>
      <c r="R37">
        <f t="shared" si="6"/>
        <v>0.37713282759344374</v>
      </c>
      <c r="S37">
        <f t="shared" si="7"/>
        <v>8.1613665252075513</v>
      </c>
      <c r="U37">
        <f t="shared" si="9"/>
        <v>0.75426565518688748</v>
      </c>
      <c r="V37">
        <f t="shared" si="8"/>
        <v>16.322733050415103</v>
      </c>
    </row>
    <row r="38" spans="1:22" x14ac:dyDescent="0.25">
      <c r="A38" s="10">
        <v>36</v>
      </c>
      <c r="B38" s="10">
        <v>1800</v>
      </c>
      <c r="C38" s="42">
        <v>2.2335335509073399E-2</v>
      </c>
      <c r="D38" s="43">
        <v>63.285143048237302</v>
      </c>
      <c r="E38" s="42">
        <v>4.1520700985717201E-3</v>
      </c>
      <c r="F38" s="43">
        <v>-30.8544083074441</v>
      </c>
      <c r="G38" s="14">
        <v>35</v>
      </c>
      <c r="H38" s="7">
        <f t="shared" si="10"/>
        <v>1.7370530193005116</v>
      </c>
      <c r="I38" s="7">
        <f t="shared" si="11"/>
        <v>0.28038756776034734</v>
      </c>
      <c r="K38" s="8">
        <f t="shared" si="0"/>
        <v>4.6368939354395416E-5</v>
      </c>
      <c r="L38" s="8">
        <f t="shared" si="1"/>
        <v>-7.218457779200127E-2</v>
      </c>
      <c r="M38" s="8">
        <f t="shared" si="5"/>
        <v>-0.99739129068234322</v>
      </c>
      <c r="O38">
        <f t="shared" si="2"/>
        <v>-3.347122309959945E-6</v>
      </c>
      <c r="R38">
        <f t="shared" si="6"/>
        <v>8.619843051726687E-6</v>
      </c>
      <c r="S38">
        <f t="shared" si="7"/>
        <v>2.4943360615143755E-4</v>
      </c>
      <c r="U38">
        <f t="shared" si="9"/>
        <v>1.7239686103453374E-5</v>
      </c>
      <c r="V38">
        <f t="shared" si="8"/>
        <v>4.988672123028751E-4</v>
      </c>
    </row>
    <row r="39" spans="1:22" x14ac:dyDescent="0.25">
      <c r="A39" s="10">
        <v>37</v>
      </c>
      <c r="B39" s="10">
        <v>1850</v>
      </c>
      <c r="C39" s="42">
        <v>3.7924988006956402</v>
      </c>
      <c r="D39" s="43">
        <v>-151.98745568232499</v>
      </c>
      <c r="E39" s="42">
        <v>0.86363025654629499</v>
      </c>
      <c r="F39" s="43">
        <v>118.66176092319201</v>
      </c>
      <c r="G39" s="13">
        <v>36</v>
      </c>
      <c r="H39" s="7">
        <f t="shared" si="10"/>
        <v>9.603048361513402E-3</v>
      </c>
      <c r="I39" s="7">
        <f t="shared" si="11"/>
        <v>1.3404828556349239E-3</v>
      </c>
      <c r="K39" s="8">
        <f t="shared" si="0"/>
        <v>1.6376583560981459</v>
      </c>
      <c r="L39" s="8">
        <f t="shared" si="1"/>
        <v>1.1326735161578961E-2</v>
      </c>
      <c r="M39" s="8">
        <f t="shared" si="5"/>
        <v>-0.99993585047770916</v>
      </c>
      <c r="O39">
        <f t="shared" si="2"/>
        <v>1.854932248467047E-2</v>
      </c>
      <c r="R39">
        <f t="shared" si="6"/>
        <v>0.37292861001110966</v>
      </c>
      <c r="S39">
        <f t="shared" si="7"/>
        <v>7.191523576638934</v>
      </c>
      <c r="U39">
        <f t="shared" si="9"/>
        <v>0.74585722002221932</v>
      </c>
      <c r="V39">
        <f t="shared" si="8"/>
        <v>14.383047153277868</v>
      </c>
    </row>
    <row r="40" spans="1:22" x14ac:dyDescent="0.25">
      <c r="A40" s="10">
        <v>38</v>
      </c>
      <c r="B40" s="10">
        <v>1900</v>
      </c>
      <c r="C40" s="42">
        <v>2.1763215045260201E-2</v>
      </c>
      <c r="D40" s="43">
        <v>172.17877382332199</v>
      </c>
      <c r="E40" s="42">
        <v>5.0955877591066998E-3</v>
      </c>
      <c r="F40" s="43">
        <v>92.143909272377101</v>
      </c>
      <c r="G40" s="13">
        <v>37</v>
      </c>
      <c r="H40" s="7">
        <f t="shared" si="10"/>
        <v>1.6305799113367654</v>
      </c>
      <c r="I40" s="7">
        <f t="shared" si="11"/>
        <v>0.27882032938368084</v>
      </c>
      <c r="K40" s="8">
        <f t="shared" si="0"/>
        <v>5.5448186091717321E-5</v>
      </c>
      <c r="L40" s="8">
        <f t="shared" si="1"/>
        <v>0.17305005093605402</v>
      </c>
      <c r="M40" s="8">
        <f t="shared" si="5"/>
        <v>-0.98491303162818855</v>
      </c>
      <c r="O40">
        <f t="shared" si="2"/>
        <v>9.5953114274834842E-6</v>
      </c>
      <c r="R40">
        <f t="shared" si="6"/>
        <v>1.2982507305379019E-5</v>
      </c>
      <c r="S40">
        <f t="shared" si="7"/>
        <v>2.3681876455311997E-4</v>
      </c>
      <c r="U40">
        <f t="shared" si="9"/>
        <v>2.5965014610758038E-5</v>
      </c>
      <c r="V40">
        <f t="shared" si="8"/>
        <v>4.7363752910623995E-4</v>
      </c>
    </row>
    <row r="41" spans="1:22" x14ac:dyDescent="0.25">
      <c r="A41" s="10">
        <v>39</v>
      </c>
      <c r="B41" s="10">
        <v>1950</v>
      </c>
      <c r="C41" s="42">
        <v>3.57328582743513</v>
      </c>
      <c r="D41" s="43">
        <v>-43.441420323442401</v>
      </c>
      <c r="E41" s="42">
        <v>0.85828121026055004</v>
      </c>
      <c r="F41" s="43">
        <v>-132.849207117178</v>
      </c>
      <c r="G41" s="13">
        <v>38</v>
      </c>
      <c r="H41" s="7">
        <f t="shared" si="10"/>
        <v>9.3570659145348154E-3</v>
      </c>
      <c r="I41" s="7">
        <f t="shared" si="11"/>
        <v>1.645094583739173E-3</v>
      </c>
      <c r="K41" s="8">
        <f t="shared" si="0"/>
        <v>1.5334420422889472</v>
      </c>
      <c r="L41" s="8">
        <f t="shared" si="1"/>
        <v>1.0337204276839785E-2</v>
      </c>
      <c r="M41" s="8">
        <f t="shared" si="5"/>
        <v>-0.99994656967646967</v>
      </c>
      <c r="O41">
        <f t="shared" si="2"/>
        <v>1.5851503637835239E-2</v>
      </c>
      <c r="R41">
        <f t="shared" si="6"/>
        <v>0.36832331794315726</v>
      </c>
      <c r="S41">
        <f t="shared" si="7"/>
        <v>6.3841858022743807</v>
      </c>
      <c r="U41">
        <f t="shared" si="9"/>
        <v>0.73664663588631452</v>
      </c>
      <c r="V41">
        <f t="shared" si="8"/>
        <v>12.768371604548761</v>
      </c>
    </row>
    <row r="42" spans="1:22" x14ac:dyDescent="0.25">
      <c r="A42" s="10">
        <v>40</v>
      </c>
      <c r="B42" s="10">
        <v>2000</v>
      </c>
      <c r="C42" s="42">
        <v>2.17903010979206E-2</v>
      </c>
      <c r="D42" s="43">
        <v>-78.455420412360695</v>
      </c>
      <c r="E42" s="42">
        <v>6.1303315241033503E-3</v>
      </c>
      <c r="F42" s="43">
        <v>-169.72897109665399</v>
      </c>
      <c r="G42" s="14">
        <v>39</v>
      </c>
      <c r="H42" s="7">
        <f t="shared" si="10"/>
        <v>1.5363295794876353</v>
      </c>
      <c r="I42" s="7">
        <f t="shared" si="11"/>
        <v>0.27709340650670311</v>
      </c>
      <c r="K42" s="8">
        <f t="shared" si="0"/>
        <v>6.6790884870143253E-5</v>
      </c>
      <c r="L42" s="8">
        <f t="shared" si="1"/>
        <v>-2.2224477109083329E-2</v>
      </c>
      <c r="M42" s="8">
        <f t="shared" si="5"/>
        <v>-0.99975300580554782</v>
      </c>
      <c r="O42">
        <f t="shared" si="2"/>
        <v>-1.4843924918919188E-6</v>
      </c>
      <c r="R42">
        <f t="shared" si="6"/>
        <v>1.8790482297707652E-5</v>
      </c>
      <c r="S42">
        <f t="shared" si="7"/>
        <v>2.3740861096901986E-4</v>
      </c>
      <c r="U42">
        <f t="shared" si="9"/>
        <v>3.7580964595415305E-5</v>
      </c>
      <c r="V42">
        <f t="shared" si="8"/>
        <v>4.7481722193803971E-4</v>
      </c>
    </row>
    <row r="43" spans="1:22" x14ac:dyDescent="0.25">
      <c r="A43" s="10">
        <v>41</v>
      </c>
      <c r="B43" s="10">
        <v>2050</v>
      </c>
      <c r="C43" s="42">
        <v>3.3624497135856499</v>
      </c>
      <c r="D43" s="43">
        <v>64.906218102986202</v>
      </c>
      <c r="E43" s="42">
        <v>0.84823875721604003</v>
      </c>
      <c r="F43" s="43">
        <v>-24.449004346429</v>
      </c>
      <c r="G43" s="14">
        <v>40</v>
      </c>
      <c r="H43" s="7">
        <f t="shared" si="10"/>
        <v>9.368711527537342E-3</v>
      </c>
      <c r="I43" s="7">
        <f t="shared" si="11"/>
        <v>1.9791583745769723E-3</v>
      </c>
      <c r="K43" s="8">
        <f t="shared" si="0"/>
        <v>1.4260800831266607</v>
      </c>
      <c r="L43" s="8">
        <f t="shared" si="1"/>
        <v>1.1254570882528174E-2</v>
      </c>
      <c r="M43" s="8">
        <f t="shared" si="5"/>
        <v>-0.99993666531148373</v>
      </c>
      <c r="O43">
        <f t="shared" si="2"/>
        <v>1.6049919379710672E-2</v>
      </c>
      <c r="R43">
        <f t="shared" si="6"/>
        <v>0.35975449462170606</v>
      </c>
      <c r="S43">
        <f t="shared" si="7"/>
        <v>5.6530340381961093</v>
      </c>
      <c r="U43">
        <f t="shared" si="9"/>
        <v>0.71950898924341211</v>
      </c>
      <c r="V43">
        <f t="shared" si="8"/>
        <v>11.306068076392219</v>
      </c>
    </row>
    <row r="44" spans="1:22" x14ac:dyDescent="0.25">
      <c r="A44" s="10">
        <v>42</v>
      </c>
      <c r="B44" s="10">
        <v>2100</v>
      </c>
      <c r="C44" s="42">
        <v>2.1828658953262602E-2</v>
      </c>
      <c r="D44" s="43">
        <v>29.147221547285699</v>
      </c>
      <c r="E44" s="42">
        <v>5.2794950515252497E-3</v>
      </c>
      <c r="F44" s="43">
        <v>-67.054233391391804</v>
      </c>
      <c r="G44" s="13">
        <v>41</v>
      </c>
      <c r="H44" s="7">
        <f t="shared" si="10"/>
        <v>1.4456808674131019</v>
      </c>
      <c r="I44" s="7">
        <f t="shared" si="11"/>
        <v>0.27385123192508531</v>
      </c>
      <c r="K44" s="8">
        <f t="shared" si="0"/>
        <v>5.7622148462591123E-5</v>
      </c>
      <c r="L44" s="8">
        <f t="shared" si="1"/>
        <v>-0.10802319069542973</v>
      </c>
      <c r="M44" s="8">
        <f t="shared" si="5"/>
        <v>-0.99414837437476045</v>
      </c>
      <c r="O44">
        <f t="shared" si="2"/>
        <v>-6.2245283316548444E-6</v>
      </c>
      <c r="R44">
        <f t="shared" si="6"/>
        <v>1.3936533999539799E-5</v>
      </c>
      <c r="S44">
        <f t="shared" si="7"/>
        <v>2.3824517584892577E-4</v>
      </c>
      <c r="U44">
        <f t="shared" si="9"/>
        <v>2.7873067999079599E-5</v>
      </c>
      <c r="V44">
        <f t="shared" si="8"/>
        <v>4.7649035169785155E-4</v>
      </c>
    </row>
    <row r="45" spans="1:22" x14ac:dyDescent="0.25">
      <c r="A45" s="10">
        <v>43</v>
      </c>
      <c r="B45" s="10">
        <v>2150</v>
      </c>
      <c r="C45" s="42">
        <v>3.17837729779917</v>
      </c>
      <c r="D45" s="43">
        <v>173.53624739416099</v>
      </c>
      <c r="E45" s="42">
        <v>0.84213384989151097</v>
      </c>
      <c r="F45" s="43">
        <v>84.282495338079201</v>
      </c>
      <c r="G45" s="13">
        <v>42</v>
      </c>
      <c r="H45" s="7">
        <f t="shared" si="10"/>
        <v>9.385203437396657E-3</v>
      </c>
      <c r="I45" s="7">
        <f t="shared" si="11"/>
        <v>1.7044684783653998E-3</v>
      </c>
      <c r="K45" s="8">
        <f t="shared" si="0"/>
        <v>1.3383095551016961</v>
      </c>
      <c r="L45" s="8">
        <f t="shared" si="1"/>
        <v>1.302543110327199E-2</v>
      </c>
      <c r="M45" s="8">
        <f t="shared" si="5"/>
        <v>-0.99991516547383852</v>
      </c>
      <c r="O45">
        <f t="shared" si="2"/>
        <v>1.7432058904827734E-2</v>
      </c>
      <c r="R45">
        <f t="shared" si="6"/>
        <v>0.35459471056654895</v>
      </c>
      <c r="S45">
        <f t="shared" si="7"/>
        <v>5.0510411235825767</v>
      </c>
      <c r="U45">
        <f t="shared" si="9"/>
        <v>0.70918942113309791</v>
      </c>
      <c r="V45">
        <f t="shared" si="8"/>
        <v>10.102082247165153</v>
      </c>
    </row>
    <row r="46" spans="1:22" x14ac:dyDescent="0.25">
      <c r="A46" s="10">
        <v>44</v>
      </c>
      <c r="B46" s="10">
        <v>2200</v>
      </c>
      <c r="C46" s="42">
        <v>2.1266694030408199E-2</v>
      </c>
      <c r="D46" s="43">
        <v>137.49207451051001</v>
      </c>
      <c r="E46" s="42">
        <v>5.3446973521149403E-3</v>
      </c>
      <c r="F46" s="43">
        <v>54.189172982823301</v>
      </c>
      <c r="G46" s="13">
        <v>43</v>
      </c>
      <c r="H46" s="7">
        <f t="shared" si="10"/>
        <v>1.3665391724025171</v>
      </c>
      <c r="I46" s="7">
        <f t="shared" si="11"/>
        <v>0.27188028167388745</v>
      </c>
      <c r="K46" s="8">
        <f t="shared" si="0"/>
        <v>5.6832021636280658E-5</v>
      </c>
      <c r="L46" s="8">
        <f t="shared" si="1"/>
        <v>0.11662166127030325</v>
      </c>
      <c r="M46" s="8">
        <f t="shared" si="5"/>
        <v>-0.99317641339419382</v>
      </c>
      <c r="O46">
        <f t="shared" si="2"/>
        <v>6.6278447765728688E-6</v>
      </c>
      <c r="R46">
        <f t="shared" si="6"/>
        <v>1.4282894892852228E-5</v>
      </c>
      <c r="S46">
        <f t="shared" si="7"/>
        <v>2.2613613749149987E-4</v>
      </c>
      <c r="U46">
        <f t="shared" si="9"/>
        <v>2.8565789785704455E-5</v>
      </c>
      <c r="V46">
        <f t="shared" si="8"/>
        <v>4.5227227498299973E-4</v>
      </c>
    </row>
    <row r="47" spans="1:22" x14ac:dyDescent="0.25">
      <c r="A47" s="10">
        <v>45</v>
      </c>
      <c r="B47" s="10">
        <v>2250</v>
      </c>
      <c r="C47" s="42">
        <v>3.00925121845715</v>
      </c>
      <c r="D47" s="43">
        <v>-77.923861671348902</v>
      </c>
      <c r="E47" s="42">
        <v>0.83568375866240496</v>
      </c>
      <c r="F47" s="43">
        <v>-167.20735195185401</v>
      </c>
      <c r="G47" s="14">
        <v>44</v>
      </c>
      <c r="H47" s="7">
        <f t="shared" si="10"/>
        <v>9.1435873520035061E-3</v>
      </c>
      <c r="I47" s="7">
        <f t="shared" si="11"/>
        <v>1.7255188373462129E-3</v>
      </c>
      <c r="K47" s="8">
        <f t="shared" si="0"/>
        <v>1.2573911844998464</v>
      </c>
      <c r="L47" s="8">
        <f t="shared" si="1"/>
        <v>1.2506443912245693E-2</v>
      </c>
      <c r="M47" s="8">
        <f t="shared" si="5"/>
        <v>-0.99992179137204018</v>
      </c>
      <c r="O47">
        <f t="shared" si="2"/>
        <v>1.5725492324699504E-2</v>
      </c>
      <c r="R47">
        <f t="shared" si="6"/>
        <v>0.34918367224606234</v>
      </c>
      <c r="S47">
        <f t="shared" si="7"/>
        <v>4.5277964478929213</v>
      </c>
      <c r="U47">
        <f t="shared" si="9"/>
        <v>0.69836734449212468</v>
      </c>
      <c r="V47">
        <f t="shared" si="8"/>
        <v>9.0555928957858427</v>
      </c>
    </row>
    <row r="48" spans="1:22" x14ac:dyDescent="0.25">
      <c r="A48" s="10">
        <v>46</v>
      </c>
      <c r="B48" s="10">
        <v>2300</v>
      </c>
      <c r="C48" s="42">
        <v>2.1068876831370299E-2</v>
      </c>
      <c r="D48" s="43">
        <v>-113.035237053976</v>
      </c>
      <c r="E48" s="42">
        <v>6.6279959569343298E-3</v>
      </c>
      <c r="F48" s="43">
        <v>159.702021237949</v>
      </c>
      <c r="G48" s="14">
        <v>45</v>
      </c>
      <c r="H48" s="7">
        <f t="shared" si="10"/>
        <v>1.2938236352459431</v>
      </c>
      <c r="I48" s="7">
        <f t="shared" si="11"/>
        <v>0.26979788987783565</v>
      </c>
      <c r="K48" s="8">
        <f t="shared" si="0"/>
        <v>6.9822215227734855E-5</v>
      </c>
      <c r="L48" s="8">
        <f t="shared" si="1"/>
        <v>4.7751982529197566E-2</v>
      </c>
      <c r="M48" s="8">
        <f t="shared" si="5"/>
        <v>-0.99885922339663624</v>
      </c>
      <c r="O48">
        <f t="shared" si="2"/>
        <v>3.3341492017046671E-6</v>
      </c>
      <c r="R48">
        <f t="shared" si="6"/>
        <v>2.196516520256891E-5</v>
      </c>
      <c r="S48">
        <f t="shared" si="7"/>
        <v>2.219487854677261E-4</v>
      </c>
      <c r="U48">
        <f t="shared" si="9"/>
        <v>4.3930330405137821E-5</v>
      </c>
      <c r="V48">
        <f t="shared" si="8"/>
        <v>4.4389757093545219E-4</v>
      </c>
    </row>
    <row r="49" spans="1:22" x14ac:dyDescent="0.25">
      <c r="A49" s="10">
        <v>47</v>
      </c>
      <c r="B49" s="10">
        <v>2350</v>
      </c>
      <c r="C49" s="42">
        <v>2.8476821458690398</v>
      </c>
      <c r="D49" s="43">
        <v>30.479182580679101</v>
      </c>
      <c r="E49" s="42">
        <v>0.825417437226311</v>
      </c>
      <c r="F49" s="43">
        <v>-58.798858722719899</v>
      </c>
      <c r="G49" s="13">
        <v>46</v>
      </c>
      <c r="H49" s="7">
        <f t="shared" si="10"/>
        <v>9.0585361053666068E-3</v>
      </c>
      <c r="I49" s="7">
        <f t="shared" si="11"/>
        <v>2.1398277814587792E-3</v>
      </c>
      <c r="K49" s="8">
        <f t="shared" si="0"/>
        <v>1.1752632494391724</v>
      </c>
      <c r="L49" s="8">
        <f t="shared" si="1"/>
        <v>1.2601538928746089E-2</v>
      </c>
      <c r="M49" s="8">
        <f t="shared" si="5"/>
        <v>-0.99992059745593165</v>
      </c>
      <c r="O49">
        <f t="shared" si="2"/>
        <v>1.4810125589332356E-2</v>
      </c>
      <c r="R49">
        <f t="shared" si="6"/>
        <v>0.3406569728386255</v>
      </c>
      <c r="S49">
        <f t="shared" si="7"/>
        <v>4.0546468019506499</v>
      </c>
      <c r="U49">
        <f t="shared" si="9"/>
        <v>0.68131394567725101</v>
      </c>
      <c r="V49">
        <f t="shared" si="8"/>
        <v>8.1092936039012997</v>
      </c>
    </row>
    <row r="50" spans="1:22" x14ac:dyDescent="0.25">
      <c r="A50" s="10">
        <v>48</v>
      </c>
      <c r="B50" s="10">
        <v>2400</v>
      </c>
      <c r="C50" s="42">
        <v>2.1169564527432301E-2</v>
      </c>
      <c r="D50" s="43">
        <v>-4.9640151493603604</v>
      </c>
      <c r="E50" s="42">
        <v>6.3234149972752202E-3</v>
      </c>
      <c r="F50" s="43">
        <v>-100.160568480121</v>
      </c>
      <c r="G50" s="13">
        <v>47</v>
      </c>
      <c r="H50" s="7">
        <f t="shared" si="10"/>
        <v>1.2243572232836875</v>
      </c>
      <c r="I50" s="7">
        <f t="shared" si="11"/>
        <v>0.26648344008560904</v>
      </c>
      <c r="K50" s="8">
        <f t="shared" si="0"/>
        <v>6.6931970909275463E-5</v>
      </c>
      <c r="L50" s="8">
        <f t="shared" si="1"/>
        <v>-9.0571274249131362E-2</v>
      </c>
      <c r="M50" s="8">
        <f t="shared" si="5"/>
        <v>-0.9958899759917702</v>
      </c>
      <c r="O50">
        <f t="shared" si="2"/>
        <v>-6.0621138932588705E-6</v>
      </c>
      <c r="R50">
        <f t="shared" si="6"/>
        <v>1.9992788613882585E-5</v>
      </c>
      <c r="S50">
        <f t="shared" si="7"/>
        <v>2.2407523114055999E-4</v>
      </c>
      <c r="U50">
        <f t="shared" si="9"/>
        <v>3.998557722776517E-5</v>
      </c>
      <c r="V50">
        <f t="shared" si="8"/>
        <v>4.4815046228111998E-4</v>
      </c>
    </row>
    <row r="51" spans="1:22" x14ac:dyDescent="0.25">
      <c r="A51" s="10">
        <v>49</v>
      </c>
      <c r="B51" s="10">
        <v>2450</v>
      </c>
      <c r="C51" s="42">
        <v>2.7043400602193399</v>
      </c>
      <c r="D51" s="43">
        <v>139.06878769790799</v>
      </c>
      <c r="E51" s="42">
        <v>0.81781207130665201</v>
      </c>
      <c r="F51" s="43">
        <v>49.896855485742002</v>
      </c>
      <c r="G51" s="13">
        <v>48</v>
      </c>
      <c r="H51" s="7">
        <f t="shared" si="10"/>
        <v>9.1018266489225775E-3</v>
      </c>
      <c r="I51" s="7">
        <f t="shared" si="11"/>
        <v>2.0414947704828052E-3</v>
      </c>
      <c r="K51" s="8">
        <f t="shared" si="0"/>
        <v>1.1058209730827673</v>
      </c>
      <c r="L51" s="8">
        <f t="shared" si="1"/>
        <v>1.4453320654702548E-2</v>
      </c>
      <c r="M51" s="8">
        <f t="shared" si="5"/>
        <v>-0.99989554530563463</v>
      </c>
      <c r="O51">
        <f t="shared" si="2"/>
        <v>1.5982785110660432E-2</v>
      </c>
      <c r="R51">
        <f t="shared" si="6"/>
        <v>0.33440829198743821</v>
      </c>
      <c r="S51">
        <f t="shared" si="7"/>
        <v>3.6567275806535715</v>
      </c>
      <c r="U51">
        <f t="shared" si="9"/>
        <v>0.66881658397487642</v>
      </c>
      <c r="V51">
        <f t="shared" si="8"/>
        <v>7.313455161307143</v>
      </c>
    </row>
    <row r="52" spans="1:22" x14ac:dyDescent="0.25">
      <c r="A52" s="10">
        <v>50</v>
      </c>
      <c r="B52" s="10">
        <v>2500</v>
      </c>
      <c r="C52" s="42">
        <v>2.0720001479093701E-2</v>
      </c>
      <c r="D52" s="43">
        <v>102.993940728955</v>
      </c>
      <c r="E52" s="42">
        <v>5.7949037694112002E-3</v>
      </c>
      <c r="F52" s="43">
        <v>15.5650126604578</v>
      </c>
      <c r="G52" s="14">
        <v>49</v>
      </c>
      <c r="H52" s="7">
        <f t="shared" si="10"/>
        <v>1.1627274805750958</v>
      </c>
      <c r="I52" s="7">
        <f t="shared" si="11"/>
        <v>0.26402807146607632</v>
      </c>
      <c r="K52" s="8">
        <f t="shared" si="0"/>
        <v>6.0035207336702864E-5</v>
      </c>
      <c r="L52" s="8">
        <f t="shared" si="1"/>
        <v>4.485989967061866E-2</v>
      </c>
      <c r="M52" s="8">
        <f t="shared" si="5"/>
        <v>-0.99899328796621156</v>
      </c>
      <c r="O52">
        <f t="shared" si="2"/>
        <v>2.6931733778292798E-6</v>
      </c>
      <c r="R52">
        <f t="shared" si="6"/>
        <v>1.679045484836807E-5</v>
      </c>
      <c r="S52">
        <f t="shared" si="7"/>
        <v>2.1465923064682257E-4</v>
      </c>
      <c r="U52">
        <f t="shared" si="9"/>
        <v>3.358090969673614E-5</v>
      </c>
      <c r="V52">
        <f t="shared" si="8"/>
        <v>4.2931846129364514E-4</v>
      </c>
    </row>
    <row r="53" spans="1:22" x14ac:dyDescent="0.25">
      <c r="G53" s="14">
        <v>50</v>
      </c>
      <c r="H53" s="7">
        <f t="shared" si="10"/>
        <v>8.908537602828278E-3</v>
      </c>
      <c r="I53" s="7">
        <f t="shared" si="11"/>
        <v>1.8708665722243058E-3</v>
      </c>
      <c r="O53" s="16">
        <f>SUM(O2:O52)</f>
        <v>13513.047800963888</v>
      </c>
      <c r="R53" s="12">
        <f>SUM(R3:R52)</f>
        <v>47980.244017202524</v>
      </c>
      <c r="S53" s="12">
        <f>SUM(S3:S52)</f>
        <v>29586.363841349925</v>
      </c>
      <c r="U53" s="11">
        <f>SQRT(SUM(U4:U52))</f>
        <v>4.3493531289753671</v>
      </c>
      <c r="V53" s="11">
        <f>SQRT(SUM(V4:V52))</f>
        <v>71.249781793574726</v>
      </c>
    </row>
    <row r="54" spans="1:22" x14ac:dyDescent="0.25">
      <c r="R54" s="11">
        <f>SQRT(R53)</f>
        <v>219.04393170595372</v>
      </c>
      <c r="S54" s="11">
        <f>SQRT(S53)</f>
        <v>172.00687149457119</v>
      </c>
    </row>
    <row r="55" spans="1:22" x14ac:dyDescent="0.25">
      <c r="R55" s="8">
        <f>R54*S54</f>
        <v>37677.061412611612</v>
      </c>
      <c r="U55" s="8">
        <f>U53/E3*100</f>
        <v>1.4041750654689442</v>
      </c>
      <c r="V55" s="8">
        <f>V53/C3*100</f>
        <v>30.633750723512659</v>
      </c>
    </row>
    <row r="56" spans="1:22" x14ac:dyDescent="0.25">
      <c r="U56" s="8" t="s">
        <v>34</v>
      </c>
      <c r="V56" s="8" t="s">
        <v>35</v>
      </c>
    </row>
    <row r="57" spans="1:22" x14ac:dyDescent="0.25">
      <c r="Q57" t="s">
        <v>30</v>
      </c>
      <c r="R57">
        <f>SQRT(R55*R55-P3*P3-O3*O3)</f>
        <v>11047.282041997278</v>
      </c>
    </row>
    <row r="58" spans="1:22" x14ac:dyDescent="0.25">
      <c r="Q58" t="s">
        <v>31</v>
      </c>
      <c r="R58">
        <f>O53/R55</f>
        <v>0.35865450473907384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25" workbookViewId="0">
      <selection activeCell="C28" sqref="C28:F52"/>
    </sheetView>
  </sheetViews>
  <sheetFormatPr baseColWidth="10" defaultRowHeight="15" x14ac:dyDescent="0.25"/>
  <cols>
    <col min="3" max="3" width="14.5703125" bestFit="1" customWidth="1"/>
    <col min="4" max="4" width="16.42578125" bestFit="1" customWidth="1"/>
    <col min="5" max="5" width="15.5703125" bestFit="1" customWidth="1"/>
    <col min="6" max="6" width="16.42578125" bestFit="1" customWidth="1"/>
    <col min="7" max="9" width="12" customWidth="1"/>
    <col min="11" max="11" width="12" bestFit="1" customWidth="1"/>
    <col min="15" max="15" width="11.140625" customWidth="1"/>
    <col min="18" max="18" width="11.85546875" bestFit="1" customWidth="1"/>
    <col min="22" max="22" width="12" bestFit="1" customWidth="1"/>
  </cols>
  <sheetData>
    <row r="1" spans="1:22" x14ac:dyDescent="0.25">
      <c r="B1" s="15" t="s">
        <v>36</v>
      </c>
      <c r="C1" s="15" t="s">
        <v>0</v>
      </c>
      <c r="D1" s="15" t="s">
        <v>41</v>
      </c>
      <c r="E1" s="15" t="s">
        <v>42</v>
      </c>
      <c r="F1" s="15" t="s">
        <v>43</v>
      </c>
      <c r="H1" s="17" t="s">
        <v>49</v>
      </c>
      <c r="I1" s="17" t="s">
        <v>50</v>
      </c>
      <c r="K1" s="19" t="s">
        <v>21</v>
      </c>
      <c r="L1" s="19" t="s">
        <v>22</v>
      </c>
      <c r="M1" s="19" t="s">
        <v>27</v>
      </c>
      <c r="N1" s="18"/>
      <c r="O1" s="19" t="s">
        <v>25</v>
      </c>
      <c r="P1" s="19" t="s">
        <v>54</v>
      </c>
      <c r="R1" s="19" t="s">
        <v>28</v>
      </c>
      <c r="S1" s="19" t="s">
        <v>29</v>
      </c>
      <c r="U1" s="19" t="s">
        <v>34</v>
      </c>
      <c r="V1" s="19" t="s">
        <v>35</v>
      </c>
    </row>
    <row r="2" spans="1:22" x14ac:dyDescent="0.25">
      <c r="A2">
        <v>0</v>
      </c>
      <c r="B2" s="3">
        <v>0</v>
      </c>
      <c r="C2" s="28">
        <v>3.0374758452751298E-7</v>
      </c>
      <c r="D2" s="31">
        <v>0</v>
      </c>
      <c r="E2" s="28">
        <v>9.8025397171929199E-5</v>
      </c>
      <c r="F2" s="31">
        <v>0</v>
      </c>
      <c r="G2" t="s">
        <v>36</v>
      </c>
      <c r="H2" s="17" t="s">
        <v>37</v>
      </c>
      <c r="I2" s="24" t="s">
        <v>40</v>
      </c>
      <c r="K2" s="20">
        <f>C2*E2/2</f>
        <v>1.4887488806661797E-11</v>
      </c>
      <c r="L2" s="20">
        <f>COS((F2-D2)*3.14159/180)</f>
        <v>1</v>
      </c>
      <c r="M2" s="20">
        <f>SIN((F2-D2)*3.14159/180)</f>
        <v>0</v>
      </c>
      <c r="N2" s="18"/>
      <c r="O2" s="18">
        <f>K2*L2</f>
        <v>1.4887488806661797E-11</v>
      </c>
      <c r="P2" s="18"/>
    </row>
    <row r="3" spans="1:22" x14ac:dyDescent="0.25">
      <c r="A3">
        <v>1</v>
      </c>
      <c r="B3" s="2">
        <v>50</v>
      </c>
      <c r="C3" s="29">
        <v>22.9359857482746</v>
      </c>
      <c r="D3" s="32">
        <v>-3.6519774531621199</v>
      </c>
      <c r="E3" s="29">
        <v>307.75898949651298</v>
      </c>
      <c r="F3" s="32">
        <v>-0.36909599513097802</v>
      </c>
      <c r="G3" s="2">
        <v>1</v>
      </c>
      <c r="H3" s="26">
        <f>C3*100/22.9359857482746</f>
        <v>100.00000000000001</v>
      </c>
      <c r="I3" s="25">
        <f>E3*100/307.758989496513</f>
        <v>100</v>
      </c>
      <c r="K3" s="20">
        <f t="shared" ref="K3:K52" si="0">C3*E3/2</f>
        <v>3529.3778984977071</v>
      </c>
      <c r="L3" s="20">
        <f t="shared" ref="L3:L52" si="1">COS((F3-D3)*3.14159/180)</f>
        <v>0.99835897351361125</v>
      </c>
      <c r="M3" s="20">
        <f>SIN((F3-D3)*3.14159/180)</f>
        <v>5.7265696580487309E-2</v>
      </c>
      <c r="N3" s="18"/>
      <c r="O3" s="18">
        <f t="shared" ref="O3:O52" si="2">K3*L3</f>
        <v>3523.5860958857975</v>
      </c>
      <c r="P3" s="18">
        <f>K3*M3</f>
        <v>202.11228385324762</v>
      </c>
      <c r="R3">
        <f>E3*E3/2</f>
        <v>47357.797807957395</v>
      </c>
      <c r="S3">
        <f>C3*C3/2</f>
        <v>263.0297211225278</v>
      </c>
    </row>
    <row r="4" spans="1:22" x14ac:dyDescent="0.25">
      <c r="A4">
        <v>2</v>
      </c>
      <c r="B4" s="3">
        <v>100</v>
      </c>
      <c r="C4" s="28">
        <v>6.7719353594759097E-3</v>
      </c>
      <c r="D4" s="31">
        <v>-7.3830066374217997</v>
      </c>
      <c r="E4" s="28">
        <v>4.0465796241273E-2</v>
      </c>
      <c r="F4" s="31">
        <v>-2.5829912717760699</v>
      </c>
      <c r="G4" s="3">
        <v>2</v>
      </c>
      <c r="H4" s="26">
        <f t="shared" ref="H4:H52" si="3">C4*100/22.9359857482746</f>
        <v>2.9525373070068903E-2</v>
      </c>
      <c r="I4" s="27">
        <f t="shared" ref="I4:I52" si="4">E4*100/307.758989496513</f>
        <v>1.3148534282450747E-2</v>
      </c>
      <c r="K4" s="20">
        <f t="shared" si="0"/>
        <v>1.3701587820781199E-4</v>
      </c>
      <c r="L4" s="20">
        <f t="shared" si="1"/>
        <v>0.99649284272993155</v>
      </c>
      <c r="M4" s="20">
        <f>SIN((F4-D4)*3.14159/180)</f>
        <v>8.3678040058428091E-2</v>
      </c>
      <c r="N4" s="18"/>
      <c r="O4" s="18">
        <f t="shared" si="2"/>
        <v>1.3653534197444065E-4</v>
      </c>
      <c r="P4" s="18"/>
      <c r="R4">
        <f t="shared" ref="R4:R52" si="5">E4*E4/2</f>
        <v>8.1874033272011197E-4</v>
      </c>
      <c r="S4">
        <f t="shared" ref="S4:S52" si="6">C4*C4/2</f>
        <v>2.2929554256460061E-5</v>
      </c>
      <c r="U4">
        <f>E4*E4</f>
        <v>1.6374806654402239E-3</v>
      </c>
      <c r="V4">
        <f>C4*C4</f>
        <v>4.5859108512920122E-5</v>
      </c>
    </row>
    <row r="5" spans="1:22" x14ac:dyDescent="0.25">
      <c r="A5">
        <v>3</v>
      </c>
      <c r="B5" s="2">
        <v>150</v>
      </c>
      <c r="C5" s="29">
        <v>19.401202778756598</v>
      </c>
      <c r="D5" s="32">
        <v>168.69699594442301</v>
      </c>
      <c r="E5" s="29">
        <v>9.3466835182841699</v>
      </c>
      <c r="F5" s="32">
        <v>66.559758893308299</v>
      </c>
      <c r="G5" s="2">
        <v>3</v>
      </c>
      <c r="H5" s="26">
        <f t="shared" si="3"/>
        <v>84.588484627115221</v>
      </c>
      <c r="I5" s="25">
        <f t="shared" si="4"/>
        <v>3.0370139743359377</v>
      </c>
      <c r="K5" s="20">
        <f t="shared" si="0"/>
        <v>90.668451123546674</v>
      </c>
      <c r="L5" s="20">
        <f t="shared" si="1"/>
        <v>-0.21025251679107471</v>
      </c>
      <c r="M5" s="20">
        <f>SIN((F5-D5)*3.14159/180)</f>
        <v>-0.97764711383147795</v>
      </c>
      <c r="N5" s="18"/>
      <c r="O5" s="18">
        <f t="shared" si="2"/>
        <v>-19.063270042274233</v>
      </c>
      <c r="P5" s="18"/>
      <c r="R5">
        <f t="shared" si="5"/>
        <v>43.680246395482477</v>
      </c>
      <c r="S5">
        <f t="shared" si="6"/>
        <v>188.20333463121636</v>
      </c>
      <c r="U5">
        <f t="shared" ref="U5:U52" si="7">E5*E5</f>
        <v>87.360492790964955</v>
      </c>
      <c r="V5">
        <f t="shared" ref="V5:V52" si="8">C5*C5</f>
        <v>376.40666926243273</v>
      </c>
    </row>
    <row r="6" spans="1:22" x14ac:dyDescent="0.25">
      <c r="A6">
        <v>4</v>
      </c>
      <c r="B6" s="3">
        <v>200</v>
      </c>
      <c r="C6" s="28">
        <v>1.04688261512541E-2</v>
      </c>
      <c r="D6" s="31">
        <v>164.47498033263301</v>
      </c>
      <c r="E6" s="28">
        <v>2.0278139377854699E-2</v>
      </c>
      <c r="F6" s="31">
        <v>17.7122025925716</v>
      </c>
      <c r="G6" s="3">
        <v>4</v>
      </c>
      <c r="H6" s="26">
        <f t="shared" si="3"/>
        <v>4.5643672202061933E-2</v>
      </c>
      <c r="I6" s="27">
        <f t="shared" si="4"/>
        <v>6.5889673640498019E-3</v>
      </c>
      <c r="K6" s="20">
        <f t="shared" si="0"/>
        <v>1.0614415790883041E-4</v>
      </c>
      <c r="L6" s="20">
        <f t="shared" si="1"/>
        <v>-0.83640722603026874</v>
      </c>
      <c r="M6" s="20">
        <f t="shared" ref="M6:M52" si="9">SIN((F6-D6)*3.14159/180)</f>
        <v>-0.54810852232413876</v>
      </c>
      <c r="N6" s="18"/>
      <c r="O6" s="18">
        <f t="shared" si="2"/>
        <v>-8.8779740675843654E-5</v>
      </c>
      <c r="P6" s="18"/>
      <c r="R6">
        <f t="shared" si="5"/>
        <v>2.056014683138507E-4</v>
      </c>
      <c r="S6">
        <f t="shared" si="6"/>
        <v>5.4798160492590869E-5</v>
      </c>
      <c r="U6">
        <f t="shared" si="7"/>
        <v>4.1120293662770139E-4</v>
      </c>
      <c r="V6">
        <f t="shared" si="8"/>
        <v>1.0959632098518174E-4</v>
      </c>
    </row>
    <row r="7" spans="1:22" x14ac:dyDescent="0.25">
      <c r="A7">
        <v>5</v>
      </c>
      <c r="B7" s="2">
        <v>250</v>
      </c>
      <c r="C7" s="29">
        <v>13.5771612151383</v>
      </c>
      <c r="D7" s="32">
        <v>-20.253233347646798</v>
      </c>
      <c r="E7" s="29">
        <v>10.735269200025</v>
      </c>
      <c r="F7" s="32">
        <v>-117.42601686178401</v>
      </c>
      <c r="G7" s="2">
        <v>5</v>
      </c>
      <c r="H7" s="26">
        <f t="shared" si="3"/>
        <v>59.195891400306031</v>
      </c>
      <c r="I7" s="25">
        <f t="shared" si="4"/>
        <v>3.4882065403150913</v>
      </c>
      <c r="K7" s="20">
        <f t="shared" si="0"/>
        <v>72.877240308324104</v>
      </c>
      <c r="L7" s="20">
        <f t="shared" si="1"/>
        <v>-0.12486052647939123</v>
      </c>
      <c r="M7" s="20">
        <f t="shared" si="9"/>
        <v>-0.99217430370237325</v>
      </c>
      <c r="N7" s="18"/>
      <c r="O7" s="18">
        <f t="shared" si="2"/>
        <v>-9.0994905932624608</v>
      </c>
      <c r="P7" s="18"/>
      <c r="R7">
        <f t="shared" si="5"/>
        <v>57.623002398502699</v>
      </c>
      <c r="S7">
        <f t="shared" si="6"/>
        <v>92.169653330927858</v>
      </c>
      <c r="U7">
        <f t="shared" si="7"/>
        <v>115.2460047970054</v>
      </c>
      <c r="V7">
        <f t="shared" si="8"/>
        <v>184.33930666185572</v>
      </c>
    </row>
    <row r="8" spans="1:22" x14ac:dyDescent="0.25">
      <c r="A8">
        <v>6</v>
      </c>
      <c r="B8" s="3">
        <v>300</v>
      </c>
      <c r="C8" s="28">
        <v>9.8058654058402698E-3</v>
      </c>
      <c r="D8" s="31">
        <v>-25.8097243572048</v>
      </c>
      <c r="E8" s="28">
        <v>9.6747380437801501E-3</v>
      </c>
      <c r="F8" s="31">
        <v>-53.602832716407001</v>
      </c>
      <c r="G8" s="3">
        <v>6</v>
      </c>
      <c r="H8" s="26">
        <f t="shared" si="3"/>
        <v>4.275318930461898E-2</v>
      </c>
      <c r="I8" s="27">
        <f t="shared" si="4"/>
        <v>3.1436085943769869E-3</v>
      </c>
      <c r="K8" s="20">
        <f t="shared" si="0"/>
        <v>4.7434589547035268E-5</v>
      </c>
      <c r="L8" s="20">
        <f t="shared" si="1"/>
        <v>0.88463725770044754</v>
      </c>
      <c r="M8" s="20">
        <f t="shared" si="9"/>
        <v>-0.46627987549135325</v>
      </c>
      <c r="N8" s="18"/>
      <c r="O8" s="18">
        <f t="shared" si="2"/>
        <v>4.1962405217035595E-5</v>
      </c>
      <c r="P8" s="18"/>
      <c r="R8">
        <f t="shared" si="5"/>
        <v>4.6800278107883483E-5</v>
      </c>
      <c r="S8">
        <f t="shared" si="6"/>
        <v>4.8077498178727478E-5</v>
      </c>
      <c r="U8">
        <f t="shared" si="7"/>
        <v>9.3600556215766965E-5</v>
      </c>
      <c r="V8">
        <f t="shared" si="8"/>
        <v>9.6154996357454957E-5</v>
      </c>
    </row>
    <row r="9" spans="1:22" x14ac:dyDescent="0.25">
      <c r="A9">
        <v>7</v>
      </c>
      <c r="B9" s="2">
        <v>350</v>
      </c>
      <c r="C9" s="29">
        <v>7.3841808951174999</v>
      </c>
      <c r="D9" s="32">
        <v>147.14936477233601</v>
      </c>
      <c r="E9" s="29">
        <v>8.15674570514485</v>
      </c>
      <c r="F9" s="32">
        <v>51.970446830707203</v>
      </c>
      <c r="G9" s="2">
        <v>7</v>
      </c>
      <c r="H9" s="26">
        <f t="shared" si="3"/>
        <v>32.194739638225435</v>
      </c>
      <c r="I9" s="25">
        <f t="shared" si="4"/>
        <v>2.650367977386821</v>
      </c>
      <c r="K9" s="20">
        <f t="shared" si="0"/>
        <v>30.115442901131161</v>
      </c>
      <c r="L9" s="20">
        <f t="shared" si="1"/>
        <v>-9.0264739664723342E-2</v>
      </c>
      <c r="M9" s="20">
        <f t="shared" si="9"/>
        <v>-0.99591780623365689</v>
      </c>
      <c r="N9" s="18"/>
      <c r="O9" s="18">
        <f t="shared" si="2"/>
        <v>-2.7183626133584449</v>
      </c>
      <c r="P9" s="18"/>
      <c r="R9">
        <f t="shared" si="5"/>
        <v>33.26625024919948</v>
      </c>
      <c r="S9">
        <f t="shared" si="6"/>
        <v>27.26306374590914</v>
      </c>
      <c r="U9">
        <f t="shared" si="7"/>
        <v>66.53250049839896</v>
      </c>
      <c r="V9">
        <f t="shared" si="8"/>
        <v>54.526127491818279</v>
      </c>
    </row>
    <row r="10" spans="1:22" x14ac:dyDescent="0.25">
      <c r="A10">
        <v>8</v>
      </c>
      <c r="B10" s="3">
        <v>400</v>
      </c>
      <c r="C10" s="28">
        <v>5.9550399777440303E-3</v>
      </c>
      <c r="D10" s="31">
        <v>137.134663527811</v>
      </c>
      <c r="E10" s="28">
        <v>1.4369286846117499E-2</v>
      </c>
      <c r="F10" s="31">
        <v>21.1882246353413</v>
      </c>
      <c r="G10" s="3">
        <v>8</v>
      </c>
      <c r="H10" s="26">
        <f t="shared" si="3"/>
        <v>2.5963741184274185E-2</v>
      </c>
      <c r="I10" s="27">
        <f t="shared" si="4"/>
        <v>4.6690063772386768E-3</v>
      </c>
      <c r="K10" s="20">
        <f t="shared" si="0"/>
        <v>4.2784838810150573E-5</v>
      </c>
      <c r="L10" s="20">
        <f t="shared" si="1"/>
        <v>-0.4375292097953109</v>
      </c>
      <c r="M10" s="20">
        <f t="shared" si="9"/>
        <v>-0.89920419848657895</v>
      </c>
      <c r="N10" s="18"/>
      <c r="O10" s="18">
        <f t="shared" si="2"/>
        <v>-1.8719616715824931E-5</v>
      </c>
      <c r="P10" s="18"/>
      <c r="R10">
        <f t="shared" si="5"/>
        <v>1.032382022330027E-4</v>
      </c>
      <c r="S10">
        <f t="shared" si="6"/>
        <v>1.773125056826481E-5</v>
      </c>
      <c r="U10">
        <f t="shared" si="7"/>
        <v>2.064764044660054E-4</v>
      </c>
      <c r="V10">
        <f t="shared" si="8"/>
        <v>3.546250113652962E-5</v>
      </c>
    </row>
    <row r="11" spans="1:22" x14ac:dyDescent="0.25">
      <c r="A11">
        <v>9</v>
      </c>
      <c r="B11" s="2">
        <v>450</v>
      </c>
      <c r="C11" s="29">
        <v>2.6497608825183598</v>
      </c>
      <c r="D11" s="32">
        <v>-60.196473566425396</v>
      </c>
      <c r="E11" s="29">
        <v>3.75220899620841</v>
      </c>
      <c r="F11" s="32">
        <v>-154.038082613744</v>
      </c>
      <c r="G11" s="2">
        <v>9</v>
      </c>
      <c r="H11" s="26">
        <f t="shared" si="3"/>
        <v>11.552853719041453</v>
      </c>
      <c r="I11" s="25">
        <f t="shared" si="4"/>
        <v>1.2192037029842548</v>
      </c>
      <c r="K11" s="20">
        <f t="shared" si="0"/>
        <v>4.9712283105932631</v>
      </c>
      <c r="L11" s="20">
        <f t="shared" si="1"/>
        <v>-6.6997120808038019E-2</v>
      </c>
      <c r="M11" s="20">
        <f t="shared" si="9"/>
        <v>-0.99775316877644304</v>
      </c>
      <c r="N11" s="18"/>
      <c r="O11" s="18">
        <f t="shared" si="2"/>
        <v>-0.33305798368915557</v>
      </c>
      <c r="P11" s="18"/>
      <c r="R11">
        <f t="shared" si="5"/>
        <v>7.0395361756136614</v>
      </c>
      <c r="S11">
        <f t="shared" si="6"/>
        <v>3.5106163672622386</v>
      </c>
      <c r="U11">
        <f t="shared" si="7"/>
        <v>14.079072351227323</v>
      </c>
      <c r="V11">
        <f t="shared" si="8"/>
        <v>7.0212327345244772</v>
      </c>
    </row>
    <row r="12" spans="1:22" x14ac:dyDescent="0.25">
      <c r="A12">
        <v>10</v>
      </c>
      <c r="B12" s="3">
        <v>500</v>
      </c>
      <c r="C12" s="28">
        <v>2.1560635129019498E-3</v>
      </c>
      <c r="D12" s="31">
        <v>-98.050305936113901</v>
      </c>
      <c r="E12" s="28">
        <v>3.0419046459148401E-3</v>
      </c>
      <c r="F12" s="31">
        <v>14.714844268053</v>
      </c>
      <c r="G12" s="3">
        <v>10</v>
      </c>
      <c r="H12" s="26">
        <f t="shared" si="3"/>
        <v>9.4003525140145486E-3</v>
      </c>
      <c r="I12" s="27">
        <f t="shared" si="4"/>
        <v>9.8840480692093851E-4</v>
      </c>
      <c r="K12" s="20">
        <f t="shared" si="0"/>
        <v>3.2792698083919559E-6</v>
      </c>
      <c r="L12" s="20">
        <f t="shared" si="1"/>
        <v>-0.38695326446763001</v>
      </c>
      <c r="M12" s="20">
        <f t="shared" si="9"/>
        <v>0.92209932822762886</v>
      </c>
      <c r="N12" s="18"/>
      <c r="O12" s="18">
        <f t="shared" si="2"/>
        <v>-1.2689241574274068E-6</v>
      </c>
      <c r="P12" s="18"/>
      <c r="R12">
        <f t="shared" si="5"/>
        <v>4.6265919374191438E-6</v>
      </c>
      <c r="S12">
        <f t="shared" si="6"/>
        <v>2.3243049358335483E-6</v>
      </c>
      <c r="U12">
        <f t="shared" si="7"/>
        <v>9.2531838748382877E-6</v>
      </c>
      <c r="V12">
        <f t="shared" si="8"/>
        <v>4.6486098716670966E-6</v>
      </c>
    </row>
    <row r="13" spans="1:22" x14ac:dyDescent="0.25">
      <c r="A13">
        <v>11</v>
      </c>
      <c r="B13" s="2">
        <v>550</v>
      </c>
      <c r="C13" s="29">
        <v>1.18799692921926</v>
      </c>
      <c r="D13" s="32">
        <v>25.406463707368399</v>
      </c>
      <c r="E13" s="29">
        <v>2.05392718185223</v>
      </c>
      <c r="F13" s="32">
        <v>-67.499920037494505</v>
      </c>
      <c r="G13" s="2">
        <v>11</v>
      </c>
      <c r="H13" s="26">
        <f t="shared" si="3"/>
        <v>5.1796201055305824</v>
      </c>
      <c r="I13" s="25">
        <f t="shared" si="4"/>
        <v>0.66738170190005186</v>
      </c>
      <c r="K13" s="20">
        <f t="shared" si="0"/>
        <v>1.2200295924402089</v>
      </c>
      <c r="L13" s="20">
        <f t="shared" si="1"/>
        <v>-5.070284656348787E-2</v>
      </c>
      <c r="M13" s="20">
        <f t="shared" si="9"/>
        <v>-0.99871378349873563</v>
      </c>
      <c r="N13" s="18"/>
      <c r="O13" s="18">
        <f t="shared" si="2"/>
        <v>-6.1858973228410552E-2</v>
      </c>
      <c r="P13" s="18"/>
      <c r="R13">
        <f t="shared" si="5"/>
        <v>2.1093084341757216</v>
      </c>
      <c r="S13">
        <f t="shared" si="6"/>
        <v>0.70566835191719579</v>
      </c>
      <c r="U13">
        <f t="shared" si="7"/>
        <v>4.2186168683514431</v>
      </c>
      <c r="V13">
        <f t="shared" si="8"/>
        <v>1.4113367038343916</v>
      </c>
    </row>
    <row r="14" spans="1:22" x14ac:dyDescent="0.25">
      <c r="A14">
        <v>12</v>
      </c>
      <c r="B14" s="3">
        <v>600</v>
      </c>
      <c r="C14" s="28">
        <v>2.66166529014748E-3</v>
      </c>
      <c r="D14" s="31">
        <v>-6.5305768066020802</v>
      </c>
      <c r="E14" s="28">
        <v>6.5418846293327998E-3</v>
      </c>
      <c r="F14" s="31">
        <v>-47.857324385135598</v>
      </c>
      <c r="G14" s="3">
        <v>12</v>
      </c>
      <c r="H14" s="26">
        <f t="shared" si="3"/>
        <v>1.160475647028909E-2</v>
      </c>
      <c r="I14" s="27">
        <f t="shared" si="4"/>
        <v>2.1256518420583528E-3</v>
      </c>
      <c r="K14" s="20">
        <f t="shared" si="0"/>
        <v>8.706153625022213E-6</v>
      </c>
      <c r="L14" s="20">
        <f t="shared" si="1"/>
        <v>0.7509563432038463</v>
      </c>
      <c r="M14" s="20">
        <f t="shared" si="9"/>
        <v>-0.6603518536370645</v>
      </c>
      <c r="N14" s="18"/>
      <c r="O14" s="18">
        <f t="shared" si="2"/>
        <v>6.5379412896175919E-6</v>
      </c>
      <c r="P14" s="18"/>
      <c r="R14">
        <f t="shared" si="5"/>
        <v>2.139812725175037E-5</v>
      </c>
      <c r="S14">
        <f t="shared" si="6"/>
        <v>3.5422310583879343E-6</v>
      </c>
      <c r="U14">
        <f t="shared" si="7"/>
        <v>4.2796254503500741E-5</v>
      </c>
      <c r="V14">
        <f t="shared" si="8"/>
        <v>7.0844621167758685E-6</v>
      </c>
    </row>
    <row r="15" spans="1:22" x14ac:dyDescent="0.25">
      <c r="A15">
        <v>13</v>
      </c>
      <c r="B15" s="2">
        <v>650</v>
      </c>
      <c r="C15" s="29">
        <v>1.44522005691744</v>
      </c>
      <c r="D15" s="32">
        <v>155.204895788041</v>
      </c>
      <c r="E15" s="29">
        <v>2.9549544669491601</v>
      </c>
      <c r="F15" s="32">
        <v>62.503961880038297</v>
      </c>
      <c r="G15" s="2">
        <v>13</v>
      </c>
      <c r="H15" s="26">
        <f t="shared" si="3"/>
        <v>6.3011028729216889</v>
      </c>
      <c r="I15" s="25">
        <f t="shared" si="4"/>
        <v>0.96015212156220076</v>
      </c>
      <c r="K15" s="20">
        <f t="shared" si="0"/>
        <v>2.1352797314563543</v>
      </c>
      <c r="L15" s="20">
        <f t="shared" si="1"/>
        <v>-4.7121367283764599E-2</v>
      </c>
      <c r="M15" s="20">
        <f t="shared" si="9"/>
        <v>-0.99888917140256783</v>
      </c>
      <c r="N15" s="18"/>
      <c r="O15" s="18">
        <f t="shared" si="2"/>
        <v>-0.10061730047953311</v>
      </c>
      <c r="P15" s="18"/>
      <c r="R15">
        <f t="shared" si="5"/>
        <v>4.3658779508713979</v>
      </c>
      <c r="S15">
        <f t="shared" si="6"/>
        <v>1.0443305064582242</v>
      </c>
      <c r="U15">
        <f t="shared" si="7"/>
        <v>8.7317559017427957</v>
      </c>
      <c r="V15">
        <f t="shared" si="8"/>
        <v>2.0886610129164485</v>
      </c>
    </row>
    <row r="16" spans="1:22" x14ac:dyDescent="0.25">
      <c r="A16">
        <v>14</v>
      </c>
      <c r="B16" s="3">
        <v>700</v>
      </c>
      <c r="C16" s="28">
        <v>2.7574621292476001E-3</v>
      </c>
      <c r="D16" s="31">
        <v>139.49725985118499</v>
      </c>
      <c r="E16" s="28">
        <v>9.7153057228823708E-3</v>
      </c>
      <c r="F16" s="31">
        <v>27.910784751162701</v>
      </c>
      <c r="G16" s="3">
        <v>14</v>
      </c>
      <c r="H16" s="26">
        <f t="shared" si="3"/>
        <v>1.2022426938659198E-2</v>
      </c>
      <c r="I16" s="27">
        <f t="shared" si="4"/>
        <v>3.1567902334149198E-3</v>
      </c>
      <c r="K16" s="20">
        <f t="shared" si="0"/>
        <v>1.3394793802455308E-5</v>
      </c>
      <c r="L16" s="20">
        <f t="shared" si="1"/>
        <v>-0.36790353528861336</v>
      </c>
      <c r="M16" s="20">
        <f t="shared" si="9"/>
        <v>-0.92986396248168479</v>
      </c>
      <c r="N16" s="18"/>
      <c r="O16" s="18">
        <f t="shared" si="2"/>
        <v>-4.9279919943853158E-6</v>
      </c>
      <c r="P16" s="18"/>
      <c r="R16">
        <f t="shared" si="5"/>
        <v>4.719358264453547E-5</v>
      </c>
      <c r="S16">
        <f t="shared" si="6"/>
        <v>3.8017986971173543E-6</v>
      </c>
      <c r="U16">
        <f t="shared" si="7"/>
        <v>9.4387165289070939E-5</v>
      </c>
      <c r="V16">
        <f t="shared" si="8"/>
        <v>7.6035973942347086E-6</v>
      </c>
    </row>
    <row r="17" spans="1:22" x14ac:dyDescent="0.25">
      <c r="A17">
        <v>15</v>
      </c>
      <c r="B17" s="2">
        <v>750</v>
      </c>
      <c r="C17" s="29">
        <v>0.940726785685016</v>
      </c>
      <c r="D17" s="32">
        <v>-59.534039484546398</v>
      </c>
      <c r="E17" s="29">
        <v>2.2167239053288399</v>
      </c>
      <c r="F17" s="32">
        <v>-151.64198584652101</v>
      </c>
      <c r="G17" s="2">
        <v>15</v>
      </c>
      <c r="H17" s="26">
        <f t="shared" si="3"/>
        <v>4.1015319594702131</v>
      </c>
      <c r="I17" s="25">
        <f t="shared" si="4"/>
        <v>0.7202791733087478</v>
      </c>
      <c r="K17" s="20">
        <f t="shared" si="0"/>
        <v>1.0426657771055676</v>
      </c>
      <c r="L17" s="20">
        <f t="shared" si="1"/>
        <v>-3.6780948436759789E-2</v>
      </c>
      <c r="M17" s="20">
        <f t="shared" si="9"/>
        <v>-0.99932335198978139</v>
      </c>
      <c r="N17" s="18"/>
      <c r="O17" s="18">
        <f t="shared" si="2"/>
        <v>-3.8350236184493958E-2</v>
      </c>
      <c r="P17" s="18"/>
      <c r="R17">
        <f t="shared" si="5"/>
        <v>2.4569324362281719</v>
      </c>
      <c r="S17">
        <f t="shared" si="6"/>
        <v>0.44248344265263101</v>
      </c>
      <c r="U17">
        <f t="shared" si="7"/>
        <v>4.9138648724563438</v>
      </c>
      <c r="V17">
        <f t="shared" si="8"/>
        <v>0.88496688530526202</v>
      </c>
    </row>
    <row r="18" spans="1:22" x14ac:dyDescent="0.25">
      <c r="A18">
        <v>16</v>
      </c>
      <c r="B18" s="3">
        <v>800</v>
      </c>
      <c r="C18" s="28">
        <v>1.6277692902997699E-3</v>
      </c>
      <c r="D18" s="31">
        <v>-88.641138946985095</v>
      </c>
      <c r="E18" s="28">
        <v>2.4482431093902901E-4</v>
      </c>
      <c r="F18" s="31">
        <v>145.664021437065</v>
      </c>
      <c r="G18" s="3">
        <v>16</v>
      </c>
      <c r="H18" s="26">
        <f t="shared" si="3"/>
        <v>7.09701038431375E-3</v>
      </c>
      <c r="I18" s="27">
        <f t="shared" si="4"/>
        <v>7.9550661164944769E-5</v>
      </c>
      <c r="K18" s="20">
        <f t="shared" si="0"/>
        <v>1.9925874743267672E-7</v>
      </c>
      <c r="L18" s="20">
        <f t="shared" si="1"/>
        <v>-0.58347087337324943</v>
      </c>
      <c r="M18" s="20">
        <f t="shared" si="9"/>
        <v>-0.81213406524111376</v>
      </c>
      <c r="N18" s="18"/>
      <c r="O18" s="18">
        <f t="shared" si="2"/>
        <v>-1.1626167539180361E-7</v>
      </c>
      <c r="P18" s="18"/>
      <c r="R18">
        <f t="shared" si="5"/>
        <v>2.9969471613385179E-8</v>
      </c>
      <c r="S18">
        <f t="shared" si="6"/>
        <v>1.3248164312215084E-6</v>
      </c>
      <c r="U18">
        <f t="shared" si="7"/>
        <v>5.9938943226770357E-8</v>
      </c>
      <c r="V18">
        <f t="shared" si="8"/>
        <v>2.6496328624430169E-6</v>
      </c>
    </row>
    <row r="19" spans="1:22" x14ac:dyDescent="0.25">
      <c r="A19">
        <v>17</v>
      </c>
      <c r="B19" s="2">
        <v>850</v>
      </c>
      <c r="C19" s="29">
        <v>0.51742986369559396</v>
      </c>
      <c r="D19" s="32">
        <v>48.805134427187397</v>
      </c>
      <c r="E19" s="29">
        <v>1.3836434199246901</v>
      </c>
      <c r="F19" s="32">
        <v>-42.808949551757998</v>
      </c>
      <c r="G19" s="2">
        <v>17</v>
      </c>
      <c r="H19" s="26">
        <f t="shared" si="3"/>
        <v>2.2559739501691944</v>
      </c>
      <c r="I19" s="25">
        <f t="shared" si="4"/>
        <v>0.449586678910111</v>
      </c>
      <c r="K19" s="20">
        <f t="shared" si="0"/>
        <v>0.35796921308746893</v>
      </c>
      <c r="L19" s="20">
        <f t="shared" si="1"/>
        <v>-2.8166003789456301E-2</v>
      </c>
      <c r="M19" s="20">
        <f t="shared" si="9"/>
        <v>-0.99960325941371975</v>
      </c>
      <c r="N19" s="18"/>
      <c r="O19" s="18">
        <f t="shared" si="2"/>
        <v>-1.0082562212330341E-2</v>
      </c>
      <c r="P19" s="18"/>
      <c r="R19">
        <f t="shared" si="5"/>
        <v>0.95723455675044611</v>
      </c>
      <c r="S19">
        <f t="shared" si="6"/>
        <v>0.13386683192202048</v>
      </c>
      <c r="U19">
        <f t="shared" si="7"/>
        <v>1.9144691135008922</v>
      </c>
      <c r="V19">
        <f t="shared" si="8"/>
        <v>0.26773366384404096</v>
      </c>
    </row>
    <row r="20" spans="1:22" x14ac:dyDescent="0.25">
      <c r="A20">
        <v>18</v>
      </c>
      <c r="B20" s="3">
        <v>900</v>
      </c>
      <c r="C20" s="28">
        <v>1.55488360659469E-3</v>
      </c>
      <c r="D20" s="31">
        <v>11.2675277725559</v>
      </c>
      <c r="E20" s="28">
        <v>5.9545138349268098E-3</v>
      </c>
      <c r="F20" s="31">
        <v>-45.298075918788797</v>
      </c>
      <c r="G20" s="3">
        <v>18</v>
      </c>
      <c r="H20" s="26">
        <f t="shared" si="3"/>
        <v>6.779231656575558E-3</v>
      </c>
      <c r="I20" s="27">
        <f t="shared" si="4"/>
        <v>1.9347976949977207E-3</v>
      </c>
      <c r="K20" s="20">
        <f t="shared" si="0"/>
        <v>4.6292879735844885E-6</v>
      </c>
      <c r="L20" s="20">
        <f t="shared" si="1"/>
        <v>0.55098252000949832</v>
      </c>
      <c r="M20" s="20">
        <f t="shared" si="9"/>
        <v>-0.83451678391988193</v>
      </c>
      <c r="N20" s="18"/>
      <c r="O20" s="18">
        <f t="shared" si="2"/>
        <v>2.5506567535352453E-6</v>
      </c>
      <c r="P20" s="18"/>
      <c r="R20">
        <f t="shared" si="5"/>
        <v>1.7728117505167391E-5</v>
      </c>
      <c r="S20">
        <f t="shared" si="6"/>
        <v>1.2088315150284555E-6</v>
      </c>
      <c r="U20">
        <f t="shared" si="7"/>
        <v>3.5456235010334781E-5</v>
      </c>
      <c r="V20">
        <f t="shared" si="8"/>
        <v>2.417663030056911E-6</v>
      </c>
    </row>
    <row r="21" spans="1:22" x14ac:dyDescent="0.25">
      <c r="A21">
        <v>19</v>
      </c>
      <c r="B21" s="2">
        <v>950</v>
      </c>
      <c r="C21" s="29">
        <v>0.59072544787058201</v>
      </c>
      <c r="D21" s="32">
        <v>166.239943480525</v>
      </c>
      <c r="E21" s="29">
        <v>1.76323694233592</v>
      </c>
      <c r="F21" s="32">
        <v>74.529795068516506</v>
      </c>
      <c r="G21" s="2">
        <v>19</v>
      </c>
      <c r="H21" s="26">
        <f t="shared" si="3"/>
        <v>2.5755398279100357</v>
      </c>
      <c r="I21" s="25">
        <f t="shared" si="4"/>
        <v>0.57292784370670613</v>
      </c>
      <c r="K21" s="20">
        <f t="shared" si="0"/>
        <v>0.52079446623167092</v>
      </c>
      <c r="L21" s="20">
        <f t="shared" si="1"/>
        <v>-2.9841937459224716E-2</v>
      </c>
      <c r="M21" s="20">
        <f t="shared" si="9"/>
        <v>-0.99955463020721369</v>
      </c>
      <c r="N21" s="18"/>
      <c r="O21" s="18">
        <f t="shared" si="2"/>
        <v>-1.5541515890395843E-2</v>
      </c>
      <c r="P21" s="18"/>
      <c r="R21">
        <f t="shared" si="5"/>
        <v>1.5545022574090621</v>
      </c>
      <c r="S21">
        <f t="shared" si="6"/>
        <v>0.17447827738094984</v>
      </c>
      <c r="U21">
        <f t="shared" si="7"/>
        <v>3.1090045148181242</v>
      </c>
      <c r="V21">
        <f t="shared" si="8"/>
        <v>0.34895655476189968</v>
      </c>
    </row>
    <row r="22" spans="1:22" x14ac:dyDescent="0.25">
      <c r="A22">
        <v>20</v>
      </c>
      <c r="B22" s="3">
        <v>1000</v>
      </c>
      <c r="C22" s="28">
        <v>1.77370476142506E-3</v>
      </c>
      <c r="D22" s="31">
        <v>146.605846531867</v>
      </c>
      <c r="E22" s="28">
        <v>7.8413850960915594E-3</v>
      </c>
      <c r="F22" s="31">
        <v>36.575568510938403</v>
      </c>
      <c r="G22" s="3">
        <v>20</v>
      </c>
      <c r="H22" s="26">
        <f t="shared" si="3"/>
        <v>7.7332833255640216E-3</v>
      </c>
      <c r="I22" s="27">
        <f t="shared" si="4"/>
        <v>2.5478979863171164E-3</v>
      </c>
      <c r="K22" s="20">
        <f t="shared" si="0"/>
        <v>6.9541510405525506E-6</v>
      </c>
      <c r="L22" s="20">
        <f t="shared" si="1"/>
        <v>-0.34251515323013476</v>
      </c>
      <c r="M22" s="20">
        <f t="shared" si="9"/>
        <v>-0.93951230423434973</v>
      </c>
      <c r="N22" s="18"/>
      <c r="O22" s="18">
        <f t="shared" si="2"/>
        <v>-2.3819021092403578E-6</v>
      </c>
      <c r="P22" s="18"/>
      <c r="R22">
        <f t="shared" si="5"/>
        <v>3.0743660112603414E-5</v>
      </c>
      <c r="S22">
        <f t="shared" si="6"/>
        <v>1.5730142903509645E-6</v>
      </c>
      <c r="U22">
        <f t="shared" si="7"/>
        <v>6.1487320225206828E-5</v>
      </c>
      <c r="V22">
        <f t="shared" si="8"/>
        <v>3.1460285807019289E-6</v>
      </c>
    </row>
    <row r="23" spans="1:22" x14ac:dyDescent="0.25">
      <c r="A23">
        <v>21</v>
      </c>
      <c r="B23" s="2">
        <v>1050</v>
      </c>
      <c r="C23" s="29">
        <v>0.47584259029610598</v>
      </c>
      <c r="D23" s="32">
        <v>-53.860774599957097</v>
      </c>
      <c r="E23" s="29">
        <v>1.5693808755547001</v>
      </c>
      <c r="F23" s="32">
        <v>-145.152749104533</v>
      </c>
      <c r="G23" s="2">
        <v>21</v>
      </c>
      <c r="H23" s="26">
        <f t="shared" si="3"/>
        <v>2.0746550661416507</v>
      </c>
      <c r="I23" s="25">
        <f t="shared" si="4"/>
        <v>0.50993827284206161</v>
      </c>
      <c r="K23" s="20">
        <f t="shared" si="0"/>
        <v>0.37338913049255962</v>
      </c>
      <c r="L23" s="20">
        <f t="shared" si="1"/>
        <v>-2.2545952585198713E-2</v>
      </c>
      <c r="M23" s="20">
        <f t="shared" si="9"/>
        <v>-0.99974580770415133</v>
      </c>
      <c r="N23" s="18"/>
      <c r="O23" s="18">
        <f t="shared" si="2"/>
        <v>-8.4184136319138247E-3</v>
      </c>
      <c r="P23" s="18"/>
      <c r="R23">
        <f t="shared" si="5"/>
        <v>1.2314781662784184</v>
      </c>
      <c r="S23">
        <f t="shared" si="6"/>
        <v>0.11321308536985389</v>
      </c>
      <c r="U23">
        <f t="shared" si="7"/>
        <v>2.4629563325568369</v>
      </c>
      <c r="V23">
        <f t="shared" si="8"/>
        <v>0.22642617073970778</v>
      </c>
    </row>
    <row r="24" spans="1:22" x14ac:dyDescent="0.25">
      <c r="A24">
        <v>22</v>
      </c>
      <c r="B24" s="3">
        <v>1100</v>
      </c>
      <c r="C24" s="28">
        <v>1.27312818224158E-3</v>
      </c>
      <c r="D24" s="31">
        <v>-80.395126802587896</v>
      </c>
      <c r="E24" s="28">
        <v>1.6259024724407599E-3</v>
      </c>
      <c r="F24" s="31">
        <v>-160.32792289944001</v>
      </c>
      <c r="G24" s="3">
        <v>22</v>
      </c>
      <c r="H24" s="26">
        <f t="shared" si="3"/>
        <v>5.5507890361213416E-3</v>
      </c>
      <c r="I24" s="27">
        <f t="shared" si="4"/>
        <v>5.2830381172641009E-4</v>
      </c>
      <c r="K24" s="20">
        <f t="shared" si="0"/>
        <v>1.0349911296202976E-6</v>
      </c>
      <c r="L24" s="20">
        <f t="shared" si="1"/>
        <v>0.17480432813926997</v>
      </c>
      <c r="M24" s="20">
        <f t="shared" si="9"/>
        <v>-0.98460319259272078</v>
      </c>
      <c r="N24" s="18"/>
      <c r="O24" s="18">
        <f t="shared" si="2"/>
        <v>1.809209290433802E-7</v>
      </c>
      <c r="P24" s="18"/>
      <c r="R24">
        <f t="shared" si="5"/>
        <v>1.321779424944488E-6</v>
      </c>
      <c r="S24">
        <f t="shared" si="6"/>
        <v>8.1042768420887488E-7</v>
      </c>
      <c r="U24">
        <f t="shared" si="7"/>
        <v>2.643558849888976E-6</v>
      </c>
      <c r="V24">
        <f t="shared" si="8"/>
        <v>1.6208553684177498E-6</v>
      </c>
    </row>
    <row r="25" spans="1:22" x14ac:dyDescent="0.25">
      <c r="A25">
        <v>23</v>
      </c>
      <c r="B25" s="2">
        <v>1150</v>
      </c>
      <c r="C25" s="29">
        <v>0.29926370401457603</v>
      </c>
      <c r="D25" s="32">
        <v>63.294566349749502</v>
      </c>
      <c r="E25" s="29">
        <v>1.0834621694355899</v>
      </c>
      <c r="F25" s="32">
        <v>-27.664085033646401</v>
      </c>
      <c r="G25" s="2">
        <v>23</v>
      </c>
      <c r="H25" s="26">
        <f t="shared" si="3"/>
        <v>1.3047780343911692</v>
      </c>
      <c r="I25" s="25">
        <f t="shared" si="4"/>
        <v>0.35204891048287834</v>
      </c>
      <c r="K25" s="20">
        <f t="shared" si="0"/>
        <v>0.1621204509924814</v>
      </c>
      <c r="L25" s="20">
        <f t="shared" si="1"/>
        <v>-1.6729501628304614E-2</v>
      </c>
      <c r="M25" s="20">
        <f t="shared" si="9"/>
        <v>-0.99986005209492623</v>
      </c>
      <c r="N25" s="18"/>
      <c r="O25" s="18">
        <f t="shared" si="2"/>
        <v>-2.7121943488601962E-3</v>
      </c>
      <c r="P25" s="18"/>
      <c r="R25">
        <f t="shared" si="5"/>
        <v>0.58694513629903744</v>
      </c>
      <c r="S25">
        <f t="shared" si="6"/>
        <v>4.4779382270261882E-2</v>
      </c>
      <c r="U25">
        <f t="shared" si="7"/>
        <v>1.1738902725980749</v>
      </c>
      <c r="V25">
        <f t="shared" si="8"/>
        <v>8.9558764540523764E-2</v>
      </c>
    </row>
    <row r="26" spans="1:22" x14ac:dyDescent="0.25">
      <c r="A26">
        <v>24</v>
      </c>
      <c r="B26" s="3">
        <v>1200</v>
      </c>
      <c r="C26" s="28">
        <v>1.1180272189981E-3</v>
      </c>
      <c r="D26" s="31">
        <v>25.963426312580999</v>
      </c>
      <c r="E26" s="28">
        <v>5.7339183721772302E-3</v>
      </c>
      <c r="F26" s="31">
        <v>-40.444505068376003</v>
      </c>
      <c r="G26" s="3">
        <v>24</v>
      </c>
      <c r="H26" s="26">
        <f t="shared" si="3"/>
        <v>4.8745549080322637E-3</v>
      </c>
      <c r="I26" s="27">
        <f t="shared" si="4"/>
        <v>1.8631197033619703E-3</v>
      </c>
      <c r="K26" s="20">
        <f t="shared" si="0"/>
        <v>3.2053384058037105E-6</v>
      </c>
      <c r="L26" s="20">
        <f t="shared" si="1"/>
        <v>0.40022307497929921</v>
      </c>
      <c r="M26" s="20">
        <f t="shared" si="9"/>
        <v>-0.91641774876642057</v>
      </c>
      <c r="N26" s="18"/>
      <c r="O26" s="18">
        <f t="shared" si="2"/>
        <v>1.2828503931200059E-6</v>
      </c>
      <c r="P26" s="18"/>
      <c r="R26">
        <f t="shared" si="5"/>
        <v>1.6438909949395789E-5</v>
      </c>
      <c r="S26">
        <f t="shared" si="6"/>
        <v>6.2499243121031269E-7</v>
      </c>
      <c r="U26">
        <f t="shared" si="7"/>
        <v>3.2877819898791577E-5</v>
      </c>
      <c r="V26">
        <f t="shared" si="8"/>
        <v>1.2499848624206254E-6</v>
      </c>
    </row>
    <row r="27" spans="1:22" x14ac:dyDescent="0.25">
      <c r="A27">
        <v>25</v>
      </c>
      <c r="B27" s="2">
        <v>1250</v>
      </c>
      <c r="C27" s="29">
        <v>0.31729915369151801</v>
      </c>
      <c r="D27" s="32">
        <v>177.24588095348699</v>
      </c>
      <c r="E27" s="29">
        <v>1.2452826694483099</v>
      </c>
      <c r="F27" s="32">
        <v>86.115103443385493</v>
      </c>
      <c r="G27" s="2">
        <v>25</v>
      </c>
      <c r="H27" s="26">
        <f t="shared" si="3"/>
        <v>1.3834118889587617</v>
      </c>
      <c r="I27" s="25">
        <f t="shared" si="4"/>
        <v>0.40462917800892356</v>
      </c>
      <c r="K27" s="20">
        <f t="shared" si="0"/>
        <v>0.19756356856133156</v>
      </c>
      <c r="L27" s="20">
        <f t="shared" si="1"/>
        <v>-1.9733166293877277E-2</v>
      </c>
      <c r="M27" s="20">
        <f t="shared" si="9"/>
        <v>-0.99980528211648201</v>
      </c>
      <c r="N27" s="18"/>
      <c r="O27" s="18">
        <f t="shared" si="2"/>
        <v>-3.8985547520325801E-3</v>
      </c>
      <c r="P27" s="18"/>
      <c r="R27">
        <f t="shared" si="5"/>
        <v>0.77536446341415433</v>
      </c>
      <c r="S27">
        <f t="shared" si="6"/>
        <v>5.0339376466676786E-2</v>
      </c>
      <c r="U27">
        <f t="shared" si="7"/>
        <v>1.5507289268283087</v>
      </c>
      <c r="V27">
        <f t="shared" si="8"/>
        <v>0.10067875293335357</v>
      </c>
    </row>
    <row r="28" spans="1:22" x14ac:dyDescent="0.25">
      <c r="A28">
        <v>26</v>
      </c>
      <c r="B28" s="3">
        <v>1300</v>
      </c>
      <c r="C28" s="28">
        <v>1.2955415134056601E-3</v>
      </c>
      <c r="D28" s="31">
        <v>154.84221369234001</v>
      </c>
      <c r="E28" s="28">
        <v>6.7669828914646499E-3</v>
      </c>
      <c r="F28" s="31">
        <v>45.802224319938396</v>
      </c>
      <c r="G28" s="3">
        <v>26</v>
      </c>
      <c r="H28" s="26">
        <f t="shared" si="3"/>
        <v>5.6485102825943262E-3</v>
      </c>
      <c r="I28" s="27">
        <f t="shared" si="4"/>
        <v>2.1987929264179373E-3</v>
      </c>
      <c r="K28" s="20">
        <f t="shared" si="0"/>
        <v>4.3834536281991607E-6</v>
      </c>
      <c r="L28" s="20">
        <f t="shared" si="1"/>
        <v>-0.3262264766748077</v>
      </c>
      <c r="M28" s="20">
        <f t="shared" si="9"/>
        <v>-0.94529164066775773</v>
      </c>
      <c r="N28" s="18"/>
      <c r="O28" s="18">
        <f t="shared" si="2"/>
        <v>-1.4299986327948146E-6</v>
      </c>
      <c r="P28" s="18"/>
      <c r="R28">
        <f t="shared" si="5"/>
        <v>2.2896028726687637E-5</v>
      </c>
      <c r="S28">
        <f t="shared" si="6"/>
        <v>8.3921390647871411E-7</v>
      </c>
      <c r="U28">
        <f t="shared" si="7"/>
        <v>4.5792057453375273E-5</v>
      </c>
      <c r="V28">
        <f t="shared" si="8"/>
        <v>1.6784278129574282E-6</v>
      </c>
    </row>
    <row r="29" spans="1:22" x14ac:dyDescent="0.25">
      <c r="A29">
        <v>27</v>
      </c>
      <c r="B29" s="2">
        <v>1350</v>
      </c>
      <c r="C29" s="29">
        <v>0.28535701868982599</v>
      </c>
      <c r="D29" s="32">
        <v>-46.797326820606699</v>
      </c>
      <c r="E29" s="29">
        <v>1.21013223205266</v>
      </c>
      <c r="F29" s="32">
        <v>-137.58162926326401</v>
      </c>
      <c r="G29" s="2">
        <v>27</v>
      </c>
      <c r="H29" s="26">
        <f t="shared" si="3"/>
        <v>1.2441454307726558</v>
      </c>
      <c r="I29" s="25">
        <f t="shared" si="4"/>
        <v>0.39320776105757627</v>
      </c>
      <c r="K29" s="20">
        <f t="shared" si="0"/>
        <v>0.17265986297950586</v>
      </c>
      <c r="L29" s="20">
        <f t="shared" si="1"/>
        <v>-1.3686894232464757E-2</v>
      </c>
      <c r="M29" s="20">
        <f t="shared" si="9"/>
        <v>-0.9999063300761073</v>
      </c>
      <c r="N29" s="18"/>
      <c r="O29" s="18">
        <f t="shared" si="2"/>
        <v>-2.3631772827923539E-3</v>
      </c>
      <c r="P29" s="18"/>
      <c r="R29">
        <f t="shared" si="5"/>
        <v>0.73221000952637638</v>
      </c>
      <c r="S29">
        <f t="shared" si="6"/>
        <v>4.071431405777285E-2</v>
      </c>
      <c r="U29">
        <f t="shared" si="7"/>
        <v>1.4644200190527528</v>
      </c>
      <c r="V29">
        <f t="shared" si="8"/>
        <v>8.1428628115545701E-2</v>
      </c>
    </row>
    <row r="30" spans="1:22" x14ac:dyDescent="0.25">
      <c r="A30">
        <v>28</v>
      </c>
      <c r="B30" s="3">
        <v>1400</v>
      </c>
      <c r="C30" s="28">
        <v>1.04062025090217E-3</v>
      </c>
      <c r="D30" s="31">
        <v>-72.180382346513497</v>
      </c>
      <c r="E30" s="28">
        <v>2.4973448967840102E-3</v>
      </c>
      <c r="F30" s="31">
        <v>-149.95699171185399</v>
      </c>
      <c r="G30" s="3">
        <v>28</v>
      </c>
      <c r="H30" s="26">
        <f t="shared" si="3"/>
        <v>4.5370635573422106E-3</v>
      </c>
      <c r="I30" s="27">
        <f t="shared" si="4"/>
        <v>8.114612349324424E-4</v>
      </c>
      <c r="K30" s="20">
        <f t="shared" si="0"/>
        <v>1.2993938365403154E-6</v>
      </c>
      <c r="L30" s="20">
        <f t="shared" si="1"/>
        <v>0.21172492320854064</v>
      </c>
      <c r="M30" s="20">
        <f t="shared" si="9"/>
        <v>-0.9773292980834748</v>
      </c>
      <c r="N30" s="18"/>
      <c r="O30" s="18">
        <f t="shared" si="2"/>
        <v>2.751140602591493E-7</v>
      </c>
      <c r="P30" s="18"/>
      <c r="R30">
        <f t="shared" si="5"/>
        <v>3.1183657667465691E-6</v>
      </c>
      <c r="S30">
        <f t="shared" si="6"/>
        <v>5.4144525329384765E-7</v>
      </c>
      <c r="U30">
        <f t="shared" si="7"/>
        <v>6.2367315334931382E-6</v>
      </c>
      <c r="V30">
        <f t="shared" si="8"/>
        <v>1.0828905065876953E-6</v>
      </c>
    </row>
    <row r="31" spans="1:22" x14ac:dyDescent="0.25">
      <c r="A31">
        <v>29</v>
      </c>
      <c r="B31" s="2">
        <v>1450</v>
      </c>
      <c r="C31" s="29">
        <v>0.19681664294791801</v>
      </c>
      <c r="D31" s="32">
        <v>74.979076863149103</v>
      </c>
      <c r="E31" s="29">
        <v>0.89900004681657497</v>
      </c>
      <c r="F31" s="32">
        <v>-15.5577787059187</v>
      </c>
      <c r="G31" s="2">
        <v>29</v>
      </c>
      <c r="H31" s="26">
        <f t="shared" si="3"/>
        <v>0.85811285857955288</v>
      </c>
      <c r="I31" s="25">
        <f t="shared" si="4"/>
        <v>0.29211170997387254</v>
      </c>
      <c r="K31" s="20">
        <f t="shared" si="0"/>
        <v>8.84690856122297E-2</v>
      </c>
      <c r="L31" s="20">
        <f t="shared" si="1"/>
        <v>-9.3684255327905128E-3</v>
      </c>
      <c r="M31" s="20">
        <f t="shared" si="9"/>
        <v>-0.99995611533858653</v>
      </c>
      <c r="N31" s="18"/>
      <c r="O31" s="18">
        <f t="shared" si="2"/>
        <v>-8.2881604051224256E-4</v>
      </c>
      <c r="P31" s="18"/>
      <c r="R31">
        <f t="shared" si="5"/>
        <v>0.40410054208810198</v>
      </c>
      <c r="S31">
        <f t="shared" si="6"/>
        <v>1.9368395470644121E-2</v>
      </c>
      <c r="U31">
        <f t="shared" si="7"/>
        <v>0.80820108417620395</v>
      </c>
      <c r="V31">
        <f t="shared" si="8"/>
        <v>3.8736790941288242E-2</v>
      </c>
    </row>
    <row r="32" spans="1:22" x14ac:dyDescent="0.25">
      <c r="A32">
        <v>30</v>
      </c>
      <c r="B32" s="3">
        <v>1500</v>
      </c>
      <c r="C32" s="28">
        <v>8.8351677913241201E-4</v>
      </c>
      <c r="D32" s="31">
        <v>38.930512119470599</v>
      </c>
      <c r="E32" s="28">
        <v>5.6243486184662898E-3</v>
      </c>
      <c r="F32" s="31">
        <v>-34.234593477702802</v>
      </c>
      <c r="G32" s="3">
        <v>30</v>
      </c>
      <c r="H32" s="26">
        <f t="shared" si="3"/>
        <v>3.852098570469665E-3</v>
      </c>
      <c r="I32" s="27">
        <f t="shared" si="4"/>
        <v>1.8275172490225555E-3</v>
      </c>
      <c r="K32" s="20">
        <f t="shared" si="0"/>
        <v>2.4846031880525838E-6</v>
      </c>
      <c r="L32" s="20">
        <f t="shared" si="1"/>
        <v>0.28961580453796976</v>
      </c>
      <c r="M32" s="20">
        <f t="shared" si="9"/>
        <v>-0.95714298083506022</v>
      </c>
      <c r="N32" s="18"/>
      <c r="O32" s="18">
        <f t="shared" si="2"/>
        <v>7.1958035126545361E-7</v>
      </c>
      <c r="P32" s="18"/>
      <c r="R32">
        <f t="shared" si="5"/>
        <v>1.5816648691021833E-5</v>
      </c>
      <c r="S32">
        <f t="shared" si="6"/>
        <v>3.9030094950425565E-7</v>
      </c>
      <c r="U32">
        <f t="shared" si="7"/>
        <v>3.1633297382043666E-5</v>
      </c>
      <c r="V32">
        <f t="shared" si="8"/>
        <v>7.806018990085113E-7</v>
      </c>
    </row>
    <row r="33" spans="1:22" x14ac:dyDescent="0.25">
      <c r="A33">
        <v>31</v>
      </c>
      <c r="B33" s="2">
        <v>1550</v>
      </c>
      <c r="C33" s="29">
        <v>0.197105298123607</v>
      </c>
      <c r="D33" s="32">
        <v>-171.88900982400699</v>
      </c>
      <c r="E33" s="29">
        <v>0.95871104657102302</v>
      </c>
      <c r="F33" s="32">
        <v>97.392380294370597</v>
      </c>
      <c r="G33" s="2">
        <v>31</v>
      </c>
      <c r="H33" s="26">
        <f t="shared" si="3"/>
        <v>0.85937138384573075</v>
      </c>
      <c r="I33" s="25">
        <f t="shared" si="4"/>
        <v>0.31151358020100517</v>
      </c>
      <c r="K33" s="20">
        <f t="shared" si="0"/>
        <v>9.4483513324388382E-2</v>
      </c>
      <c r="L33" s="20">
        <f t="shared" si="1"/>
        <v>-1.2545749131108348E-2</v>
      </c>
      <c r="M33" s="20">
        <f t="shared" si="9"/>
        <v>-0.99992129899244531</v>
      </c>
      <c r="N33" s="18"/>
      <c r="O33" s="18">
        <f t="shared" si="2"/>
        <v>-1.1853664551935096E-3</v>
      </c>
      <c r="P33" s="18"/>
      <c r="R33">
        <f t="shared" si="5"/>
        <v>0.45956343540865313</v>
      </c>
      <c r="S33">
        <f t="shared" si="6"/>
        <v>1.9425249274197996E-2</v>
      </c>
      <c r="U33">
        <f t="shared" si="7"/>
        <v>0.91912687081730626</v>
      </c>
      <c r="V33">
        <f t="shared" si="8"/>
        <v>3.8850498548395992E-2</v>
      </c>
    </row>
    <row r="34" spans="1:22" x14ac:dyDescent="0.25">
      <c r="A34">
        <v>32</v>
      </c>
      <c r="B34" s="3">
        <v>1600</v>
      </c>
      <c r="C34" s="28">
        <v>1.0133787277555499E-3</v>
      </c>
      <c r="D34" s="31">
        <v>163.585713540911</v>
      </c>
      <c r="E34" s="28">
        <v>6.0383796316099397E-3</v>
      </c>
      <c r="F34" s="31">
        <v>55.4195788742418</v>
      </c>
      <c r="G34" s="3">
        <v>32</v>
      </c>
      <c r="H34" s="26">
        <f t="shared" si="3"/>
        <v>4.4182915828319394E-3</v>
      </c>
      <c r="I34" s="27">
        <f t="shared" si="4"/>
        <v>1.9620481733087949E-3</v>
      </c>
      <c r="K34" s="20">
        <f t="shared" si="0"/>
        <v>3.0595827343929536E-6</v>
      </c>
      <c r="L34" s="20">
        <f t="shared" si="1"/>
        <v>-0.31177185689319142</v>
      </c>
      <c r="M34" s="20">
        <f t="shared" si="9"/>
        <v>-0.95015699189627156</v>
      </c>
      <c r="N34" s="18"/>
      <c r="O34" s="18">
        <f t="shared" si="2"/>
        <v>-9.5389179042003915E-7</v>
      </c>
      <c r="P34" s="18"/>
      <c r="R34">
        <f t="shared" si="5"/>
        <v>1.8231014287720894E-5</v>
      </c>
      <c r="S34">
        <f t="shared" si="6"/>
        <v>5.1346822293372853E-7</v>
      </c>
      <c r="U34">
        <f t="shared" si="7"/>
        <v>3.6462028575441788E-5</v>
      </c>
      <c r="V34">
        <f t="shared" si="8"/>
        <v>1.0269364458674571E-6</v>
      </c>
    </row>
    <row r="35" spans="1:22" x14ac:dyDescent="0.25">
      <c r="A35">
        <v>33</v>
      </c>
      <c r="B35" s="2">
        <v>1650</v>
      </c>
      <c r="C35" s="29">
        <v>0.18917154281526599</v>
      </c>
      <c r="D35" s="32">
        <v>-39.102027092532801</v>
      </c>
      <c r="E35" s="29">
        <v>0.98074013547818295</v>
      </c>
      <c r="F35" s="32">
        <v>-129.51889482228401</v>
      </c>
      <c r="G35" s="2">
        <v>33</v>
      </c>
      <c r="H35" s="26">
        <f t="shared" si="3"/>
        <v>0.82478052127973944</v>
      </c>
      <c r="I35" s="25">
        <f t="shared" si="4"/>
        <v>0.31867148286477431</v>
      </c>
      <c r="K35" s="20">
        <f t="shared" si="0"/>
        <v>9.2764062264630423E-2</v>
      </c>
      <c r="L35" s="20">
        <f t="shared" si="1"/>
        <v>-7.2743173332583226E-3</v>
      </c>
      <c r="M35" s="20">
        <f t="shared" si="9"/>
        <v>-0.9999735418036495</v>
      </c>
      <c r="N35" s="18"/>
      <c r="O35" s="18">
        <f t="shared" si="2"/>
        <v>-6.7479522603505543E-4</v>
      </c>
      <c r="P35" s="18"/>
      <c r="R35">
        <f t="shared" si="5"/>
        <v>0.48092560666888234</v>
      </c>
      <c r="S35">
        <f t="shared" si="6"/>
        <v>1.7892936305554007E-2</v>
      </c>
      <c r="U35">
        <f t="shared" si="7"/>
        <v>0.96185121333776469</v>
      </c>
      <c r="V35">
        <f t="shared" si="8"/>
        <v>3.5785872611108015E-2</v>
      </c>
    </row>
    <row r="36" spans="1:22" x14ac:dyDescent="0.25">
      <c r="A36">
        <v>34</v>
      </c>
      <c r="B36" s="3">
        <v>1700</v>
      </c>
      <c r="C36" s="28">
        <v>8.78018703519302E-4</v>
      </c>
      <c r="D36" s="31">
        <v>-63.923437057867098</v>
      </c>
      <c r="E36" s="28">
        <v>3.0907248020269999E-3</v>
      </c>
      <c r="F36" s="31">
        <v>-141.131051963429</v>
      </c>
      <c r="G36" s="3">
        <v>34</v>
      </c>
      <c r="H36" s="26">
        <f t="shared" si="3"/>
        <v>3.8281271760266613E-3</v>
      </c>
      <c r="I36" s="27">
        <f t="shared" si="4"/>
        <v>1.0042679198691673E-3</v>
      </c>
      <c r="K36" s="20">
        <f t="shared" si="0"/>
        <v>1.3568570918053489E-6</v>
      </c>
      <c r="L36" s="20">
        <f t="shared" si="1"/>
        <v>0.22142000322387928</v>
      </c>
      <c r="M36" s="20">
        <f t="shared" si="9"/>
        <v>-0.97517853861348758</v>
      </c>
      <c r="N36" s="18"/>
      <c r="O36" s="18">
        <f t="shared" si="2"/>
        <v>3.0043530164188385E-7</v>
      </c>
      <c r="P36" s="18"/>
      <c r="R36">
        <f t="shared" si="5"/>
        <v>4.7762899009324186E-6</v>
      </c>
      <c r="S36">
        <f t="shared" si="6"/>
        <v>3.8545842186485796E-7</v>
      </c>
      <c r="U36">
        <f t="shared" si="7"/>
        <v>9.5525798018648373E-6</v>
      </c>
      <c r="V36">
        <f t="shared" si="8"/>
        <v>7.7091684372971593E-7</v>
      </c>
    </row>
    <row r="37" spans="1:22" x14ac:dyDescent="0.25">
      <c r="A37">
        <v>35</v>
      </c>
      <c r="B37" s="2">
        <v>1750</v>
      </c>
      <c r="C37" s="29">
        <v>0.13988784224231601</v>
      </c>
      <c r="D37" s="32">
        <v>85.443765662066497</v>
      </c>
      <c r="E37" s="29">
        <v>0.77162767953592704</v>
      </c>
      <c r="F37" s="32">
        <v>-4.7842112220755801</v>
      </c>
      <c r="G37" s="2">
        <v>35</v>
      </c>
      <c r="H37" s="26">
        <f t="shared" si="3"/>
        <v>0.60990551606372234</v>
      </c>
      <c r="I37" s="25">
        <f t="shared" si="4"/>
        <v>0.25072465983797687</v>
      </c>
      <c r="K37" s="20">
        <f t="shared" si="0"/>
        <v>5.3970665552363066E-2</v>
      </c>
      <c r="L37" s="20">
        <f t="shared" si="1"/>
        <v>-3.9776066023520708E-3</v>
      </c>
      <c r="M37" s="20">
        <f t="shared" si="9"/>
        <v>-0.9999920892915688</v>
      </c>
      <c r="N37" s="18"/>
      <c r="O37" s="18">
        <f t="shared" si="2"/>
        <v>-2.1467407563441481E-4</v>
      </c>
      <c r="P37" s="18"/>
      <c r="R37">
        <f t="shared" si="5"/>
        <v>0.29770463791299967</v>
      </c>
      <c r="S37">
        <f t="shared" si="6"/>
        <v>9.7843042036055462E-3</v>
      </c>
      <c r="U37">
        <f t="shared" si="7"/>
        <v>0.59540927582599934</v>
      </c>
      <c r="V37">
        <f t="shared" si="8"/>
        <v>1.9568608407211092E-2</v>
      </c>
    </row>
    <row r="38" spans="1:22" x14ac:dyDescent="0.25">
      <c r="A38">
        <v>36</v>
      </c>
      <c r="B38" s="3">
        <v>1800</v>
      </c>
      <c r="C38" s="28">
        <v>7.3681820235536703E-4</v>
      </c>
      <c r="D38" s="31">
        <v>50.849890019139401</v>
      </c>
      <c r="E38" s="28">
        <v>5.5580878622500203E-3</v>
      </c>
      <c r="F38" s="31">
        <v>-27.247564841918599</v>
      </c>
      <c r="G38" s="3">
        <v>36</v>
      </c>
      <c r="H38" s="26">
        <f t="shared" si="3"/>
        <v>3.2124985184506208E-3</v>
      </c>
      <c r="I38" s="27">
        <f t="shared" si="4"/>
        <v>1.8059871691621199E-3</v>
      </c>
      <c r="K38" s="20">
        <f t="shared" si="0"/>
        <v>2.0476501535981224E-6</v>
      </c>
      <c r="L38" s="20">
        <f t="shared" si="1"/>
        <v>0.2062487781658533</v>
      </c>
      <c r="M38" s="20">
        <f t="shared" si="9"/>
        <v>-0.97849958687016958</v>
      </c>
      <c r="N38" s="18"/>
      <c r="O38" s="18">
        <f t="shared" si="2"/>
        <v>4.2232534229073457E-7</v>
      </c>
      <c r="P38" s="18"/>
      <c r="R38">
        <f t="shared" si="5"/>
        <v>1.5446170342245501E-5</v>
      </c>
      <c r="S38">
        <f t="shared" si="6"/>
        <v>2.7145053166109728E-7</v>
      </c>
      <c r="U38">
        <f t="shared" si="7"/>
        <v>3.0892340684491003E-5</v>
      </c>
      <c r="V38">
        <f t="shared" si="8"/>
        <v>5.4290106332219457E-7</v>
      </c>
    </row>
    <row r="39" spans="1:22" x14ac:dyDescent="0.25">
      <c r="A39">
        <v>37</v>
      </c>
      <c r="B39" s="2">
        <v>1850</v>
      </c>
      <c r="C39" s="29">
        <v>0.134135050377578</v>
      </c>
      <c r="D39" s="32">
        <v>-161.13749612681099</v>
      </c>
      <c r="E39" s="29">
        <v>0.77840736109487396</v>
      </c>
      <c r="F39" s="32">
        <v>108.473077477662</v>
      </c>
      <c r="G39" s="2">
        <v>37</v>
      </c>
      <c r="H39" s="26">
        <f t="shared" si="3"/>
        <v>0.5848235687348583</v>
      </c>
      <c r="I39" s="25">
        <f t="shared" si="4"/>
        <v>0.25292757893711942</v>
      </c>
      <c r="K39" s="20">
        <f t="shared" si="0"/>
        <v>5.2205855297369236E-2</v>
      </c>
      <c r="L39" s="20">
        <f t="shared" si="1"/>
        <v>-6.8006950173275446E-3</v>
      </c>
      <c r="M39" s="20">
        <f t="shared" si="9"/>
        <v>-0.99997687500625798</v>
      </c>
      <c r="N39" s="18"/>
      <c r="O39" s="18">
        <f t="shared" si="2"/>
        <v>-3.5503609999614177E-4</v>
      </c>
      <c r="P39" s="18"/>
      <c r="R39">
        <f t="shared" si="5"/>
        <v>0.30295900990334274</v>
      </c>
      <c r="S39">
        <f t="shared" si="6"/>
        <v>8.9961058698976946E-3</v>
      </c>
      <c r="U39">
        <f t="shared" si="7"/>
        <v>0.60591801980668547</v>
      </c>
      <c r="V39">
        <f t="shared" si="8"/>
        <v>1.7992211739795389E-2</v>
      </c>
    </row>
    <row r="40" spans="1:22" x14ac:dyDescent="0.25">
      <c r="A40">
        <v>38</v>
      </c>
      <c r="B40" s="3">
        <v>1900</v>
      </c>
      <c r="C40" s="28">
        <v>8.2769376419749197E-4</v>
      </c>
      <c r="D40" s="31">
        <v>172.641603547476</v>
      </c>
      <c r="E40" s="28">
        <v>5.4954984783495602E-3</v>
      </c>
      <c r="F40" s="31">
        <v>65.400107608275306</v>
      </c>
      <c r="G40" s="3">
        <v>38</v>
      </c>
      <c r="H40" s="26">
        <f t="shared" si="3"/>
        <v>3.6087124106264179E-3</v>
      </c>
      <c r="I40" s="27">
        <f t="shared" si="4"/>
        <v>1.7856500267758469E-3</v>
      </c>
      <c r="K40" s="20">
        <f t="shared" si="0"/>
        <v>2.2742949108433682E-6</v>
      </c>
      <c r="L40" s="20">
        <f t="shared" si="1"/>
        <v>-0.29639831403288208</v>
      </c>
      <c r="M40" s="20">
        <f t="shared" si="9"/>
        <v>-0.95506441638167261</v>
      </c>
      <c r="N40" s="18"/>
      <c r="O40" s="18">
        <f t="shared" si="2"/>
        <v>-6.7409717718753824E-7</v>
      </c>
      <c r="P40" s="18"/>
      <c r="R40">
        <f t="shared" si="5"/>
        <v>1.5100251762771166E-5</v>
      </c>
      <c r="S40">
        <f t="shared" si="6"/>
        <v>3.4253848364570671E-7</v>
      </c>
      <c r="U40">
        <f t="shared" si="7"/>
        <v>3.0200503525542332E-5</v>
      </c>
      <c r="V40">
        <f t="shared" si="8"/>
        <v>6.8507696729141343E-7</v>
      </c>
    </row>
    <row r="41" spans="1:22" x14ac:dyDescent="0.25">
      <c r="A41">
        <v>39</v>
      </c>
      <c r="B41" s="2">
        <v>1950</v>
      </c>
      <c r="C41" s="29">
        <v>0.13397260419614501</v>
      </c>
      <c r="D41" s="32">
        <v>-31.033398295243</v>
      </c>
      <c r="E41" s="29">
        <v>0.82111125360674497</v>
      </c>
      <c r="F41" s="32">
        <v>-121.159309277113</v>
      </c>
      <c r="G41" s="2">
        <v>39</v>
      </c>
      <c r="H41" s="26">
        <f t="shared" si="3"/>
        <v>0.58411530974300219</v>
      </c>
      <c r="I41" s="25">
        <f t="shared" si="4"/>
        <v>0.26680333690660507</v>
      </c>
      <c r="K41" s="20">
        <f t="shared" si="0"/>
        <v>5.5003206490228447E-2</v>
      </c>
      <c r="L41" s="20">
        <f t="shared" si="1"/>
        <v>-2.1962307813884444E-3</v>
      </c>
      <c r="M41" s="20">
        <f t="shared" si="9"/>
        <v>-0.99999758828226926</v>
      </c>
      <c r="N41" s="18"/>
      <c r="O41" s="18">
        <f t="shared" si="2"/>
        <v>-1.2079973516890437E-4</v>
      </c>
      <c r="P41" s="18"/>
      <c r="R41">
        <f t="shared" si="5"/>
        <v>0.33711184539982014</v>
      </c>
      <c r="S41">
        <f t="shared" si="6"/>
        <v>8.9743293375484662E-3</v>
      </c>
      <c r="U41">
        <f t="shared" si="7"/>
        <v>0.67422369079964029</v>
      </c>
      <c r="V41">
        <f t="shared" si="8"/>
        <v>1.7948658675096932E-2</v>
      </c>
    </row>
    <row r="42" spans="1:22" x14ac:dyDescent="0.25">
      <c r="A42">
        <v>40</v>
      </c>
      <c r="B42" s="3">
        <v>2000</v>
      </c>
      <c r="C42" s="28">
        <v>7.5787703005664598E-4</v>
      </c>
      <c r="D42" s="31">
        <v>-55.618152520567399</v>
      </c>
      <c r="E42" s="28">
        <v>3.5251961046388501E-3</v>
      </c>
      <c r="F42" s="31">
        <v>-132.71807576637201</v>
      </c>
      <c r="G42" s="3">
        <v>40</v>
      </c>
      <c r="H42" s="26">
        <f t="shared" si="3"/>
        <v>3.3043141828497978E-3</v>
      </c>
      <c r="I42" s="27">
        <f t="shared" si="4"/>
        <v>1.1454404988806321E-3</v>
      </c>
      <c r="K42" s="20">
        <f t="shared" si="0"/>
        <v>1.3358325770754745E-6</v>
      </c>
      <c r="L42" s="20">
        <f t="shared" si="1"/>
        <v>0.22325252974635093</v>
      </c>
      <c r="M42" s="20">
        <f t="shared" si="9"/>
        <v>-0.97476064136887197</v>
      </c>
      <c r="N42" s="18"/>
      <c r="O42" s="18">
        <f t="shared" si="2"/>
        <v>2.9822800214968702E-7</v>
      </c>
      <c r="P42" s="18"/>
      <c r="R42">
        <f t="shared" si="5"/>
        <v>6.213503788080461E-6</v>
      </c>
      <c r="S42">
        <f t="shared" si="6"/>
        <v>2.8718879634374116E-7</v>
      </c>
      <c r="U42">
        <f t="shared" si="7"/>
        <v>1.2427007576160922E-5</v>
      </c>
      <c r="V42">
        <f t="shared" si="8"/>
        <v>5.7437759268748231E-7</v>
      </c>
    </row>
    <row r="43" spans="1:22" x14ac:dyDescent="0.25">
      <c r="A43">
        <v>41</v>
      </c>
      <c r="B43" s="2">
        <v>2050</v>
      </c>
      <c r="C43" s="29">
        <v>0.104785056818283</v>
      </c>
      <c r="D43" s="32">
        <v>95.257497366461706</v>
      </c>
      <c r="E43" s="29">
        <v>0.67747401651418304</v>
      </c>
      <c r="F43" s="32">
        <v>5.2758164718113996</v>
      </c>
      <c r="G43" s="2">
        <v>41</v>
      </c>
      <c r="H43" s="26">
        <f t="shared" si="3"/>
        <v>0.45685874576446162</v>
      </c>
      <c r="I43" s="25">
        <f t="shared" si="4"/>
        <v>0.22013134941160151</v>
      </c>
      <c r="K43" s="20">
        <f t="shared" si="0"/>
        <v>3.5494576656674534E-2</v>
      </c>
      <c r="L43" s="20">
        <f t="shared" si="1"/>
        <v>3.2105522368974673E-4</v>
      </c>
      <c r="M43" s="20">
        <f t="shared" si="9"/>
        <v>-0.99999994846177032</v>
      </c>
      <c r="N43" s="18"/>
      <c r="O43" s="18">
        <f t="shared" si="2"/>
        <v>1.1395719248281505E-5</v>
      </c>
      <c r="P43" s="18"/>
      <c r="R43">
        <f t="shared" si="5"/>
        <v>0.22948552152592977</v>
      </c>
      <c r="S43">
        <f t="shared" si="6"/>
        <v>5.4899540662053979E-3</v>
      </c>
      <c r="U43">
        <f t="shared" si="7"/>
        <v>0.45897104305185954</v>
      </c>
      <c r="V43">
        <f t="shared" si="8"/>
        <v>1.0979908132410796E-2</v>
      </c>
    </row>
    <row r="44" spans="1:22" x14ac:dyDescent="0.25">
      <c r="A44">
        <v>42</v>
      </c>
      <c r="B44" s="3">
        <v>2100</v>
      </c>
      <c r="C44" s="28">
        <v>6.36188860825749E-4</v>
      </c>
      <c r="D44" s="31">
        <v>62.064429249411504</v>
      </c>
      <c r="E44" s="28">
        <v>5.51062687563023E-3</v>
      </c>
      <c r="F44" s="31">
        <v>-19.787307725672601</v>
      </c>
      <c r="G44" s="3">
        <v>42</v>
      </c>
      <c r="H44" s="26">
        <f t="shared" si="3"/>
        <v>2.7737585286632272E-3</v>
      </c>
      <c r="I44" s="27">
        <f t="shared" si="4"/>
        <v>1.7905656905897358E-3</v>
      </c>
      <c r="K44" s="20">
        <f t="shared" si="0"/>
        <v>1.7528997172214762E-6</v>
      </c>
      <c r="L44" s="20">
        <f t="shared" si="1"/>
        <v>0.14173632147345916</v>
      </c>
      <c r="M44" s="20">
        <f t="shared" si="9"/>
        <v>-0.9899044474974199</v>
      </c>
      <c r="N44" s="18"/>
      <c r="O44" s="18">
        <f t="shared" si="2"/>
        <v>2.484495578308388E-7</v>
      </c>
      <c r="P44" s="18"/>
      <c r="R44">
        <f t="shared" si="5"/>
        <v>1.5183504281209094E-5</v>
      </c>
      <c r="S44">
        <f t="shared" si="6"/>
        <v>2.0236813331938212E-7</v>
      </c>
      <c r="U44">
        <f t="shared" si="7"/>
        <v>3.0367008562418189E-5</v>
      </c>
      <c r="V44">
        <f t="shared" si="8"/>
        <v>4.0473626663876424E-7</v>
      </c>
    </row>
    <row r="45" spans="1:22" x14ac:dyDescent="0.25">
      <c r="A45">
        <v>43</v>
      </c>
      <c r="B45" s="2">
        <v>2150</v>
      </c>
      <c r="C45" s="29">
        <v>9.72251451490211E-2</v>
      </c>
      <c r="D45" s="32">
        <v>-150.48273299565199</v>
      </c>
      <c r="E45" s="29">
        <v>0.65556565977002901</v>
      </c>
      <c r="F45" s="32">
        <v>119.413050885671</v>
      </c>
      <c r="G45" s="2">
        <v>43</v>
      </c>
      <c r="H45" s="26">
        <f t="shared" si="3"/>
        <v>0.423897826830203</v>
      </c>
      <c r="I45" s="25">
        <f t="shared" si="4"/>
        <v>0.21301267619916489</v>
      </c>
      <c r="K45" s="20">
        <f t="shared" si="0"/>
        <v>3.1868733212927429E-2</v>
      </c>
      <c r="L45" s="20">
        <f t="shared" si="1"/>
        <v>-1.8228922433207993E-3</v>
      </c>
      <c r="M45" s="20">
        <f t="shared" si="9"/>
        <v>-0.99999833853055442</v>
      </c>
      <c r="N45" s="18"/>
      <c r="O45" s="18">
        <f t="shared" si="2"/>
        <v>-5.8093266578305343E-5</v>
      </c>
      <c r="P45" s="18"/>
      <c r="R45">
        <f t="shared" si="5"/>
        <v>0.21488316713485672</v>
      </c>
      <c r="S45">
        <f t="shared" si="6"/>
        <v>4.7263644246241104E-3</v>
      </c>
      <c r="U45">
        <f t="shared" si="7"/>
        <v>0.42976633426971345</v>
      </c>
      <c r="V45">
        <f t="shared" si="8"/>
        <v>9.4527288492482209E-3</v>
      </c>
    </row>
    <row r="46" spans="1:22" x14ac:dyDescent="0.25">
      <c r="A46">
        <v>44</v>
      </c>
      <c r="B46" s="3">
        <v>2200</v>
      </c>
      <c r="C46" s="28">
        <v>6.9670417291197004E-4</v>
      </c>
      <c r="D46" s="31">
        <v>-178.07426491228</v>
      </c>
      <c r="E46" s="28">
        <v>5.0687899086367698E-3</v>
      </c>
      <c r="F46" s="31">
        <v>75.748909784873106</v>
      </c>
      <c r="G46" s="3">
        <v>44</v>
      </c>
      <c r="H46" s="26">
        <f t="shared" si="3"/>
        <v>3.0376029203993591E-3</v>
      </c>
      <c r="I46" s="27">
        <f t="shared" si="4"/>
        <v>1.6469997893251468E-3</v>
      </c>
      <c r="K46" s="20">
        <f t="shared" si="0"/>
        <v>1.7657235404806604E-6</v>
      </c>
      <c r="L46" s="20">
        <f t="shared" si="1"/>
        <v>-0.27860626240826603</v>
      </c>
      <c r="M46" s="20">
        <f t="shared" si="9"/>
        <v>-0.96040540947398689</v>
      </c>
      <c r="N46" s="18"/>
      <c r="O46" s="18">
        <f t="shared" si="2"/>
        <v>-4.9194163605960746E-7</v>
      </c>
      <c r="P46" s="18"/>
      <c r="R46">
        <f t="shared" si="5"/>
        <v>1.2846315568948977E-5</v>
      </c>
      <c r="S46">
        <f t="shared" si="6"/>
        <v>2.4269835227647613E-7</v>
      </c>
      <c r="U46">
        <f t="shared" si="7"/>
        <v>2.5692631137897953E-5</v>
      </c>
      <c r="V46">
        <f t="shared" si="8"/>
        <v>4.8539670455295227E-7</v>
      </c>
    </row>
    <row r="47" spans="1:22" x14ac:dyDescent="0.25">
      <c r="A47">
        <v>45</v>
      </c>
      <c r="B47" s="2">
        <v>2250</v>
      </c>
      <c r="C47" s="29">
        <v>9.9430373281552201E-2</v>
      </c>
      <c r="D47" s="32">
        <v>-22.701368460624298</v>
      </c>
      <c r="E47" s="29">
        <v>0.70343528306272296</v>
      </c>
      <c r="F47" s="32">
        <v>-112.58241620289</v>
      </c>
      <c r="G47" s="2">
        <v>45</v>
      </c>
      <c r="H47" s="26">
        <f t="shared" si="3"/>
        <v>0.43351253516118021</v>
      </c>
      <c r="I47" s="25">
        <f t="shared" si="4"/>
        <v>0.22856693291511249</v>
      </c>
      <c r="K47" s="20">
        <f t="shared" si="0"/>
        <v>3.497141638717044E-2</v>
      </c>
      <c r="L47" s="20">
        <f t="shared" si="1"/>
        <v>2.0774320971536165E-3</v>
      </c>
      <c r="M47" s="20">
        <f t="shared" si="9"/>
        <v>-0.99999784213561271</v>
      </c>
      <c r="N47" s="18"/>
      <c r="O47" s="18">
        <f t="shared" si="2"/>
        <v>7.2650742885631839E-5</v>
      </c>
      <c r="P47" s="18"/>
      <c r="R47">
        <f t="shared" si="5"/>
        <v>0.24741059872876658</v>
      </c>
      <c r="S47">
        <f t="shared" si="6"/>
        <v>4.9431995654544052E-3</v>
      </c>
      <c r="U47">
        <f t="shared" si="7"/>
        <v>0.49482119745753317</v>
      </c>
      <c r="V47">
        <f t="shared" si="8"/>
        <v>9.8863991309088104E-3</v>
      </c>
    </row>
    <row r="48" spans="1:22" x14ac:dyDescent="0.25">
      <c r="A48">
        <v>46</v>
      </c>
      <c r="B48" s="3">
        <v>2300</v>
      </c>
      <c r="C48" s="28">
        <v>6.6524015121505002E-4</v>
      </c>
      <c r="D48" s="31">
        <v>-47.261398478469197</v>
      </c>
      <c r="E48" s="28">
        <v>3.8578534580954501E-3</v>
      </c>
      <c r="F48" s="31">
        <v>-124.47297862485399</v>
      </c>
      <c r="G48" s="3">
        <v>46</v>
      </c>
      <c r="H48" s="26">
        <f t="shared" si="3"/>
        <v>2.9004210175056196E-3</v>
      </c>
      <c r="I48" s="27">
        <f t="shared" si="4"/>
        <v>1.2535307138897272E-3</v>
      </c>
      <c r="K48" s="20">
        <f t="shared" si="0"/>
        <v>1.2831995089144603E-6</v>
      </c>
      <c r="L48" s="20">
        <f t="shared" si="1"/>
        <v>0.22135251404936154</v>
      </c>
      <c r="M48" s="20">
        <f t="shared" si="9"/>
        <v>-0.97519385997043029</v>
      </c>
      <c r="N48" s="18"/>
      <c r="O48" s="18">
        <f t="shared" si="2"/>
        <v>2.8403943732512191E-7</v>
      </c>
      <c r="P48" s="18"/>
      <c r="R48">
        <f t="shared" si="5"/>
        <v>7.4415166520695114E-6</v>
      </c>
      <c r="S48">
        <f t="shared" si="6"/>
        <v>2.2127222939431131E-7</v>
      </c>
      <c r="U48">
        <f t="shared" si="7"/>
        <v>1.4883033304139023E-5</v>
      </c>
      <c r="V48">
        <f t="shared" si="8"/>
        <v>4.4254445878862263E-7</v>
      </c>
    </row>
    <row r="49" spans="1:22" x14ac:dyDescent="0.25">
      <c r="A49">
        <v>47</v>
      </c>
      <c r="B49" s="2">
        <v>2350</v>
      </c>
      <c r="C49" s="29">
        <v>8.1516380064613203E-2</v>
      </c>
      <c r="D49" s="32">
        <v>104.677334034479</v>
      </c>
      <c r="E49" s="29">
        <v>0.60450600315963099</v>
      </c>
      <c r="F49" s="32">
        <v>14.9014075468417</v>
      </c>
      <c r="G49" s="2">
        <v>47</v>
      </c>
      <c r="H49" s="26">
        <f t="shared" si="3"/>
        <v>0.35540822600461119</v>
      </c>
      <c r="I49" s="25">
        <f t="shared" si="4"/>
        <v>0.1964218832888</v>
      </c>
      <c r="K49" s="20">
        <f t="shared" si="0"/>
        <v>2.4638570552450376E-2</v>
      </c>
      <c r="L49" s="20">
        <f t="shared" si="1"/>
        <v>3.9121340696693478E-3</v>
      </c>
      <c r="M49" s="20">
        <f t="shared" si="9"/>
        <v>-0.99999234757423061</v>
      </c>
      <c r="N49" s="18"/>
      <c r="O49" s="18">
        <f t="shared" si="2"/>
        <v>9.6389391286193037E-5</v>
      </c>
      <c r="P49" s="18"/>
      <c r="R49">
        <f t="shared" si="5"/>
        <v>0.18271375392801589</v>
      </c>
      <c r="S49">
        <f t="shared" si="6"/>
        <v>3.3224601094192343E-3</v>
      </c>
      <c r="U49">
        <f t="shared" si="7"/>
        <v>0.36542750785603179</v>
      </c>
      <c r="V49">
        <f t="shared" si="8"/>
        <v>6.6449202188384685E-3</v>
      </c>
    </row>
    <row r="50" spans="1:22" x14ac:dyDescent="0.25">
      <c r="A50">
        <v>48</v>
      </c>
      <c r="B50" s="3">
        <v>2400</v>
      </c>
      <c r="C50" s="28">
        <v>5.6268466434534602E-4</v>
      </c>
      <c r="D50" s="31">
        <v>72.764073213372399</v>
      </c>
      <c r="E50" s="28">
        <v>5.4711569034784999E-3</v>
      </c>
      <c r="F50" s="31">
        <v>-12.023899375244399</v>
      </c>
      <c r="G50" s="3">
        <v>48</v>
      </c>
      <c r="H50" s="26">
        <f t="shared" si="3"/>
        <v>2.4532831094372081E-3</v>
      </c>
      <c r="I50" s="27">
        <f t="shared" si="4"/>
        <v>1.7777407290130482E-3</v>
      </c>
      <c r="K50" s="20">
        <f t="shared" si="0"/>
        <v>1.5392680429072612E-6</v>
      </c>
      <c r="L50" s="20">
        <f t="shared" si="1"/>
        <v>9.0842876980083684E-2</v>
      </c>
      <c r="M50" s="20">
        <f t="shared" si="9"/>
        <v>-0.99586523772144064</v>
      </c>
      <c r="N50" s="18"/>
      <c r="O50" s="18">
        <f t="shared" si="2"/>
        <v>1.398315374611985E-7</v>
      </c>
      <c r="P50" s="18"/>
      <c r="R50">
        <f t="shared" si="5"/>
        <v>1.4966778931240223E-5</v>
      </c>
      <c r="S50">
        <f t="shared" si="6"/>
        <v>1.5830701574471737E-7</v>
      </c>
      <c r="U50">
        <f t="shared" si="7"/>
        <v>2.9933557862480446E-5</v>
      </c>
      <c r="V50">
        <f t="shared" si="8"/>
        <v>3.1661403148943473E-7</v>
      </c>
    </row>
    <row r="51" spans="1:22" x14ac:dyDescent="0.25">
      <c r="A51">
        <v>49</v>
      </c>
      <c r="B51" s="2">
        <v>2450</v>
      </c>
      <c r="C51" s="29">
        <v>7.3824922284826205E-2</v>
      </c>
      <c r="D51" s="32">
        <v>-139.92425835822399</v>
      </c>
      <c r="E51" s="29">
        <v>0.56721064221435102</v>
      </c>
      <c r="F51" s="32">
        <v>130.229471089165</v>
      </c>
      <c r="G51" s="2">
        <v>49</v>
      </c>
      <c r="H51" s="26">
        <f t="shared" si="3"/>
        <v>0.32187377117802674</v>
      </c>
      <c r="I51" s="25">
        <f t="shared" si="4"/>
        <v>0.18430351722375202</v>
      </c>
      <c r="K51" s="20">
        <f t="shared" si="0"/>
        <v>2.0937140790300412E-2</v>
      </c>
      <c r="L51" s="20">
        <f t="shared" si="1"/>
        <v>2.6790991582992607E-3</v>
      </c>
      <c r="M51" s="20">
        <f t="shared" si="9"/>
        <v>-0.99999641120741023</v>
      </c>
      <c r="N51" s="18"/>
      <c r="O51" s="18">
        <f t="shared" si="2"/>
        <v>5.6092676268486954E-5</v>
      </c>
      <c r="P51" s="18"/>
      <c r="R51">
        <f t="shared" si="5"/>
        <v>0.16086395632060826</v>
      </c>
      <c r="S51">
        <f t="shared" si="6"/>
        <v>2.7250595751803146E-3</v>
      </c>
      <c r="U51">
        <f t="shared" si="7"/>
        <v>0.32172791264121653</v>
      </c>
      <c r="V51">
        <f t="shared" si="8"/>
        <v>5.4501191503606291E-3</v>
      </c>
    </row>
    <row r="52" spans="1:22" x14ac:dyDescent="0.25">
      <c r="A52">
        <v>50</v>
      </c>
      <c r="B52" s="5">
        <v>2500</v>
      </c>
      <c r="C52" s="30">
        <v>5.9979674330401099E-4</v>
      </c>
      <c r="D52" s="33">
        <v>-168.60950047480901</v>
      </c>
      <c r="E52" s="30">
        <v>4.7241332337899199E-3</v>
      </c>
      <c r="F52" s="33">
        <v>86.469391347980903</v>
      </c>
      <c r="G52" s="3">
        <v>50</v>
      </c>
      <c r="H52" s="26">
        <f t="shared" si="3"/>
        <v>2.6150903208907502E-3</v>
      </c>
      <c r="I52" s="27">
        <f t="shared" si="4"/>
        <v>1.535010639825176E-3</v>
      </c>
      <c r="K52" s="20">
        <f t="shared" si="0"/>
        <v>1.4167598642807199E-6</v>
      </c>
      <c r="L52" s="20">
        <f t="shared" si="1"/>
        <v>-0.25749242921139492</v>
      </c>
      <c r="M52" s="20">
        <f t="shared" si="9"/>
        <v>-0.96628031590155805</v>
      </c>
      <c r="N52" s="18"/>
      <c r="O52" s="18">
        <f t="shared" si="2"/>
        <v>-3.6480493906284874E-7</v>
      </c>
      <c r="P52" s="18"/>
      <c r="R52">
        <f t="shared" si="5"/>
        <v>1.1158717405299202E-5</v>
      </c>
      <c r="S52">
        <f t="shared" si="6"/>
        <v>1.7987806663904882E-7</v>
      </c>
      <c r="U52">
        <f t="shared" si="7"/>
        <v>2.2317434810598405E-5</v>
      </c>
      <c r="V52">
        <f t="shared" si="8"/>
        <v>3.5975613327809763E-7</v>
      </c>
    </row>
    <row r="53" spans="1:22" x14ac:dyDescent="0.25">
      <c r="N53" s="12" t="s">
        <v>57</v>
      </c>
      <c r="O53" s="21">
        <f>SUM(O2:O52)</f>
        <v>3492.1249423017966</v>
      </c>
      <c r="Q53" s="10" t="s">
        <v>55</v>
      </c>
      <c r="R53" s="10">
        <f>SQRT(SUM(R3:R52))</f>
        <v>217.98508181918848</v>
      </c>
      <c r="S53" s="10">
        <f>SQRT(SUM(S3:S52))</f>
        <v>24.021491928000842</v>
      </c>
      <c r="T53" s="10" t="s">
        <v>56</v>
      </c>
      <c r="U53">
        <f>SQRT(SUM(U4:U52))</f>
        <v>17.871658443518712</v>
      </c>
      <c r="V53">
        <f>SQRT(SUM(V4:V52))</f>
        <v>25.060022079977607</v>
      </c>
    </row>
    <row r="54" spans="1:22" x14ac:dyDescent="0.25">
      <c r="Q54" s="16" t="s">
        <v>58</v>
      </c>
      <c r="R54" s="16">
        <f>R53*S53</f>
        <v>5236.3268833442389</v>
      </c>
    </row>
    <row r="55" spans="1:22" x14ac:dyDescent="0.25">
      <c r="U55" s="16">
        <f>U53/E3*100</f>
        <v>5.8070305185094204</v>
      </c>
      <c r="V55" s="16">
        <f>V53/C3*100</f>
        <v>109.26071525773769</v>
      </c>
    </row>
    <row r="56" spans="1:22" x14ac:dyDescent="0.25">
      <c r="Q56" s="16" t="s">
        <v>30</v>
      </c>
      <c r="R56" s="16">
        <f>SQRT(R54*R54-O3*O3-P3*P3)</f>
        <v>3868.1534197636861</v>
      </c>
      <c r="U56" s="16" t="s">
        <v>34</v>
      </c>
      <c r="V56" s="16" t="s">
        <v>35</v>
      </c>
    </row>
    <row r="57" spans="1:22" x14ac:dyDescent="0.25">
      <c r="Q57" s="16" t="s">
        <v>31</v>
      </c>
      <c r="R57" s="16">
        <f>O53/R54</f>
        <v>0.66690354137545971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22" workbookViewId="0">
      <selection activeCell="C28" sqref="C28:F52"/>
    </sheetView>
  </sheetViews>
  <sheetFormatPr baseColWidth="10" defaultRowHeight="15" x14ac:dyDescent="0.25"/>
  <cols>
    <col min="4" max="4" width="13.28515625" bestFit="1" customWidth="1"/>
    <col min="6" max="6" width="13.28515625" bestFit="1" customWidth="1"/>
    <col min="7" max="9" width="12" customWidth="1"/>
  </cols>
  <sheetData>
    <row r="1" spans="1:22" x14ac:dyDescent="0.25">
      <c r="B1" s="15" t="s">
        <v>37</v>
      </c>
      <c r="C1" s="15" t="s">
        <v>44</v>
      </c>
      <c r="D1" s="15" t="s">
        <v>45</v>
      </c>
      <c r="E1" s="15" t="s">
        <v>46</v>
      </c>
      <c r="F1" s="15" t="s">
        <v>47</v>
      </c>
      <c r="H1" s="6" t="s">
        <v>23</v>
      </c>
      <c r="I1" s="6" t="s">
        <v>51</v>
      </c>
      <c r="K1" s="9" t="s">
        <v>21</v>
      </c>
      <c r="L1" s="9" t="s">
        <v>22</v>
      </c>
      <c r="M1" s="9" t="s">
        <v>27</v>
      </c>
      <c r="O1" s="9" t="s">
        <v>25</v>
      </c>
      <c r="P1" s="9" t="s">
        <v>54</v>
      </c>
      <c r="R1" s="9" t="s">
        <v>28</v>
      </c>
      <c r="S1" s="9" t="s">
        <v>29</v>
      </c>
      <c r="U1" s="9" t="s">
        <v>34</v>
      </c>
      <c r="V1" s="9" t="s">
        <v>35</v>
      </c>
    </row>
    <row r="2" spans="1:22" x14ac:dyDescent="0.25">
      <c r="A2">
        <v>0</v>
      </c>
      <c r="B2" s="3">
        <v>0</v>
      </c>
      <c r="C2" s="28">
        <v>1.29592674175961E-2</v>
      </c>
      <c r="D2" s="31">
        <v>0</v>
      </c>
      <c r="E2" s="28">
        <v>2.04593844918022E-2</v>
      </c>
      <c r="F2" s="31">
        <v>0</v>
      </c>
      <c r="G2" t="s">
        <v>36</v>
      </c>
      <c r="H2" s="7" t="s">
        <v>37</v>
      </c>
      <c r="I2" s="7" t="s">
        <v>40</v>
      </c>
      <c r="K2" s="8">
        <f>C2*E2/2</f>
        <v>1.3256931741434161E-4</v>
      </c>
      <c r="L2" s="8">
        <f>COS((F2-D2)*3.14159/180)</f>
        <v>1</v>
      </c>
      <c r="M2" s="8">
        <f>SIN((F2-D2)*3.14159/180)</f>
        <v>0</v>
      </c>
      <c r="O2">
        <f>K2*L2</f>
        <v>1.3256931741434161E-4</v>
      </c>
    </row>
    <row r="3" spans="1:22" x14ac:dyDescent="0.25">
      <c r="A3">
        <v>1</v>
      </c>
      <c r="B3" s="2">
        <v>50</v>
      </c>
      <c r="C3" s="29">
        <v>95.745651377940703</v>
      </c>
      <c r="D3" s="32">
        <v>-108.30420208894201</v>
      </c>
      <c r="E3" s="29">
        <v>304.33967794117802</v>
      </c>
      <c r="F3" s="32">
        <v>-122.86760734084</v>
      </c>
      <c r="G3" s="2">
        <v>1</v>
      </c>
      <c r="H3" s="23">
        <f>C3*100/95.7456513779407</f>
        <v>100</v>
      </c>
      <c r="I3" s="22">
        <f>E3*100/304.339677941178</f>
        <v>100</v>
      </c>
      <c r="K3" s="8">
        <f>C3*E3/2</f>
        <v>14569.60035231539</v>
      </c>
      <c r="L3" s="8">
        <f t="shared" ref="L3:L52" si="0">COS((F3-D3)*3.14159/180)</f>
        <v>0.96787002348235507</v>
      </c>
      <c r="M3" s="8">
        <f t="shared" ref="M3:M52" si="1">SIN((F3-D3)*3.14159/180)</f>
        <v>-0.25145102434522987</v>
      </c>
      <c r="O3">
        <f t="shared" ref="O3:O52" si="2">K3*L3</f>
        <v>14101.479435124025</v>
      </c>
      <c r="P3">
        <f>K3*M3</f>
        <v>-3663.540932890327</v>
      </c>
      <c r="R3">
        <f>E3*E3/2</f>
        <v>46311.319784669984</v>
      </c>
      <c r="S3">
        <f>C3*C3/2</f>
        <v>4583.6148788930795</v>
      </c>
    </row>
    <row r="4" spans="1:22" x14ac:dyDescent="0.25">
      <c r="A4">
        <v>2</v>
      </c>
      <c r="B4" s="3">
        <v>100</v>
      </c>
      <c r="C4" s="28">
        <v>1.41439049672385E-2</v>
      </c>
      <c r="D4" s="31">
        <v>33.121107465102597</v>
      </c>
      <c r="E4" s="28">
        <v>3.8067953948478297E-2</v>
      </c>
      <c r="F4" s="31">
        <v>-120.36517019043301</v>
      </c>
      <c r="G4" s="3">
        <v>2</v>
      </c>
      <c r="H4" s="7">
        <f t="shared" ref="H4:H52" si="3">C4*100/95.7456513779407</f>
        <v>1.47723732239365E-2</v>
      </c>
      <c r="I4" s="7">
        <f t="shared" ref="I4:I52" si="4">E4*100/304.339677941178</f>
        <v>1.2508376891900362E-2</v>
      </c>
      <c r="K4" s="8">
        <f>C4*E4/2</f>
        <v>2.6921476147224435E-4</v>
      </c>
      <c r="L4" s="8">
        <f t="shared" si="0"/>
        <v>-0.8948264614108985</v>
      </c>
      <c r="M4" s="8">
        <f t="shared" si="1"/>
        <v>-0.44641416191564742</v>
      </c>
      <c r="O4">
        <f t="shared" si="2"/>
        <v>-2.4090049236778749E-4</v>
      </c>
      <c r="R4">
        <f t="shared" ref="R4:R52" si="5">E4*E4/2</f>
        <v>7.2458455891173223E-4</v>
      </c>
      <c r="S4">
        <f t="shared" ref="S4:S52" si="6">C4*C4/2</f>
        <v>1.0002502386113696E-4</v>
      </c>
      <c r="U4">
        <f>E4*E4</f>
        <v>1.4491691178234645E-3</v>
      </c>
      <c r="V4">
        <f>C4*C4</f>
        <v>2.0005004772227392E-4</v>
      </c>
    </row>
    <row r="5" spans="1:22" x14ac:dyDescent="0.25">
      <c r="A5">
        <v>3</v>
      </c>
      <c r="B5" s="2">
        <v>150</v>
      </c>
      <c r="C5" s="29">
        <v>66.719776901408494</v>
      </c>
      <c r="D5" s="32">
        <v>-145.16979844815401</v>
      </c>
      <c r="E5" s="29">
        <v>32.154302349887402</v>
      </c>
      <c r="F5" s="32">
        <v>112.870873173796</v>
      </c>
      <c r="G5" s="2">
        <v>3</v>
      </c>
      <c r="H5" s="23">
        <f t="shared" si="3"/>
        <v>69.684393955442218</v>
      </c>
      <c r="I5" s="22">
        <f t="shared" si="4"/>
        <v>10.56526791623342</v>
      </c>
      <c r="K5" s="8">
        <f t="shared" ref="K5:K52" si="7">C5*E5/2</f>
        <v>1072.6639396024611</v>
      </c>
      <c r="L5" s="8">
        <f t="shared" si="0"/>
        <v>-0.20722101829422263</v>
      </c>
      <c r="M5" s="8">
        <f t="shared" si="1"/>
        <v>-0.978294152889153</v>
      </c>
      <c r="O5">
        <f t="shared" si="2"/>
        <v>-222.27851385191451</v>
      </c>
      <c r="R5">
        <f t="shared" si="5"/>
        <v>516.94957980398726</v>
      </c>
      <c r="S5">
        <f t="shared" si="6"/>
        <v>2225.764314886861</v>
      </c>
      <c r="U5">
        <f t="shared" ref="U5:U52" si="8">E5*E5</f>
        <v>1033.8991596079745</v>
      </c>
      <c r="V5">
        <f t="shared" ref="V5:V52" si="9">C5*C5</f>
        <v>4451.5286297737221</v>
      </c>
    </row>
    <row r="6" spans="1:22" x14ac:dyDescent="0.25">
      <c r="A6">
        <v>4</v>
      </c>
      <c r="B6" s="3">
        <v>200</v>
      </c>
      <c r="C6" s="28">
        <v>1.3782116457563101E-2</v>
      </c>
      <c r="D6" s="31">
        <v>-124.07754150234101</v>
      </c>
      <c r="E6" s="28">
        <v>1.6590680717327201E-2</v>
      </c>
      <c r="F6" s="31">
        <v>-151.290692127933</v>
      </c>
      <c r="G6" s="3">
        <v>4</v>
      </c>
      <c r="H6" s="7">
        <f t="shared" si="3"/>
        <v>1.4394509055205434E-2</v>
      </c>
      <c r="I6" s="7">
        <f t="shared" si="4"/>
        <v>5.451369610943009E-3</v>
      </c>
      <c r="K6" s="8">
        <f t="shared" si="7"/>
        <v>1.14327346878225E-4</v>
      </c>
      <c r="L6" s="8">
        <f t="shared" si="0"/>
        <v>0.88931161942534598</v>
      </c>
      <c r="M6" s="8">
        <f t="shared" si="1"/>
        <v>-0.45730169861380204</v>
      </c>
      <c r="O6">
        <f t="shared" si="2"/>
        <v>1.0167263799687755E-4</v>
      </c>
      <c r="R6">
        <f t="shared" si="5"/>
        <v>1.3762534333214629E-4</v>
      </c>
      <c r="S6">
        <f t="shared" si="6"/>
        <v>9.4973367024915831E-5</v>
      </c>
      <c r="U6">
        <f t="shared" si="8"/>
        <v>2.7525068666429259E-4</v>
      </c>
      <c r="V6">
        <f t="shared" si="9"/>
        <v>1.8994673404983166E-4</v>
      </c>
    </row>
    <row r="7" spans="1:22" x14ac:dyDescent="0.25">
      <c r="A7">
        <v>5</v>
      </c>
      <c r="B7" s="2">
        <v>250</v>
      </c>
      <c r="C7" s="29">
        <v>28.370183713760198</v>
      </c>
      <c r="D7" s="32">
        <v>176.774792349666</v>
      </c>
      <c r="E7" s="29">
        <v>22.449142080831098</v>
      </c>
      <c r="F7" s="32">
        <v>79.472393294227203</v>
      </c>
      <c r="G7" s="2">
        <v>5</v>
      </c>
      <c r="H7" s="23">
        <f t="shared" si="3"/>
        <v>29.630780411920139</v>
      </c>
      <c r="I7" s="22">
        <f t="shared" si="4"/>
        <v>7.3763441667208474</v>
      </c>
      <c r="K7" s="8">
        <f t="shared" si="7"/>
        <v>318.44314252474157</v>
      </c>
      <c r="L7" s="8">
        <f t="shared" si="0"/>
        <v>-0.12710471770155971</v>
      </c>
      <c r="M7" s="8">
        <f t="shared" si="1"/>
        <v>-0.99188930367153716</v>
      </c>
      <c r="O7">
        <f t="shared" si="2"/>
        <v>-40.475625734604819</v>
      </c>
      <c r="R7">
        <f t="shared" si="5"/>
        <v>251.98199008267082</v>
      </c>
      <c r="S7">
        <f t="shared" si="6"/>
        <v>402.43366197625221</v>
      </c>
      <c r="U7">
        <f t="shared" si="8"/>
        <v>503.96398016534164</v>
      </c>
      <c r="V7">
        <f t="shared" si="9"/>
        <v>804.86732395250442</v>
      </c>
    </row>
    <row r="8" spans="1:22" x14ac:dyDescent="0.25">
      <c r="A8">
        <v>6</v>
      </c>
      <c r="B8" s="3">
        <v>300</v>
      </c>
      <c r="C8" s="28">
        <v>2.3344485678828401E-2</v>
      </c>
      <c r="D8" s="31">
        <v>-174.51229046229301</v>
      </c>
      <c r="E8" s="28">
        <v>1.1342595282134301E-2</v>
      </c>
      <c r="F8" s="31">
        <v>115.809529980166</v>
      </c>
      <c r="G8" s="3">
        <v>6</v>
      </c>
      <c r="H8" s="7">
        <f t="shared" si="3"/>
        <v>2.4381771227060499E-2</v>
      </c>
      <c r="I8" s="7">
        <f t="shared" si="4"/>
        <v>3.726952515316313E-3</v>
      </c>
      <c r="K8" s="8">
        <f t="shared" si="7"/>
        <v>1.3239352656226538E-4</v>
      </c>
      <c r="L8" s="8">
        <f t="shared" si="0"/>
        <v>0.34728879710524097</v>
      </c>
      <c r="M8" s="8">
        <f t="shared" si="1"/>
        <v>-0.93775822651960494</v>
      </c>
      <c r="O8">
        <f t="shared" si="2"/>
        <v>4.5978788584329909E-5</v>
      </c>
      <c r="R8">
        <f t="shared" si="5"/>
        <v>6.4327233867147649E-5</v>
      </c>
      <c r="S8">
        <f t="shared" si="6"/>
        <v>2.7248250580451215E-4</v>
      </c>
      <c r="U8">
        <f t="shared" si="8"/>
        <v>1.286544677342953E-4</v>
      </c>
      <c r="V8">
        <f t="shared" si="9"/>
        <v>5.449650116090243E-4</v>
      </c>
    </row>
    <row r="9" spans="1:22" x14ac:dyDescent="0.25">
      <c r="A9">
        <v>7</v>
      </c>
      <c r="B9" s="2">
        <v>350</v>
      </c>
      <c r="C9" s="29">
        <v>2.3999908352295698</v>
      </c>
      <c r="D9" s="32">
        <v>122.492070543202</v>
      </c>
      <c r="E9" s="29">
        <v>2.6208449940832002</v>
      </c>
      <c r="F9" s="32">
        <v>26.957687757891701</v>
      </c>
      <c r="G9" s="2">
        <v>7</v>
      </c>
      <c r="H9" s="23">
        <f t="shared" si="3"/>
        <v>2.5066316858151483</v>
      </c>
      <c r="I9" s="22">
        <f t="shared" si="4"/>
        <v>0.86115783910034571</v>
      </c>
      <c r="K9" s="8">
        <f t="shared" si="7"/>
        <v>3.1450019831784881</v>
      </c>
      <c r="L9" s="8">
        <f t="shared" si="0"/>
        <v>-9.6441663509611947E-2</v>
      </c>
      <c r="M9" s="8">
        <f t="shared" si="1"/>
        <v>-0.99533863862481431</v>
      </c>
      <c r="O9">
        <f t="shared" si="2"/>
        <v>-0.30330922299876201</v>
      </c>
      <c r="R9">
        <f t="shared" si="5"/>
        <v>3.4344142415054848</v>
      </c>
      <c r="S9">
        <f t="shared" si="6"/>
        <v>2.8799780045929642</v>
      </c>
      <c r="U9">
        <f t="shared" si="8"/>
        <v>6.8688284830109696</v>
      </c>
      <c r="V9">
        <f t="shared" si="9"/>
        <v>5.7599560091859283</v>
      </c>
    </row>
    <row r="10" spans="1:22" x14ac:dyDescent="0.25">
      <c r="A10">
        <v>8</v>
      </c>
      <c r="B10" s="3">
        <v>400</v>
      </c>
      <c r="C10" s="28">
        <v>1.4000210732564499E-2</v>
      </c>
      <c r="D10" s="31">
        <v>161.350978674814</v>
      </c>
      <c r="E10" s="28">
        <v>5.8870393093869598E-3</v>
      </c>
      <c r="F10" s="31">
        <v>57.414251405853499</v>
      </c>
      <c r="G10" s="3">
        <v>8</v>
      </c>
      <c r="H10" s="7">
        <f t="shared" si="3"/>
        <v>1.4622294100126698E-2</v>
      </c>
      <c r="I10" s="7">
        <f t="shared" si="4"/>
        <v>1.9343647036798111E-3</v>
      </c>
      <c r="K10" s="8">
        <f t="shared" si="7"/>
        <v>4.1209895461154206E-5</v>
      </c>
      <c r="L10" s="8">
        <f t="shared" si="0"/>
        <v>-0.2408487466222409</v>
      </c>
      <c r="M10" s="8">
        <f t="shared" si="1"/>
        <v>-0.97056266219677723</v>
      </c>
      <c r="O10">
        <f t="shared" si="2"/>
        <v>-9.9253516702525642E-6</v>
      </c>
      <c r="R10">
        <f t="shared" si="5"/>
        <v>1.7328615915133647E-5</v>
      </c>
      <c r="S10">
        <f t="shared" si="6"/>
        <v>9.80029502781071E-5</v>
      </c>
      <c r="U10">
        <f t="shared" si="8"/>
        <v>3.4657231830267294E-5</v>
      </c>
      <c r="V10">
        <f t="shared" si="9"/>
        <v>1.960059005562142E-4</v>
      </c>
    </row>
    <row r="11" spans="1:22" x14ac:dyDescent="0.25">
      <c r="A11">
        <v>9</v>
      </c>
      <c r="B11" s="2">
        <v>450</v>
      </c>
      <c r="C11" s="29">
        <v>4.8636970781781299</v>
      </c>
      <c r="D11" s="32">
        <v>-75.512513138478894</v>
      </c>
      <c r="E11" s="29">
        <v>6.9047905112228598</v>
      </c>
      <c r="F11" s="32">
        <v>-169.657098199763</v>
      </c>
      <c r="G11" s="2">
        <v>9</v>
      </c>
      <c r="H11" s="23">
        <f t="shared" si="3"/>
        <v>5.0798099006914272</v>
      </c>
      <c r="I11" s="22">
        <f t="shared" si="4"/>
        <v>2.2687776230601782</v>
      </c>
      <c r="K11" s="8">
        <f t="shared" si="7"/>
        <v>16.791404717433348</v>
      </c>
      <c r="L11" s="8">
        <f t="shared" si="0"/>
        <v>-7.2272202988172066E-2</v>
      </c>
      <c r="M11" s="8">
        <f t="shared" si="1"/>
        <v>-0.99738494508150488</v>
      </c>
      <c r="O11">
        <f t="shared" si="2"/>
        <v>-1.213551810194893</v>
      </c>
      <c r="R11">
        <f t="shared" si="5"/>
        <v>23.838066001936621</v>
      </c>
      <c r="S11">
        <f t="shared" si="6"/>
        <v>11.827774634139239</v>
      </c>
      <c r="U11">
        <f t="shared" si="8"/>
        <v>47.676132003873242</v>
      </c>
      <c r="V11">
        <f t="shared" si="9"/>
        <v>23.655549268278477</v>
      </c>
    </row>
    <row r="12" spans="1:22" x14ac:dyDescent="0.25">
      <c r="A12">
        <v>10</v>
      </c>
      <c r="B12" s="3">
        <v>500</v>
      </c>
      <c r="C12" s="28">
        <v>7.5477076339303699E-3</v>
      </c>
      <c r="D12" s="31">
        <v>-148.98515580354899</v>
      </c>
      <c r="E12" s="28">
        <v>8.4462167317495597E-3</v>
      </c>
      <c r="F12" s="31">
        <v>-177.59551297152601</v>
      </c>
      <c r="G12" s="3">
        <v>10</v>
      </c>
      <c r="H12" s="7">
        <f t="shared" si="3"/>
        <v>7.8830813987958541E-3</v>
      </c>
      <c r="I12" s="7">
        <f t="shared" si="4"/>
        <v>2.7752597981594834E-3</v>
      </c>
      <c r="K12" s="8">
        <f t="shared" si="7"/>
        <v>3.1874787252028283E-5</v>
      </c>
      <c r="L12" s="8">
        <f t="shared" si="0"/>
        <v>0.8778966315135136</v>
      </c>
      <c r="M12" s="8">
        <f t="shared" si="1"/>
        <v>-0.47885018991040007</v>
      </c>
      <c r="O12">
        <f t="shared" si="2"/>
        <v>2.7982768358765516E-5</v>
      </c>
      <c r="R12">
        <f t="shared" si="5"/>
        <v>3.5669288539843108E-5</v>
      </c>
      <c r="S12">
        <f t="shared" si="6"/>
        <v>2.8483945263645391E-5</v>
      </c>
      <c r="U12">
        <f t="shared" si="8"/>
        <v>7.1338577079686216E-5</v>
      </c>
      <c r="V12">
        <f t="shared" si="9"/>
        <v>5.6967890527290783E-5</v>
      </c>
    </row>
    <row r="13" spans="1:22" x14ac:dyDescent="0.25">
      <c r="A13">
        <v>11</v>
      </c>
      <c r="B13" s="2">
        <v>550</v>
      </c>
      <c r="C13" s="29">
        <v>1.6152646352675599</v>
      </c>
      <c r="D13" s="32">
        <v>-139.38213359713399</v>
      </c>
      <c r="E13" s="29">
        <v>2.77573150885839</v>
      </c>
      <c r="F13" s="32">
        <v>127.13538216243801</v>
      </c>
      <c r="G13" s="2">
        <v>11</v>
      </c>
      <c r="H13" s="23">
        <f t="shared" si="3"/>
        <v>1.6870370737690845</v>
      </c>
      <c r="I13" s="22">
        <f t="shared" si="4"/>
        <v>0.91205048504877384</v>
      </c>
      <c r="K13" s="8">
        <f t="shared" si="7"/>
        <v>2.2417704716284104</v>
      </c>
      <c r="L13" s="8">
        <f t="shared" si="0"/>
        <v>-6.0747321007362187E-2</v>
      </c>
      <c r="M13" s="8">
        <f t="shared" si="1"/>
        <v>-0.99815317611598497</v>
      </c>
      <c r="O13">
        <f t="shared" si="2"/>
        <v>-0.13618155046483676</v>
      </c>
      <c r="R13">
        <f t="shared" si="5"/>
        <v>3.8523427046346375</v>
      </c>
      <c r="S13">
        <f t="shared" si="6"/>
        <v>1.3045399209730217</v>
      </c>
      <c r="U13">
        <f t="shared" si="8"/>
        <v>7.7046854092692749</v>
      </c>
      <c r="V13">
        <f t="shared" si="9"/>
        <v>2.6090798419460435</v>
      </c>
    </row>
    <row r="14" spans="1:22" x14ac:dyDescent="0.25">
      <c r="A14">
        <v>12</v>
      </c>
      <c r="B14" s="3">
        <v>600</v>
      </c>
      <c r="C14" s="28">
        <v>1.0205805978059E-2</v>
      </c>
      <c r="D14" s="31">
        <v>-154.78263685163199</v>
      </c>
      <c r="E14" s="28">
        <v>1.1966123791717799E-2</v>
      </c>
      <c r="F14" s="31">
        <v>143.57135484497499</v>
      </c>
      <c r="G14" s="3">
        <v>12</v>
      </c>
      <c r="H14" s="7">
        <f t="shared" si="3"/>
        <v>1.0659289305759909E-2</v>
      </c>
      <c r="I14" s="7">
        <f t="shared" si="4"/>
        <v>3.9318316535876009E-3</v>
      </c>
      <c r="K14" s="8">
        <f t="shared" si="7"/>
        <v>6.1061968863853773E-5</v>
      </c>
      <c r="L14" s="8">
        <f t="shared" si="0"/>
        <v>0.47491383047139435</v>
      </c>
      <c r="M14" s="8">
        <f t="shared" si="1"/>
        <v>-0.88003230260427812</v>
      </c>
      <c r="O14">
        <f t="shared" si="2"/>
        <v>2.8999173529257812E-5</v>
      </c>
      <c r="R14">
        <f t="shared" si="5"/>
        <v>7.1594059299357382E-5</v>
      </c>
      <c r="S14">
        <f t="shared" si="6"/>
        <v>5.2079237830892411E-5</v>
      </c>
      <c r="U14">
        <f t="shared" si="8"/>
        <v>1.4318811859871476E-4</v>
      </c>
      <c r="V14">
        <f t="shared" si="9"/>
        <v>1.0415847566178482E-4</v>
      </c>
    </row>
    <row r="15" spans="1:22" x14ac:dyDescent="0.25">
      <c r="A15">
        <v>13</v>
      </c>
      <c r="B15" s="2">
        <v>650</v>
      </c>
      <c r="C15" s="29">
        <v>1.75567294256718</v>
      </c>
      <c r="D15" s="32">
        <v>46.403732308103201</v>
      </c>
      <c r="E15" s="29">
        <v>3.6044343926940399</v>
      </c>
      <c r="F15" s="32">
        <v>-46.876329232095202</v>
      </c>
      <c r="G15" s="2">
        <v>13</v>
      </c>
      <c r="H15" s="23">
        <f t="shared" si="3"/>
        <v>1.8336842637760546</v>
      </c>
      <c r="I15" s="22">
        <f t="shared" si="4"/>
        <v>1.1843458654742665</v>
      </c>
      <c r="K15" s="8">
        <f t="shared" si="7"/>
        <v>3.1641039682557457</v>
      </c>
      <c r="L15" s="8">
        <f t="shared" si="0"/>
        <v>-5.7215235846612804E-2</v>
      </c>
      <c r="M15" s="8">
        <f t="shared" si="1"/>
        <v>-0.99836186665307713</v>
      </c>
      <c r="O15">
        <f t="shared" si="2"/>
        <v>-0.18103495478695597</v>
      </c>
      <c r="R15">
        <f t="shared" si="5"/>
        <v>6.4959736456178261</v>
      </c>
      <c r="S15">
        <f t="shared" si="6"/>
        <v>1.5411937406312501</v>
      </c>
      <c r="U15">
        <f t="shared" si="8"/>
        <v>12.991947291235652</v>
      </c>
      <c r="V15">
        <f t="shared" si="9"/>
        <v>3.0823874812625003</v>
      </c>
    </row>
    <row r="16" spans="1:22" x14ac:dyDescent="0.25">
      <c r="A16">
        <v>14</v>
      </c>
      <c r="B16" s="3">
        <v>700</v>
      </c>
      <c r="C16" s="28">
        <v>5.0804434324722503E-3</v>
      </c>
      <c r="D16" s="31">
        <v>171.45073111853301</v>
      </c>
      <c r="E16" s="28">
        <v>3.2670320125401098E-4</v>
      </c>
      <c r="F16" s="31">
        <v>55.319000836646097</v>
      </c>
      <c r="G16" s="3">
        <v>14</v>
      </c>
      <c r="H16" s="7">
        <f t="shared" si="3"/>
        <v>5.3061871315888904E-3</v>
      </c>
      <c r="I16" s="7">
        <f t="shared" si="4"/>
        <v>1.0734821153262681E-4</v>
      </c>
      <c r="K16" s="8">
        <f t="shared" si="7"/>
        <v>8.2989856658929996E-7</v>
      </c>
      <c r="L16" s="8">
        <f t="shared" si="0"/>
        <v>-0.44043489110922762</v>
      </c>
      <c r="M16" s="8">
        <f t="shared" si="1"/>
        <v>-0.89778455471989649</v>
      </c>
      <c r="O16">
        <f t="shared" si="2"/>
        <v>-3.655162848074624E-7</v>
      </c>
      <c r="R16">
        <f t="shared" si="5"/>
        <v>5.3367490854809399E-8</v>
      </c>
      <c r="S16">
        <f t="shared" si="6"/>
        <v>1.2905452735275211E-5</v>
      </c>
      <c r="U16">
        <f t="shared" si="8"/>
        <v>1.067349817096188E-7</v>
      </c>
      <c r="V16">
        <f t="shared" si="9"/>
        <v>2.5810905470550422E-5</v>
      </c>
    </row>
    <row r="17" spans="1:22" x14ac:dyDescent="0.25">
      <c r="A17">
        <v>15</v>
      </c>
      <c r="B17" s="2">
        <v>750</v>
      </c>
      <c r="C17" s="29">
        <v>1.0977411263811201</v>
      </c>
      <c r="D17" s="32">
        <v>-24.0451311562535</v>
      </c>
      <c r="E17" s="29">
        <v>2.5907176347087399</v>
      </c>
      <c r="F17" s="32">
        <v>-116.84102188500999</v>
      </c>
      <c r="G17" s="2">
        <v>15</v>
      </c>
      <c r="H17" s="23">
        <f t="shared" si="3"/>
        <v>1.1465179990764927</v>
      </c>
      <c r="I17" s="22">
        <f t="shared" si="4"/>
        <v>0.85125858456401038</v>
      </c>
      <c r="K17" s="8">
        <f t="shared" si="7"/>
        <v>1.4219686472303017</v>
      </c>
      <c r="L17" s="8">
        <f t="shared" si="0"/>
        <v>-4.8776768597188006E-2</v>
      </c>
      <c r="M17" s="8">
        <f t="shared" si="1"/>
        <v>-0.99880970502154032</v>
      </c>
      <c r="O17">
        <f t="shared" si="2"/>
        <v>-6.9359035658408882E-2</v>
      </c>
      <c r="R17">
        <f t="shared" si="5"/>
        <v>3.3559089313954242</v>
      </c>
      <c r="S17">
        <f t="shared" si="6"/>
        <v>0.60251779027424512</v>
      </c>
      <c r="U17">
        <f t="shared" si="8"/>
        <v>6.7118178627908485</v>
      </c>
      <c r="V17">
        <f t="shared" si="9"/>
        <v>1.2050355805484902</v>
      </c>
    </row>
    <row r="18" spans="1:22" x14ac:dyDescent="0.25">
      <c r="A18">
        <v>16</v>
      </c>
      <c r="B18" s="3">
        <v>800</v>
      </c>
      <c r="C18" s="28">
        <v>1.8781426719147599E-3</v>
      </c>
      <c r="D18" s="31">
        <v>-131.886427964212</v>
      </c>
      <c r="E18" s="28">
        <v>8.8999233526291192E-3</v>
      </c>
      <c r="F18" s="31">
        <v>-125.068858546295</v>
      </c>
      <c r="G18" s="3">
        <v>16</v>
      </c>
      <c r="H18" s="7">
        <f t="shared" si="3"/>
        <v>1.9615957956159186E-3</v>
      </c>
      <c r="I18" s="7">
        <f t="shared" si="4"/>
        <v>2.9243388219492277E-3</v>
      </c>
      <c r="K18" s="8">
        <f t="shared" si="7"/>
        <v>8.3576629126717113E-6</v>
      </c>
      <c r="L18" s="8">
        <f t="shared" si="0"/>
        <v>0.99292916546438992</v>
      </c>
      <c r="M18" s="8">
        <f t="shared" si="1"/>
        <v>0.11870835004409036</v>
      </c>
      <c r="O18">
        <f t="shared" si="2"/>
        <v>8.2985672611118043E-6</v>
      </c>
      <c r="R18">
        <f t="shared" si="5"/>
        <v>3.9604317841336572E-5</v>
      </c>
      <c r="S18">
        <f t="shared" si="6"/>
        <v>1.7637099480335567E-6</v>
      </c>
      <c r="U18">
        <f t="shared" si="8"/>
        <v>7.9208635682673144E-5</v>
      </c>
      <c r="V18">
        <f t="shared" si="9"/>
        <v>3.5274198960671134E-6</v>
      </c>
    </row>
    <row r="19" spans="1:22" x14ac:dyDescent="0.25">
      <c r="A19">
        <v>17</v>
      </c>
      <c r="B19" s="2">
        <v>850</v>
      </c>
      <c r="C19" s="29">
        <v>0.81506446007683797</v>
      </c>
      <c r="D19" s="32">
        <v>178.428148996571</v>
      </c>
      <c r="E19" s="29">
        <v>2.1752719307311601</v>
      </c>
      <c r="F19" s="32">
        <v>85.734827661763006</v>
      </c>
      <c r="G19" s="2">
        <v>17</v>
      </c>
      <c r="H19" s="23">
        <f t="shared" si="3"/>
        <v>0.85128091808525153</v>
      </c>
      <c r="I19" s="22">
        <f t="shared" si="4"/>
        <v>0.71475134147693709</v>
      </c>
      <c r="K19" s="8">
        <f t="shared" si="7"/>
        <v>0.88649342087084693</v>
      </c>
      <c r="L19" s="8">
        <f t="shared" si="0"/>
        <v>-4.6988650103193398E-2</v>
      </c>
      <c r="M19" s="8">
        <f t="shared" si="1"/>
        <v>-0.99889542333593639</v>
      </c>
      <c r="O19">
        <f t="shared" si="2"/>
        <v>-4.1655129172083187E-2</v>
      </c>
      <c r="R19">
        <f t="shared" si="5"/>
        <v>2.3659039863134343</v>
      </c>
      <c r="S19">
        <f t="shared" si="6"/>
        <v>0.33216503704017369</v>
      </c>
      <c r="U19">
        <f t="shared" si="8"/>
        <v>4.7318079726268687</v>
      </c>
      <c r="V19">
        <f t="shared" si="9"/>
        <v>0.66433007408034739</v>
      </c>
    </row>
    <row r="20" spans="1:22" x14ac:dyDescent="0.25">
      <c r="A20">
        <v>18</v>
      </c>
      <c r="B20" s="3">
        <v>900</v>
      </c>
      <c r="C20" s="28">
        <v>4.8547303729276599E-3</v>
      </c>
      <c r="D20" s="31">
        <v>-160.29620897346999</v>
      </c>
      <c r="E20" s="28">
        <v>6.12474611727328E-3</v>
      </c>
      <c r="F20" s="31">
        <v>155.010800558569</v>
      </c>
      <c r="G20" s="3">
        <v>18</v>
      </c>
      <c r="H20" s="7">
        <f t="shared" si="3"/>
        <v>5.0704447701383172E-3</v>
      </c>
      <c r="I20" s="7">
        <f t="shared" si="4"/>
        <v>2.0124704602128987E-3</v>
      </c>
      <c r="K20" s="8">
        <f t="shared" si="7"/>
        <v>1.4866995500998673E-5</v>
      </c>
      <c r="L20" s="8">
        <f t="shared" si="0"/>
        <v>0.71088225224990143</v>
      </c>
      <c r="M20" s="8">
        <f t="shared" si="1"/>
        <v>-0.70331104316376791</v>
      </c>
      <c r="O20">
        <f t="shared" si="2"/>
        <v>1.0568683245939089E-5</v>
      </c>
      <c r="R20">
        <f t="shared" si="5"/>
        <v>1.875625750052706E-5</v>
      </c>
      <c r="S20">
        <f t="shared" si="6"/>
        <v>1.1784203496913167E-5</v>
      </c>
      <c r="U20">
        <f t="shared" si="8"/>
        <v>3.751251500105412E-5</v>
      </c>
      <c r="V20">
        <f t="shared" si="9"/>
        <v>2.3568406993826335E-5</v>
      </c>
    </row>
    <row r="21" spans="1:22" x14ac:dyDescent="0.25">
      <c r="A21">
        <v>19</v>
      </c>
      <c r="B21" s="2">
        <v>950</v>
      </c>
      <c r="C21" s="29">
        <v>0.71919992487565199</v>
      </c>
      <c r="D21" s="32">
        <v>97.161648983512194</v>
      </c>
      <c r="E21" s="29">
        <v>2.1408415697979999</v>
      </c>
      <c r="F21" s="32">
        <v>4.4140849130906599</v>
      </c>
      <c r="G21" s="2">
        <v>19</v>
      </c>
      <c r="H21" s="23">
        <f t="shared" si="3"/>
        <v>0.75115675179515451</v>
      </c>
      <c r="I21" s="22">
        <f t="shared" si="4"/>
        <v>0.70343820571820936</v>
      </c>
      <c r="K21" s="8">
        <f t="shared" si="7"/>
        <v>0.76984654808469721</v>
      </c>
      <c r="L21" s="8">
        <f t="shared" si="0"/>
        <v>-4.7934296719171134E-2</v>
      </c>
      <c r="M21" s="8">
        <f t="shared" si="1"/>
        <v>-0.99885049091344924</v>
      </c>
      <c r="O21">
        <f t="shared" si="2"/>
        <v>-3.6902052864121522E-2</v>
      </c>
      <c r="R21">
        <f t="shared" si="5"/>
        <v>2.2916013134875821</v>
      </c>
      <c r="S21">
        <f t="shared" si="6"/>
        <v>0.25862426597057175</v>
      </c>
      <c r="U21">
        <f t="shared" si="8"/>
        <v>4.5832026269751642</v>
      </c>
      <c r="V21">
        <f t="shared" si="9"/>
        <v>0.51724853194114351</v>
      </c>
    </row>
    <row r="22" spans="1:22" x14ac:dyDescent="0.25">
      <c r="A22">
        <v>20</v>
      </c>
      <c r="B22" s="3">
        <v>1000</v>
      </c>
      <c r="C22" s="28">
        <v>4.5309202222325196E-3</v>
      </c>
      <c r="D22" s="31">
        <v>157.129094966297</v>
      </c>
      <c r="E22" s="28">
        <v>5.3162380924589104E-3</v>
      </c>
      <c r="F22" s="31">
        <v>26.409484227564899</v>
      </c>
      <c r="G22" s="3">
        <v>20</v>
      </c>
      <c r="H22" s="7">
        <f t="shared" si="3"/>
        <v>4.7322464853755434E-3</v>
      </c>
      <c r="I22" s="7">
        <f t="shared" si="4"/>
        <v>1.7468107111181274E-3</v>
      </c>
      <c r="K22" s="8">
        <f t="shared" si="7"/>
        <v>1.2043725339662456E-5</v>
      </c>
      <c r="L22" s="8">
        <f t="shared" si="0"/>
        <v>-0.65235639318932814</v>
      </c>
      <c r="M22" s="8">
        <f t="shared" si="1"/>
        <v>-0.75791235394668865</v>
      </c>
      <c r="O22">
        <f t="shared" si="2"/>
        <v>-7.856801223145116E-6</v>
      </c>
      <c r="R22">
        <f t="shared" si="5"/>
        <v>1.4131193727855576E-5</v>
      </c>
      <c r="S22">
        <f t="shared" si="6"/>
        <v>1.0264619030117793E-5</v>
      </c>
      <c r="U22">
        <f t="shared" si="8"/>
        <v>2.8262387455711152E-5</v>
      </c>
      <c r="V22">
        <f t="shared" si="9"/>
        <v>2.0529238060235586E-5</v>
      </c>
    </row>
    <row r="23" spans="1:22" x14ac:dyDescent="0.25">
      <c r="A23">
        <v>21</v>
      </c>
      <c r="B23" s="2">
        <v>1050</v>
      </c>
      <c r="C23" s="29">
        <v>0.48058129320773602</v>
      </c>
      <c r="D23" s="32">
        <v>-48.010177139685602</v>
      </c>
      <c r="E23" s="29">
        <v>1.59940562207327</v>
      </c>
      <c r="F23" s="32">
        <v>-140.27708521614801</v>
      </c>
      <c r="G23" s="2">
        <v>21</v>
      </c>
      <c r="H23" s="23">
        <f t="shared" si="3"/>
        <v>0.50193537386958487</v>
      </c>
      <c r="I23" s="22">
        <f t="shared" si="4"/>
        <v>0.52553305993259247</v>
      </c>
      <c r="K23" s="8">
        <f t="shared" si="7"/>
        <v>0.38432221110984777</v>
      </c>
      <c r="L23" s="8">
        <f t="shared" si="0"/>
        <v>-3.9553328987551324E-2</v>
      </c>
      <c r="M23" s="8">
        <f t="shared" si="1"/>
        <v>-0.99921746089927921</v>
      </c>
      <c r="O23">
        <f t="shared" si="2"/>
        <v>-1.5201222853250962E-2</v>
      </c>
      <c r="R23">
        <f t="shared" si="5"/>
        <v>1.2790491719597918</v>
      </c>
      <c r="S23">
        <f t="shared" si="6"/>
        <v>0.11547918969060997</v>
      </c>
      <c r="U23">
        <f t="shared" si="8"/>
        <v>2.5580983439195837</v>
      </c>
      <c r="V23">
        <f t="shared" si="9"/>
        <v>0.23095837938121994</v>
      </c>
    </row>
    <row r="24" spans="1:22" x14ac:dyDescent="0.25">
      <c r="A24">
        <v>22</v>
      </c>
      <c r="B24" s="3">
        <v>1100</v>
      </c>
      <c r="C24" s="28">
        <v>1.7730109721826801E-3</v>
      </c>
      <c r="D24" s="31">
        <v>-176.175925618626</v>
      </c>
      <c r="E24" s="28">
        <v>4.5636292734279301E-3</v>
      </c>
      <c r="F24" s="31">
        <v>-107.23470915387</v>
      </c>
      <c r="G24" s="3">
        <v>22</v>
      </c>
      <c r="H24" s="7">
        <f t="shared" si="3"/>
        <v>1.8517926889274603E-3</v>
      </c>
      <c r="I24" s="7">
        <f t="shared" si="4"/>
        <v>1.4995183356637369E-3</v>
      </c>
      <c r="K24" s="8">
        <f t="shared" si="7"/>
        <v>4.0456823873808961E-6</v>
      </c>
      <c r="L24" s="8">
        <f t="shared" si="0"/>
        <v>0.3593265312265751</v>
      </c>
      <c r="M24" s="8">
        <f t="shared" si="1"/>
        <v>0.93321189660048653</v>
      </c>
      <c r="O24">
        <f t="shared" si="2"/>
        <v>1.4537210187020264E-6</v>
      </c>
      <c r="R24">
        <f t="shared" si="5"/>
        <v>1.0413356072644169E-5</v>
      </c>
      <c r="S24">
        <f t="shared" si="6"/>
        <v>1.5717839537400862E-6</v>
      </c>
      <c r="U24">
        <f t="shared" si="8"/>
        <v>2.0826712145288337E-5</v>
      </c>
      <c r="V24">
        <f t="shared" si="9"/>
        <v>3.1435679074801724E-6</v>
      </c>
    </row>
    <row r="25" spans="1:22" x14ac:dyDescent="0.25">
      <c r="A25">
        <v>23</v>
      </c>
      <c r="B25" s="2">
        <v>1150</v>
      </c>
      <c r="C25" s="29">
        <v>0.51446683973793705</v>
      </c>
      <c r="D25" s="32">
        <v>-137.22770515962699</v>
      </c>
      <c r="E25" s="29">
        <v>1.8493248495910799</v>
      </c>
      <c r="F25" s="32">
        <v>130.753625884857</v>
      </c>
      <c r="G25" s="2">
        <v>23</v>
      </c>
      <c r="H25" s="23">
        <f t="shared" si="3"/>
        <v>0.53732658594295957</v>
      </c>
      <c r="I25" s="22">
        <f t="shared" si="4"/>
        <v>0.60765157606183462</v>
      </c>
      <c r="K25" s="8">
        <f t="shared" si="7"/>
        <v>0.47570815550897932</v>
      </c>
      <c r="L25" s="8">
        <f t="shared" si="0"/>
        <v>-3.5229079269185871E-2</v>
      </c>
      <c r="M25" s="8">
        <f t="shared" si="1"/>
        <v>-0.99937926332991589</v>
      </c>
      <c r="O25">
        <f t="shared" si="2"/>
        <v>-1.6758760319424033E-2</v>
      </c>
      <c r="R25">
        <f t="shared" si="5"/>
        <v>1.7100011996575351</v>
      </c>
      <c r="S25">
        <f t="shared" si="6"/>
        <v>0.13233806459497011</v>
      </c>
      <c r="U25">
        <f t="shared" si="8"/>
        <v>3.4200023993150701</v>
      </c>
      <c r="V25">
        <f t="shared" si="9"/>
        <v>0.26467612918994021</v>
      </c>
    </row>
    <row r="26" spans="1:22" x14ac:dyDescent="0.25">
      <c r="A26">
        <v>24</v>
      </c>
      <c r="B26" s="3">
        <v>1200</v>
      </c>
      <c r="C26" s="28">
        <v>4.1875303764884403E-3</v>
      </c>
      <c r="D26" s="31">
        <v>-154.34251449012999</v>
      </c>
      <c r="E26" s="28">
        <v>8.3504258685500894E-3</v>
      </c>
      <c r="F26" s="31">
        <v>151.22262825905801</v>
      </c>
      <c r="G26" s="3">
        <v>24</v>
      </c>
      <c r="H26" s="7">
        <f t="shared" si="3"/>
        <v>4.3735985041856692E-3</v>
      </c>
      <c r="I26" s="7">
        <f t="shared" si="4"/>
        <v>2.7437848147306111E-3</v>
      </c>
      <c r="K26" s="8">
        <f t="shared" si="7"/>
        <v>1.7483830990584184E-5</v>
      </c>
      <c r="L26" s="8">
        <f t="shared" si="0"/>
        <v>0.58162452889593819</v>
      </c>
      <c r="M26" s="8">
        <f t="shared" si="1"/>
        <v>-0.81345737896129378</v>
      </c>
      <c r="O26">
        <f t="shared" si="2"/>
        <v>1.016902496319473E-5</v>
      </c>
      <c r="R26">
        <f t="shared" si="5"/>
        <v>3.4864806093075255E-5</v>
      </c>
      <c r="S26">
        <f t="shared" si="6"/>
        <v>8.7677053270067096E-6</v>
      </c>
      <c r="U26">
        <f t="shared" si="8"/>
        <v>6.972961218615051E-5</v>
      </c>
      <c r="V26">
        <f t="shared" si="9"/>
        <v>1.7535410654013419E-5</v>
      </c>
    </row>
    <row r="27" spans="1:22" x14ac:dyDescent="0.25">
      <c r="A27">
        <v>25</v>
      </c>
      <c r="B27" s="2">
        <v>1250</v>
      </c>
      <c r="C27" s="29">
        <v>0.30187082699154999</v>
      </c>
      <c r="D27" s="32">
        <v>86.887490725267995</v>
      </c>
      <c r="E27" s="29">
        <v>1.1902141792257499</v>
      </c>
      <c r="F27" s="32">
        <v>-6.13341722789181</v>
      </c>
      <c r="G27" s="2">
        <v>25</v>
      </c>
      <c r="H27" s="23">
        <f t="shared" si="3"/>
        <v>0.315284112277813</v>
      </c>
      <c r="I27" s="22">
        <f t="shared" si="4"/>
        <v>0.39108084337783627</v>
      </c>
      <c r="K27" s="8">
        <f t="shared" si="7"/>
        <v>0.17964546928997302</v>
      </c>
      <c r="L27" s="8">
        <f t="shared" si="0"/>
        <v>-5.2698995848690276E-2</v>
      </c>
      <c r="M27" s="8">
        <f t="shared" si="1"/>
        <v>-0.99861044248322361</v>
      </c>
      <c r="O27">
        <f t="shared" si="2"/>
        <v>-9.4671358403483046E-3</v>
      </c>
      <c r="R27">
        <f t="shared" si="5"/>
        <v>0.7083048962150128</v>
      </c>
      <c r="S27">
        <f t="shared" si="6"/>
        <v>4.5562998094281153E-2</v>
      </c>
      <c r="U27">
        <f t="shared" si="8"/>
        <v>1.4166097924300256</v>
      </c>
      <c r="V27">
        <f t="shared" si="9"/>
        <v>9.1125996188562305E-2</v>
      </c>
    </row>
    <row r="28" spans="1:22" x14ac:dyDescent="0.25">
      <c r="A28">
        <v>26</v>
      </c>
      <c r="B28" s="3">
        <v>1300</v>
      </c>
      <c r="C28" s="28">
        <v>3.5867297414283799E-3</v>
      </c>
      <c r="D28" s="31">
        <v>172.39323787847599</v>
      </c>
      <c r="E28" s="28">
        <v>4.2553456883174601E-3</v>
      </c>
      <c r="F28" s="31">
        <v>68.134141646100105</v>
      </c>
      <c r="G28" s="3">
        <v>26</v>
      </c>
      <c r="H28" s="7">
        <f t="shared" si="3"/>
        <v>3.7461019793685831E-3</v>
      </c>
      <c r="I28" s="7">
        <f t="shared" si="4"/>
        <v>1.3982224457567843E-3</v>
      </c>
      <c r="K28" s="8">
        <f t="shared" si="7"/>
        <v>7.6313874701736273E-6</v>
      </c>
      <c r="L28" s="8">
        <f t="shared" si="0"/>
        <v>-0.24630567460163141</v>
      </c>
      <c r="M28" s="8">
        <f t="shared" si="1"/>
        <v>-0.96919219696561487</v>
      </c>
      <c r="O28">
        <f t="shared" si="2"/>
        <v>-1.8796540389875527E-6</v>
      </c>
      <c r="R28">
        <f t="shared" si="5"/>
        <v>9.0539834635409998E-6</v>
      </c>
      <c r="S28">
        <f t="shared" si="6"/>
        <v>6.4323151190234464E-6</v>
      </c>
      <c r="U28">
        <f t="shared" si="8"/>
        <v>1.8107966927082E-5</v>
      </c>
      <c r="V28">
        <f t="shared" si="9"/>
        <v>1.2864630238046893E-5</v>
      </c>
    </row>
    <row r="29" spans="1:22" x14ac:dyDescent="0.25">
      <c r="A29">
        <v>27</v>
      </c>
      <c r="B29" s="2">
        <v>1350</v>
      </c>
      <c r="C29" s="29">
        <v>0.381482711822831</v>
      </c>
      <c r="D29" s="32">
        <v>-13.0622512060877</v>
      </c>
      <c r="E29" s="29">
        <v>1.6280212261281499</v>
      </c>
      <c r="F29" s="32">
        <v>-105.113580061768</v>
      </c>
      <c r="G29" s="2">
        <v>27</v>
      </c>
      <c r="H29" s="23">
        <f t="shared" si="3"/>
        <v>0.39843346024874671</v>
      </c>
      <c r="I29" s="22">
        <f>E29*100/304.339677941178</f>
        <v>0.53493558156515153</v>
      </c>
      <c r="K29" s="8">
        <f t="shared" si="7"/>
        <v>0.31053097612424851</v>
      </c>
      <c r="L29" s="8">
        <f t="shared" si="0"/>
        <v>-3.5793438212643122E-2</v>
      </c>
      <c r="M29" s="8">
        <f t="shared" si="1"/>
        <v>-0.99935920958428037</v>
      </c>
      <c r="O29">
        <f t="shared" si="2"/>
        <v>-1.1114971307015047E-2</v>
      </c>
      <c r="R29">
        <f t="shared" si="5"/>
        <v>1.3252265563619023</v>
      </c>
      <c r="S29">
        <f t="shared" si="6"/>
        <v>7.2764529709850562E-2</v>
      </c>
      <c r="U29">
        <f t="shared" si="8"/>
        <v>2.6504531127238047</v>
      </c>
      <c r="V29">
        <f t="shared" si="9"/>
        <v>0.14552905941970112</v>
      </c>
    </row>
    <row r="30" spans="1:22" x14ac:dyDescent="0.25">
      <c r="A30">
        <v>28</v>
      </c>
      <c r="B30" s="3">
        <v>1400</v>
      </c>
      <c r="C30" s="28">
        <v>9.8087772153748905E-4</v>
      </c>
      <c r="D30" s="31">
        <v>-171.33363519269801</v>
      </c>
      <c r="E30" s="28">
        <v>6.3240428425423503E-3</v>
      </c>
      <c r="F30" s="31">
        <v>-101.826895932087</v>
      </c>
      <c r="G30" s="3">
        <v>28</v>
      </c>
      <c r="H30" s="7">
        <f t="shared" si="3"/>
        <v>1.0244619023642447E-3</v>
      </c>
      <c r="I30" s="7">
        <f t="shared" si="4"/>
        <v>2.0779554231389586E-3</v>
      </c>
      <c r="K30" s="8">
        <f t="shared" si="7"/>
        <v>3.101556367149203E-6</v>
      </c>
      <c r="L30" s="8">
        <f t="shared" si="0"/>
        <v>0.35009816514341013</v>
      </c>
      <c r="M30" s="8">
        <f t="shared" si="1"/>
        <v>0.9367130162238686</v>
      </c>
      <c r="O30">
        <f t="shared" si="2"/>
        <v>1.0858491932277969E-6</v>
      </c>
      <c r="R30">
        <f t="shared" si="5"/>
        <v>1.9996758937155565E-5</v>
      </c>
      <c r="S30">
        <f t="shared" si="6"/>
        <v>4.81060552304288E-7</v>
      </c>
      <c r="U30">
        <f t="shared" si="8"/>
        <v>3.9993517874311131E-5</v>
      </c>
      <c r="V30">
        <f t="shared" si="9"/>
        <v>9.6212110460857599E-7</v>
      </c>
    </row>
    <row r="31" spans="1:22" x14ac:dyDescent="0.25">
      <c r="A31">
        <v>29</v>
      </c>
      <c r="B31" s="2">
        <v>1450</v>
      </c>
      <c r="C31" s="29">
        <v>0.220593402113825</v>
      </c>
      <c r="D31" s="32">
        <v>-135.01778164413099</v>
      </c>
      <c r="E31" s="29">
        <v>0.998886041071813</v>
      </c>
      <c r="F31" s="32">
        <v>132.87604417906601</v>
      </c>
      <c r="G31" s="2">
        <v>29</v>
      </c>
      <c r="H31" s="23">
        <f t="shared" si="3"/>
        <v>0.23039521789148179</v>
      </c>
      <c r="I31" s="22">
        <f t="shared" si="4"/>
        <v>0.32821420060281298</v>
      </c>
      <c r="K31" s="8">
        <f t="shared" si="7"/>
        <v>0.11017383506202058</v>
      </c>
      <c r="L31" s="8">
        <f t="shared" si="0"/>
        <v>-3.6755342502129383E-2</v>
      </c>
      <c r="M31" s="8">
        <f t="shared" si="1"/>
        <v>-0.99932429410955037</v>
      </c>
      <c r="O31">
        <f t="shared" si="2"/>
        <v>-4.0494770424776777E-3</v>
      </c>
      <c r="R31">
        <f t="shared" si="5"/>
        <v>0.49888666152405986</v>
      </c>
      <c r="S31">
        <f t="shared" si="6"/>
        <v>2.4330724528075845E-2</v>
      </c>
      <c r="U31">
        <f t="shared" si="8"/>
        <v>0.99777332304811972</v>
      </c>
      <c r="V31">
        <f t="shared" si="9"/>
        <v>4.866144905615169E-2</v>
      </c>
    </row>
    <row r="32" spans="1:22" x14ac:dyDescent="0.25">
      <c r="A32">
        <v>30</v>
      </c>
      <c r="B32" s="3">
        <v>1500</v>
      </c>
      <c r="C32" s="28">
        <v>2.60819093556854E-3</v>
      </c>
      <c r="D32" s="31">
        <v>-146.62295404643601</v>
      </c>
      <c r="E32" s="28">
        <v>7.0673529992749404E-3</v>
      </c>
      <c r="F32" s="31">
        <v>179.40065744084001</v>
      </c>
      <c r="G32" s="3">
        <v>30</v>
      </c>
      <c r="H32" s="7">
        <f t="shared" si="3"/>
        <v>2.7240829197277294E-3</v>
      </c>
      <c r="I32" s="7">
        <f t="shared" si="4"/>
        <v>2.3221924420386945E-3</v>
      </c>
      <c r="K32" s="8">
        <f t="shared" si="7"/>
        <v>9.2165030155860166E-6</v>
      </c>
      <c r="L32" s="8">
        <f t="shared" si="0"/>
        <v>0.8292652585258371</v>
      </c>
      <c r="M32" s="8">
        <f t="shared" si="1"/>
        <v>-0.55885519681047668</v>
      </c>
      <c r="O32">
        <f t="shared" si="2"/>
        <v>7.6429257559240956E-6</v>
      </c>
      <c r="R32">
        <f t="shared" si="5"/>
        <v>2.4973739208180249E-5</v>
      </c>
      <c r="S32">
        <f t="shared" si="6"/>
        <v>3.401329978190948E-6</v>
      </c>
      <c r="U32">
        <f t="shared" si="8"/>
        <v>4.9947478416360498E-5</v>
      </c>
      <c r="V32">
        <f t="shared" si="9"/>
        <v>6.8026599563818959E-6</v>
      </c>
    </row>
    <row r="33" spans="1:22" x14ac:dyDescent="0.25">
      <c r="A33">
        <v>31</v>
      </c>
      <c r="B33" s="2">
        <v>1550</v>
      </c>
      <c r="C33" s="29">
        <v>0.28177175836548601</v>
      </c>
      <c r="D33" s="32">
        <v>113.256954477786</v>
      </c>
      <c r="E33" s="29">
        <v>1.36960838299065</v>
      </c>
      <c r="F33" s="32">
        <v>20.7620109049268</v>
      </c>
      <c r="G33" s="2">
        <v>31</v>
      </c>
      <c r="H33" s="23">
        <f t="shared" si="3"/>
        <v>0.29429196450211292</v>
      </c>
      <c r="I33" s="22">
        <f t="shared" si="4"/>
        <v>0.45002623130046299</v>
      </c>
      <c r="K33" s="8">
        <f t="shared" si="7"/>
        <v>0.19295848117369274</v>
      </c>
      <c r="L33" s="8">
        <f t="shared" si="0"/>
        <v>-4.3529857606050631E-2</v>
      </c>
      <c r="M33" s="8">
        <f t="shared" si="1"/>
        <v>-0.99905212651632791</v>
      </c>
      <c r="O33">
        <f t="shared" si="2"/>
        <v>-8.3994552093706459E-3</v>
      </c>
      <c r="R33">
        <f t="shared" si="5"/>
        <v>0.93791356137913151</v>
      </c>
      <c r="S33">
        <f t="shared" si="6"/>
        <v>3.9697661906188918E-2</v>
      </c>
      <c r="U33">
        <f t="shared" si="8"/>
        <v>1.875827122758263</v>
      </c>
      <c r="V33">
        <f t="shared" si="9"/>
        <v>7.9395323812377835E-2</v>
      </c>
    </row>
    <row r="34" spans="1:22" x14ac:dyDescent="0.25">
      <c r="A34">
        <v>32</v>
      </c>
      <c r="B34" s="3">
        <v>1600</v>
      </c>
      <c r="C34" s="28">
        <v>2.9256134746569202E-3</v>
      </c>
      <c r="D34" s="31">
        <v>168.619001743468</v>
      </c>
      <c r="E34" s="28">
        <v>4.8000411540807001E-3</v>
      </c>
      <c r="F34" s="31">
        <v>53.735518386290202</v>
      </c>
      <c r="G34" s="3">
        <v>32</v>
      </c>
      <c r="H34" s="7">
        <f t="shared" si="3"/>
        <v>3.0556097666603436E-3</v>
      </c>
      <c r="I34" s="7">
        <f t="shared" si="4"/>
        <v>1.5771986047144466E-3</v>
      </c>
      <c r="K34" s="8">
        <f t="shared" si="7"/>
        <v>7.021532539643125E-6</v>
      </c>
      <c r="L34" s="8">
        <f t="shared" si="0"/>
        <v>-0.42077278607758573</v>
      </c>
      <c r="M34" s="8">
        <f t="shared" si="1"/>
        <v>-0.90716606114674858</v>
      </c>
      <c r="O34">
        <f t="shared" si="2"/>
        <v>-2.9544698092400639E-6</v>
      </c>
      <c r="R34">
        <f t="shared" si="5"/>
        <v>1.152019754043419E-5</v>
      </c>
      <c r="S34">
        <f t="shared" si="6"/>
        <v>4.2796071015470688E-6</v>
      </c>
      <c r="U34">
        <f t="shared" si="8"/>
        <v>2.304039508086838E-5</v>
      </c>
      <c r="V34">
        <f t="shared" si="9"/>
        <v>8.5592142030941377E-6</v>
      </c>
    </row>
    <row r="35" spans="1:22" x14ac:dyDescent="0.25">
      <c r="A35">
        <v>33</v>
      </c>
      <c r="B35" s="2">
        <v>1650</v>
      </c>
      <c r="C35" s="29">
        <v>0.174488442158268</v>
      </c>
      <c r="D35" s="32">
        <v>-0.54688141415967495</v>
      </c>
      <c r="E35" s="29">
        <v>0.91433097225011095</v>
      </c>
      <c r="F35" s="32">
        <v>-93.021778508402903</v>
      </c>
      <c r="G35" s="2">
        <v>33</v>
      </c>
      <c r="H35" s="23">
        <f t="shared" si="3"/>
        <v>0.182241636718834</v>
      </c>
      <c r="I35" s="22">
        <f t="shared" si="4"/>
        <v>0.30043107702401867</v>
      </c>
      <c r="K35" s="8">
        <f t="shared" si="7"/>
        <v>7.9770093482488216E-2</v>
      </c>
      <c r="L35" s="8">
        <f t="shared" si="0"/>
        <v>-4.3180309828008079E-2</v>
      </c>
      <c r="M35" s="8">
        <f t="shared" si="1"/>
        <v>-0.99906729545269235</v>
      </c>
      <c r="O35">
        <f t="shared" si="2"/>
        <v>-3.4444973515830092E-3</v>
      </c>
      <c r="R35">
        <f t="shared" si="5"/>
        <v>0.41800056340791658</v>
      </c>
      <c r="S35">
        <f t="shared" si="6"/>
        <v>1.522310822340962E-2</v>
      </c>
      <c r="U35">
        <f t="shared" si="8"/>
        <v>0.83600112681583316</v>
      </c>
      <c r="V35">
        <f t="shared" si="9"/>
        <v>3.0446216446819239E-2</v>
      </c>
    </row>
    <row r="36" spans="1:22" x14ac:dyDescent="0.25">
      <c r="A36">
        <v>34</v>
      </c>
      <c r="B36" s="3">
        <v>1700</v>
      </c>
      <c r="C36" s="28">
        <v>1.18821202600471E-3</v>
      </c>
      <c r="D36" s="31">
        <v>155.039954058278</v>
      </c>
      <c r="E36" s="28">
        <v>5.3124650886539398E-3</v>
      </c>
      <c r="F36" s="31">
        <v>-63.948034765697301</v>
      </c>
      <c r="G36" s="3">
        <v>34</v>
      </c>
      <c r="H36" s="7">
        <f t="shared" si="3"/>
        <v>1.2410088697547552E-3</v>
      </c>
      <c r="I36" s="7">
        <f t="shared" si="4"/>
        <v>1.7455709766771583E-3</v>
      </c>
      <c r="K36" s="8">
        <f t="shared" si="7"/>
        <v>3.1561674530343946E-6</v>
      </c>
      <c r="L36" s="8">
        <f t="shared" si="0"/>
        <v>-0.77727990282920811</v>
      </c>
      <c r="M36" s="8">
        <f t="shared" si="1"/>
        <v>0.62915495123047138</v>
      </c>
      <c r="O36">
        <f t="shared" si="2"/>
        <v>-2.4532255312072834E-6</v>
      </c>
      <c r="R36">
        <f t="shared" si="5"/>
        <v>1.4111142659083456E-5</v>
      </c>
      <c r="S36">
        <f t="shared" si="6"/>
        <v>7.0592390937110885E-7</v>
      </c>
      <c r="U36">
        <f t="shared" si="8"/>
        <v>2.8222285318166912E-5</v>
      </c>
      <c r="V36">
        <f t="shared" si="9"/>
        <v>1.4118478187422177E-6</v>
      </c>
    </row>
    <row r="37" spans="1:22" x14ac:dyDescent="0.25">
      <c r="A37">
        <v>35</v>
      </c>
      <c r="B37" s="2">
        <v>1750</v>
      </c>
      <c r="C37" s="29">
        <v>0.21778344746829301</v>
      </c>
      <c r="D37" s="32">
        <v>-119.54564124500899</v>
      </c>
      <c r="E37" s="29">
        <v>1.1947922657757499</v>
      </c>
      <c r="F37" s="32">
        <v>148.76425171803899</v>
      </c>
      <c r="G37" s="2">
        <v>35</v>
      </c>
      <c r="H37" s="23">
        <f t="shared" si="3"/>
        <v>0.22746040612186924</v>
      </c>
      <c r="I37" s="22">
        <f t="shared" si="4"/>
        <v>0.3925851120886959</v>
      </c>
      <c r="K37" s="8">
        <f t="shared" si="7"/>
        <v>0.13010298932454792</v>
      </c>
      <c r="L37" s="8">
        <f t="shared" si="0"/>
        <v>-2.9497608610300201E-2</v>
      </c>
      <c r="M37" s="8">
        <f t="shared" si="1"/>
        <v>-0.99956485086575231</v>
      </c>
      <c r="O37">
        <f t="shared" si="2"/>
        <v>-3.8377270581255798E-3</v>
      </c>
      <c r="R37">
        <f t="shared" si="5"/>
        <v>0.71376427917877516</v>
      </c>
      <c r="S37">
        <f t="shared" si="6"/>
        <v>2.371481499558737E-2</v>
      </c>
      <c r="U37">
        <f t="shared" si="8"/>
        <v>1.4275285583575503</v>
      </c>
      <c r="V37">
        <f t="shared" si="9"/>
        <v>4.742962999117474E-2</v>
      </c>
    </row>
    <row r="38" spans="1:22" x14ac:dyDescent="0.25">
      <c r="A38">
        <v>36</v>
      </c>
      <c r="B38" s="3">
        <v>1800</v>
      </c>
      <c r="C38" s="28">
        <v>2.2020776023448999E-3</v>
      </c>
      <c r="D38" s="31">
        <v>-148.87043173554801</v>
      </c>
      <c r="E38" s="28">
        <v>6.55179674871536E-3</v>
      </c>
      <c r="F38" s="31">
        <v>175.70088725784501</v>
      </c>
      <c r="G38" s="3">
        <v>36</v>
      </c>
      <c r="H38" s="7">
        <f t="shared" si="3"/>
        <v>2.2999244045586462E-3</v>
      </c>
      <c r="I38" s="7">
        <f t="shared" si="4"/>
        <v>2.1527908529829208E-3</v>
      </c>
      <c r="K38" s="8">
        <f t="shared" si="7"/>
        <v>7.2137824377311148E-6</v>
      </c>
      <c r="L38" s="8">
        <f t="shared" si="0"/>
        <v>0.81483494444975324</v>
      </c>
      <c r="M38" s="8">
        <f t="shared" si="1"/>
        <v>-0.5796930336855598</v>
      </c>
      <c r="O38">
        <f t="shared" si="2"/>
        <v>5.8780420119212385E-6</v>
      </c>
      <c r="R38">
        <f t="shared" si="5"/>
        <v>2.1463020318238582E-5</v>
      </c>
      <c r="S38">
        <f t="shared" si="6"/>
        <v>2.4245728833745313E-6</v>
      </c>
      <c r="U38">
        <f t="shared" si="8"/>
        <v>4.2926040636477163E-5</v>
      </c>
      <c r="V38">
        <f t="shared" si="9"/>
        <v>4.8491457667490627E-6</v>
      </c>
    </row>
    <row r="39" spans="1:22" x14ac:dyDescent="0.25">
      <c r="A39">
        <v>37</v>
      </c>
      <c r="B39" s="2">
        <v>1850</v>
      </c>
      <c r="C39" s="29">
        <v>0.14488941623125701</v>
      </c>
      <c r="D39" s="32">
        <v>134.33853760955299</v>
      </c>
      <c r="E39" s="29">
        <v>0.83333860542280003</v>
      </c>
      <c r="F39" s="32">
        <v>41.367225338587097</v>
      </c>
      <c r="G39" s="2">
        <v>37</v>
      </c>
      <c r="H39" s="23">
        <f t="shared" si="3"/>
        <v>0.15132741189396595</v>
      </c>
      <c r="I39" s="22">
        <f t="shared" si="4"/>
        <v>0.27381858686985455</v>
      </c>
      <c r="K39" s="8">
        <f t="shared" si="7"/>
        <v>6.0370972031339662E-2</v>
      </c>
      <c r="L39" s="8">
        <f t="shared" si="0"/>
        <v>-5.1834571806702166E-2</v>
      </c>
      <c r="M39" s="8">
        <f t="shared" si="1"/>
        <v>-0.99865568499138668</v>
      </c>
      <c r="O39">
        <f t="shared" si="2"/>
        <v>-3.1293034847988837E-3</v>
      </c>
      <c r="R39">
        <f t="shared" si="5"/>
        <v>0.34722661564400858</v>
      </c>
      <c r="S39">
        <f t="shared" si="6"/>
        <v>1.0496471467917221E-2</v>
      </c>
      <c r="U39">
        <f t="shared" si="8"/>
        <v>0.69445323128801717</v>
      </c>
      <c r="V39">
        <f t="shared" si="9"/>
        <v>2.0992942935834442E-2</v>
      </c>
    </row>
    <row r="40" spans="1:22" x14ac:dyDescent="0.25">
      <c r="A40">
        <v>38</v>
      </c>
      <c r="B40" s="3">
        <v>1900</v>
      </c>
      <c r="C40" s="28">
        <v>2.7511340639138201E-3</v>
      </c>
      <c r="D40" s="31">
        <v>179.09671481482999</v>
      </c>
      <c r="E40" s="28">
        <v>5.9900878412093598E-3</v>
      </c>
      <c r="F40" s="31">
        <v>85.577340870494396</v>
      </c>
      <c r="G40" s="3">
        <v>38</v>
      </c>
      <c r="H40" s="7">
        <f t="shared" si="3"/>
        <v>2.8733775626572913E-3</v>
      </c>
      <c r="I40" s="7">
        <f t="shared" si="4"/>
        <v>1.9682244135012551E-3</v>
      </c>
      <c r="K40" s="8">
        <f t="shared" si="7"/>
        <v>8.2397673528935347E-6</v>
      </c>
      <c r="L40" s="8">
        <f t="shared" si="0"/>
        <v>-6.1384668380380453E-2</v>
      </c>
      <c r="M40" s="8">
        <f t="shared" si="1"/>
        <v>-0.99811418309120858</v>
      </c>
      <c r="O40">
        <f t="shared" si="2"/>
        <v>-5.0579538648885488E-7</v>
      </c>
      <c r="R40">
        <f t="shared" si="5"/>
        <v>1.7940576172702103E-5</v>
      </c>
      <c r="S40">
        <f t="shared" si="6"/>
        <v>3.7843693188134858E-6</v>
      </c>
      <c r="U40">
        <f t="shared" si="8"/>
        <v>3.5881152345404207E-5</v>
      </c>
      <c r="V40">
        <f t="shared" si="9"/>
        <v>7.5687386376269716E-6</v>
      </c>
    </row>
    <row r="41" spans="1:22" x14ac:dyDescent="0.25">
      <c r="A41">
        <v>39</v>
      </c>
      <c r="B41" s="2">
        <v>1950</v>
      </c>
      <c r="C41" s="29">
        <v>0.16687673187650101</v>
      </c>
      <c r="D41" s="32">
        <v>7.6748770352831102</v>
      </c>
      <c r="E41" s="29">
        <v>1.03619112177238</v>
      </c>
      <c r="F41" s="32">
        <v>-84.570166776727604</v>
      </c>
      <c r="G41" s="2">
        <v>39</v>
      </c>
      <c r="H41" s="23">
        <f t="shared" si="3"/>
        <v>0.174291708787673</v>
      </c>
      <c r="I41" s="22">
        <f t="shared" si="4"/>
        <v>0.34047191243090308</v>
      </c>
      <c r="K41" s="8">
        <f t="shared" si="7"/>
        <v>8.6458094000410143E-2</v>
      </c>
      <c r="L41" s="8">
        <f t="shared" si="0"/>
        <v>-3.9172021655359428E-2</v>
      </c>
      <c r="M41" s="8">
        <f t="shared" si="1"/>
        <v>-0.99923248181763591</v>
      </c>
      <c r="O41">
        <f t="shared" si="2"/>
        <v>-3.3867383304651672E-3</v>
      </c>
      <c r="R41">
        <f t="shared" si="5"/>
        <v>0.53684602041995166</v>
      </c>
      <c r="S41">
        <f t="shared" si="6"/>
        <v>1.3923921820890804E-2</v>
      </c>
      <c r="U41">
        <f t="shared" si="8"/>
        <v>1.0736920408399033</v>
      </c>
      <c r="V41">
        <f t="shared" si="9"/>
        <v>2.7847843641781608E-2</v>
      </c>
    </row>
    <row r="42" spans="1:22" x14ac:dyDescent="0.25">
      <c r="A42">
        <v>40</v>
      </c>
      <c r="B42" s="3">
        <v>2000</v>
      </c>
      <c r="C42" s="28">
        <v>1.0810781268655199E-3</v>
      </c>
      <c r="D42" s="31">
        <v>162.00510044189301</v>
      </c>
      <c r="E42" s="28">
        <v>4.5293897564745497E-3</v>
      </c>
      <c r="F42" s="31">
        <v>-64.079721723230904</v>
      </c>
      <c r="G42" s="3">
        <v>40</v>
      </c>
      <c r="H42" s="7">
        <f t="shared" si="3"/>
        <v>1.1291145982162013E-3</v>
      </c>
      <c r="I42" s="7">
        <f t="shared" si="4"/>
        <v>1.4882679074629166E-3</v>
      </c>
      <c r="K42" s="8">
        <f t="shared" si="7"/>
        <v>2.4483120968866899E-6</v>
      </c>
      <c r="L42" s="8">
        <f t="shared" si="0"/>
        <v>-0.69359508119991131</v>
      </c>
      <c r="M42" s="8">
        <f t="shared" si="1"/>
        <v>0.72036509030857987</v>
      </c>
      <c r="O42">
        <f t="shared" si="2"/>
        <v>-1.6981372276428488E-6</v>
      </c>
      <c r="R42">
        <f t="shared" si="5"/>
        <v>1.0257685783028291E-5</v>
      </c>
      <c r="S42">
        <f t="shared" si="6"/>
        <v>5.8436495819353052E-7</v>
      </c>
      <c r="U42">
        <f t="shared" si="8"/>
        <v>2.0515371566056581E-5</v>
      </c>
      <c r="V42">
        <f t="shared" si="9"/>
        <v>1.168729916387061E-6</v>
      </c>
    </row>
    <row r="43" spans="1:22" x14ac:dyDescent="0.25">
      <c r="A43">
        <v>41</v>
      </c>
      <c r="B43" s="2">
        <v>2050</v>
      </c>
      <c r="C43" s="29">
        <v>0.12752972592252401</v>
      </c>
      <c r="D43" s="32">
        <v>-94.190868488382307</v>
      </c>
      <c r="E43" s="29">
        <v>0.81812647847199504</v>
      </c>
      <c r="F43" s="32">
        <v>174.13918587226101</v>
      </c>
      <c r="G43" s="2">
        <v>41</v>
      </c>
      <c r="H43" s="23">
        <f t="shared" si="3"/>
        <v>0.13319636358117273</v>
      </c>
      <c r="I43" s="22">
        <f t="shared" si="4"/>
        <v>0.26882018276634978</v>
      </c>
      <c r="K43" s="8">
        <f t="shared" si="7"/>
        <v>5.2167722784746635E-2</v>
      </c>
      <c r="L43" s="8">
        <f t="shared" si="0"/>
        <v>-2.914587744007675E-2</v>
      </c>
      <c r="M43" s="8">
        <f t="shared" si="1"/>
        <v>-0.99957516867329599</v>
      </c>
      <c r="O43">
        <f t="shared" si="2"/>
        <v>-1.5204740546121249E-3</v>
      </c>
      <c r="R43">
        <f t="shared" si="5"/>
        <v>0.3346654673884939</v>
      </c>
      <c r="S43">
        <f t="shared" si="6"/>
        <v>8.131915496937047E-3</v>
      </c>
      <c r="U43">
        <f t="shared" si="8"/>
        <v>0.6693309347769878</v>
      </c>
      <c r="V43">
        <f t="shared" si="9"/>
        <v>1.6263830993874094E-2</v>
      </c>
    </row>
    <row r="44" spans="1:22" x14ac:dyDescent="0.25">
      <c r="A44">
        <v>42</v>
      </c>
      <c r="B44" s="3">
        <v>2100</v>
      </c>
      <c r="C44" s="28">
        <v>1.5700641223427301E-3</v>
      </c>
      <c r="D44" s="31">
        <v>-137.97241584029999</v>
      </c>
      <c r="E44" s="28">
        <v>7.3535126525283304E-3</v>
      </c>
      <c r="F44" s="31">
        <v>-160.42226555834401</v>
      </c>
      <c r="G44" s="3">
        <v>42</v>
      </c>
      <c r="H44" s="7">
        <f t="shared" si="3"/>
        <v>1.6398281276975724E-3</v>
      </c>
      <c r="I44" s="7">
        <f t="shared" si="4"/>
        <v>2.4162188454275742E-3</v>
      </c>
      <c r="K44" s="8">
        <f t="shared" si="7"/>
        <v>5.7727431944640271E-6</v>
      </c>
      <c r="L44" s="8">
        <f t="shared" si="0"/>
        <v>0.92421426298883902</v>
      </c>
      <c r="M44" s="8">
        <f t="shared" si="1"/>
        <v>-0.38187431975454589</v>
      </c>
      <c r="O44">
        <f t="shared" si="2"/>
        <v>5.3352515968954067E-6</v>
      </c>
      <c r="R44">
        <f t="shared" si="5"/>
        <v>2.7037074165447122E-5</v>
      </c>
      <c r="S44">
        <f t="shared" si="6"/>
        <v>1.2325506741339236E-6</v>
      </c>
      <c r="U44">
        <f t="shared" si="8"/>
        <v>5.4074148330894243E-5</v>
      </c>
      <c r="V44">
        <f t="shared" si="9"/>
        <v>2.4651013482678472E-6</v>
      </c>
    </row>
    <row r="45" spans="1:22" x14ac:dyDescent="0.25">
      <c r="A45">
        <v>43</v>
      </c>
      <c r="B45" s="2">
        <v>2150</v>
      </c>
      <c r="C45" s="29">
        <v>0.13056833331536999</v>
      </c>
      <c r="D45" s="32">
        <v>137.52994108211601</v>
      </c>
      <c r="E45" s="29">
        <v>0.87851727841137095</v>
      </c>
      <c r="F45" s="32">
        <v>44.742471098370402</v>
      </c>
      <c r="G45" s="2">
        <v>43</v>
      </c>
      <c r="H45" s="23">
        <f t="shared" si="3"/>
        <v>0.13636998802167244</v>
      </c>
      <c r="I45" s="22">
        <f t="shared" si="4"/>
        <v>0.28866340542726354</v>
      </c>
      <c r="K45" s="8">
        <f t="shared" si="7"/>
        <v>5.7353268415463787E-2</v>
      </c>
      <c r="L45" s="8">
        <f t="shared" si="0"/>
        <v>-4.8629973406333932E-2</v>
      </c>
      <c r="M45" s="8">
        <f t="shared" si="1"/>
        <v>-0.99881686293659422</v>
      </c>
      <c r="O45">
        <f t="shared" si="2"/>
        <v>-2.789087917810336E-3</v>
      </c>
      <c r="R45">
        <f t="shared" si="5"/>
        <v>0.38589630423366111</v>
      </c>
      <c r="S45">
        <f t="shared" si="6"/>
        <v>8.5240448323767783E-3</v>
      </c>
      <c r="U45">
        <f t="shared" si="8"/>
        <v>0.77179260846732223</v>
      </c>
      <c r="V45">
        <f t="shared" si="9"/>
        <v>1.7048089664753557E-2</v>
      </c>
    </row>
    <row r="46" spans="1:22" x14ac:dyDescent="0.25">
      <c r="A46">
        <v>44</v>
      </c>
      <c r="B46" s="3">
        <v>2200</v>
      </c>
      <c r="C46" s="28">
        <v>2.2050728412905799E-3</v>
      </c>
      <c r="D46" s="31">
        <v>-177.629650183059</v>
      </c>
      <c r="E46" s="28">
        <v>4.8398080985132099E-3</v>
      </c>
      <c r="F46" s="31">
        <v>92.872210868305601</v>
      </c>
      <c r="G46" s="3">
        <v>44</v>
      </c>
      <c r="H46" s="7">
        <f t="shared" si="3"/>
        <v>2.3030527335245817E-3</v>
      </c>
      <c r="I46" s="7">
        <f t="shared" si="4"/>
        <v>1.5902652362826759E-3</v>
      </c>
      <c r="K46" s="8">
        <f t="shared" si="7"/>
        <v>5.336064697544841E-6</v>
      </c>
      <c r="L46" s="8">
        <f t="shared" si="0"/>
        <v>8.7550281005275912E-3</v>
      </c>
      <c r="M46" s="8">
        <f t="shared" si="1"/>
        <v>-0.99996167400703861</v>
      </c>
      <c r="O46">
        <f t="shared" si="2"/>
        <v>4.6717396373238346E-8</v>
      </c>
      <c r="R46">
        <f t="shared" si="5"/>
        <v>1.1711871215217026E-5</v>
      </c>
      <c r="S46">
        <f t="shared" si="6"/>
        <v>2.4311731176986555E-6</v>
      </c>
      <c r="U46">
        <f t="shared" si="8"/>
        <v>2.3423742430434052E-5</v>
      </c>
      <c r="V46">
        <f t="shared" si="9"/>
        <v>4.8623462353973111E-6</v>
      </c>
    </row>
    <row r="47" spans="1:22" x14ac:dyDescent="0.25">
      <c r="A47">
        <v>45</v>
      </c>
      <c r="B47" s="2">
        <v>2250</v>
      </c>
      <c r="C47" s="29">
        <v>0.11008690106631699</v>
      </c>
      <c r="D47" s="32">
        <v>36.201700989821298</v>
      </c>
      <c r="E47" s="29">
        <v>0.78512302656205302</v>
      </c>
      <c r="F47" s="32">
        <v>-56.580747333243899</v>
      </c>
      <c r="G47" s="2">
        <v>45</v>
      </c>
      <c r="H47" s="23">
        <f t="shared" si="3"/>
        <v>0.11497848673227622</v>
      </c>
      <c r="I47" s="22">
        <f t="shared" si="4"/>
        <v>0.25797590109620855</v>
      </c>
      <c r="K47" s="8">
        <f t="shared" si="7"/>
        <v>4.3215880475012049E-2</v>
      </c>
      <c r="L47" s="8">
        <f t="shared" si="0"/>
        <v>-4.8542432476292433E-2</v>
      </c>
      <c r="M47" s="8">
        <f t="shared" si="1"/>
        <v>-0.99882112124708522</v>
      </c>
      <c r="O47">
        <f t="shared" si="2"/>
        <v>-2.0978039598617969E-3</v>
      </c>
      <c r="R47">
        <f t="shared" si="5"/>
        <v>0.30820908341897912</v>
      </c>
      <c r="S47">
        <f t="shared" si="6"/>
        <v>6.0595628931925331E-3</v>
      </c>
      <c r="U47">
        <f t="shared" si="8"/>
        <v>0.61641816683795825</v>
      </c>
      <c r="V47">
        <f t="shared" si="9"/>
        <v>1.2119125786385066E-2</v>
      </c>
    </row>
    <row r="48" spans="1:22" x14ac:dyDescent="0.25">
      <c r="A48">
        <v>46</v>
      </c>
      <c r="B48" s="3">
        <v>2300</v>
      </c>
      <c r="C48" s="28">
        <v>1.1854151759422E-3</v>
      </c>
      <c r="D48" s="31">
        <v>148.7978691365</v>
      </c>
      <c r="E48" s="28">
        <v>5.5980507878871499E-3</v>
      </c>
      <c r="F48" s="31">
        <v>-35.691152358720998</v>
      </c>
      <c r="G48" s="3">
        <v>46</v>
      </c>
      <c r="H48" s="7">
        <f t="shared" si="3"/>
        <v>1.2380877448553381E-3</v>
      </c>
      <c r="I48" s="7">
        <f t="shared" si="4"/>
        <v>1.8394087901246732E-3</v>
      </c>
      <c r="K48" s="8">
        <f t="shared" si="7"/>
        <v>3.3180071798283086E-6</v>
      </c>
      <c r="L48" s="8">
        <f t="shared" si="0"/>
        <v>-0.99693256192965241</v>
      </c>
      <c r="M48" s="8">
        <f t="shared" si="1"/>
        <v>7.8265362481623149E-2</v>
      </c>
      <c r="O48">
        <f t="shared" si="2"/>
        <v>-3.3078293982872166E-6</v>
      </c>
      <c r="R48">
        <f t="shared" si="5"/>
        <v>1.566908631188197E-5</v>
      </c>
      <c r="S48">
        <f t="shared" si="6"/>
        <v>7.0260456967703853E-7</v>
      </c>
      <c r="U48">
        <f t="shared" si="8"/>
        <v>3.133817262376394E-5</v>
      </c>
      <c r="V48">
        <f t="shared" si="9"/>
        <v>1.4052091393540771E-6</v>
      </c>
    </row>
    <row r="49" spans="1:22" x14ac:dyDescent="0.25">
      <c r="A49">
        <v>47</v>
      </c>
      <c r="B49" s="2">
        <v>2350</v>
      </c>
      <c r="C49" s="29">
        <v>0.104858407353803</v>
      </c>
      <c r="D49" s="32">
        <v>-93.1834305336873</v>
      </c>
      <c r="E49" s="29">
        <v>0.77684426262013995</v>
      </c>
      <c r="F49" s="32">
        <v>175.12488641095001</v>
      </c>
      <c r="G49" s="2">
        <v>47</v>
      </c>
      <c r="H49" s="23">
        <f t="shared" si="3"/>
        <v>0.109517670875611</v>
      </c>
      <c r="I49" s="22">
        <f t="shared" si="4"/>
        <v>0.25525566297349056</v>
      </c>
      <c r="K49" s="8">
        <f t="shared" si="7"/>
        <v>4.0729326070143679E-2</v>
      </c>
      <c r="L49" s="8">
        <f t="shared" si="0"/>
        <v>-2.9525103316730496E-2</v>
      </c>
      <c r="M49" s="8">
        <f t="shared" si="1"/>
        <v>-0.99956403910611769</v>
      </c>
      <c r="O49">
        <f t="shared" si="2"/>
        <v>-1.202537560241797E-3</v>
      </c>
      <c r="R49">
        <f t="shared" si="5"/>
        <v>0.30174350418291446</v>
      </c>
      <c r="S49">
        <f t="shared" si="6"/>
        <v>5.4976427963880437E-3</v>
      </c>
      <c r="U49">
        <f t="shared" si="8"/>
        <v>0.60348700836582891</v>
      </c>
      <c r="V49">
        <f t="shared" si="9"/>
        <v>1.0995285592776087E-2</v>
      </c>
    </row>
    <row r="50" spans="1:22" x14ac:dyDescent="0.25">
      <c r="A50">
        <v>48</v>
      </c>
      <c r="B50" s="3">
        <v>2400</v>
      </c>
      <c r="C50" s="28">
        <v>1.1808117118536001E-3</v>
      </c>
      <c r="D50" s="31">
        <v>-144.79183706027601</v>
      </c>
      <c r="E50" s="28">
        <v>5.7812136158426003E-3</v>
      </c>
      <c r="F50" s="31">
        <v>-149.82380741123399</v>
      </c>
      <c r="G50" s="3">
        <v>48</v>
      </c>
      <c r="H50" s="7">
        <f t="shared" si="3"/>
        <v>1.2332797310997802E-3</v>
      </c>
      <c r="I50" s="7">
        <f t="shared" si="4"/>
        <v>1.8995924734335754E-3</v>
      </c>
      <c r="K50" s="8">
        <f t="shared" si="7"/>
        <v>3.4132623731572209E-6</v>
      </c>
      <c r="L50" s="8">
        <f t="shared" si="0"/>
        <v>0.99614591766929805</v>
      </c>
      <c r="M50" s="8">
        <f t="shared" si="1"/>
        <v>-8.7711519829449733E-2</v>
      </c>
      <c r="O50">
        <f t="shared" si="2"/>
        <v>3.4001073789547859E-6</v>
      </c>
      <c r="R50">
        <f t="shared" si="5"/>
        <v>1.6711215436001937E-5</v>
      </c>
      <c r="S50">
        <f t="shared" si="6"/>
        <v>6.9715814942531471E-7</v>
      </c>
      <c r="U50">
        <f t="shared" si="8"/>
        <v>3.3422430872003874E-5</v>
      </c>
      <c r="V50">
        <f t="shared" si="9"/>
        <v>1.3943162988506294E-6</v>
      </c>
    </row>
    <row r="51" spans="1:22" x14ac:dyDescent="0.25">
      <c r="A51">
        <v>49</v>
      </c>
      <c r="B51" s="2">
        <v>2450</v>
      </c>
      <c r="C51" s="29">
        <v>9.8689262746401898E-2</v>
      </c>
      <c r="D51" s="32">
        <v>166.36453239112399</v>
      </c>
      <c r="E51" s="29">
        <v>0.74864767868320603</v>
      </c>
      <c r="F51" s="32">
        <v>73.763234965800095</v>
      </c>
      <c r="G51" s="2">
        <v>49</v>
      </c>
      <c r="H51" s="23">
        <f t="shared" si="3"/>
        <v>0.10307440737631181</v>
      </c>
      <c r="I51" s="22">
        <f t="shared" si="4"/>
        <v>0.24599082306576622</v>
      </c>
      <c r="K51" s="8">
        <f t="shared" si="7"/>
        <v>3.6941743733025389E-2</v>
      </c>
      <c r="L51" s="8">
        <f t="shared" si="0"/>
        <v>-4.5384245413577447E-2</v>
      </c>
      <c r="M51" s="8">
        <f t="shared" si="1"/>
        <v>-0.99896960427644654</v>
      </c>
      <c r="O51">
        <f t="shared" si="2"/>
        <v>-1.6765731635851109E-3</v>
      </c>
      <c r="R51">
        <f t="shared" si="5"/>
        <v>0.28023667339887642</v>
      </c>
      <c r="S51">
        <f t="shared" si="6"/>
        <v>4.8697852907141747E-3</v>
      </c>
      <c r="U51">
        <f t="shared" si="8"/>
        <v>0.56047334679775285</v>
      </c>
      <c r="V51">
        <f t="shared" si="9"/>
        <v>9.7395705814283494E-3</v>
      </c>
    </row>
    <row r="52" spans="1:22" x14ac:dyDescent="0.25">
      <c r="A52">
        <v>50</v>
      </c>
      <c r="B52" s="5">
        <v>2500</v>
      </c>
      <c r="C52" s="30">
        <v>2.11732164640961E-3</v>
      </c>
      <c r="D52" s="33">
        <v>-172.07083808913501</v>
      </c>
      <c r="E52" s="30">
        <v>6.4011563149816699E-3</v>
      </c>
      <c r="F52" s="33">
        <v>105.580315540501</v>
      </c>
      <c r="G52" s="3">
        <v>50</v>
      </c>
      <c r="H52" s="7">
        <f t="shared" si="3"/>
        <v>2.2114024145617017E-3</v>
      </c>
      <c r="I52" s="7">
        <f t="shared" si="4"/>
        <v>2.1032933853005089E-3</v>
      </c>
      <c r="K52" s="8">
        <f t="shared" si="7"/>
        <v>6.7766534138811304E-6</v>
      </c>
      <c r="L52" s="8">
        <f t="shared" si="0"/>
        <v>0.13313723719264547</v>
      </c>
      <c r="M52" s="8">
        <f t="shared" si="1"/>
        <v>-0.99109761177833</v>
      </c>
      <c r="O52">
        <f t="shared" si="2"/>
        <v>9.0222491293624274E-7</v>
      </c>
      <c r="R52">
        <f t="shared" si="5"/>
        <v>2.0487401084414855E-5</v>
      </c>
      <c r="S52">
        <f t="shared" si="6"/>
        <v>2.241525477177351E-6</v>
      </c>
      <c r="U52">
        <f t="shared" si="8"/>
        <v>4.0974802168829711E-5</v>
      </c>
      <c r="V52">
        <f t="shared" si="9"/>
        <v>4.4830509543547019E-6</v>
      </c>
    </row>
    <row r="53" spans="1:22" x14ac:dyDescent="0.25">
      <c r="N53" s="12" t="s">
        <v>57</v>
      </c>
      <c r="O53" s="12">
        <f>SUM(O2:O52)</f>
        <v>13836.655346152449</v>
      </c>
      <c r="Q53" s="10" t="s">
        <v>55</v>
      </c>
      <c r="R53" s="10">
        <f>SQRT(SUM(R3:R52))</f>
        <v>217.10820557000156</v>
      </c>
      <c r="S53" s="10">
        <f>SQRT(SUM(S3:S52))</f>
        <v>85.035798262197886</v>
      </c>
      <c r="T53" s="10" t="s">
        <v>56</v>
      </c>
      <c r="U53">
        <f>SQRT(SUM(U4:U52))</f>
        <v>40.611652051008001</v>
      </c>
      <c r="V53">
        <f>SQRT(SUM(V4:V52))</f>
        <v>72.766367329916065</v>
      </c>
    </row>
    <row r="54" spans="1:22" x14ac:dyDescent="0.25">
      <c r="Q54" s="16" t="s">
        <v>58</v>
      </c>
      <c r="R54" s="16">
        <f>R53*S53</f>
        <v>18461.969569918441</v>
      </c>
    </row>
    <row r="55" spans="1:22" x14ac:dyDescent="0.25">
      <c r="U55" s="16">
        <f>U53/E3*100</f>
        <v>13.344185787979088</v>
      </c>
      <c r="V55" s="16">
        <f>V53/C3*100</f>
        <v>75.999657720936511</v>
      </c>
    </row>
    <row r="56" spans="1:22" x14ac:dyDescent="0.25">
      <c r="Q56" s="16" t="s">
        <v>30</v>
      </c>
      <c r="R56" s="16">
        <f>SQRT(R54*R54-O3*O3-P3*P3)</f>
        <v>11338.918201239738</v>
      </c>
      <c r="U56" s="16" t="s">
        <v>34</v>
      </c>
      <c r="V56" s="16" t="s">
        <v>35</v>
      </c>
    </row>
    <row r="57" spans="1:22" x14ac:dyDescent="0.25">
      <c r="Q57" s="16" t="s">
        <v>31</v>
      </c>
      <c r="R57" s="16">
        <f>O53/R54</f>
        <v>0.74946799656184104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25" workbookViewId="0">
      <selection activeCell="C28" sqref="C28:F52"/>
    </sheetView>
  </sheetViews>
  <sheetFormatPr baseColWidth="10" defaultRowHeight="15" x14ac:dyDescent="0.25"/>
  <cols>
    <col min="3" max="3" width="11.5703125" bestFit="1" customWidth="1"/>
    <col min="4" max="4" width="12.28515625" bestFit="1" customWidth="1"/>
    <col min="5" max="5" width="11.5703125" bestFit="1" customWidth="1"/>
    <col min="6" max="6" width="12.28515625" bestFit="1" customWidth="1"/>
    <col min="7" max="9" width="12" customWidth="1"/>
    <col min="11" max="11" width="12" bestFit="1" customWidth="1"/>
    <col min="15" max="15" width="12" bestFit="1" customWidth="1"/>
    <col min="22" max="22" width="12" bestFit="1" customWidth="1"/>
  </cols>
  <sheetData>
    <row r="1" spans="1:22" x14ac:dyDescent="0.25">
      <c r="B1" s="15" t="s">
        <v>48</v>
      </c>
      <c r="C1" s="15" t="s">
        <v>1</v>
      </c>
      <c r="D1" s="15" t="s">
        <v>13</v>
      </c>
      <c r="E1" s="15" t="s">
        <v>14</v>
      </c>
      <c r="F1" s="15" t="s">
        <v>15</v>
      </c>
      <c r="H1" s="6" t="s">
        <v>52</v>
      </c>
      <c r="I1" s="6" t="s">
        <v>53</v>
      </c>
      <c r="K1" s="9" t="s">
        <v>21</v>
      </c>
      <c r="L1" s="9" t="s">
        <v>22</v>
      </c>
      <c r="M1" s="9" t="s">
        <v>27</v>
      </c>
      <c r="O1" s="9" t="s">
        <v>25</v>
      </c>
      <c r="P1" s="9" t="s">
        <v>26</v>
      </c>
      <c r="R1" s="9" t="s">
        <v>28</v>
      </c>
      <c r="S1" s="9" t="s">
        <v>29</v>
      </c>
      <c r="U1" s="9" t="s">
        <v>34</v>
      </c>
      <c r="V1" s="9" t="s">
        <v>35</v>
      </c>
    </row>
    <row r="2" spans="1:22" x14ac:dyDescent="0.25">
      <c r="A2">
        <v>0</v>
      </c>
      <c r="B2" s="3">
        <v>0</v>
      </c>
      <c r="C2" s="28">
        <v>4.6392607388413099E-4</v>
      </c>
      <c r="D2" s="31">
        <v>0</v>
      </c>
      <c r="E2" s="28">
        <v>3.0659781497627998E-2</v>
      </c>
      <c r="F2" s="31">
        <v>0</v>
      </c>
      <c r="G2" t="s">
        <v>36</v>
      </c>
      <c r="H2" s="7" t="s">
        <v>37</v>
      </c>
      <c r="I2" s="7" t="s">
        <v>40</v>
      </c>
      <c r="K2" s="8">
        <f>C2*E2/2</f>
        <v>7.1119360281699397E-6</v>
      </c>
      <c r="L2" s="8">
        <f>COS((F2-D2)*3.14159/180)</f>
        <v>1</v>
      </c>
      <c r="M2" s="8">
        <f>SIN((F2-D2)*3.14159/180)</f>
        <v>0</v>
      </c>
      <c r="O2">
        <f>K2*L2</f>
        <v>7.1119360281699397E-6</v>
      </c>
    </row>
    <row r="3" spans="1:22" x14ac:dyDescent="0.25">
      <c r="A3">
        <v>1</v>
      </c>
      <c r="B3" s="2">
        <v>50</v>
      </c>
      <c r="C3" s="29">
        <v>23.013777978437101</v>
      </c>
      <c r="D3" s="32">
        <v>115.179304853876</v>
      </c>
      <c r="E3" s="29">
        <v>307.64616834495001</v>
      </c>
      <c r="F3" s="32">
        <v>119.642009382867</v>
      </c>
      <c r="G3" s="2">
        <v>1</v>
      </c>
      <c r="H3" s="23">
        <f>C3*100/23.0137779784371</f>
        <v>100</v>
      </c>
      <c r="I3" s="22">
        <f>E3*100/307.64616834495</f>
        <v>100</v>
      </c>
      <c r="K3" s="8">
        <f t="shared" ref="K3:K52" si="0">C3*E3/2</f>
        <v>3540.050307103782</v>
      </c>
      <c r="L3" s="8">
        <f t="shared" ref="L3:L52" si="1">COS((F3-D3)*3.14159/180)</f>
        <v>0.9969681989298983</v>
      </c>
      <c r="M3" s="8">
        <f t="shared" ref="M3:M52" si="2">SIN((F3-D3)*3.14159/180)</f>
        <v>7.7810091392278499E-2</v>
      </c>
      <c r="O3">
        <f t="shared" ref="O3:O52" si="3">K3*L3</f>
        <v>3529.3175787944911</v>
      </c>
      <c r="P3">
        <f>K3*M3</f>
        <v>275.45163792900883</v>
      </c>
      <c r="R3">
        <f>E3*E3/2</f>
        <v>47323.08244866466</v>
      </c>
      <c r="S3">
        <f>C3*C3/2</f>
        <v>264.81698842039822</v>
      </c>
    </row>
    <row r="4" spans="1:22" x14ac:dyDescent="0.25">
      <c r="A4">
        <v>2</v>
      </c>
      <c r="B4" s="3">
        <v>100</v>
      </c>
      <c r="C4" s="28">
        <v>6.0622055161646199E-3</v>
      </c>
      <c r="D4" s="31">
        <v>44.622721499034498</v>
      </c>
      <c r="E4" s="28">
        <v>2.1574002348594901E-2</v>
      </c>
      <c r="F4" s="31">
        <v>157.56278767888199</v>
      </c>
      <c r="G4" s="3">
        <v>2</v>
      </c>
      <c r="H4" s="7">
        <f t="shared" ref="H4:H52" si="4">C4*100/23.0137779784371</f>
        <v>2.6341635527398589E-2</v>
      </c>
      <c r="I4" s="7">
        <f t="shared" ref="I4:I52" si="5">E4*100/307.64616834495</f>
        <v>7.012602323200375E-3</v>
      </c>
      <c r="K4" s="8">
        <f t="shared" si="0"/>
        <v>6.5393018021700237E-5</v>
      </c>
      <c r="L4" s="8">
        <f t="shared" si="1"/>
        <v>-0.38976649439796307</v>
      </c>
      <c r="M4" s="8">
        <f t="shared" si="2"/>
        <v>0.92091372008713313</v>
      </c>
      <c r="O4">
        <f t="shared" si="3"/>
        <v>-2.5488007392420925E-5</v>
      </c>
      <c r="R4">
        <f t="shared" ref="R4:R52" si="6">E4*E4/2</f>
        <v>2.3271878866858915E-4</v>
      </c>
      <c r="S4">
        <f t="shared" ref="S4:S52" si="7">C4*C4/2</f>
        <v>1.8375167860108374E-5</v>
      </c>
      <c r="U4">
        <f>E4*E4</f>
        <v>4.654375773371783E-4</v>
      </c>
      <c r="V4">
        <f>C4*C4</f>
        <v>3.6750335720216748E-5</v>
      </c>
    </row>
    <row r="5" spans="1:22" x14ac:dyDescent="0.25">
      <c r="A5">
        <v>3</v>
      </c>
      <c r="B5" s="2">
        <v>150</v>
      </c>
      <c r="C5" s="29">
        <v>19.240465577367701</v>
      </c>
      <c r="D5" s="32">
        <v>165.23706907622801</v>
      </c>
      <c r="E5" s="29">
        <v>9.2498766040264702</v>
      </c>
      <c r="F5" s="32">
        <v>63.283548872198203</v>
      </c>
      <c r="G5" s="2">
        <v>3</v>
      </c>
      <c r="H5" s="23">
        <f t="shared" si="4"/>
        <v>83.604115740558413</v>
      </c>
      <c r="I5" s="22">
        <f t="shared" si="5"/>
        <v>3.0066607537445402</v>
      </c>
      <c r="K5" s="8">
        <f t="shared" si="0"/>
        <v>88.985966197335074</v>
      </c>
      <c r="L5" s="8">
        <f t="shared" si="1"/>
        <v>-0.20711665381604982</v>
      </c>
      <c r="M5" s="8">
        <f t="shared" si="2"/>
        <v>-0.97831625342321826</v>
      </c>
      <c r="O5">
        <f t="shared" si="3"/>
        <v>-18.430475555380159</v>
      </c>
      <c r="R5">
        <f t="shared" si="6"/>
        <v>42.780108594858135</v>
      </c>
      <c r="S5">
        <f t="shared" si="7"/>
        <v>185.09775781693571</v>
      </c>
      <c r="U5">
        <f t="shared" ref="U5:U52" si="8">E5*E5</f>
        <v>85.560217189716269</v>
      </c>
      <c r="V5">
        <f t="shared" ref="V5:V52" si="9">C5*C5</f>
        <v>370.19551563387142</v>
      </c>
    </row>
    <row r="6" spans="1:22" x14ac:dyDescent="0.25">
      <c r="A6">
        <v>4</v>
      </c>
      <c r="B6" s="3">
        <v>200</v>
      </c>
      <c r="C6" s="28">
        <v>9.3431535124365202E-3</v>
      </c>
      <c r="D6" s="31">
        <v>100.764712945494</v>
      </c>
      <c r="E6" s="28">
        <v>4.7129426612078397E-3</v>
      </c>
      <c r="F6" s="31">
        <v>-119.50556429030399</v>
      </c>
      <c r="G6" s="3">
        <v>4</v>
      </c>
      <c r="H6" s="7">
        <f t="shared" si="4"/>
        <v>4.0598086594867841E-2</v>
      </c>
      <c r="I6" s="7">
        <f t="shared" si="5"/>
        <v>1.5319360831185214E-3</v>
      </c>
      <c r="K6" s="8">
        <f t="shared" si="0"/>
        <v>2.2016873389487974E-5</v>
      </c>
      <c r="L6" s="8">
        <f t="shared" si="1"/>
        <v>-0.76300585479460192</v>
      </c>
      <c r="M6" s="8">
        <f t="shared" si="2"/>
        <v>0.64639157292554394</v>
      </c>
      <c r="O6">
        <f t="shared" si="3"/>
        <v>-1.6799003300450797E-5</v>
      </c>
      <c r="R6">
        <f t="shared" si="6"/>
        <v>1.1105914263916416E-5</v>
      </c>
      <c r="S6">
        <f t="shared" si="7"/>
        <v>4.3647258778477444E-5</v>
      </c>
      <c r="U6">
        <f t="shared" si="8"/>
        <v>2.2211828527832833E-5</v>
      </c>
      <c r="V6">
        <f t="shared" si="9"/>
        <v>8.7294517556954889E-5</v>
      </c>
    </row>
    <row r="7" spans="1:22" x14ac:dyDescent="0.25">
      <c r="A7">
        <v>5</v>
      </c>
      <c r="B7" s="2">
        <v>250</v>
      </c>
      <c r="C7" s="29">
        <v>13.0997258210101</v>
      </c>
      <c r="D7" s="32">
        <v>-145.842139543294</v>
      </c>
      <c r="E7" s="29">
        <v>10.358432670936701</v>
      </c>
      <c r="F7" s="32">
        <v>116.987531630801</v>
      </c>
      <c r="G7" s="2">
        <v>5</v>
      </c>
      <c r="H7" s="23">
        <f t="shared" si="4"/>
        <v>56.921231417475077</v>
      </c>
      <c r="I7" s="22">
        <f t="shared" si="5"/>
        <v>3.366995508724246</v>
      </c>
      <c r="K7" s="8">
        <f t="shared" si="0"/>
        <v>67.846313962332061</v>
      </c>
      <c r="L7" s="8">
        <f t="shared" si="1"/>
        <v>-0.12482328495434306</v>
      </c>
      <c r="M7" s="8">
        <f t="shared" si="2"/>
        <v>-0.99217898966527551</v>
      </c>
      <c r="O7">
        <f t="shared" si="3"/>
        <v>-8.4687997808219979</v>
      </c>
      <c r="R7">
        <f t="shared" si="6"/>
        <v>53.648563699164413</v>
      </c>
      <c r="S7">
        <f t="shared" si="7"/>
        <v>85.801408292819374</v>
      </c>
      <c r="U7">
        <f t="shared" si="8"/>
        <v>107.29712739832883</v>
      </c>
      <c r="V7">
        <f t="shared" si="9"/>
        <v>171.60281658563875</v>
      </c>
    </row>
    <row r="8" spans="1:22" x14ac:dyDescent="0.25">
      <c r="A8">
        <v>6</v>
      </c>
      <c r="B8" s="3">
        <v>300</v>
      </c>
      <c r="C8" s="28">
        <v>8.8002802935420003E-3</v>
      </c>
      <c r="D8" s="31">
        <v>152.46552696802601</v>
      </c>
      <c r="E8" s="28">
        <v>9.3367660772211496E-4</v>
      </c>
      <c r="F8" s="31">
        <v>134.682030168041</v>
      </c>
      <c r="G8" s="3">
        <v>6</v>
      </c>
      <c r="H8" s="7">
        <f t="shared" si="4"/>
        <v>3.8239181336447568E-2</v>
      </c>
      <c r="I8" s="7">
        <f t="shared" si="5"/>
        <v>3.0349040676990482E-4</v>
      </c>
      <c r="K8" s="8">
        <f t="shared" si="0"/>
        <v>4.1083079257390362E-6</v>
      </c>
      <c r="L8" s="8">
        <f t="shared" si="1"/>
        <v>0.95221748431731679</v>
      </c>
      <c r="M8" s="8">
        <f t="shared" si="2"/>
        <v>-0.30542079588724907</v>
      </c>
      <c r="O8">
        <f t="shared" si="3"/>
        <v>3.912002637848119E-6</v>
      </c>
      <c r="R8">
        <f t="shared" si="6"/>
        <v>4.3587600390373806E-7</v>
      </c>
      <c r="S8">
        <f t="shared" si="7"/>
        <v>3.8722466622451839E-5</v>
      </c>
      <c r="U8">
        <f t="shared" si="8"/>
        <v>8.7175200780747612E-7</v>
      </c>
      <c r="V8">
        <f t="shared" si="9"/>
        <v>7.7444933244903678E-5</v>
      </c>
    </row>
    <row r="9" spans="1:22" x14ac:dyDescent="0.25">
      <c r="A9">
        <v>7</v>
      </c>
      <c r="B9" s="2">
        <v>350</v>
      </c>
      <c r="C9" s="29">
        <v>6.7145315668018899</v>
      </c>
      <c r="D9" s="32">
        <v>-100.240665130116</v>
      </c>
      <c r="E9" s="29">
        <v>7.4152290490813</v>
      </c>
      <c r="F9" s="32">
        <v>164.72832344925101</v>
      </c>
      <c r="G9" s="2">
        <v>7</v>
      </c>
      <c r="H9" s="23">
        <f t="shared" si="4"/>
        <v>29.176137760141383</v>
      </c>
      <c r="I9" s="22">
        <f t="shared" si="5"/>
        <v>2.4103108740060537</v>
      </c>
      <c r="K9" s="8">
        <f t="shared" si="0"/>
        <v>24.894894762561375</v>
      </c>
      <c r="L9" s="8">
        <f t="shared" si="1"/>
        <v>-8.7698812892703829E-2</v>
      </c>
      <c r="M9" s="8">
        <f t="shared" si="2"/>
        <v>-0.9961470364445254</v>
      </c>
      <c r="O9">
        <f t="shared" si="3"/>
        <v>-2.1832527177654226</v>
      </c>
      <c r="R9">
        <f t="shared" si="6"/>
        <v>27.492810925169579</v>
      </c>
      <c r="S9">
        <f t="shared" si="7"/>
        <v>22.542467080789521</v>
      </c>
      <c r="U9">
        <f t="shared" si="8"/>
        <v>54.985621850339157</v>
      </c>
      <c r="V9">
        <f t="shared" si="9"/>
        <v>45.084934161579042</v>
      </c>
    </row>
    <row r="10" spans="1:22" x14ac:dyDescent="0.25">
      <c r="A10">
        <v>8</v>
      </c>
      <c r="B10" s="3">
        <v>400</v>
      </c>
      <c r="C10" s="28">
        <v>5.3585966952930403E-3</v>
      </c>
      <c r="D10" s="31">
        <v>-161.92556276871201</v>
      </c>
      <c r="E10" s="28">
        <v>5.4746559372820603E-3</v>
      </c>
      <c r="F10" s="31">
        <v>-175.49328182541501</v>
      </c>
      <c r="G10" s="2">
        <v>8</v>
      </c>
      <c r="H10" s="7">
        <f t="shared" si="4"/>
        <v>2.328429821611128E-2</v>
      </c>
      <c r="I10" s="7">
        <f t="shared" si="5"/>
        <v>1.7795300252670696E-3</v>
      </c>
      <c r="K10" s="8">
        <f t="shared" si="0"/>
        <v>1.4668236606693035E-5</v>
      </c>
      <c r="L10" s="8">
        <f t="shared" si="1"/>
        <v>0.97209337435314613</v>
      </c>
      <c r="M10" s="8">
        <f t="shared" si="2"/>
        <v>-0.23459427004663638</v>
      </c>
      <c r="O10">
        <f t="shared" si="3"/>
        <v>1.4258895618810575E-5</v>
      </c>
      <c r="R10">
        <f t="shared" si="6"/>
        <v>1.4985928815808856E-5</v>
      </c>
      <c r="S10">
        <f t="shared" si="7"/>
        <v>1.4357279271402746E-5</v>
      </c>
      <c r="U10">
        <f t="shared" si="8"/>
        <v>2.9971857631617713E-5</v>
      </c>
      <c r="V10">
        <f t="shared" si="9"/>
        <v>2.8714558542805492E-5</v>
      </c>
    </row>
    <row r="11" spans="1:22" x14ac:dyDescent="0.25">
      <c r="A11">
        <v>9</v>
      </c>
      <c r="B11" s="2">
        <v>450</v>
      </c>
      <c r="C11" s="29">
        <v>2.00707865220354</v>
      </c>
      <c r="D11" s="32">
        <v>-70.844843988022603</v>
      </c>
      <c r="E11" s="29">
        <v>2.8564565172848</v>
      </c>
      <c r="F11" s="32">
        <v>-164.506294416798</v>
      </c>
      <c r="G11" s="3">
        <v>9</v>
      </c>
      <c r="H11" s="23">
        <f t="shared" si="4"/>
        <v>8.7212045500920556</v>
      </c>
      <c r="I11" s="22">
        <f t="shared" si="5"/>
        <v>0.92848759750584053</v>
      </c>
      <c r="K11" s="8">
        <f t="shared" si="0"/>
        <v>2.8665664483949973</v>
      </c>
      <c r="L11" s="8">
        <f t="shared" si="1"/>
        <v>-6.3859501207280192E-2</v>
      </c>
      <c r="M11" s="8">
        <f t="shared" si="2"/>
        <v>-0.99795889900614509</v>
      </c>
      <c r="O11">
        <f t="shared" si="3"/>
        <v>-0.18305750357202921</v>
      </c>
      <c r="R11">
        <f t="shared" si="6"/>
        <v>4.0796719175694047</v>
      </c>
      <c r="S11">
        <f t="shared" si="7"/>
        <v>2.0141823580655891</v>
      </c>
      <c r="U11">
        <f t="shared" si="8"/>
        <v>8.1593438351388095</v>
      </c>
      <c r="V11">
        <f t="shared" si="9"/>
        <v>4.0283647161311782</v>
      </c>
    </row>
    <row r="12" spans="1:22" x14ac:dyDescent="0.25">
      <c r="A12">
        <v>10</v>
      </c>
      <c r="B12" s="3">
        <v>500</v>
      </c>
      <c r="C12" s="28">
        <v>1.67218227411864E-3</v>
      </c>
      <c r="D12" s="31">
        <v>-151.63910921397601</v>
      </c>
      <c r="E12" s="28">
        <v>6.4065572825693596E-3</v>
      </c>
      <c r="F12" s="31">
        <v>-129.74620883766099</v>
      </c>
      <c r="G12" s="2">
        <v>10</v>
      </c>
      <c r="H12" s="7">
        <f t="shared" si="4"/>
        <v>7.2660050674226602E-3</v>
      </c>
      <c r="I12" s="7">
        <f t="shared" si="5"/>
        <v>2.0824433852158273E-3</v>
      </c>
      <c r="K12" s="8">
        <f t="shared" si="0"/>
        <v>5.3564657630190835E-6</v>
      </c>
      <c r="L12" s="8">
        <f t="shared" si="1"/>
        <v>0.92788258471078577</v>
      </c>
      <c r="M12" s="8">
        <f t="shared" si="2"/>
        <v>0.37287251037108032</v>
      </c>
      <c r="O12">
        <f t="shared" si="3"/>
        <v>4.9701712971049785E-6</v>
      </c>
      <c r="R12">
        <f t="shared" si="6"/>
        <v>2.0521988107421248E-5</v>
      </c>
      <c r="S12">
        <f t="shared" si="7"/>
        <v>1.3980967789382933E-6</v>
      </c>
      <c r="U12">
        <f t="shared" si="8"/>
        <v>4.1043976214842497E-5</v>
      </c>
      <c r="V12">
        <f t="shared" si="9"/>
        <v>2.7961935578765866E-6</v>
      </c>
    </row>
    <row r="13" spans="1:22" x14ac:dyDescent="0.25">
      <c r="A13">
        <v>11</v>
      </c>
      <c r="B13" s="2">
        <v>550</v>
      </c>
      <c r="C13" s="29">
        <v>1.0565647702925001</v>
      </c>
      <c r="D13" s="32">
        <v>-129.80387580723399</v>
      </c>
      <c r="E13" s="29">
        <v>1.8181864484846499</v>
      </c>
      <c r="F13" s="32">
        <v>137.49969890217099</v>
      </c>
      <c r="G13" s="3">
        <v>11</v>
      </c>
      <c r="H13" s="23">
        <f t="shared" si="4"/>
        <v>4.5910096607452058</v>
      </c>
      <c r="I13" s="22">
        <f t="shared" si="5"/>
        <v>0.5909992177916541</v>
      </c>
      <c r="K13" s="8">
        <f t="shared" si="0"/>
        <v>0.96051587364606028</v>
      </c>
      <c r="L13" s="8">
        <f t="shared" si="1"/>
        <v>-4.7048065700435487E-2</v>
      </c>
      <c r="M13" s="8">
        <f t="shared" si="2"/>
        <v>-0.99889262661902134</v>
      </c>
      <c r="O13">
        <f t="shared" si="3"/>
        <v>-4.5190413929611033E-2</v>
      </c>
      <c r="R13">
        <f t="shared" si="6"/>
        <v>1.6529009807266124</v>
      </c>
      <c r="S13">
        <f t="shared" si="7"/>
        <v>0.5581645569116217</v>
      </c>
      <c r="U13">
        <f t="shared" si="8"/>
        <v>3.3058019614532248</v>
      </c>
      <c r="V13">
        <f t="shared" si="9"/>
        <v>1.1163291138232434</v>
      </c>
    </row>
    <row r="14" spans="1:22" x14ac:dyDescent="0.25">
      <c r="A14">
        <v>12</v>
      </c>
      <c r="B14" s="3">
        <v>600</v>
      </c>
      <c r="C14" s="28">
        <v>2.1616848649038201E-3</v>
      </c>
      <c r="D14" s="31">
        <v>164.97144103152399</v>
      </c>
      <c r="E14" s="28">
        <v>3.7551804112778901E-3</v>
      </c>
      <c r="F14" s="31">
        <v>-108.290716526086</v>
      </c>
      <c r="G14" s="2">
        <v>12</v>
      </c>
      <c r="H14" s="7">
        <f t="shared" si="4"/>
        <v>9.3930030390022169E-3</v>
      </c>
      <c r="I14" s="7">
        <f t="shared" si="5"/>
        <v>1.2206166686488267E-3</v>
      </c>
      <c r="K14" s="8">
        <f t="shared" si="0"/>
        <v>4.058758330021359E-6</v>
      </c>
      <c r="L14" s="8">
        <f t="shared" si="1"/>
        <v>5.6900612475581022E-2</v>
      </c>
      <c r="M14" s="8">
        <f t="shared" si="2"/>
        <v>0.99837984770321953</v>
      </c>
      <c r="O14">
        <f t="shared" si="3"/>
        <v>2.3094583486858175E-7</v>
      </c>
      <c r="R14">
        <f t="shared" si="6"/>
        <v>7.0506899606225922E-6</v>
      </c>
      <c r="S14">
        <f t="shared" si="7"/>
        <v>2.3364407275771236E-6</v>
      </c>
      <c r="U14">
        <f t="shared" si="8"/>
        <v>1.4101379921245184E-5</v>
      </c>
      <c r="V14">
        <f t="shared" si="9"/>
        <v>4.6728814551542472E-6</v>
      </c>
    </row>
    <row r="15" spans="1:22" x14ac:dyDescent="0.25">
      <c r="A15">
        <v>13</v>
      </c>
      <c r="B15" s="2">
        <v>650</v>
      </c>
      <c r="C15" s="29">
        <v>1.29280898851364</v>
      </c>
      <c r="D15" s="32">
        <v>-112.284925455452</v>
      </c>
      <c r="E15" s="29">
        <v>2.6395399612451702</v>
      </c>
      <c r="F15" s="32">
        <v>155.38980411389099</v>
      </c>
      <c r="G15" s="3">
        <v>13</v>
      </c>
      <c r="H15" s="23">
        <f t="shared" si="4"/>
        <v>5.6175434981815906</v>
      </c>
      <c r="I15" s="22">
        <f t="shared" si="5"/>
        <v>0.85797914384734697</v>
      </c>
      <c r="K15" s="8">
        <f t="shared" si="0"/>
        <v>1.7062104937193505</v>
      </c>
      <c r="L15" s="8">
        <f t="shared" si="1"/>
        <v>-4.0576428375073019E-2</v>
      </c>
      <c r="M15" s="8">
        <f t="shared" si="2"/>
        <v>-0.99917643760265007</v>
      </c>
      <c r="O15">
        <f t="shared" si="3"/>
        <v>-6.9231927891201195E-2</v>
      </c>
      <c r="R15">
        <f t="shared" si="6"/>
        <v>3.4835856035050772</v>
      </c>
      <c r="S15">
        <f t="shared" si="7"/>
        <v>0.83567754039083053</v>
      </c>
      <c r="U15">
        <f t="shared" si="8"/>
        <v>6.9671712070101544</v>
      </c>
      <c r="V15">
        <f t="shared" si="9"/>
        <v>1.6713550807816611</v>
      </c>
    </row>
    <row r="16" spans="1:22" x14ac:dyDescent="0.25">
      <c r="A16">
        <v>14</v>
      </c>
      <c r="B16" s="3">
        <v>700</v>
      </c>
      <c r="C16" s="28">
        <v>2.4078308388898201E-3</v>
      </c>
      <c r="D16" s="31">
        <v>-167.74019729014501</v>
      </c>
      <c r="E16" s="28">
        <v>3.7760030058385501E-3</v>
      </c>
      <c r="F16" s="31">
        <v>-141.49982008063401</v>
      </c>
      <c r="G16" s="2">
        <v>14</v>
      </c>
      <c r="H16" s="7">
        <f t="shared" si="4"/>
        <v>1.0462562214451934E-2</v>
      </c>
      <c r="I16" s="7">
        <f t="shared" si="5"/>
        <v>1.2273850268158339E-3</v>
      </c>
      <c r="K16" s="8">
        <f t="shared" si="0"/>
        <v>4.5459882425993593E-6</v>
      </c>
      <c r="L16" s="8">
        <f t="shared" si="1"/>
        <v>0.89694718203000101</v>
      </c>
      <c r="M16" s="8">
        <f t="shared" si="2"/>
        <v>0.4421377077884675</v>
      </c>
      <c r="O16">
        <f t="shared" si="3"/>
        <v>4.077511343741012E-6</v>
      </c>
      <c r="R16">
        <f t="shared" si="6"/>
        <v>7.1290993500508826E-6</v>
      </c>
      <c r="S16">
        <f t="shared" si="7"/>
        <v>2.8988246743544274E-6</v>
      </c>
      <c r="U16">
        <f t="shared" si="8"/>
        <v>1.4258198700101765E-5</v>
      </c>
      <c r="V16">
        <f t="shared" si="9"/>
        <v>5.7976493487088548E-6</v>
      </c>
    </row>
    <row r="17" spans="1:22" x14ac:dyDescent="0.25">
      <c r="A17">
        <v>15</v>
      </c>
      <c r="B17" s="2">
        <v>750</v>
      </c>
      <c r="C17" s="29">
        <v>0.71390619616648399</v>
      </c>
      <c r="D17" s="32">
        <v>-93.637841068799801</v>
      </c>
      <c r="E17" s="29">
        <v>1.6870633197701499</v>
      </c>
      <c r="F17" s="32">
        <v>174.69796245048499</v>
      </c>
      <c r="G17" s="2">
        <v>15</v>
      </c>
      <c r="H17" s="23">
        <f t="shared" si="4"/>
        <v>3.102081704426725</v>
      </c>
      <c r="I17" s="22">
        <f t="shared" si="5"/>
        <v>0.54837780975660344</v>
      </c>
      <c r="K17" s="8">
        <f t="shared" si="0"/>
        <v>0.60220247865455412</v>
      </c>
      <c r="L17" s="8">
        <f t="shared" si="1"/>
        <v>-2.9045578259041582E-2</v>
      </c>
      <c r="M17" s="8">
        <f t="shared" si="2"/>
        <v>-0.99957808818700999</v>
      </c>
      <c r="O17">
        <f t="shared" si="3"/>
        <v>-1.7491319221549669E-2</v>
      </c>
      <c r="R17">
        <f t="shared" si="6"/>
        <v>1.4230913224569395</v>
      </c>
      <c r="S17">
        <f t="shared" si="7"/>
        <v>0.25483102846244915</v>
      </c>
      <c r="U17">
        <f t="shared" si="8"/>
        <v>2.846182644913879</v>
      </c>
      <c r="V17">
        <f t="shared" si="9"/>
        <v>0.5096620569248983</v>
      </c>
    </row>
    <row r="18" spans="1:22" x14ac:dyDescent="0.25">
      <c r="A18">
        <v>16</v>
      </c>
      <c r="B18" s="3">
        <v>800</v>
      </c>
      <c r="C18" s="28">
        <v>1.4165682396696201E-3</v>
      </c>
      <c r="D18" s="31">
        <v>-155.62484551088099</v>
      </c>
      <c r="E18" s="28">
        <v>5.3196384971102104E-3</v>
      </c>
      <c r="F18" s="31">
        <v>-125.03822512897</v>
      </c>
      <c r="G18" s="3">
        <v>16</v>
      </c>
      <c r="H18" s="7">
        <f t="shared" si="4"/>
        <v>6.1553050568093695E-3</v>
      </c>
      <c r="I18" s="7">
        <f t="shared" si="5"/>
        <v>1.7291418013519791E-3</v>
      </c>
      <c r="K18" s="8">
        <f t="shared" si="0"/>
        <v>3.7678154707650772E-6</v>
      </c>
      <c r="L18" s="8">
        <f t="shared" si="1"/>
        <v>0.86086110350803724</v>
      </c>
      <c r="M18" s="8">
        <f t="shared" si="2"/>
        <v>0.50884001460864325</v>
      </c>
      <c r="O18">
        <f t="shared" si="3"/>
        <v>3.2435657839774792E-6</v>
      </c>
      <c r="R18">
        <f t="shared" si="6"/>
        <v>1.414927686996849E-5</v>
      </c>
      <c r="S18">
        <f t="shared" si="7"/>
        <v>1.0033327888203431E-6</v>
      </c>
      <c r="U18">
        <f t="shared" si="8"/>
        <v>2.829855373993698E-5</v>
      </c>
      <c r="V18">
        <f t="shared" si="9"/>
        <v>2.0066655776406861E-6</v>
      </c>
    </row>
    <row r="19" spans="1:22" x14ac:dyDescent="0.25">
      <c r="A19">
        <v>17</v>
      </c>
      <c r="B19" s="2">
        <v>850</v>
      </c>
      <c r="C19" s="29">
        <v>0.48036484068407498</v>
      </c>
      <c r="D19" s="32">
        <v>-122.873980452612</v>
      </c>
      <c r="E19" s="29">
        <v>1.2758113898918699</v>
      </c>
      <c r="F19" s="32">
        <v>145.89720572832999</v>
      </c>
      <c r="G19" s="2">
        <v>17</v>
      </c>
      <c r="H19" s="23">
        <f t="shared" si="4"/>
        <v>2.0872924086351912</v>
      </c>
      <c r="I19" s="22">
        <f t="shared" si="5"/>
        <v>0.41470088730679694</v>
      </c>
      <c r="K19" s="8">
        <f t="shared" si="0"/>
        <v>0.30642746752416816</v>
      </c>
      <c r="L19" s="8">
        <f t="shared" si="1"/>
        <v>-2.1449164291102524E-2</v>
      </c>
      <c r="M19" s="8">
        <f t="shared" si="2"/>
        <v>-0.99976994021185361</v>
      </c>
      <c r="O19">
        <f t="shared" si="3"/>
        <v>-6.5726130942323664E-3</v>
      </c>
      <c r="R19">
        <f t="shared" si="6"/>
        <v>0.8138473512889125</v>
      </c>
      <c r="S19">
        <f t="shared" si="7"/>
        <v>0.11537519008271836</v>
      </c>
      <c r="U19">
        <f t="shared" si="8"/>
        <v>1.627694702577825</v>
      </c>
      <c r="V19">
        <f t="shared" si="9"/>
        <v>0.23075038016543672</v>
      </c>
    </row>
    <row r="20" spans="1:22" x14ac:dyDescent="0.25">
      <c r="A20">
        <v>18</v>
      </c>
      <c r="B20" s="3">
        <v>900</v>
      </c>
      <c r="C20" s="28">
        <v>1.39866267585394E-3</v>
      </c>
      <c r="D20" s="31">
        <v>-179.39469493936301</v>
      </c>
      <c r="E20" s="28">
        <v>3.9516690066165299E-3</v>
      </c>
      <c r="F20" s="31">
        <v>-110.324759447772</v>
      </c>
      <c r="G20" s="3">
        <v>18</v>
      </c>
      <c r="H20" s="7">
        <f t="shared" si="4"/>
        <v>6.0775013870578987E-3</v>
      </c>
      <c r="I20" s="7">
        <f t="shared" si="5"/>
        <v>1.2844850393799471E-3</v>
      </c>
      <c r="K20" s="8">
        <f t="shared" si="0"/>
        <v>2.7635259734416785E-6</v>
      </c>
      <c r="L20" s="8">
        <f t="shared" si="1"/>
        <v>0.35722910136447461</v>
      </c>
      <c r="M20" s="8">
        <f t="shared" si="2"/>
        <v>0.93401679274964322</v>
      </c>
      <c r="O20">
        <f t="shared" si="3"/>
        <v>9.8721190008995577E-7</v>
      </c>
      <c r="R20">
        <f t="shared" si="6"/>
        <v>7.8078439689268356E-6</v>
      </c>
      <c r="S20">
        <f t="shared" si="7"/>
        <v>9.7812864041345195E-7</v>
      </c>
      <c r="U20">
        <f t="shared" si="8"/>
        <v>1.5615687937853671E-5</v>
      </c>
      <c r="V20">
        <f t="shared" si="9"/>
        <v>1.9562572808269039E-6</v>
      </c>
    </row>
    <row r="21" spans="1:22" x14ac:dyDescent="0.25">
      <c r="A21">
        <v>19</v>
      </c>
      <c r="B21" s="2">
        <v>950</v>
      </c>
      <c r="C21" s="29">
        <v>0.56128415609244897</v>
      </c>
      <c r="D21" s="32">
        <v>-115.753479174551</v>
      </c>
      <c r="E21" s="29">
        <v>1.67212151430041</v>
      </c>
      <c r="F21" s="32">
        <v>153.050064315892</v>
      </c>
      <c r="G21" s="2">
        <v>19</v>
      </c>
      <c r="H21" s="23">
        <f t="shared" si="4"/>
        <v>2.4389048882732229</v>
      </c>
      <c r="I21" s="22">
        <f t="shared" si="5"/>
        <v>0.54352099468553572</v>
      </c>
      <c r="K21" s="8">
        <f t="shared" si="0"/>
        <v>0.46926765651906671</v>
      </c>
      <c r="L21" s="8">
        <f t="shared" si="1"/>
        <v>-2.0884549714053915E-2</v>
      </c>
      <c r="M21" s="8">
        <f t="shared" si="2"/>
        <v>-0.99978189400650841</v>
      </c>
      <c r="O21">
        <f t="shared" si="3"/>
        <v>-9.8004437017700265E-3</v>
      </c>
      <c r="R21">
        <f t="shared" si="6"/>
        <v>1.3979951792931482</v>
      </c>
      <c r="S21">
        <f t="shared" si="7"/>
        <v>0.15751995194020632</v>
      </c>
      <c r="U21">
        <f t="shared" si="8"/>
        <v>2.7959903585862964</v>
      </c>
      <c r="V21">
        <f t="shared" si="9"/>
        <v>0.31503990388041264</v>
      </c>
    </row>
    <row r="22" spans="1:22" x14ac:dyDescent="0.25">
      <c r="A22">
        <v>20</v>
      </c>
      <c r="B22" s="3">
        <v>1000</v>
      </c>
      <c r="C22" s="28">
        <v>1.67332607758772E-3</v>
      </c>
      <c r="D22" s="31">
        <v>-164.23866453602801</v>
      </c>
      <c r="E22" s="28">
        <v>3.6641957757435699E-3</v>
      </c>
      <c r="F22" s="31">
        <v>-134.47615654017099</v>
      </c>
      <c r="G22" s="3">
        <v>20</v>
      </c>
      <c r="H22" s="7">
        <f t="shared" si="4"/>
        <v>7.2709751486937655E-3</v>
      </c>
      <c r="I22" s="7">
        <f t="shared" si="5"/>
        <v>1.1910422273275544E-3</v>
      </c>
      <c r="K22" s="8">
        <f t="shared" si="0"/>
        <v>3.0656971724692406E-6</v>
      </c>
      <c r="L22" s="8">
        <f t="shared" si="1"/>
        <v>0.86809068471046869</v>
      </c>
      <c r="M22" s="8">
        <f t="shared" si="2"/>
        <v>0.49640564372185542</v>
      </c>
      <c r="O22">
        <f t="shared" si="3"/>
        <v>2.6613031575637709E-6</v>
      </c>
      <c r="R22">
        <f t="shared" si="6"/>
        <v>6.7131653414885109E-6</v>
      </c>
      <c r="S22">
        <f t="shared" si="7"/>
        <v>1.4000100809675523E-6</v>
      </c>
      <c r="U22">
        <f t="shared" si="8"/>
        <v>1.3426330682977022E-5</v>
      </c>
      <c r="V22">
        <f t="shared" si="9"/>
        <v>2.8000201619351045E-6</v>
      </c>
    </row>
    <row r="23" spans="1:22" x14ac:dyDescent="0.25">
      <c r="A23">
        <v>21</v>
      </c>
      <c r="B23" s="2">
        <v>1050</v>
      </c>
      <c r="C23" s="29">
        <v>0.37523379091918102</v>
      </c>
      <c r="D23" s="32">
        <v>-101.20254205956699</v>
      </c>
      <c r="E23" s="29">
        <v>1.2404060272726301</v>
      </c>
      <c r="F23" s="32">
        <v>168.07959654834201</v>
      </c>
      <c r="G23" s="2">
        <v>21</v>
      </c>
      <c r="H23" s="23">
        <f t="shared" si="4"/>
        <v>1.6304745412541939</v>
      </c>
      <c r="I23" s="22">
        <f t="shared" si="5"/>
        <v>0.40319241872754863</v>
      </c>
      <c r="K23" s="8">
        <f t="shared" si="0"/>
        <v>0.23272112794625502</v>
      </c>
      <c r="L23" s="8">
        <f t="shared" si="1"/>
        <v>-1.2532686562450719E-2</v>
      </c>
      <c r="M23" s="8">
        <f t="shared" si="2"/>
        <v>-0.99992146279971772</v>
      </c>
      <c r="O23">
        <f t="shared" si="3"/>
        <v>-2.9166209530104049E-3</v>
      </c>
      <c r="R23">
        <f t="shared" si="6"/>
        <v>0.76930355624713431</v>
      </c>
      <c r="S23">
        <f t="shared" si="7"/>
        <v>7.0400198923789833E-2</v>
      </c>
      <c r="U23">
        <f t="shared" si="8"/>
        <v>1.5386071124942686</v>
      </c>
      <c r="V23">
        <f t="shared" si="9"/>
        <v>0.14080039784757967</v>
      </c>
    </row>
    <row r="24" spans="1:22" x14ac:dyDescent="0.25">
      <c r="A24">
        <v>22</v>
      </c>
      <c r="B24" s="3">
        <v>1100</v>
      </c>
      <c r="C24" s="28">
        <v>1.22387827711015E-3</v>
      </c>
      <c r="D24" s="31">
        <v>-151.221609384076</v>
      </c>
      <c r="E24" s="28">
        <v>5.01017309576048E-3</v>
      </c>
      <c r="F24" s="31">
        <v>-127.079601465886</v>
      </c>
      <c r="G24" s="2">
        <v>22</v>
      </c>
      <c r="H24" s="7">
        <f t="shared" si="4"/>
        <v>5.3180241777637301E-3</v>
      </c>
      <c r="I24" s="7">
        <f t="shared" si="5"/>
        <v>1.6285504619523799E-3</v>
      </c>
      <c r="K24" s="8">
        <f t="shared" si="0"/>
        <v>3.0659210082314815E-6</v>
      </c>
      <c r="L24" s="8">
        <f t="shared" si="1"/>
        <v>0.91253469918765495</v>
      </c>
      <c r="M24" s="8">
        <f t="shared" si="2"/>
        <v>0.40899929434963089</v>
      </c>
      <c r="O24">
        <f t="shared" si="3"/>
        <v>2.797759304979627E-6</v>
      </c>
      <c r="R24">
        <f t="shared" si="6"/>
        <v>1.2550917224741075E-5</v>
      </c>
      <c r="S24">
        <f t="shared" si="7"/>
        <v>7.4893901859105453E-7</v>
      </c>
      <c r="U24">
        <f t="shared" si="8"/>
        <v>2.5101834449482151E-5</v>
      </c>
      <c r="V24">
        <f t="shared" si="9"/>
        <v>1.4978780371821091E-6</v>
      </c>
    </row>
    <row r="25" spans="1:22" x14ac:dyDescent="0.25">
      <c r="A25">
        <v>23</v>
      </c>
      <c r="B25" s="2">
        <v>1150</v>
      </c>
      <c r="C25" s="29">
        <v>0.26399052288143698</v>
      </c>
      <c r="D25" s="32">
        <v>-121.53215649116299</v>
      </c>
      <c r="E25" s="29">
        <v>0.948560870437828</v>
      </c>
      <c r="F25" s="32">
        <v>148.159980959206</v>
      </c>
      <c r="G25" s="3">
        <v>23</v>
      </c>
      <c r="H25" s="23">
        <f t="shared" si="4"/>
        <v>1.1470977217594804</v>
      </c>
      <c r="I25" s="22">
        <f t="shared" si="5"/>
        <v>0.3083285176411652</v>
      </c>
      <c r="K25" s="8">
        <f t="shared" si="0"/>
        <v>0.12520554008587662</v>
      </c>
      <c r="L25" s="8">
        <f t="shared" si="1"/>
        <v>-5.377165067964939E-3</v>
      </c>
      <c r="M25" s="8">
        <f t="shared" si="2"/>
        <v>-0.99998554294341269</v>
      </c>
      <c r="O25">
        <f t="shared" si="3"/>
        <v>-6.7325085646545966E-4</v>
      </c>
      <c r="R25">
        <f t="shared" si="6"/>
        <v>0.44988386246288498</v>
      </c>
      <c r="S25">
        <f t="shared" si="7"/>
        <v>3.4845498085607253E-2</v>
      </c>
      <c r="U25">
        <f t="shared" si="8"/>
        <v>0.89976772492576995</v>
      </c>
      <c r="V25">
        <f t="shared" si="9"/>
        <v>6.9690996171214506E-2</v>
      </c>
    </row>
    <row r="26" spans="1:22" x14ac:dyDescent="0.25">
      <c r="A26">
        <v>24</v>
      </c>
      <c r="B26" s="3">
        <v>1200</v>
      </c>
      <c r="C26" s="28">
        <v>1.0721202061981701E-3</v>
      </c>
      <c r="D26" s="31">
        <v>-166.63875247043001</v>
      </c>
      <c r="E26" s="28">
        <v>4.1803501549281001E-3</v>
      </c>
      <c r="F26" s="31">
        <v>-115.138651731671</v>
      </c>
      <c r="G26" s="2">
        <v>24</v>
      </c>
      <c r="H26" s="7">
        <f t="shared" si="4"/>
        <v>4.6586015003825081E-3</v>
      </c>
      <c r="I26" s="7">
        <f t="shared" si="5"/>
        <v>1.358817558956515E-3</v>
      </c>
      <c r="K26" s="8">
        <f t="shared" si="0"/>
        <v>2.2409189350410334E-6</v>
      </c>
      <c r="L26" s="8">
        <f t="shared" si="1"/>
        <v>0.62251385481174493</v>
      </c>
      <c r="M26" s="8">
        <f t="shared" si="2"/>
        <v>0.78260877874415757</v>
      </c>
      <c r="O26">
        <f t="shared" si="3"/>
        <v>1.3950030845730239E-6</v>
      </c>
      <c r="R26">
        <f t="shared" si="6"/>
        <v>8.7376637089036946E-6</v>
      </c>
      <c r="S26">
        <f t="shared" si="7"/>
        <v>5.7472086826920335E-7</v>
      </c>
      <c r="U26">
        <f t="shared" si="8"/>
        <v>1.7475327417807389E-5</v>
      </c>
      <c r="V26">
        <f t="shared" si="9"/>
        <v>1.1494417365384067E-6</v>
      </c>
    </row>
    <row r="27" spans="1:22" x14ac:dyDescent="0.25">
      <c r="A27">
        <v>25</v>
      </c>
      <c r="B27" s="2">
        <v>1250</v>
      </c>
      <c r="C27" s="29">
        <v>0.30081185092882501</v>
      </c>
      <c r="D27" s="32">
        <v>-120.22494729666199</v>
      </c>
      <c r="E27" s="29">
        <v>1.1773418035575001</v>
      </c>
      <c r="F27" s="32">
        <v>149.363551124304</v>
      </c>
      <c r="G27" s="3">
        <v>25</v>
      </c>
      <c r="H27" s="23">
        <f t="shared" si="4"/>
        <v>1.307094607459377</v>
      </c>
      <c r="I27" s="22">
        <f t="shared" si="5"/>
        <v>0.38269347214407656</v>
      </c>
      <c r="K27" s="8">
        <f t="shared" si="0"/>
        <v>0.17707918355200633</v>
      </c>
      <c r="L27" s="8">
        <f t="shared" si="1"/>
        <v>-7.185969903079641E-3</v>
      </c>
      <c r="M27" s="8">
        <f t="shared" si="2"/>
        <v>-0.99997418058495491</v>
      </c>
      <c r="O27">
        <f t="shared" si="3"/>
        <v>-1.272485683466633E-3</v>
      </c>
      <c r="R27">
        <f t="shared" si="6"/>
        <v>0.69306686120201355</v>
      </c>
      <c r="S27">
        <f t="shared" si="7"/>
        <v>4.5243884829612821E-2</v>
      </c>
      <c r="U27">
        <f t="shared" si="8"/>
        <v>1.3861337224040271</v>
      </c>
      <c r="V27">
        <f t="shared" si="9"/>
        <v>9.0487769659225642E-2</v>
      </c>
    </row>
    <row r="28" spans="1:22" x14ac:dyDescent="0.25">
      <c r="A28">
        <v>26</v>
      </c>
      <c r="B28" s="3">
        <v>1300</v>
      </c>
      <c r="C28" s="28">
        <v>1.2767611422924499E-3</v>
      </c>
      <c r="D28" s="31">
        <v>-160.14372523642601</v>
      </c>
      <c r="E28" s="28">
        <v>3.7814008315234298E-3</v>
      </c>
      <c r="F28" s="31">
        <v>-131.51013855774099</v>
      </c>
      <c r="G28" s="2">
        <v>26</v>
      </c>
      <c r="H28" s="7">
        <f t="shared" si="4"/>
        <v>5.5478120258599826E-3</v>
      </c>
      <c r="I28" s="7">
        <f t="shared" si="5"/>
        <v>1.2291395832642103E-3</v>
      </c>
      <c r="K28" s="8">
        <f t="shared" si="0"/>
        <v>2.4139728225607371E-6</v>
      </c>
      <c r="L28" s="8">
        <f t="shared" si="1"/>
        <v>0.87770241860629539</v>
      </c>
      <c r="M28" s="8">
        <f t="shared" si="2"/>
        <v>0.479206077144958</v>
      </c>
      <c r="O28">
        <f t="shared" si="3"/>
        <v>2.1187497848114244E-6</v>
      </c>
      <c r="R28">
        <f t="shared" si="6"/>
        <v>7.1494961243230429E-6</v>
      </c>
      <c r="S28">
        <f t="shared" si="7"/>
        <v>8.1505950723396078E-7</v>
      </c>
      <c r="U28">
        <f t="shared" si="8"/>
        <v>1.4298992248646086E-5</v>
      </c>
      <c r="V28">
        <f t="shared" si="9"/>
        <v>1.6301190144679216E-6</v>
      </c>
    </row>
    <row r="29" spans="1:22" x14ac:dyDescent="0.25">
      <c r="A29">
        <v>27</v>
      </c>
      <c r="B29" s="2">
        <v>1350</v>
      </c>
      <c r="C29" s="29">
        <v>0.224512058132433</v>
      </c>
      <c r="D29" s="32">
        <v>-109.48480283846899</v>
      </c>
      <c r="E29" s="29">
        <v>0.95219244075406795</v>
      </c>
      <c r="F29" s="32">
        <v>160.52116046450001</v>
      </c>
      <c r="G29" s="3">
        <v>27</v>
      </c>
      <c r="H29" s="23">
        <f t="shared" si="4"/>
        <v>0.97555498424809228</v>
      </c>
      <c r="I29" s="22">
        <f t="shared" si="5"/>
        <v>0.30950895500392411</v>
      </c>
      <c r="K29" s="8">
        <f t="shared" si="0"/>
        <v>0.10688934230592029</v>
      </c>
      <c r="L29" s="8">
        <f t="shared" si="1"/>
        <v>1.0009879833335799E-4</v>
      </c>
      <c r="M29" s="8">
        <f t="shared" si="2"/>
        <v>-0.99999999499011527</v>
      </c>
      <c r="O29">
        <f t="shared" si="3"/>
        <v>1.0699494719465586E-5</v>
      </c>
      <c r="R29">
        <f t="shared" si="6"/>
        <v>0.45333522211459459</v>
      </c>
      <c r="S29">
        <f t="shared" si="7"/>
        <v>2.5202832123430486E-2</v>
      </c>
      <c r="U29">
        <f t="shared" si="8"/>
        <v>0.90667044422918919</v>
      </c>
      <c r="V29">
        <f t="shared" si="9"/>
        <v>5.0405664246860972E-2</v>
      </c>
    </row>
    <row r="30" spans="1:22" x14ac:dyDescent="0.25">
      <c r="A30">
        <v>28</v>
      </c>
      <c r="B30" s="3">
        <v>1400</v>
      </c>
      <c r="C30" s="28">
        <v>1.0576867378539799E-3</v>
      </c>
      <c r="D30" s="31">
        <v>-149.14698115879199</v>
      </c>
      <c r="E30" s="28">
        <v>4.8193026874633303E-3</v>
      </c>
      <c r="F30" s="31">
        <v>-128.51537412569499</v>
      </c>
      <c r="G30" s="2">
        <v>28</v>
      </c>
      <c r="H30" s="7">
        <f t="shared" si="4"/>
        <v>4.5958848601259034E-3</v>
      </c>
      <c r="I30" s="7">
        <f t="shared" si="5"/>
        <v>1.5665082758513865E-3</v>
      </c>
      <c r="K30" s="8">
        <f t="shared" si="0"/>
        <v>2.548656269117004E-6</v>
      </c>
      <c r="L30" s="8">
        <f t="shared" si="1"/>
        <v>0.93586540817451114</v>
      </c>
      <c r="M30" s="8">
        <f t="shared" si="2"/>
        <v>0.35235768443778215</v>
      </c>
      <c r="O30">
        <f t="shared" si="3"/>
        <v>2.3851992395937116E-6</v>
      </c>
      <c r="R30">
        <f t="shared" si="6"/>
        <v>1.161283919669564E-5</v>
      </c>
      <c r="S30">
        <f t="shared" si="7"/>
        <v>5.593506177160968E-7</v>
      </c>
      <c r="U30">
        <f t="shared" si="8"/>
        <v>2.3225678393391279E-5</v>
      </c>
      <c r="V30">
        <f t="shared" si="9"/>
        <v>1.1187012354321936E-6</v>
      </c>
    </row>
    <row r="31" spans="1:22" x14ac:dyDescent="0.25">
      <c r="A31">
        <v>29</v>
      </c>
      <c r="B31" s="2">
        <v>1450</v>
      </c>
      <c r="C31" s="29">
        <v>0.171433055171302</v>
      </c>
      <c r="D31" s="32">
        <v>-125.268972389396</v>
      </c>
      <c r="E31" s="29">
        <v>0.77468643988460595</v>
      </c>
      <c r="F31" s="32">
        <v>145.00705165729499</v>
      </c>
      <c r="G31" s="2">
        <v>29</v>
      </c>
      <c r="H31" s="23">
        <f t="shared" si="4"/>
        <v>0.74491487374183962</v>
      </c>
      <c r="I31" s="22">
        <f t="shared" si="5"/>
        <v>0.25181085272480441</v>
      </c>
      <c r="K31" s="8">
        <f t="shared" si="0"/>
        <v>6.6403431594598591E-2</v>
      </c>
      <c r="L31" s="8">
        <f t="shared" si="1"/>
        <v>4.8135253871079758E-3</v>
      </c>
      <c r="M31" s="8">
        <f t="shared" si="2"/>
        <v>-0.9999884149195668</v>
      </c>
      <c r="O31">
        <f t="shared" si="3"/>
        <v>3.196346037716882E-4</v>
      </c>
      <c r="R31">
        <f t="shared" si="6"/>
        <v>0.3000695400705426</v>
      </c>
      <c r="S31">
        <f t="shared" si="7"/>
        <v>1.4694646202683338E-2</v>
      </c>
      <c r="U31">
        <f t="shared" si="8"/>
        <v>0.60013908014108519</v>
      </c>
      <c r="V31">
        <f t="shared" si="9"/>
        <v>2.9389292405366675E-2</v>
      </c>
    </row>
    <row r="32" spans="1:22" x14ac:dyDescent="0.25">
      <c r="A32">
        <v>30</v>
      </c>
      <c r="B32" s="3">
        <v>1500</v>
      </c>
      <c r="C32" s="28">
        <v>9.2459643439798901E-4</v>
      </c>
      <c r="D32" s="31">
        <v>-159.50295384422299</v>
      </c>
      <c r="E32" s="28">
        <v>4.20283816084812E-3</v>
      </c>
      <c r="F32" s="31">
        <v>-118.980079418777</v>
      </c>
      <c r="G32" s="3">
        <v>30</v>
      </c>
      <c r="H32" s="7">
        <f t="shared" si="4"/>
        <v>4.0175777973711886E-3</v>
      </c>
      <c r="I32" s="7">
        <f t="shared" si="5"/>
        <v>1.3661272569907856E-3</v>
      </c>
      <c r="K32" s="8">
        <f t="shared" si="0"/>
        <v>1.9429645889359868E-6</v>
      </c>
      <c r="L32" s="8">
        <f t="shared" si="1"/>
        <v>0.7601470113981994</v>
      </c>
      <c r="M32" s="8">
        <f t="shared" si="2"/>
        <v>0.64975112240178989</v>
      </c>
      <c r="O32">
        <f t="shared" si="3"/>
        <v>1.4769387255322215E-6</v>
      </c>
      <c r="R32">
        <f t="shared" si="6"/>
        <v>8.8319243031406031E-6</v>
      </c>
      <c r="S32">
        <f t="shared" si="7"/>
        <v>4.2743928325073738E-7</v>
      </c>
      <c r="U32">
        <f t="shared" si="8"/>
        <v>1.7663848606281206E-5</v>
      </c>
      <c r="V32">
        <f t="shared" si="9"/>
        <v>8.5487856650147477E-7</v>
      </c>
    </row>
    <row r="33" spans="1:22" x14ac:dyDescent="0.25">
      <c r="A33">
        <v>31</v>
      </c>
      <c r="B33" s="2">
        <v>1550</v>
      </c>
      <c r="C33" s="29">
        <v>0.191670646120215</v>
      </c>
      <c r="D33" s="32">
        <v>-125.12642027522099</v>
      </c>
      <c r="E33" s="29">
        <v>0.92831119403269402</v>
      </c>
      <c r="F33" s="32">
        <v>144.95615097769601</v>
      </c>
      <c r="G33" s="2">
        <v>31</v>
      </c>
      <c r="H33" s="23">
        <f t="shared" si="4"/>
        <v>0.83285172169385657</v>
      </c>
      <c r="I33" s="22">
        <f t="shared" si="5"/>
        <v>0.30174638579987767</v>
      </c>
      <c r="K33" s="8">
        <f t="shared" si="0"/>
        <v>8.8965003180437374E-2</v>
      </c>
      <c r="L33" s="8">
        <f t="shared" si="1"/>
        <v>1.437158134205672E-3</v>
      </c>
      <c r="M33" s="8">
        <f t="shared" si="2"/>
        <v>-0.99999896728771542</v>
      </c>
      <c r="O33">
        <f t="shared" si="3"/>
        <v>1.2785677798039905E-4</v>
      </c>
      <c r="R33">
        <f t="shared" si="6"/>
        <v>0.43088083648320302</v>
      </c>
      <c r="S33">
        <f t="shared" si="7"/>
        <v>1.8368818292070346E-2</v>
      </c>
      <c r="U33">
        <f t="shared" si="8"/>
        <v>0.86176167296640604</v>
      </c>
      <c r="V33">
        <f t="shared" si="9"/>
        <v>3.6737636584140691E-2</v>
      </c>
    </row>
    <row r="34" spans="1:22" x14ac:dyDescent="0.25">
      <c r="A34">
        <v>32</v>
      </c>
      <c r="B34" s="3">
        <v>1600</v>
      </c>
      <c r="C34" s="28">
        <v>1.0788801526623001E-3</v>
      </c>
      <c r="D34" s="31">
        <v>-156.94655219316499</v>
      </c>
      <c r="E34" s="28">
        <v>3.7856182856880701E-3</v>
      </c>
      <c r="F34" s="31">
        <v>-132.67948938359399</v>
      </c>
      <c r="G34" s="3">
        <v>32</v>
      </c>
      <c r="H34" s="7">
        <f t="shared" si="4"/>
        <v>4.6879749760042151E-3</v>
      </c>
      <c r="I34" s="7">
        <f t="shared" si="5"/>
        <v>1.2305104614348467E-3</v>
      </c>
      <c r="K34" s="8">
        <f t="shared" si="0"/>
        <v>2.0421142169921697E-6</v>
      </c>
      <c r="L34" s="8">
        <f t="shared" si="1"/>
        <v>0.91163983719929409</v>
      </c>
      <c r="M34" s="8">
        <f t="shared" si="2"/>
        <v>0.41099003300718212</v>
      </c>
      <c r="O34">
        <f t="shared" si="3"/>
        <v>1.8616726723211056E-6</v>
      </c>
      <c r="R34">
        <f t="shared" si="6"/>
        <v>7.1654529024679415E-6</v>
      </c>
      <c r="S34">
        <f t="shared" si="7"/>
        <v>5.8199119190431399E-7</v>
      </c>
      <c r="U34">
        <f t="shared" si="8"/>
        <v>1.4330905804935883E-5</v>
      </c>
      <c r="V34">
        <f t="shared" si="9"/>
        <v>1.163982383808628E-6</v>
      </c>
    </row>
    <row r="35" spans="1:22" x14ac:dyDescent="0.25">
      <c r="A35">
        <v>33</v>
      </c>
      <c r="B35" s="2">
        <v>1650</v>
      </c>
      <c r="C35" s="29">
        <v>0.152285375024591</v>
      </c>
      <c r="D35" s="32">
        <v>-115.93658441305</v>
      </c>
      <c r="E35" s="29">
        <v>0.78834251521730503</v>
      </c>
      <c r="F35" s="32">
        <v>154.516562686366</v>
      </c>
      <c r="G35" s="2">
        <v>33</v>
      </c>
      <c r="H35" s="23">
        <f t="shared" si="4"/>
        <v>0.66171393139916312</v>
      </c>
      <c r="I35" s="22">
        <f t="shared" si="5"/>
        <v>0.25624974283228241</v>
      </c>
      <c r="K35" s="8">
        <f t="shared" si="0"/>
        <v>6.0026517788848315E-2</v>
      </c>
      <c r="L35" s="8">
        <f t="shared" si="1"/>
        <v>7.9048394890216065E-3</v>
      </c>
      <c r="M35" s="8">
        <f t="shared" si="2"/>
        <v>-0.999968756268241</v>
      </c>
      <c r="O35">
        <f t="shared" si="3"/>
        <v>4.744999882057461E-4</v>
      </c>
      <c r="R35">
        <f t="shared" si="6"/>
        <v>0.31074196064957338</v>
      </c>
      <c r="S35">
        <f t="shared" si="7"/>
        <v>1.1595417723190161E-2</v>
      </c>
      <c r="U35">
        <f t="shared" si="8"/>
        <v>0.62148392129914676</v>
      </c>
      <c r="V35">
        <f t="shared" si="9"/>
        <v>2.3190835446380322E-2</v>
      </c>
    </row>
    <row r="36" spans="1:22" x14ac:dyDescent="0.25">
      <c r="A36">
        <v>34</v>
      </c>
      <c r="B36" s="3">
        <v>1700</v>
      </c>
      <c r="C36" s="28">
        <v>9.6567218374329E-4</v>
      </c>
      <c r="D36" s="31">
        <v>-147.14953211483601</v>
      </c>
      <c r="E36" s="28">
        <v>4.6784012828076302E-3</v>
      </c>
      <c r="F36" s="31">
        <v>-132.192870439692</v>
      </c>
      <c r="G36" s="3">
        <v>34</v>
      </c>
      <c r="H36" s="7">
        <f t="shared" si="4"/>
        <v>4.1960610928291845E-3</v>
      </c>
      <c r="I36" s="7">
        <f t="shared" si="5"/>
        <v>1.5207084515227723E-3</v>
      </c>
      <c r="K36" s="8">
        <f t="shared" si="0"/>
        <v>2.2589009915981268E-6</v>
      </c>
      <c r="L36" s="8">
        <f t="shared" si="1"/>
        <v>0.96612137666669973</v>
      </c>
      <c r="M36" s="8">
        <f t="shared" si="2"/>
        <v>0.2580881352322128</v>
      </c>
      <c r="O36">
        <f t="shared" si="3"/>
        <v>2.1823725357565555E-6</v>
      </c>
      <c r="R36">
        <f t="shared" si="6"/>
        <v>1.0943719281488039E-5</v>
      </c>
      <c r="S36">
        <f t="shared" si="7"/>
        <v>4.6626138322776719E-7</v>
      </c>
      <c r="U36">
        <f t="shared" si="8"/>
        <v>2.1887438562976078E-5</v>
      </c>
      <c r="V36">
        <f t="shared" si="9"/>
        <v>9.3252276645553439E-7</v>
      </c>
    </row>
    <row r="37" spans="1:22" x14ac:dyDescent="0.25">
      <c r="A37">
        <v>35</v>
      </c>
      <c r="B37" s="2">
        <v>1750</v>
      </c>
      <c r="C37" s="29">
        <v>0.119708789010814</v>
      </c>
      <c r="D37" s="32">
        <v>-128.43174797255099</v>
      </c>
      <c r="E37" s="29">
        <v>0.65276356901722199</v>
      </c>
      <c r="F37" s="32">
        <v>142.31619640367799</v>
      </c>
      <c r="G37" s="2">
        <v>35</v>
      </c>
      <c r="H37" s="23">
        <f t="shared" si="4"/>
        <v>0.520161396894399</v>
      </c>
      <c r="I37" s="22">
        <f t="shared" si="5"/>
        <v>0.21217997692898521</v>
      </c>
      <c r="K37" s="8">
        <f t="shared" si="0"/>
        <v>3.9070768178714271E-2</v>
      </c>
      <c r="L37" s="8">
        <f t="shared" si="1"/>
        <v>1.3049730162613826E-2</v>
      </c>
      <c r="M37" s="8">
        <f t="shared" si="2"/>
        <v>-0.99991484864596492</v>
      </c>
      <c r="O37">
        <f t="shared" si="3"/>
        <v>5.0986298197826013E-4</v>
      </c>
      <c r="R37">
        <f t="shared" si="6"/>
        <v>0.21305013851805077</v>
      </c>
      <c r="S37">
        <f t="shared" si="7"/>
        <v>7.1650970832177908E-3</v>
      </c>
      <c r="U37">
        <f t="shared" si="8"/>
        <v>0.42610027703610154</v>
      </c>
      <c r="V37">
        <f t="shared" si="9"/>
        <v>1.4330194166435582E-2</v>
      </c>
    </row>
    <row r="38" spans="1:22" x14ac:dyDescent="0.25">
      <c r="A38">
        <v>36</v>
      </c>
      <c r="B38" s="3">
        <v>1800</v>
      </c>
      <c r="C38" s="28">
        <v>8.4319944683527797E-4</v>
      </c>
      <c r="D38" s="31">
        <v>-153.51122880423301</v>
      </c>
      <c r="E38" s="28">
        <v>4.2485987656050604E-3</v>
      </c>
      <c r="F38" s="31">
        <v>-124.22113825876799</v>
      </c>
      <c r="G38" s="2">
        <v>36</v>
      </c>
      <c r="H38" s="7">
        <f t="shared" si="4"/>
        <v>3.6638897256474744E-3</v>
      </c>
      <c r="I38" s="7">
        <f t="shared" si="5"/>
        <v>1.3810016839999435E-3</v>
      </c>
      <c r="K38" s="8">
        <f t="shared" si="0"/>
        <v>1.7912080644916159E-6</v>
      </c>
      <c r="L38" s="8">
        <f t="shared" si="1"/>
        <v>0.87215411061027437</v>
      </c>
      <c r="M38" s="8">
        <f t="shared" si="2"/>
        <v>0.48923124117905775</v>
      </c>
      <c r="O38">
        <f t="shared" si="3"/>
        <v>1.5622094764046362E-6</v>
      </c>
      <c r="R38">
        <f t="shared" si="6"/>
        <v>9.0252957355504207E-6</v>
      </c>
      <c r="S38">
        <f t="shared" si="7"/>
        <v>3.5549265357165936E-7</v>
      </c>
      <c r="U38">
        <f t="shared" si="8"/>
        <v>1.8050591471100841E-5</v>
      </c>
      <c r="V38">
        <f t="shared" si="9"/>
        <v>7.1098530714331873E-7</v>
      </c>
    </row>
    <row r="39" spans="1:22" x14ac:dyDescent="0.25">
      <c r="A39">
        <v>37</v>
      </c>
      <c r="B39" s="2">
        <v>1850</v>
      </c>
      <c r="C39" s="29">
        <v>0.13074213100896601</v>
      </c>
      <c r="D39" s="32">
        <v>-129.82115478092101</v>
      </c>
      <c r="E39" s="29">
        <v>0.75493724892859804</v>
      </c>
      <c r="F39" s="32">
        <v>140.749240821363</v>
      </c>
      <c r="G39" s="3">
        <v>37</v>
      </c>
      <c r="H39" s="23">
        <f t="shared" si="4"/>
        <v>0.56810372956350597</v>
      </c>
      <c r="I39" s="22">
        <f t="shared" si="5"/>
        <v>0.24539140304914195</v>
      </c>
      <c r="K39" s="8">
        <f t="shared" si="0"/>
        <v>4.9351052351485576E-2</v>
      </c>
      <c r="L39" s="8">
        <f t="shared" si="1"/>
        <v>9.951128262874389E-3</v>
      </c>
      <c r="M39" s="8">
        <f t="shared" si="2"/>
        <v>-0.99995048629734451</v>
      </c>
      <c r="O39">
        <f t="shared" si="3"/>
        <v>4.9109865185746171E-4</v>
      </c>
      <c r="R39">
        <f t="shared" si="6"/>
        <v>0.28496512490994003</v>
      </c>
      <c r="S39">
        <f t="shared" si="7"/>
        <v>8.5467524103828157E-3</v>
      </c>
      <c r="U39">
        <f t="shared" si="8"/>
        <v>0.56993024981988005</v>
      </c>
      <c r="V39">
        <f t="shared" si="9"/>
        <v>1.7093504820765631E-2</v>
      </c>
    </row>
    <row r="40" spans="1:22" x14ac:dyDescent="0.25">
      <c r="A40">
        <v>38</v>
      </c>
      <c r="B40" s="3">
        <v>1900</v>
      </c>
      <c r="C40" s="28">
        <v>9.4769076387745603E-4</v>
      </c>
      <c r="D40" s="31">
        <v>-153.60316011095099</v>
      </c>
      <c r="E40" s="28">
        <v>3.8646860783528398E-3</v>
      </c>
      <c r="F40" s="31">
        <v>-135.11564723968999</v>
      </c>
      <c r="G40" s="2">
        <v>38</v>
      </c>
      <c r="H40" s="7">
        <f t="shared" si="4"/>
        <v>4.1179278116152884E-3</v>
      </c>
      <c r="I40" s="7">
        <f t="shared" si="5"/>
        <v>1.2562113479728239E-3</v>
      </c>
      <c r="K40" s="8">
        <f t="shared" si="0"/>
        <v>1.8312636508703863E-6</v>
      </c>
      <c r="L40" s="8">
        <f t="shared" si="1"/>
        <v>0.9483928729635579</v>
      </c>
      <c r="M40" s="8">
        <f t="shared" si="2"/>
        <v>0.31709771130036368</v>
      </c>
      <c r="O40">
        <f t="shared" si="3"/>
        <v>1.7367573950026995E-6</v>
      </c>
      <c r="R40">
        <f t="shared" si="6"/>
        <v>7.4678992421071265E-6</v>
      </c>
      <c r="S40">
        <f t="shared" si="7"/>
        <v>4.4905889196931806E-7</v>
      </c>
      <c r="U40">
        <f t="shared" si="8"/>
        <v>1.4935798484214253E-5</v>
      </c>
      <c r="V40">
        <f t="shared" si="9"/>
        <v>8.9811778393863612E-7</v>
      </c>
    </row>
    <row r="41" spans="1:22" x14ac:dyDescent="0.25">
      <c r="A41">
        <v>39</v>
      </c>
      <c r="B41" s="2">
        <v>1950</v>
      </c>
      <c r="C41" s="29">
        <v>0.10840417189768101</v>
      </c>
      <c r="D41" s="32">
        <v>-122.492962825435</v>
      </c>
      <c r="E41" s="29">
        <v>0.66189757848307695</v>
      </c>
      <c r="F41" s="32">
        <v>148.453148640027</v>
      </c>
      <c r="G41" s="3">
        <v>39</v>
      </c>
      <c r="H41" s="23">
        <f t="shared" si="4"/>
        <v>0.47104031332556934</v>
      </c>
      <c r="I41" s="22">
        <f t="shared" si="5"/>
        <v>0.21514897521522858</v>
      </c>
      <c r="K41" s="8">
        <f t="shared" si="0"/>
        <v>3.5876229438269139E-2</v>
      </c>
      <c r="L41" s="8">
        <f t="shared" si="1"/>
        <v>1.6508015959593496E-2</v>
      </c>
      <c r="M41" s="8">
        <f t="shared" si="2"/>
        <v>-0.99986373342024848</v>
      </c>
      <c r="O41">
        <f t="shared" si="3"/>
        <v>5.922453681369849E-4</v>
      </c>
      <c r="R41">
        <f t="shared" si="6"/>
        <v>0.21905420220088051</v>
      </c>
      <c r="S41">
        <f t="shared" si="7"/>
        <v>5.8757322424109861E-3</v>
      </c>
      <c r="U41">
        <f t="shared" si="8"/>
        <v>0.43810840440176102</v>
      </c>
      <c r="V41">
        <f t="shared" si="9"/>
        <v>1.1751464484821972E-2</v>
      </c>
    </row>
    <row r="42" spans="1:22" x14ac:dyDescent="0.25">
      <c r="A42">
        <v>40</v>
      </c>
      <c r="B42" s="3">
        <v>2000</v>
      </c>
      <c r="C42" s="28">
        <v>8.8788624529323099E-4</v>
      </c>
      <c r="D42" s="31">
        <v>-145.590604758258</v>
      </c>
      <c r="E42" s="28">
        <v>4.6099915957692403E-3</v>
      </c>
      <c r="F42" s="31">
        <v>-135.606396344351</v>
      </c>
      <c r="G42" s="2">
        <v>40</v>
      </c>
      <c r="H42" s="7">
        <f t="shared" si="4"/>
        <v>3.8580638351736135E-3</v>
      </c>
      <c r="I42" s="7">
        <f t="shared" si="5"/>
        <v>1.4984719688106959E-3</v>
      </c>
      <c r="K42" s="8">
        <f t="shared" si="0"/>
        <v>2.0465740644004505E-6</v>
      </c>
      <c r="L42" s="8">
        <f t="shared" si="1"/>
        <v>0.9848556011981412</v>
      </c>
      <c r="M42" s="8">
        <f t="shared" si="2"/>
        <v>0.17337659815744438</v>
      </c>
      <c r="O42">
        <f t="shared" si="3"/>
        <v>2.0155799305916289E-6</v>
      </c>
      <c r="R42">
        <f t="shared" si="6"/>
        <v>1.0626011256531514E-5</v>
      </c>
      <c r="S42">
        <f t="shared" si="7"/>
        <v>3.9417099229045579E-7</v>
      </c>
      <c r="U42">
        <f t="shared" si="8"/>
        <v>2.1252022513063028E-5</v>
      </c>
      <c r="V42">
        <f t="shared" si="9"/>
        <v>7.8834198458091158E-7</v>
      </c>
    </row>
    <row r="43" spans="1:22" x14ac:dyDescent="0.25">
      <c r="A43">
        <v>41</v>
      </c>
      <c r="B43" s="2">
        <v>2050</v>
      </c>
      <c r="C43" s="29">
        <v>8.8457595364461905E-2</v>
      </c>
      <c r="D43" s="32">
        <v>-133.318955780571</v>
      </c>
      <c r="E43" s="29">
        <v>0.56320657428229104</v>
      </c>
      <c r="F43" s="32">
        <v>137.845006443118</v>
      </c>
      <c r="G43" s="3">
        <v>41</v>
      </c>
      <c r="H43" s="23">
        <f t="shared" si="4"/>
        <v>0.38436798793897631</v>
      </c>
      <c r="I43" s="22">
        <f t="shared" si="5"/>
        <v>0.18306958845357452</v>
      </c>
      <c r="K43" s="8">
        <f t="shared" si="0"/>
        <v>2.4909949627233828E-2</v>
      </c>
      <c r="L43" s="8">
        <f t="shared" si="1"/>
        <v>2.0309579156468891E-2</v>
      </c>
      <c r="M43" s="8">
        <f t="shared" si="2"/>
        <v>-0.99979373922548997</v>
      </c>
      <c r="O43">
        <f t="shared" si="3"/>
        <v>5.0591059373795814E-4</v>
      </c>
      <c r="R43">
        <f t="shared" si="6"/>
        <v>0.15860082265739692</v>
      </c>
      <c r="S43">
        <f t="shared" si="7"/>
        <v>3.9123730888314364E-3</v>
      </c>
      <c r="U43">
        <f t="shared" si="8"/>
        <v>0.31720164531479383</v>
      </c>
      <c r="V43">
        <f t="shared" si="9"/>
        <v>7.8247461776628727E-3</v>
      </c>
    </row>
    <row r="44" spans="1:22" x14ac:dyDescent="0.25">
      <c r="A44">
        <v>42</v>
      </c>
      <c r="B44" s="3">
        <v>2100</v>
      </c>
      <c r="C44" s="28">
        <v>7.8594559933750695E-4</v>
      </c>
      <c r="D44" s="31">
        <v>-149.915020254745</v>
      </c>
      <c r="E44" s="28">
        <v>4.26004874576651E-3</v>
      </c>
      <c r="F44" s="31">
        <v>-128.73984370666801</v>
      </c>
      <c r="G44" s="2">
        <v>42</v>
      </c>
      <c r="H44" s="7">
        <f t="shared" si="4"/>
        <v>3.4151089841655004E-3</v>
      </c>
      <c r="I44" s="7">
        <f t="shared" si="5"/>
        <v>1.3847234856472863E-3</v>
      </c>
      <c r="K44" s="8">
        <f t="shared" si="0"/>
        <v>1.6740832823492271E-6</v>
      </c>
      <c r="L44" s="8">
        <f t="shared" si="1"/>
        <v>0.93248050066544919</v>
      </c>
      <c r="M44" s="8">
        <f t="shared" si="2"/>
        <v>0.36122031487544165</v>
      </c>
      <c r="O44">
        <f t="shared" si="3"/>
        <v>1.5610500172806659E-6</v>
      </c>
      <c r="R44">
        <f t="shared" si="6"/>
        <v>9.0740076581534082E-6</v>
      </c>
      <c r="S44">
        <f t="shared" si="7"/>
        <v>3.0885524255899651E-7</v>
      </c>
      <c r="U44">
        <f t="shared" si="8"/>
        <v>1.8148015316306816E-5</v>
      </c>
      <c r="V44">
        <f t="shared" si="9"/>
        <v>6.1771048511799302E-7</v>
      </c>
    </row>
    <row r="45" spans="1:22" x14ac:dyDescent="0.25">
      <c r="A45">
        <v>43</v>
      </c>
      <c r="B45" s="2">
        <v>2150</v>
      </c>
      <c r="C45" s="29">
        <v>9.5866881493431103E-2</v>
      </c>
      <c r="D45" s="32">
        <v>-135.093764501213</v>
      </c>
      <c r="E45" s="29">
        <v>0.64140641551917199</v>
      </c>
      <c r="F45" s="32">
        <v>135.79987205526601</v>
      </c>
      <c r="G45" s="2">
        <v>43</v>
      </c>
      <c r="H45" s="23">
        <f t="shared" si="4"/>
        <v>0.41656298928083063</v>
      </c>
      <c r="I45" s="22">
        <f t="shared" si="5"/>
        <v>0.20848834847180395</v>
      </c>
      <c r="K45" s="8">
        <f t="shared" si="0"/>
        <v>3.0744816412851445E-2</v>
      </c>
      <c r="L45" s="8">
        <f t="shared" si="1"/>
        <v>1.559227480232046E-2</v>
      </c>
      <c r="M45" s="8">
        <f t="shared" si="2"/>
        <v>-0.99987843309398816</v>
      </c>
      <c r="O45">
        <f t="shared" si="3"/>
        <v>4.7938162625607209E-4</v>
      </c>
      <c r="R45">
        <f t="shared" si="6"/>
        <v>0.20570109493457636</v>
      </c>
      <c r="S45">
        <f t="shared" si="7"/>
        <v>4.595229483637781E-3</v>
      </c>
      <c r="U45">
        <f t="shared" si="8"/>
        <v>0.41140218986915272</v>
      </c>
      <c r="V45">
        <f t="shared" si="9"/>
        <v>9.190458967275562E-3</v>
      </c>
    </row>
    <row r="46" spans="1:22" x14ac:dyDescent="0.25">
      <c r="A46">
        <v>44</v>
      </c>
      <c r="B46" s="3">
        <v>2200</v>
      </c>
      <c r="C46" s="28">
        <v>8.6327134917900199E-4</v>
      </c>
      <c r="D46" s="31">
        <v>-151.42913452298899</v>
      </c>
      <c r="E46" s="28">
        <v>3.8750194558241201E-3</v>
      </c>
      <c r="F46" s="31">
        <v>-138.26506157109901</v>
      </c>
      <c r="G46" s="3">
        <v>44</v>
      </c>
      <c r="H46" s="7">
        <f t="shared" si="4"/>
        <v>3.751106619642587E-3</v>
      </c>
      <c r="I46" s="7">
        <f t="shared" si="5"/>
        <v>1.2595701993204195E-3</v>
      </c>
      <c r="K46" s="8">
        <f t="shared" si="0"/>
        <v>1.6725966368620851E-6</v>
      </c>
      <c r="L46" s="8">
        <f t="shared" si="1"/>
        <v>0.9737219419972426</v>
      </c>
      <c r="M46" s="8">
        <f t="shared" si="2"/>
        <v>0.2277401582354735</v>
      </c>
      <c r="O46">
        <f t="shared" si="3"/>
        <v>1.6286440454234063E-6</v>
      </c>
      <c r="R46">
        <f t="shared" si="6"/>
        <v>7.5078878915077301E-6</v>
      </c>
      <c r="S46">
        <f t="shared" si="7"/>
        <v>3.7261871115666721E-7</v>
      </c>
      <c r="U46">
        <f t="shared" si="8"/>
        <v>1.501577578301546E-5</v>
      </c>
      <c r="V46">
        <f t="shared" si="9"/>
        <v>7.4523742231333441E-7</v>
      </c>
    </row>
    <row r="47" spans="1:22" x14ac:dyDescent="0.25">
      <c r="A47">
        <v>45</v>
      </c>
      <c r="B47" s="2">
        <v>2250</v>
      </c>
      <c r="C47" s="29">
        <v>8.2084398528000105E-2</v>
      </c>
      <c r="D47" s="32">
        <v>-128.600515491729</v>
      </c>
      <c r="E47" s="29">
        <v>0.57699655044800802</v>
      </c>
      <c r="F47" s="32">
        <v>142.61542422692901</v>
      </c>
      <c r="G47" s="2">
        <v>45</v>
      </c>
      <c r="H47" s="23">
        <f t="shared" si="4"/>
        <v>0.35667502573853621</v>
      </c>
      <c r="I47" s="22">
        <f t="shared" si="5"/>
        <v>0.187552002858377</v>
      </c>
      <c r="K47" s="8">
        <f t="shared" si="0"/>
        <v>2.3681207398127804E-2</v>
      </c>
      <c r="L47" s="8">
        <f t="shared" si="1"/>
        <v>2.1216561217685472E-2</v>
      </c>
      <c r="M47" s="8">
        <f t="shared" si="2"/>
        <v>-0.99977490343081532</v>
      </c>
      <c r="O47">
        <f t="shared" si="3"/>
        <v>5.024337864710847E-4</v>
      </c>
      <c r="R47">
        <f t="shared" si="6"/>
        <v>0.16646250961445033</v>
      </c>
      <c r="S47">
        <f t="shared" si="7"/>
        <v>3.3689242408517727E-3</v>
      </c>
      <c r="U47">
        <f t="shared" si="8"/>
        <v>0.33292501922890066</v>
      </c>
      <c r="V47">
        <f t="shared" si="9"/>
        <v>6.7378484817035454E-3</v>
      </c>
    </row>
    <row r="48" spans="1:22" x14ac:dyDescent="0.25">
      <c r="A48">
        <v>46</v>
      </c>
      <c r="B48" s="3">
        <v>2300</v>
      </c>
      <c r="C48" s="28">
        <v>8.3686242734127398E-4</v>
      </c>
      <c r="D48" s="31">
        <v>-144.69918098486801</v>
      </c>
      <c r="E48" s="28">
        <v>4.52544088162942E-3</v>
      </c>
      <c r="F48" s="31">
        <v>-139.85116580254299</v>
      </c>
      <c r="G48" s="3">
        <v>46</v>
      </c>
      <c r="H48" s="7">
        <f t="shared" si="4"/>
        <v>3.6363539620716651E-3</v>
      </c>
      <c r="I48" s="7">
        <f t="shared" si="5"/>
        <v>1.4709888655447981E-3</v>
      </c>
      <c r="K48" s="8">
        <f t="shared" si="0"/>
        <v>1.8935857204949157E-6</v>
      </c>
      <c r="L48" s="8">
        <f t="shared" si="1"/>
        <v>0.99642239142890909</v>
      </c>
      <c r="M48" s="8">
        <f t="shared" si="2"/>
        <v>8.4512826595102217E-2</v>
      </c>
      <c r="O48">
        <f t="shared" si="3"/>
        <v>1.8868112119911776E-6</v>
      </c>
      <c r="R48">
        <f t="shared" si="6"/>
        <v>1.0239807586561431E-5</v>
      </c>
      <c r="S48">
        <f t="shared" si="7"/>
        <v>3.5016936114776456E-7</v>
      </c>
      <c r="U48">
        <f t="shared" si="8"/>
        <v>2.0479615173122862E-5</v>
      </c>
      <c r="V48">
        <f t="shared" si="9"/>
        <v>7.0033872229552911E-7</v>
      </c>
    </row>
    <row r="49" spans="1:22" x14ac:dyDescent="0.25">
      <c r="A49">
        <v>47</v>
      </c>
      <c r="B49" s="2">
        <v>2350</v>
      </c>
      <c r="C49" s="29">
        <v>6.82319265321846E-2</v>
      </c>
      <c r="D49" s="32">
        <v>-137.691143306171</v>
      </c>
      <c r="E49" s="29">
        <v>0.49770857574613597</v>
      </c>
      <c r="F49" s="32">
        <v>133.74653366636699</v>
      </c>
      <c r="G49" s="2">
        <v>47</v>
      </c>
      <c r="H49" s="23">
        <f t="shared" si="4"/>
        <v>0.29648294424372618</v>
      </c>
      <c r="I49" s="22">
        <f t="shared" si="5"/>
        <v>0.16177954642622996</v>
      </c>
      <c r="K49" s="8">
        <f t="shared" si="0"/>
        <v>1.6979807487374293E-2</v>
      </c>
      <c r="L49" s="8">
        <f t="shared" si="1"/>
        <v>2.5085563429552947E-2</v>
      </c>
      <c r="M49" s="8">
        <f t="shared" si="2"/>
        <v>-0.99968530773810105</v>
      </c>
      <c r="O49">
        <f t="shared" si="3"/>
        <v>4.2594803774612588E-4</v>
      </c>
      <c r="R49">
        <f t="shared" si="6"/>
        <v>0.12385691318562358</v>
      </c>
      <c r="S49">
        <f t="shared" si="7"/>
        <v>2.3277978991467184E-3</v>
      </c>
      <c r="U49">
        <f t="shared" si="8"/>
        <v>0.24771382637124717</v>
      </c>
      <c r="V49">
        <f t="shared" si="9"/>
        <v>4.6555957982934368E-3</v>
      </c>
    </row>
    <row r="50" spans="1:22" x14ac:dyDescent="0.25">
      <c r="A50">
        <v>48</v>
      </c>
      <c r="B50" s="3">
        <v>2400</v>
      </c>
      <c r="C50" s="28">
        <v>7.5118897561636099E-4</v>
      </c>
      <c r="D50" s="31">
        <v>-147.20972108058101</v>
      </c>
      <c r="E50" s="28">
        <v>4.2646448041532403E-3</v>
      </c>
      <c r="F50" s="31">
        <v>-134.007320649371</v>
      </c>
      <c r="G50" s="3">
        <v>48</v>
      </c>
      <c r="H50" s="7">
        <f t="shared" si="4"/>
        <v>3.2640836994264569E-3</v>
      </c>
      <c r="I50" s="7">
        <f t="shared" si="5"/>
        <v>1.3862174286440269E-3</v>
      </c>
      <c r="K50" s="8">
        <f t="shared" si="0"/>
        <v>1.6017770808997545E-6</v>
      </c>
      <c r="L50" s="8">
        <f t="shared" si="1"/>
        <v>0.97356937961358136</v>
      </c>
      <c r="M50" s="8">
        <f t="shared" si="2"/>
        <v>0.22839146892742346</v>
      </c>
      <c r="O50">
        <f t="shared" si="3"/>
        <v>1.5594411189308273E-6</v>
      </c>
      <c r="R50">
        <f t="shared" si="6"/>
        <v>9.0935976527956147E-6</v>
      </c>
      <c r="S50">
        <f t="shared" si="7"/>
        <v>2.8214243854377891E-7</v>
      </c>
      <c r="U50">
        <f t="shared" si="8"/>
        <v>1.8187195305591229E-5</v>
      </c>
      <c r="V50">
        <f t="shared" si="9"/>
        <v>5.6428487708755783E-7</v>
      </c>
    </row>
    <row r="51" spans="1:22" x14ac:dyDescent="0.25">
      <c r="A51">
        <v>49</v>
      </c>
      <c r="B51" s="2">
        <v>2450</v>
      </c>
      <c r="C51" s="29">
        <v>7.2812296766142204E-2</v>
      </c>
      <c r="D51" s="32">
        <v>-140.01073200407001</v>
      </c>
      <c r="E51" s="29">
        <v>0.55473780134074602</v>
      </c>
      <c r="F51" s="32">
        <v>131.22215008483801</v>
      </c>
      <c r="G51" s="2">
        <v>49</v>
      </c>
      <c r="H51" s="23">
        <f t="shared" si="4"/>
        <v>0.31638567485253455</v>
      </c>
      <c r="I51" s="22">
        <f t="shared" si="5"/>
        <v>0.18031682446268699</v>
      </c>
      <c r="K51" s="8">
        <f t="shared" si="0"/>
        <v>2.0195866709309819E-2</v>
      </c>
      <c r="L51" s="8">
        <f t="shared" si="1"/>
        <v>2.151219361896245E-2</v>
      </c>
      <c r="M51" s="8">
        <f t="shared" si="2"/>
        <v>-0.99976858598662732</v>
      </c>
      <c r="O51">
        <f t="shared" si="3"/>
        <v>4.3445739495343087E-4</v>
      </c>
      <c r="R51">
        <f t="shared" si="6"/>
        <v>0.15386701411818249</v>
      </c>
      <c r="S51">
        <f t="shared" si="7"/>
        <v>2.650815280180381E-3</v>
      </c>
      <c r="U51">
        <f t="shared" si="8"/>
        <v>0.30773402823636498</v>
      </c>
      <c r="V51">
        <f t="shared" si="9"/>
        <v>5.301630560360762E-3</v>
      </c>
    </row>
    <row r="52" spans="1:22" x14ac:dyDescent="0.25">
      <c r="A52">
        <v>50</v>
      </c>
      <c r="B52" s="5">
        <v>2500</v>
      </c>
      <c r="C52" s="30">
        <v>8.0353957025054604E-4</v>
      </c>
      <c r="D52" s="33">
        <v>-149.39120838610401</v>
      </c>
      <c r="E52" s="30">
        <v>3.9171150955850803E-3</v>
      </c>
      <c r="F52" s="33">
        <v>-142.20937895610501</v>
      </c>
      <c r="G52" s="2">
        <v>50</v>
      </c>
      <c r="H52" s="7">
        <f t="shared" si="4"/>
        <v>3.4915587132344256E-3</v>
      </c>
      <c r="I52" s="7">
        <f t="shared" si="5"/>
        <v>1.2732533340681796E-3</v>
      </c>
      <c r="K52" s="8">
        <f t="shared" si="0"/>
        <v>1.5737784902641811E-6</v>
      </c>
      <c r="L52" s="8">
        <f t="shared" si="1"/>
        <v>0.99215441237370117</v>
      </c>
      <c r="M52" s="8">
        <f t="shared" si="2"/>
        <v>0.12501848666255594</v>
      </c>
      <c r="O52">
        <f t="shared" si="3"/>
        <v>1.5614312732144292E-6</v>
      </c>
      <c r="R52">
        <f t="shared" si="6"/>
        <v>7.6718953360302571E-6</v>
      </c>
      <c r="S52">
        <f t="shared" si="7"/>
        <v>3.2283792047921611E-7</v>
      </c>
      <c r="U52">
        <f t="shared" si="8"/>
        <v>1.5343790672060514E-5</v>
      </c>
      <c r="V52">
        <f t="shared" si="9"/>
        <v>6.4567584095843223E-7</v>
      </c>
    </row>
    <row r="53" spans="1:22" x14ac:dyDescent="0.25">
      <c r="N53" s="12" t="s">
        <v>57</v>
      </c>
      <c r="O53" s="12">
        <f>SUM(O2:O52)</f>
        <v>3499.903745087081</v>
      </c>
      <c r="Q53" s="10" t="s">
        <v>55</v>
      </c>
      <c r="R53" s="10">
        <f>SQRT(SUM(R3:R52))</f>
        <v>217.8641510763417</v>
      </c>
      <c r="S53" s="10">
        <f>SQRT(SUM(S3:S52))</f>
        <v>23.716097874246081</v>
      </c>
      <c r="T53" s="10" t="s">
        <v>56</v>
      </c>
      <c r="U53">
        <f>SQRT(SUM(U4:U52))</f>
        <v>16.834837424245457</v>
      </c>
      <c r="V53">
        <f>SQRT(SUM(V4:V52))</f>
        <v>24.398209358902609</v>
      </c>
    </row>
    <row r="54" spans="1:22" x14ac:dyDescent="0.25">
      <c r="Q54" s="16" t="s">
        <v>58</v>
      </c>
      <c r="R54" s="16">
        <f>R53*S53</f>
        <v>5166.8875302160541</v>
      </c>
    </row>
    <row r="55" spans="1:22" x14ac:dyDescent="0.25">
      <c r="U55" s="16">
        <f>U53/E3*100</f>
        <v>5.4721427264354219</v>
      </c>
      <c r="V55" s="16">
        <f>V53/C3*100</f>
        <v>106.01566323340157</v>
      </c>
    </row>
    <row r="56" spans="1:22" x14ac:dyDescent="0.25">
      <c r="Q56" s="16" t="s">
        <v>30</v>
      </c>
      <c r="R56" s="16">
        <f>SQRT(R54*R54-O3*O3-P3*P3)</f>
        <v>3763.6113738106083</v>
      </c>
      <c r="U56" s="16" t="s">
        <v>34</v>
      </c>
      <c r="V56" s="16" t="s">
        <v>35</v>
      </c>
    </row>
    <row r="57" spans="1:22" x14ac:dyDescent="0.25">
      <c r="Q57" s="16" t="s">
        <v>31</v>
      </c>
      <c r="R57" s="16">
        <f>O53/R54</f>
        <v>0.6773717687136751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1FASE A </vt:lpstr>
      <vt:lpstr>1FASE B</vt:lpstr>
      <vt:lpstr>1FASE C</vt:lpstr>
      <vt:lpstr>2FASE A</vt:lpstr>
      <vt:lpstr>2FASE B</vt:lpstr>
      <vt:lpstr>2FASE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2018-04-14T20:49:01Z</dcterms:created>
  <dcterms:modified xsi:type="dcterms:W3CDTF">2018-05-08T03:45:20Z</dcterms:modified>
</cp:coreProperties>
</file>