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Cisternas\Documents\GitHub\Armonicos\T2\"/>
    </mc:Choice>
  </mc:AlternateContent>
  <bookViews>
    <workbookView xWindow="0" yWindow="0" windowWidth="19200" windowHeight="8820" activeTab="1"/>
  </bookViews>
  <sheets>
    <sheet name="Sistema1" sheetId="1" r:id="rId1"/>
    <sheet name="SISTEMA11" sheetId="3" r:id="rId2"/>
    <sheet name="Sistem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3" l="1"/>
  <c r="AA12" i="3"/>
  <c r="AA13" i="3" s="1"/>
  <c r="AA14" i="3" s="1"/>
  <c r="AB14" i="3"/>
  <c r="AC14" i="3"/>
  <c r="AB13" i="3"/>
  <c r="AC13" i="3"/>
  <c r="AB12" i="3"/>
  <c r="AC12" i="3"/>
  <c r="AB4" i="3"/>
  <c r="AA10" i="3"/>
  <c r="AB10" i="3"/>
  <c r="AC10" i="3"/>
  <c r="AA7" i="3"/>
  <c r="AB7" i="3"/>
  <c r="AC7" i="3"/>
  <c r="X4" i="3"/>
  <c r="Y4" i="3"/>
  <c r="Y12" i="3"/>
  <c r="Y16" i="3" s="1"/>
  <c r="X12" i="3"/>
  <c r="X16" i="3" s="1"/>
  <c r="Z12" i="3"/>
  <c r="Z13" i="3" s="1"/>
  <c r="Z14" i="3" s="1"/>
  <c r="X10" i="3"/>
  <c r="Y10" i="3"/>
  <c r="Z10" i="3"/>
  <c r="X7" i="3"/>
  <c r="Y7" i="3"/>
  <c r="Z7" i="3"/>
  <c r="V14" i="3"/>
  <c r="U13" i="3"/>
  <c r="U14" i="3" s="1"/>
  <c r="V13" i="3"/>
  <c r="W13" i="3"/>
  <c r="W14" i="3" s="1"/>
  <c r="V12" i="3"/>
  <c r="W12" i="3"/>
  <c r="U12" i="3"/>
  <c r="U10" i="3"/>
  <c r="V10" i="3"/>
  <c r="W10" i="3"/>
  <c r="V4" i="3"/>
  <c r="U4" i="3"/>
  <c r="U7" i="3"/>
  <c r="V7" i="3"/>
  <c r="W7" i="3"/>
  <c r="R14" i="3"/>
  <c r="S14" i="3"/>
  <c r="T14" i="3"/>
  <c r="R13" i="3"/>
  <c r="S13" i="3"/>
  <c r="T13" i="3"/>
  <c r="S4" i="3"/>
  <c r="R4" i="3"/>
  <c r="R12" i="3"/>
  <c r="S12" i="3"/>
  <c r="T12" i="3"/>
  <c r="R10" i="3"/>
  <c r="S10" i="3"/>
  <c r="T10" i="3"/>
  <c r="R7" i="3"/>
  <c r="S7" i="3"/>
  <c r="T7" i="3"/>
  <c r="Q10" i="3"/>
  <c r="Q12" i="3" s="1"/>
  <c r="Q13" i="3" s="1"/>
  <c r="Q14" i="3" s="1"/>
  <c r="Q7" i="3"/>
  <c r="N12" i="3"/>
  <c r="N13" i="3" s="1"/>
  <c r="N14" i="3" s="1"/>
  <c r="N10" i="3"/>
  <c r="O10" i="3"/>
  <c r="P10" i="3"/>
  <c r="P12" i="3" s="1"/>
  <c r="P13" i="3" s="1"/>
  <c r="P14" i="3" s="1"/>
  <c r="N7" i="3"/>
  <c r="O7" i="3"/>
  <c r="P7" i="3"/>
  <c r="O4" i="3"/>
  <c r="O12" i="3" s="1"/>
  <c r="O13" i="3" s="1"/>
  <c r="O14" i="3" s="1"/>
  <c r="N4" i="3"/>
  <c r="L4" i="3"/>
  <c r="K4" i="3"/>
  <c r="K7" i="3"/>
  <c r="L7" i="3"/>
  <c r="M7" i="3"/>
  <c r="H7" i="3"/>
  <c r="I7" i="3"/>
  <c r="J7" i="3"/>
  <c r="E7" i="3"/>
  <c r="F7" i="3"/>
  <c r="G7" i="3"/>
  <c r="Y13" i="3" l="1"/>
  <c r="Y14" i="3" s="1"/>
  <c r="X13" i="3"/>
  <c r="X14" i="3" s="1"/>
  <c r="Z16" i="3"/>
  <c r="D4" i="3"/>
  <c r="C10" i="3"/>
  <c r="D10" i="3"/>
  <c r="E10" i="3"/>
  <c r="E12" i="3" s="1"/>
  <c r="E13" i="3" s="1"/>
  <c r="E14" i="3" s="1"/>
  <c r="F10" i="3"/>
  <c r="F12" i="3" s="1"/>
  <c r="F13" i="3" s="1"/>
  <c r="F14" i="3" s="1"/>
  <c r="G10" i="3"/>
  <c r="G12" i="3" s="1"/>
  <c r="G13" i="3" s="1"/>
  <c r="G14" i="3" s="1"/>
  <c r="H10" i="3"/>
  <c r="H12" i="3" s="1"/>
  <c r="H13" i="3" s="1"/>
  <c r="H14" i="3" s="1"/>
  <c r="I10" i="3"/>
  <c r="I12" i="3" s="1"/>
  <c r="I13" i="3" s="1"/>
  <c r="I14" i="3" s="1"/>
  <c r="J10" i="3"/>
  <c r="J12" i="3" s="1"/>
  <c r="J13" i="3" s="1"/>
  <c r="J14" i="3" s="1"/>
  <c r="K10" i="3"/>
  <c r="K12" i="3" s="1"/>
  <c r="K13" i="3" s="1"/>
  <c r="K14" i="3" s="1"/>
  <c r="L10" i="3"/>
  <c r="L12" i="3" s="1"/>
  <c r="L13" i="3" s="1"/>
  <c r="L14" i="3" s="1"/>
  <c r="M10" i="3"/>
  <c r="M12" i="3" s="1"/>
  <c r="M13" i="3" s="1"/>
  <c r="M14" i="3" s="1"/>
  <c r="B10" i="3"/>
  <c r="B4" i="3"/>
  <c r="C4" i="3"/>
  <c r="C12" i="3" s="1"/>
  <c r="C13" i="3" s="1"/>
  <c r="D7" i="3"/>
  <c r="C7" i="3"/>
  <c r="B7" i="3"/>
  <c r="C14" i="3" l="1"/>
  <c r="D12" i="3"/>
  <c r="D13" i="3" s="1"/>
  <c r="D14" i="3" s="1"/>
  <c r="B12" i="3"/>
  <c r="B13" i="3" s="1"/>
  <c r="B14" i="3" s="1"/>
</calcChain>
</file>

<file path=xl/sharedStrings.xml><?xml version="1.0" encoding="utf-8"?>
<sst xmlns="http://schemas.openxmlformats.org/spreadsheetml/2006/main" count="105" uniqueCount="35">
  <si>
    <t>Sistema 1 Fase A</t>
  </si>
  <si>
    <t>Armónicos fuera de norma</t>
  </si>
  <si>
    <t>%norma</t>
  </si>
  <si>
    <t>QfactorCalidad</t>
  </si>
  <si>
    <t>Ki</t>
  </si>
  <si>
    <t>R</t>
  </si>
  <si>
    <t>C</t>
  </si>
  <si>
    <t>L</t>
  </si>
  <si>
    <t>Corriente fundamental</t>
  </si>
  <si>
    <t>Sistema 1 Fase B</t>
  </si>
  <si>
    <t>Sistema 1 Fase C</t>
  </si>
  <si>
    <t>Sistema 2 Fase A</t>
  </si>
  <si>
    <t>Sistema 2 Fase B</t>
  </si>
  <si>
    <t>i enesima</t>
  </si>
  <si>
    <t>OBS</t>
  </si>
  <si>
    <t>3 dentro de norma</t>
  </si>
  <si>
    <t>6,1m</t>
  </si>
  <si>
    <t>6,4m</t>
  </si>
  <si>
    <t>174u</t>
  </si>
  <si>
    <t>63.1m</t>
  </si>
  <si>
    <t>0,436m</t>
  </si>
  <si>
    <t>43,86u</t>
  </si>
  <si>
    <t>Q</t>
  </si>
  <si>
    <t>i1ef</t>
  </si>
  <si>
    <t>inef</t>
  </si>
  <si>
    <t>n</t>
  </si>
  <si>
    <t>Fase A</t>
  </si>
  <si>
    <t>Fase B</t>
  </si>
  <si>
    <t>Fase C</t>
  </si>
  <si>
    <t>Ls</t>
  </si>
  <si>
    <t>Rs</t>
  </si>
  <si>
    <t>in</t>
  </si>
  <si>
    <t>w</t>
  </si>
  <si>
    <t>R ByPass</t>
  </si>
  <si>
    <t>Q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</si>
</sst>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3" borderId="2" xfId="2" applyFont="1"/>
    <xf numFmtId="0" fontId="2" fillId="2" borderId="1" xfId="1"/>
    <xf numFmtId="174" fontId="0" fillId="3" borderId="2" xfId="2" applyNumberFormat="1" applyFont="1"/>
    <xf numFmtId="0" fontId="3" fillId="4" borderId="0" xfId="3" applyBorder="1"/>
    <xf numFmtId="0" fontId="3" fillId="4" borderId="0" xfId="3"/>
    <xf numFmtId="0" fontId="3" fillId="4" borderId="2" xfId="3" applyBorder="1"/>
    <xf numFmtId="0" fontId="3" fillId="4" borderId="1" xfId="3" applyBorder="1"/>
    <xf numFmtId="174" fontId="3" fillId="4" borderId="2" xfId="3" applyNumberFormat="1" applyBorder="1"/>
    <xf numFmtId="174" fontId="2" fillId="2" borderId="1" xfId="1" applyNumberFormat="1"/>
    <xf numFmtId="0" fontId="2" fillId="3" borderId="2" xfId="2" applyFont="1"/>
    <xf numFmtId="174" fontId="2" fillId="3" borderId="2" xfId="2" applyNumberFormat="1" applyFont="1"/>
  </cellXfs>
  <cellStyles count="4">
    <cellStyle name="Buena" xfId="3" builtinId="26"/>
    <cellStyle name="Entrada" xfId="1" builtinId="20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E16" sqref="E16"/>
    </sheetView>
  </sheetViews>
  <sheetFormatPr baseColWidth="10" defaultRowHeight="15" x14ac:dyDescent="0.25"/>
  <cols>
    <col min="3" max="3" width="24.7109375" bestFit="1" customWidth="1"/>
    <col min="5" max="5" width="14.140625" bestFit="1" customWidth="1"/>
    <col min="10" max="10" width="21.5703125" bestFit="1" customWidth="1"/>
    <col min="12" max="12" width="17.42578125" bestFit="1" customWidth="1"/>
  </cols>
  <sheetData>
    <row r="1" spans="1:12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13</v>
      </c>
      <c r="L1" t="s">
        <v>14</v>
      </c>
    </row>
    <row r="2" spans="1:12" x14ac:dyDescent="0.25">
      <c r="C2">
        <v>3</v>
      </c>
      <c r="D2">
        <v>12</v>
      </c>
      <c r="E2">
        <v>1000</v>
      </c>
      <c r="F2">
        <v>6</v>
      </c>
      <c r="G2" t="s">
        <v>16</v>
      </c>
      <c r="H2" t="s">
        <v>17</v>
      </c>
      <c r="I2" t="s">
        <v>18</v>
      </c>
      <c r="J2">
        <v>241.17</v>
      </c>
      <c r="K2">
        <v>47.15</v>
      </c>
      <c r="L2" t="s">
        <v>15</v>
      </c>
    </row>
    <row r="3" spans="1:12" x14ac:dyDescent="0.25">
      <c r="C3">
        <v>23</v>
      </c>
      <c r="D3">
        <v>2</v>
      </c>
      <c r="F3">
        <v>1</v>
      </c>
      <c r="G3" t="s">
        <v>19</v>
      </c>
      <c r="H3" t="s">
        <v>20</v>
      </c>
      <c r="I3" t="s">
        <v>21</v>
      </c>
      <c r="J3">
        <v>239.62</v>
      </c>
      <c r="K3">
        <v>5.9880000000000004</v>
      </c>
    </row>
    <row r="4" spans="1:12" x14ac:dyDescent="0.25">
      <c r="C4">
        <v>25</v>
      </c>
      <c r="D4">
        <v>2</v>
      </c>
      <c r="F4">
        <v>7.4999999999999997E-3</v>
      </c>
    </row>
    <row r="5" spans="1:12" x14ac:dyDescent="0.25">
      <c r="C5">
        <v>27</v>
      </c>
      <c r="D5">
        <v>2</v>
      </c>
      <c r="F5">
        <v>7.4999999999999997E-3</v>
      </c>
    </row>
    <row r="6" spans="1:12" x14ac:dyDescent="0.25">
      <c r="C6">
        <v>35</v>
      </c>
      <c r="D6">
        <v>1</v>
      </c>
      <c r="F6">
        <v>2.9999999999999997E-4</v>
      </c>
    </row>
    <row r="7" spans="1:12" x14ac:dyDescent="0.25">
      <c r="C7">
        <v>37</v>
      </c>
      <c r="D7">
        <v>1</v>
      </c>
      <c r="F7">
        <v>2.9999999999999997E-4</v>
      </c>
    </row>
    <row r="8" spans="1:12" x14ac:dyDescent="0.25">
      <c r="C8">
        <v>39</v>
      </c>
      <c r="D8">
        <v>1</v>
      </c>
      <c r="F8">
        <v>2.9999999999999997E-4</v>
      </c>
    </row>
    <row r="9" spans="1:12" x14ac:dyDescent="0.25">
      <c r="C9">
        <v>41</v>
      </c>
      <c r="D9">
        <v>1</v>
      </c>
      <c r="F9">
        <v>2.9999999999999997E-4</v>
      </c>
    </row>
    <row r="10" spans="1:12" x14ac:dyDescent="0.25">
      <c r="C10">
        <v>43</v>
      </c>
      <c r="D10">
        <v>1</v>
      </c>
      <c r="F10">
        <v>2.9999999999999997E-4</v>
      </c>
    </row>
    <row r="11" spans="1:12" x14ac:dyDescent="0.25">
      <c r="C11">
        <v>45</v>
      </c>
      <c r="D11">
        <v>1</v>
      </c>
      <c r="F11">
        <v>2.9999999999999997E-4</v>
      </c>
    </row>
    <row r="12" spans="1:12" x14ac:dyDescent="0.25">
      <c r="C12">
        <v>47</v>
      </c>
      <c r="D12">
        <v>1</v>
      </c>
      <c r="F12">
        <v>2.9999999999999997E-4</v>
      </c>
    </row>
    <row r="13" spans="1:12" x14ac:dyDescent="0.25">
      <c r="C13">
        <v>49</v>
      </c>
      <c r="D13">
        <v>1</v>
      </c>
      <c r="F13">
        <v>2.9999999999999997E-4</v>
      </c>
    </row>
    <row r="15" spans="1:12" x14ac:dyDescent="0.25">
      <c r="A15" t="s">
        <v>9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</row>
    <row r="16" spans="1:12" x14ac:dyDescent="0.25">
      <c r="C16">
        <v>3</v>
      </c>
      <c r="D16">
        <v>10</v>
      </c>
      <c r="F16">
        <v>0.04</v>
      </c>
    </row>
    <row r="17" spans="3:6" x14ac:dyDescent="0.25">
      <c r="C17">
        <v>5</v>
      </c>
      <c r="D17">
        <v>10</v>
      </c>
      <c r="F17">
        <v>7.4999999999999997E-3</v>
      </c>
    </row>
    <row r="18" spans="3:6" x14ac:dyDescent="0.25">
      <c r="C18">
        <v>7</v>
      </c>
      <c r="D18">
        <v>10</v>
      </c>
      <c r="F18">
        <v>7.4999999999999997E-3</v>
      </c>
    </row>
    <row r="19" spans="3:6" x14ac:dyDescent="0.25">
      <c r="C19">
        <v>11</v>
      </c>
      <c r="D19">
        <v>4.5</v>
      </c>
      <c r="F19">
        <v>7.4999999999999997E-3</v>
      </c>
    </row>
    <row r="20" spans="3:6" x14ac:dyDescent="0.25">
      <c r="C20">
        <v>13</v>
      </c>
      <c r="D20">
        <v>4.5</v>
      </c>
      <c r="F20">
        <v>2.9999999999999997E-4</v>
      </c>
    </row>
    <row r="21" spans="3:6" x14ac:dyDescent="0.25">
      <c r="C21">
        <v>15</v>
      </c>
      <c r="D21">
        <v>4.5</v>
      </c>
      <c r="F21">
        <v>2.9999999999999997E-4</v>
      </c>
    </row>
    <row r="22" spans="3:6" x14ac:dyDescent="0.25">
      <c r="C22">
        <v>17</v>
      </c>
      <c r="D22">
        <v>4</v>
      </c>
      <c r="F22">
        <v>2.9999999999999997E-4</v>
      </c>
    </row>
    <row r="23" spans="3:6" x14ac:dyDescent="0.25">
      <c r="C23">
        <v>23</v>
      </c>
      <c r="D23">
        <v>1.5</v>
      </c>
      <c r="F23">
        <v>2.9999999999999997E-4</v>
      </c>
    </row>
    <row r="24" spans="3:6" x14ac:dyDescent="0.25">
      <c r="C24">
        <v>25</v>
      </c>
      <c r="D24">
        <v>1.5</v>
      </c>
      <c r="F24">
        <v>2.9999999999999997E-4</v>
      </c>
    </row>
    <row r="25" spans="3:6" x14ac:dyDescent="0.25">
      <c r="C25">
        <v>27</v>
      </c>
      <c r="D25">
        <v>1.5</v>
      </c>
      <c r="F25">
        <v>2.9999999999999997E-4</v>
      </c>
    </row>
    <row r="26" spans="3:6" x14ac:dyDescent="0.25">
      <c r="C26">
        <v>29</v>
      </c>
      <c r="D26">
        <v>1.5</v>
      </c>
      <c r="F26">
        <v>2.9999999999999997E-4</v>
      </c>
    </row>
    <row r="27" spans="3:6" x14ac:dyDescent="0.25">
      <c r="C27">
        <v>31</v>
      </c>
      <c r="D27">
        <v>1.5</v>
      </c>
      <c r="F27">
        <v>2.9999999999999997E-4</v>
      </c>
    </row>
    <row r="28" spans="3:6" x14ac:dyDescent="0.25">
      <c r="C28">
        <v>35</v>
      </c>
      <c r="D28">
        <v>0.7</v>
      </c>
    </row>
    <row r="29" spans="3:6" x14ac:dyDescent="0.25">
      <c r="C29">
        <v>37</v>
      </c>
      <c r="D29">
        <v>0.7</v>
      </c>
    </row>
    <row r="30" spans="3:6" x14ac:dyDescent="0.25">
      <c r="C30">
        <v>39</v>
      </c>
      <c r="D30">
        <v>0.7</v>
      </c>
    </row>
    <row r="31" spans="3:6" x14ac:dyDescent="0.25">
      <c r="C31">
        <v>41</v>
      </c>
      <c r="D31">
        <v>0.7</v>
      </c>
    </row>
    <row r="33" spans="1:10" x14ac:dyDescent="0.25">
      <c r="A33" t="s">
        <v>10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</row>
    <row r="34" spans="1:10" x14ac:dyDescent="0.25">
      <c r="C34">
        <v>3</v>
      </c>
      <c r="D34">
        <v>12</v>
      </c>
      <c r="F34">
        <v>0.04</v>
      </c>
    </row>
    <row r="35" spans="1:10" x14ac:dyDescent="0.25">
      <c r="C35">
        <v>5</v>
      </c>
      <c r="D35">
        <v>12</v>
      </c>
      <c r="F35">
        <v>0.04</v>
      </c>
    </row>
    <row r="36" spans="1:10" x14ac:dyDescent="0.25">
      <c r="C36">
        <v>11</v>
      </c>
      <c r="D36">
        <v>5.5</v>
      </c>
      <c r="F36">
        <v>7.4999999999999997E-3</v>
      </c>
    </row>
    <row r="37" spans="1:10" x14ac:dyDescent="0.25">
      <c r="C37">
        <v>23</v>
      </c>
      <c r="D37">
        <v>2</v>
      </c>
      <c r="F37">
        <v>7.4999999999999997E-3</v>
      </c>
    </row>
    <row r="38" spans="1:10" x14ac:dyDescent="0.25">
      <c r="C38">
        <v>25</v>
      </c>
      <c r="D38">
        <v>2</v>
      </c>
      <c r="F38">
        <v>2.9999999999999997E-4</v>
      </c>
    </row>
    <row r="39" spans="1:10" x14ac:dyDescent="0.25">
      <c r="C39">
        <v>27</v>
      </c>
      <c r="D39">
        <v>2</v>
      </c>
      <c r="F39">
        <v>2.9999999999999997E-4</v>
      </c>
    </row>
    <row r="40" spans="1:10" x14ac:dyDescent="0.25">
      <c r="C40">
        <v>29</v>
      </c>
      <c r="D40">
        <v>2</v>
      </c>
      <c r="F40">
        <v>2.9999999999999997E-4</v>
      </c>
    </row>
    <row r="41" spans="1:10" x14ac:dyDescent="0.25">
      <c r="C41">
        <v>35</v>
      </c>
      <c r="D41">
        <v>1</v>
      </c>
      <c r="F41">
        <v>2.9999999999999997E-4</v>
      </c>
    </row>
    <row r="42" spans="1:10" x14ac:dyDescent="0.25">
      <c r="C42">
        <v>37</v>
      </c>
      <c r="D42">
        <v>1</v>
      </c>
      <c r="F42">
        <v>2.9999999999999997E-4</v>
      </c>
    </row>
    <row r="43" spans="1:10" x14ac:dyDescent="0.25">
      <c r="C43">
        <v>39</v>
      </c>
      <c r="D43">
        <v>1</v>
      </c>
      <c r="F43">
        <v>2.9999999999999997E-4</v>
      </c>
    </row>
    <row r="44" spans="1:10" x14ac:dyDescent="0.25">
      <c r="C44">
        <v>41</v>
      </c>
      <c r="D44">
        <v>1</v>
      </c>
      <c r="F44">
        <v>2.9999999999999997E-4</v>
      </c>
    </row>
    <row r="45" spans="1:10" x14ac:dyDescent="0.25">
      <c r="C45">
        <v>43</v>
      </c>
      <c r="D45">
        <v>1</v>
      </c>
      <c r="F45">
        <v>2.9999999999999997E-4</v>
      </c>
    </row>
    <row r="46" spans="1:10" x14ac:dyDescent="0.25">
      <c r="C46">
        <v>45</v>
      </c>
      <c r="D46">
        <v>1</v>
      </c>
    </row>
    <row r="47" spans="1:10" x14ac:dyDescent="0.25">
      <c r="C47">
        <v>47</v>
      </c>
      <c r="D47">
        <v>1</v>
      </c>
    </row>
    <row r="48" spans="1:10" x14ac:dyDescent="0.25">
      <c r="C48">
        <v>49</v>
      </c>
      <c r="D4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abSelected="1" workbookViewId="0">
      <selection activeCell="AC12" sqref="AC12:AC14"/>
    </sheetView>
  </sheetViews>
  <sheetFormatPr baseColWidth="10" defaultRowHeight="15" x14ac:dyDescent="0.25"/>
  <cols>
    <col min="2" max="2" width="12" bestFit="1" customWidth="1"/>
    <col min="5" max="5" width="12" bestFit="1" customWidth="1"/>
  </cols>
  <sheetData>
    <row r="1" spans="1:29" x14ac:dyDescent="0.25">
      <c r="B1" s="1" t="s">
        <v>26</v>
      </c>
      <c r="C1" s="1" t="s">
        <v>27</v>
      </c>
      <c r="D1" s="1" t="s">
        <v>28</v>
      </c>
      <c r="E1" s="2" t="s">
        <v>26</v>
      </c>
      <c r="F1" s="2" t="s">
        <v>27</v>
      </c>
      <c r="G1" s="2" t="s">
        <v>28</v>
      </c>
      <c r="H1" s="1" t="s">
        <v>26</v>
      </c>
      <c r="I1" s="1" t="s">
        <v>27</v>
      </c>
      <c r="J1" s="1" t="s">
        <v>28</v>
      </c>
      <c r="K1" s="2" t="s">
        <v>26</v>
      </c>
      <c r="L1" s="2" t="s">
        <v>27</v>
      </c>
      <c r="M1" s="2" t="s">
        <v>28</v>
      </c>
      <c r="N1" s="1" t="s">
        <v>26</v>
      </c>
      <c r="O1" s="1" t="s">
        <v>27</v>
      </c>
      <c r="P1" s="1" t="s">
        <v>28</v>
      </c>
      <c r="Q1" s="4" t="s">
        <v>27</v>
      </c>
      <c r="R1" s="2" t="s">
        <v>26</v>
      </c>
      <c r="S1" s="2" t="s">
        <v>27</v>
      </c>
      <c r="T1" s="2" t="s">
        <v>28</v>
      </c>
      <c r="U1" s="1" t="s">
        <v>26</v>
      </c>
      <c r="V1" s="1" t="s">
        <v>27</v>
      </c>
      <c r="W1" s="1" t="s">
        <v>28</v>
      </c>
      <c r="X1" s="2" t="s">
        <v>26</v>
      </c>
      <c r="Y1" s="2" t="s">
        <v>27</v>
      </c>
      <c r="Z1" s="2" t="s">
        <v>28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25</v>
      </c>
      <c r="B2" s="1">
        <v>3</v>
      </c>
      <c r="C2" s="1">
        <v>3</v>
      </c>
      <c r="D2" s="1">
        <v>3</v>
      </c>
      <c r="E2" s="2">
        <v>5</v>
      </c>
      <c r="F2" s="2">
        <v>5</v>
      </c>
      <c r="G2" s="2">
        <v>5</v>
      </c>
      <c r="H2" s="1">
        <v>7</v>
      </c>
      <c r="I2" s="1">
        <v>7</v>
      </c>
      <c r="J2" s="1">
        <v>7</v>
      </c>
      <c r="K2" s="2">
        <v>11</v>
      </c>
      <c r="L2" s="2">
        <v>11</v>
      </c>
      <c r="M2" s="2">
        <v>11</v>
      </c>
      <c r="N2" s="10">
        <v>13</v>
      </c>
      <c r="O2" s="10">
        <v>13</v>
      </c>
      <c r="P2" s="10">
        <v>13</v>
      </c>
      <c r="Q2" s="4">
        <v>9</v>
      </c>
      <c r="R2" s="2">
        <v>15</v>
      </c>
      <c r="S2" s="2">
        <v>15</v>
      </c>
      <c r="T2" s="2">
        <v>15</v>
      </c>
      <c r="U2" s="10">
        <v>17</v>
      </c>
      <c r="V2" s="10">
        <v>17</v>
      </c>
      <c r="W2" s="10">
        <v>17</v>
      </c>
      <c r="X2" s="2">
        <v>23</v>
      </c>
      <c r="Y2" s="2">
        <v>23</v>
      </c>
      <c r="Z2" s="2">
        <v>23</v>
      </c>
      <c r="AA2" s="10">
        <v>25</v>
      </c>
      <c r="AB2" s="10">
        <v>25</v>
      </c>
      <c r="AC2" s="10">
        <v>25</v>
      </c>
    </row>
    <row r="3" spans="1:29" x14ac:dyDescent="0.25">
      <c r="A3" t="s">
        <v>22</v>
      </c>
      <c r="B3" s="1">
        <v>700</v>
      </c>
      <c r="C3" s="1">
        <v>700</v>
      </c>
      <c r="D3" s="1">
        <v>700</v>
      </c>
      <c r="E3" s="2">
        <v>500</v>
      </c>
      <c r="F3" s="2">
        <v>500</v>
      </c>
      <c r="G3" s="2">
        <v>500</v>
      </c>
      <c r="H3" s="1">
        <v>250</v>
      </c>
      <c r="I3" s="1">
        <v>350</v>
      </c>
      <c r="J3" s="1">
        <v>350</v>
      </c>
      <c r="K3" s="2">
        <v>200</v>
      </c>
      <c r="L3" s="2">
        <v>200</v>
      </c>
      <c r="M3" s="2">
        <v>150</v>
      </c>
      <c r="N3" s="10">
        <v>100</v>
      </c>
      <c r="O3" s="10">
        <v>100</v>
      </c>
      <c r="P3" s="10">
        <v>100</v>
      </c>
      <c r="Q3" s="4">
        <v>250</v>
      </c>
      <c r="R3" s="2">
        <v>50</v>
      </c>
      <c r="S3" s="2">
        <v>50</v>
      </c>
      <c r="T3" s="2">
        <v>50</v>
      </c>
      <c r="U3" s="10">
        <v>10</v>
      </c>
      <c r="V3" s="10">
        <v>30</v>
      </c>
      <c r="W3" s="10">
        <v>60</v>
      </c>
      <c r="X3" s="2">
        <v>25</v>
      </c>
      <c r="Y3" s="2">
        <v>25</v>
      </c>
      <c r="Z3" s="2">
        <v>25</v>
      </c>
      <c r="AA3" s="10">
        <v>250</v>
      </c>
      <c r="AB3" s="10">
        <v>20</v>
      </c>
      <c r="AC3" s="10">
        <v>20</v>
      </c>
    </row>
    <row r="4" spans="1:29" x14ac:dyDescent="0.25">
      <c r="A4" t="s">
        <v>4</v>
      </c>
      <c r="B4" s="1">
        <f>6/100</f>
        <v>0.06</v>
      </c>
      <c r="C4" s="1">
        <f>5/100</f>
        <v>0.05</v>
      </c>
      <c r="D4" s="1">
        <f>6/100</f>
        <v>0.06</v>
      </c>
      <c r="E4" s="2">
        <v>0.06</v>
      </c>
      <c r="F4" s="2">
        <v>0.05</v>
      </c>
      <c r="G4" s="2">
        <v>0.06</v>
      </c>
      <c r="H4" s="1">
        <v>0.06</v>
      </c>
      <c r="I4" s="1">
        <v>0.05</v>
      </c>
      <c r="J4" s="1">
        <v>0.06</v>
      </c>
      <c r="K4" s="2">
        <f>2.5/100</f>
        <v>2.5000000000000001E-2</v>
      </c>
      <c r="L4" s="2">
        <f>2/100</f>
        <v>0.02</v>
      </c>
      <c r="M4" s="2">
        <v>2.5000000000000001E-2</v>
      </c>
      <c r="N4" s="10">
        <f>2.5/100</f>
        <v>2.5000000000000001E-2</v>
      </c>
      <c r="O4" s="10">
        <f>2/100</f>
        <v>0.02</v>
      </c>
      <c r="P4" s="10">
        <v>2.5000000000000001E-2</v>
      </c>
      <c r="Q4" s="5">
        <v>0.05</v>
      </c>
      <c r="R4" s="2">
        <f>2.5/100</f>
        <v>2.5000000000000001E-2</v>
      </c>
      <c r="S4" s="2">
        <f>2/100</f>
        <v>0.02</v>
      </c>
      <c r="T4" s="2">
        <v>2.5000000000000001E-2</v>
      </c>
      <c r="U4" s="10">
        <f>2/100</f>
        <v>0.02</v>
      </c>
      <c r="V4" s="10">
        <f>1.5/100</f>
        <v>1.4999999999999999E-2</v>
      </c>
      <c r="W4" s="10">
        <v>0.02</v>
      </c>
      <c r="X4" s="2">
        <f>1/100</f>
        <v>0.01</v>
      </c>
      <c r="Y4" s="2">
        <f>0.75/100</f>
        <v>7.4999999999999997E-3</v>
      </c>
      <c r="Z4" s="2">
        <v>0.01</v>
      </c>
      <c r="AA4" s="10">
        <f>0.25/100</f>
        <v>2.5000000000000001E-3</v>
      </c>
      <c r="AB4" s="10">
        <f>0.75/100</f>
        <v>7.4999999999999997E-3</v>
      </c>
      <c r="AC4" s="10">
        <v>0.01</v>
      </c>
    </row>
    <row r="5" spans="1:29" x14ac:dyDescent="0.25">
      <c r="A5" t="s">
        <v>23</v>
      </c>
      <c r="B5" s="1">
        <v>241.16</v>
      </c>
      <c r="C5" s="1">
        <v>583.48</v>
      </c>
      <c r="D5" s="1">
        <v>232.59</v>
      </c>
      <c r="E5" s="2">
        <v>230.03068767801099</v>
      </c>
      <c r="F5" s="2">
        <v>585.46255785293101</v>
      </c>
      <c r="G5" s="2">
        <v>222.57132003883899</v>
      </c>
      <c r="H5">
        <v>222.850229898544</v>
      </c>
      <c r="I5">
        <v>580.17431298450003</v>
      </c>
      <c r="J5">
        <v>214.50870801561501</v>
      </c>
      <c r="K5" s="2">
        <v>219.267064920221</v>
      </c>
      <c r="L5" s="2">
        <v>578.26723962338099</v>
      </c>
      <c r="M5" s="2">
        <v>212.258683135209</v>
      </c>
      <c r="N5" s="1">
        <v>214.269818258817</v>
      </c>
      <c r="O5" s="1">
        <v>572.973726710091</v>
      </c>
      <c r="P5" s="1">
        <v>206.72691257630601</v>
      </c>
      <c r="Q5" s="5">
        <v>568.28153198030202</v>
      </c>
      <c r="R5" s="2">
        <v>210.16468850195599</v>
      </c>
      <c r="S5" s="2">
        <v>570.088046003263</v>
      </c>
      <c r="T5" s="2">
        <v>205.01822498880699</v>
      </c>
      <c r="U5" s="1">
        <v>205.03108982908901</v>
      </c>
      <c r="V5" s="1">
        <v>565.25629211843602</v>
      </c>
      <c r="W5" s="1">
        <v>200.39249905994501</v>
      </c>
      <c r="X5" s="2">
        <v>204.09966004481001</v>
      </c>
      <c r="Y5" s="2">
        <v>557.73315961328399</v>
      </c>
      <c r="Z5" s="2">
        <v>196.61090672596899</v>
      </c>
      <c r="AA5" s="1">
        <v>196.444360257402</v>
      </c>
      <c r="AB5" s="1">
        <v>548.45492526836802</v>
      </c>
      <c r="AC5" s="1">
        <v>188.79364275039899</v>
      </c>
    </row>
    <row r="6" spans="1:29" x14ac:dyDescent="0.25">
      <c r="A6" t="s">
        <v>24</v>
      </c>
      <c r="B6" s="1">
        <v>47.15</v>
      </c>
      <c r="C6" s="1">
        <v>163.35</v>
      </c>
      <c r="D6" s="1">
        <v>50.42</v>
      </c>
      <c r="E6" s="2">
        <v>29.0845160665958</v>
      </c>
      <c r="F6" s="2">
        <v>104.90145010987101</v>
      </c>
      <c r="G6" s="2">
        <v>34.562498232200603</v>
      </c>
      <c r="H6">
        <v>23.0076849810422</v>
      </c>
      <c r="I6">
        <v>74.348787010200795</v>
      </c>
      <c r="J6">
        <v>21.198124828457399</v>
      </c>
      <c r="K6" s="2">
        <v>13.0723963235423</v>
      </c>
      <c r="L6" s="2">
        <v>45.756655052597601</v>
      </c>
      <c r="M6" s="2">
        <v>15.0774898204276</v>
      </c>
      <c r="N6" s="1">
        <v>12.1061533994702</v>
      </c>
      <c r="O6" s="1">
        <v>35.717434327525901</v>
      </c>
      <c r="P6" s="1">
        <v>9.5640663746546704</v>
      </c>
      <c r="Q6" s="5">
        <v>60.9031301452722</v>
      </c>
      <c r="R6" s="2">
        <v>10.2660347252886</v>
      </c>
      <c r="S6" s="2">
        <v>24.824753270590101</v>
      </c>
      <c r="T6" s="2">
        <v>10.4397826135695</v>
      </c>
      <c r="U6" s="1">
        <v>5.4114576262660696</v>
      </c>
      <c r="V6" s="1">
        <v>21.777447429719999</v>
      </c>
      <c r="W6" s="1">
        <v>9.6737803097919493</v>
      </c>
      <c r="X6" s="2">
        <v>5.4141233802916702</v>
      </c>
      <c r="Y6" s="2">
        <v>14.532320408788999</v>
      </c>
      <c r="Z6" s="2">
        <v>6.3058757274383304</v>
      </c>
      <c r="AA6" s="1">
        <v>4.2687271560131297</v>
      </c>
      <c r="AB6" s="1">
        <v>7.8290267400047799</v>
      </c>
      <c r="AC6" s="1">
        <v>2.1046096892006401</v>
      </c>
    </row>
    <row r="7" spans="1:29" x14ac:dyDescent="0.25">
      <c r="A7" t="s">
        <v>31</v>
      </c>
      <c r="B7" s="1">
        <f>B6/B5</f>
        <v>0.19551335213136506</v>
      </c>
      <c r="C7" s="1">
        <f>C6/C5</f>
        <v>0.27995818194282579</v>
      </c>
      <c r="D7" s="1">
        <f>D6/D5</f>
        <v>0.21677630164667441</v>
      </c>
      <c r="E7" s="2">
        <f t="shared" ref="E7:G7" si="0">E6/E5</f>
        <v>0.12643754779061175</v>
      </c>
      <c r="F7" s="2">
        <f t="shared" si="0"/>
        <v>0.17917704335282597</v>
      </c>
      <c r="G7" s="2">
        <f t="shared" si="0"/>
        <v>0.15528729499456354</v>
      </c>
      <c r="H7" s="1">
        <f t="shared" ref="H7" si="1">H6/H5</f>
        <v>0.10324281465411457</v>
      </c>
      <c r="I7" s="1">
        <f t="shared" ref="I7" si="2">I6/I5</f>
        <v>0.12814904994283519</v>
      </c>
      <c r="J7" s="1">
        <f t="shared" ref="J7" si="3">J6/J5</f>
        <v>9.8821744928482322E-2</v>
      </c>
      <c r="K7" s="2">
        <f t="shared" ref="K7" si="4">K6/K5</f>
        <v>5.9618604044791738E-2</v>
      </c>
      <c r="L7" s="2">
        <f t="shared" ref="L7" si="5">L6/L5</f>
        <v>7.9127178434660078E-2</v>
      </c>
      <c r="M7" s="2">
        <f t="shared" ref="M7" si="6">M6/M5</f>
        <v>7.1033559606243399E-2</v>
      </c>
      <c r="N7" s="1">
        <f t="shared" ref="N7" si="7">N6/N5</f>
        <v>5.6499573751666463E-2</v>
      </c>
      <c r="O7" s="1">
        <f t="shared" ref="O7" si="8">O6/O5</f>
        <v>6.2336949606064472E-2</v>
      </c>
      <c r="P7" s="1">
        <f t="shared" ref="P7:Q7" si="9">P6/P5</f>
        <v>4.6264253915776106E-2</v>
      </c>
      <c r="Q7" s="6">
        <f t="shared" si="9"/>
        <v>0.10717070099575794</v>
      </c>
      <c r="R7" s="2">
        <f t="shared" ref="R7" si="10">R6/R5</f>
        <v>4.8847571865970503E-2</v>
      </c>
      <c r="S7" s="2">
        <f t="shared" ref="S7" si="11">S6/S5</f>
        <v>4.3545472396114775E-2</v>
      </c>
      <c r="T7" s="2">
        <f t="shared" ref="T7" si="12">T6/T5</f>
        <v>5.0921241826864229E-2</v>
      </c>
      <c r="U7" s="10">
        <f t="shared" ref="U7" si="13">U6/U5</f>
        <v>2.6393351519406073E-2</v>
      </c>
      <c r="V7" s="10">
        <f t="shared" ref="V7" si="14">V6/V5</f>
        <v>3.8526678487918631E-2</v>
      </c>
      <c r="W7" s="10">
        <f t="shared" ref="W7" si="15">W6/W5</f>
        <v>4.8274163729542359E-2</v>
      </c>
      <c r="X7" s="2">
        <f t="shared" ref="X7" si="16">X6/X5</f>
        <v>2.6526861333835642E-2</v>
      </c>
      <c r="Y7" s="2">
        <f t="shared" ref="Y7" si="17">Y6/Y5</f>
        <v>2.605604518631327E-2</v>
      </c>
      <c r="Z7" s="2">
        <f t="shared" ref="Z7" si="18">Z6/Z5</f>
        <v>3.2072868349197384E-2</v>
      </c>
      <c r="AA7" s="10">
        <f t="shared" ref="AA7" si="19">AA6/AA5</f>
        <v>2.1729955242389222E-2</v>
      </c>
      <c r="AB7" s="10">
        <f t="shared" ref="AB7" si="20">AB6/AB5</f>
        <v>1.4274694928072545E-2</v>
      </c>
      <c r="AC7" s="10">
        <f t="shared" ref="AC7" si="21">AC6/AC5</f>
        <v>1.1147672445640081E-2</v>
      </c>
    </row>
    <row r="8" spans="1:29" x14ac:dyDescent="0.25">
      <c r="A8" t="s">
        <v>30</v>
      </c>
      <c r="B8" s="1">
        <v>0</v>
      </c>
      <c r="C8" s="1">
        <v>0</v>
      </c>
      <c r="D8" s="1">
        <v>0</v>
      </c>
      <c r="E8" s="2">
        <v>0</v>
      </c>
      <c r="F8" s="2">
        <v>0</v>
      </c>
      <c r="G8" s="2">
        <v>0</v>
      </c>
      <c r="H8" s="1">
        <v>0</v>
      </c>
      <c r="I8" s="1">
        <v>0</v>
      </c>
      <c r="J8" s="1">
        <v>0</v>
      </c>
      <c r="K8" s="2">
        <v>0</v>
      </c>
      <c r="L8" s="2">
        <v>0</v>
      </c>
      <c r="M8" s="2">
        <v>0</v>
      </c>
      <c r="N8" s="10">
        <v>0</v>
      </c>
      <c r="O8" s="10">
        <v>0</v>
      </c>
      <c r="P8" s="10">
        <v>0</v>
      </c>
      <c r="Q8" s="7">
        <v>0</v>
      </c>
      <c r="R8" s="2">
        <v>0</v>
      </c>
      <c r="S8" s="2">
        <v>0</v>
      </c>
      <c r="T8" s="2">
        <v>0</v>
      </c>
      <c r="U8" s="10">
        <v>0</v>
      </c>
      <c r="V8" s="10">
        <v>0</v>
      </c>
      <c r="W8" s="10">
        <v>0</v>
      </c>
      <c r="X8" s="2">
        <v>0</v>
      </c>
      <c r="Y8" s="2">
        <v>0</v>
      </c>
      <c r="Z8" s="2">
        <v>0</v>
      </c>
      <c r="AA8" s="10">
        <v>0</v>
      </c>
      <c r="AB8" s="10">
        <v>0</v>
      </c>
      <c r="AC8" s="10">
        <v>0</v>
      </c>
    </row>
    <row r="9" spans="1:29" x14ac:dyDescent="0.25">
      <c r="A9" t="s">
        <v>29</v>
      </c>
      <c r="B9" s="1">
        <v>2.0000000000000002E-5</v>
      </c>
      <c r="C9" s="1">
        <v>2.0000000000000002E-5</v>
      </c>
      <c r="D9" s="1">
        <v>2.0000000000000002E-5</v>
      </c>
      <c r="E9" s="2">
        <v>2.0000000000000002E-5</v>
      </c>
      <c r="F9" s="2">
        <v>2.0000000000000002E-5</v>
      </c>
      <c r="G9" s="2">
        <v>2.0000000000000002E-5</v>
      </c>
      <c r="H9" s="1">
        <v>2.0000000000000002E-5</v>
      </c>
      <c r="I9" s="1">
        <v>2.0000000000000002E-5</v>
      </c>
      <c r="J9" s="1">
        <v>2.0000000000000002E-5</v>
      </c>
      <c r="K9" s="2">
        <v>2.0000000000000002E-5</v>
      </c>
      <c r="L9" s="2">
        <v>2.0000000000000002E-5</v>
      </c>
      <c r="M9" s="2">
        <v>2.0000000000000002E-5</v>
      </c>
      <c r="N9" s="1">
        <v>2.0000000000000002E-5</v>
      </c>
      <c r="O9" s="1">
        <v>2.0000000000000002E-5</v>
      </c>
      <c r="P9" s="1">
        <v>2.0000000000000002E-5</v>
      </c>
      <c r="Q9" s="6">
        <v>2.0000000000000002E-5</v>
      </c>
      <c r="R9" s="2">
        <v>2.0000000000000002E-5</v>
      </c>
      <c r="S9" s="2">
        <v>2.0000000000000002E-5</v>
      </c>
      <c r="T9" s="2">
        <v>2.0000000000000002E-5</v>
      </c>
      <c r="U9" s="10">
        <v>2.0000000000000002E-5</v>
      </c>
      <c r="V9" s="10">
        <v>2.0000000000000002E-5</v>
      </c>
      <c r="W9" s="10">
        <v>2.0000000000000002E-5</v>
      </c>
      <c r="X9" s="2">
        <v>2.0000000000000002E-5</v>
      </c>
      <c r="Y9" s="2">
        <v>2.0000000000000002E-5</v>
      </c>
      <c r="Z9" s="2">
        <v>2.0000000000000002E-5</v>
      </c>
      <c r="AA9" s="10">
        <v>2.0000000000000002E-5</v>
      </c>
      <c r="AB9" s="10">
        <v>2.0000000000000002E-5</v>
      </c>
      <c r="AC9" s="10">
        <v>2.0000000000000002E-5</v>
      </c>
    </row>
    <row r="10" spans="1:29" x14ac:dyDescent="0.25">
      <c r="A10" t="s">
        <v>32</v>
      </c>
      <c r="B10" s="1">
        <f>100*PI()</f>
        <v>314.15926535897933</v>
      </c>
      <c r="C10" s="1">
        <f t="shared" ref="C10:AC10" si="22">100*PI()</f>
        <v>314.15926535897933</v>
      </c>
      <c r="D10" s="1">
        <f t="shared" si="22"/>
        <v>314.15926535897933</v>
      </c>
      <c r="E10" s="2">
        <f t="shared" si="22"/>
        <v>314.15926535897933</v>
      </c>
      <c r="F10" s="2">
        <f t="shared" si="22"/>
        <v>314.15926535897933</v>
      </c>
      <c r="G10" s="2">
        <f t="shared" si="22"/>
        <v>314.15926535897933</v>
      </c>
      <c r="H10" s="1">
        <f t="shared" si="22"/>
        <v>314.15926535897933</v>
      </c>
      <c r="I10" s="1">
        <f t="shared" si="22"/>
        <v>314.15926535897933</v>
      </c>
      <c r="J10" s="1">
        <f t="shared" si="22"/>
        <v>314.15926535897933</v>
      </c>
      <c r="K10" s="2">
        <f t="shared" si="22"/>
        <v>314.15926535897933</v>
      </c>
      <c r="L10" s="2">
        <f t="shared" si="22"/>
        <v>314.15926535897933</v>
      </c>
      <c r="M10" s="2">
        <f t="shared" si="22"/>
        <v>314.15926535897933</v>
      </c>
      <c r="N10" s="1">
        <f t="shared" si="22"/>
        <v>314.15926535897933</v>
      </c>
      <c r="O10" s="1">
        <f t="shared" si="22"/>
        <v>314.15926535897933</v>
      </c>
      <c r="P10" s="1">
        <f t="shared" si="22"/>
        <v>314.15926535897933</v>
      </c>
      <c r="Q10" s="6">
        <f t="shared" si="22"/>
        <v>314.15926535897933</v>
      </c>
      <c r="R10" s="2">
        <f t="shared" si="22"/>
        <v>314.15926535897933</v>
      </c>
      <c r="S10" s="2">
        <f t="shared" si="22"/>
        <v>314.15926535897933</v>
      </c>
      <c r="T10" s="2">
        <f t="shared" si="22"/>
        <v>314.15926535897933</v>
      </c>
      <c r="U10" s="10">
        <f t="shared" si="22"/>
        <v>314.15926535897933</v>
      </c>
      <c r="V10" s="10">
        <f t="shared" si="22"/>
        <v>314.15926535897933</v>
      </c>
      <c r="W10" s="10">
        <f t="shared" si="22"/>
        <v>314.15926535897933</v>
      </c>
      <c r="X10" s="2">
        <f t="shared" si="22"/>
        <v>314.15926535897933</v>
      </c>
      <c r="Y10" s="2">
        <f t="shared" si="22"/>
        <v>314.15926535897933</v>
      </c>
      <c r="Z10" s="2">
        <f t="shared" si="22"/>
        <v>314.15926535897933</v>
      </c>
      <c r="AA10" s="10">
        <f t="shared" si="22"/>
        <v>314.15926535897933</v>
      </c>
      <c r="AB10" s="10">
        <f t="shared" si="22"/>
        <v>314.15926535897933</v>
      </c>
      <c r="AC10" s="10">
        <f t="shared" si="22"/>
        <v>314.15926535897933</v>
      </c>
    </row>
    <row r="11" spans="1:29" x14ac:dyDescent="0.25">
      <c r="X11" s="2"/>
      <c r="Y11" s="2"/>
      <c r="Z11" s="2"/>
      <c r="AA11" s="1"/>
      <c r="AB11" s="1"/>
      <c r="AC11" s="1"/>
    </row>
    <row r="12" spans="1:29" x14ac:dyDescent="0.25">
      <c r="A12" t="s">
        <v>5</v>
      </c>
      <c r="B12" s="1">
        <f>(B4*B5/SQRT(2))*(B8*B4*(B5/SQRT(2))+SQRT((B8*(B6/SQRT(2)))^2+((B2*B10*B9)^2)*(((B6/SQRT(2))^2)-((B4*B5)^2))))/(((B6/SQRT(2))^2-(B4*B5)^2))</f>
        <v>6.4208597353385306E-3</v>
      </c>
      <c r="C12" s="1">
        <f>(C4*C5/SQRT(2))*(C8*C4*(C5/SQRT(2))+SQRT((C8*(C6/SQRT(2)))^2+((C2*C10*C9)^2)*(((C6/SQRT(2))^2)-((C4*C5)^2))))/(((C6/SQRT(2))^2-(C4*C5)^2))</f>
        <v>3.4793040587356504E-3</v>
      </c>
      <c r="D12" s="1">
        <f>(D4*D5/SQRT(2))*(D8*D4*(D5/SQRT(2))+SQRT((D8*(D6/SQRT(2)))^2+((D2*D10*D9)^2)*(((D6/SQRT(2))^2)-((D4*D5)^2))))/(((D6/SQRT(2))^2-(D4*D5)^2))</f>
        <v>5.6696295166319384E-3</v>
      </c>
      <c r="E12" s="2">
        <f t="shared" ref="E12:AC12" si="23">(E4*E5/SQRT(2))*(E8*E4*(E5/SQRT(2))+SQRT((E8*(E6/SQRT(2)))^2+((E2*E10*E9)^2)*(((E6/SQRT(2))^2)-((E4*E5)^2))))/(((E6/SQRT(2))^2-(E4*E5)^2))</f>
        <v>2.0109177881197818E-2</v>
      </c>
      <c r="F12" s="2">
        <f t="shared" si="23"/>
        <v>9.5411313568985866E-3</v>
      </c>
      <c r="G12" s="2">
        <f t="shared" si="23"/>
        <v>1.4493594663407791E-2</v>
      </c>
      <c r="H12" s="1">
        <f t="shared" si="23"/>
        <v>4.4869262612818366E-2</v>
      </c>
      <c r="I12" s="1">
        <f t="shared" si="23"/>
        <v>2.0576591310807822E-2</v>
      </c>
      <c r="J12" s="1">
        <f t="shared" si="23"/>
        <v>5.2098241825993603E-2</v>
      </c>
      <c r="K12" s="2">
        <f t="shared" si="23"/>
        <v>3.5994463676834482E-2</v>
      </c>
      <c r="L12" s="2">
        <f t="shared" si="23"/>
        <v>1.8705187779828502E-2</v>
      </c>
      <c r="M12" s="2">
        <f t="shared" si="23"/>
        <v>2.8045475825502209E-2</v>
      </c>
      <c r="N12" s="1">
        <f t="shared" si="23"/>
        <v>4.6335734250830124E-2</v>
      </c>
      <c r="O12" s="1">
        <f t="shared" si="23"/>
        <v>2.9407805937914117E-2</v>
      </c>
      <c r="P12" s="1">
        <f t="shared" si="23"/>
        <v>6.8434522438962767E-2</v>
      </c>
      <c r="Q12" s="6">
        <f t="shared" si="23"/>
        <v>3.5109016979507281E-2</v>
      </c>
      <c r="R12" s="2">
        <f t="shared" si="23"/>
        <v>6.9904586354378392E-2</v>
      </c>
      <c r="S12" s="2">
        <f t="shared" si="23"/>
        <v>5.6931759564611856E-2</v>
      </c>
      <c r="T12" s="2">
        <f t="shared" si="23"/>
        <v>6.4295046763091945E-2</v>
      </c>
      <c r="U12" s="10" t="e">
        <f t="shared" si="23"/>
        <v>#NUM!</v>
      </c>
      <c r="V12" s="10">
        <f t="shared" si="23"/>
        <v>4.98190849174934E-2</v>
      </c>
      <c r="W12" s="10">
        <f t="shared" si="23"/>
        <v>5.4608095800160746E-2</v>
      </c>
      <c r="X12" s="2">
        <f t="shared" si="23"/>
        <v>6.4392127968633556E-2</v>
      </c>
      <c r="Y12" s="2">
        <f t="shared" si="23"/>
        <v>4.5540798369285949E-2</v>
      </c>
      <c r="Z12" s="2">
        <f t="shared" si="23"/>
        <v>5.0201557175727989E-2</v>
      </c>
      <c r="AA12" s="10">
        <f t="shared" si="23"/>
        <v>1.8315842760808759E-2</v>
      </c>
      <c r="AB12" s="10">
        <f t="shared" si="23"/>
        <v>0.12331742691092812</v>
      </c>
      <c r="AC12" s="10" t="e">
        <f t="shared" si="23"/>
        <v>#NUM!</v>
      </c>
    </row>
    <row r="13" spans="1:29" x14ac:dyDescent="0.25">
      <c r="A13" t="s">
        <v>7</v>
      </c>
      <c r="B13" s="1">
        <f>(B12*B3)/(B2*B10)</f>
        <v>4.7689206403012819E-3</v>
      </c>
      <c r="C13" s="1">
        <f>(C12*C3)/(C2*C10)</f>
        <v>2.5841593841815402E-3</v>
      </c>
      <c r="D13" s="1">
        <f>(D12*D3)/(D2*D10)</f>
        <v>4.2109646276678693E-3</v>
      </c>
      <c r="E13" s="2">
        <f t="shared" ref="E13:G13" si="24">(E12*E3)/(E2*E10)</f>
        <v>6.4009501226136786E-3</v>
      </c>
      <c r="F13" s="2">
        <f t="shared" si="24"/>
        <v>3.0370364362789855E-3</v>
      </c>
      <c r="G13" s="2">
        <f t="shared" si="24"/>
        <v>4.6134544677033295E-3</v>
      </c>
      <c r="H13" s="1">
        <f t="shared" ref="H13" si="25">(H12*H3)/(H2*H10)</f>
        <v>5.1008320983702959E-3</v>
      </c>
      <c r="I13" s="1">
        <f t="shared" ref="I13" si="26">(I12*I3)/(I2*I10)</f>
        <v>3.2748662190968066E-3</v>
      </c>
      <c r="J13" s="1">
        <f t="shared" ref="J13" si="27">(J12*J3)/(J2*J10)</f>
        <v>8.2916927130038121E-3</v>
      </c>
      <c r="K13" s="2">
        <f t="shared" ref="K13" si="28">(K12*K3)/(K2*K10)</f>
        <v>2.0831624793126858E-3</v>
      </c>
      <c r="L13" s="2">
        <f t="shared" ref="L13" si="29">(L12*L3)/(L2*L10)</f>
        <v>1.082553853317026E-3</v>
      </c>
      <c r="M13" s="2">
        <f t="shared" ref="M13" si="30">(M12*M3)/(M2*M10)</f>
        <v>1.2173389388162538E-3</v>
      </c>
      <c r="N13" s="1">
        <f t="shared" ref="N13" si="31">(N12*N3)/(N2*N10)</f>
        <v>1.1345478688941622E-3</v>
      </c>
      <c r="O13" s="1">
        <f t="shared" ref="O13" si="32">(O12*O3)/(O2*O10)</f>
        <v>7.20061181616342E-4</v>
      </c>
      <c r="P13" s="1">
        <f t="shared" ref="P13:Q13" si="33">(P12*P3)/(P2*P10)</f>
        <v>1.675645003737562E-3</v>
      </c>
      <c r="Q13" s="6">
        <f t="shared" si="33"/>
        <v>3.1043186663254826E-3</v>
      </c>
      <c r="R13" s="2">
        <f t="shared" ref="R13" si="34">(R12*R3)/(R2*R10)</f>
        <v>7.4171069753957181E-4</v>
      </c>
      <c r="S13" s="2">
        <f t="shared" ref="S13" si="35">(S12*S3)/(S2*S10)</f>
        <v>6.0406473024181794E-4</v>
      </c>
      <c r="T13" s="2">
        <f t="shared" ref="T13" si="36">(T12*T3)/(T2*T10)</f>
        <v>6.8219163391137658E-4</v>
      </c>
      <c r="U13" s="10" t="e">
        <f t="shared" ref="U13" si="37">(U12*U3)/(U2*U10)</f>
        <v>#NUM!</v>
      </c>
      <c r="V13" s="10">
        <f t="shared" ref="V13" si="38">(V12*V3)/(V2*V10)</f>
        <v>2.7984542205649281E-4</v>
      </c>
      <c r="W13" s="10">
        <f t="shared" ref="W13" si="39">(W12*W3)/(W2*W10)</f>
        <v>6.1349282678338946E-4</v>
      </c>
      <c r="X13" s="2">
        <f t="shared" ref="X13" si="40">(X12*X3)/(X2*X10)</f>
        <v>2.2278968396551989E-4</v>
      </c>
      <c r="Y13" s="2">
        <f t="shared" ref="Y13" si="41">(Y12*Y3)/(Y2*Y10)</f>
        <v>1.575661559309388E-4</v>
      </c>
      <c r="Z13" s="2">
        <f t="shared" ref="Z13" si="42">(Z12*Z3)/(Z2*Z10)</f>
        <v>1.7369186903103297E-4</v>
      </c>
      <c r="AA13" s="10">
        <f t="shared" ref="AA13" si="43">(AA12*AA3)/(AA2*AA10)</f>
        <v>5.8301138245532428E-4</v>
      </c>
      <c r="AB13" s="10">
        <f t="shared" ref="AB13" si="44">(AB12*AB3)/(AB2*AB10)</f>
        <v>3.1402524899596361E-4</v>
      </c>
      <c r="AC13" s="10" t="e">
        <f t="shared" ref="AC13" si="45">(AC12*AC3)/(AC2*AC10)</f>
        <v>#NUM!</v>
      </c>
    </row>
    <row r="14" spans="1:29" x14ac:dyDescent="0.25">
      <c r="A14" t="s">
        <v>6</v>
      </c>
      <c r="B14" s="1">
        <f>1/(B13*(B2*B10)^2)</f>
        <v>2.3606828762161693E-4</v>
      </c>
      <c r="C14" s="1">
        <f>1/(C13*(C2*C10)^2)</f>
        <v>4.3565073278785832E-4</v>
      </c>
      <c r="D14" s="1">
        <f>1/(D13*(D2*D10)^2)</f>
        <v>2.6734751509484847E-4</v>
      </c>
      <c r="E14" s="9">
        <f t="shared" ref="E14:G14" si="46">1/(E13*(E2*E10)^2)</f>
        <v>6.3316340044196836E-5</v>
      </c>
      <c r="F14" s="9">
        <f t="shared" si="46"/>
        <v>1.3344743899941844E-4</v>
      </c>
      <c r="G14" s="9">
        <f t="shared" si="46"/>
        <v>8.7848430586356246E-5</v>
      </c>
      <c r="H14" s="3">
        <f t="shared" ref="H14" si="47">1/(H13*(H2*H10)^2)</f>
        <v>4.053807728091156E-5</v>
      </c>
      <c r="I14" s="3">
        <f t="shared" ref="I14" si="48">1/(I13*(I2*I10)^2)</f>
        <v>6.3140877204357298E-5</v>
      </c>
      <c r="J14" s="3">
        <f t="shared" ref="J14" si="49">1/(J13*(J2*J10)^2)</f>
        <v>2.4937962965800783E-5</v>
      </c>
      <c r="K14" s="9">
        <f t="shared" ref="K14" si="50">1/(K13*(K2*K10)^2)</f>
        <v>4.0196823934021006E-5</v>
      </c>
      <c r="L14" s="9">
        <f t="shared" ref="L14" si="51">1/(L13*(L2*L10)^2)</f>
        <v>7.735090051207685E-5</v>
      </c>
      <c r="M14" s="9">
        <f t="shared" ref="M14" si="52">1/(M13*(M2*M10)^2)</f>
        <v>6.8786525048082758E-5</v>
      </c>
      <c r="N14" s="3">
        <f t="shared" ref="N14" si="53">1/(N13*(N2*N10)^2)</f>
        <v>5.2843396691944994E-5</v>
      </c>
      <c r="O14" s="3">
        <f t="shared" ref="O14" si="54">1/(O13*(O2*O10)^2)</f>
        <v>8.3261484763552977E-5</v>
      </c>
      <c r="P14" s="3">
        <f t="shared" ref="P14:Q14" si="55">1/(P13*(P2*P10)^2)</f>
        <v>3.5779274827453158E-5</v>
      </c>
      <c r="Q14" s="8">
        <f t="shared" si="55"/>
        <v>4.0294793958117422E-5</v>
      </c>
      <c r="R14" s="9">
        <f t="shared" ref="R14" si="56">1/(R13*(R2*R10)^2)</f>
        <v>6.0713209778088475E-5</v>
      </c>
      <c r="S14" s="9">
        <f t="shared" ref="S14" si="57">1/(S13*(S2*S10)^2)</f>
        <v>7.4547701462963049E-5</v>
      </c>
      <c r="T14" s="9">
        <f t="shared" ref="T14" si="58">1/(T13*(T2*T10)^2)</f>
        <v>6.6010245414739881E-5</v>
      </c>
      <c r="U14" s="11" t="e">
        <f t="shared" ref="U14" si="59">1/(U13*(U2*U10)^2)</f>
        <v>#NUM!</v>
      </c>
      <c r="V14" s="11">
        <f t="shared" ref="V14" si="60">1/(V13*(V2*V10)^2)</f>
        <v>1.2528070974538602E-4</v>
      </c>
      <c r="W14" s="11">
        <f t="shared" ref="W14" si="61">1/(W13*(W2*W10)^2)</f>
        <v>5.714693239047952E-5</v>
      </c>
      <c r="X14" s="9">
        <f t="shared" ref="X14" si="62">1/(X13*(X2*X10)^2)</f>
        <v>8.5970510405259079E-5</v>
      </c>
      <c r="Y14" s="9">
        <f t="shared" ref="Y14" si="63">1/(Y13*(Y2*Y10)^2)</f>
        <v>1.2155746727702754E-4</v>
      </c>
      <c r="Z14" s="9">
        <f t="shared" ref="Z14" si="64">1/(Z13*(Z2*Z10)^2)</f>
        <v>1.1027196005427314E-4</v>
      </c>
      <c r="AA14" s="11">
        <f t="shared" ref="AA14" si="65">1/(AA13*(AA2*AA10)^2)</f>
        <v>2.7806299963648329E-5</v>
      </c>
      <c r="AB14" s="11">
        <f t="shared" ref="AB14" si="66">1/(AB13*(AB2*AB10)^2)</f>
        <v>5.1624477441246836E-5</v>
      </c>
      <c r="AC14" s="11" t="e">
        <f t="shared" ref="AC14" si="67">1/(AC13*(AC2*AC10)^2)</f>
        <v>#NUM!</v>
      </c>
    </row>
    <row r="15" spans="1:29" x14ac:dyDescent="0.25">
      <c r="W15" t="s">
        <v>34</v>
      </c>
      <c r="X15">
        <v>2</v>
      </c>
      <c r="Y15">
        <v>2</v>
      </c>
      <c r="Z15">
        <v>2</v>
      </c>
    </row>
    <row r="16" spans="1:29" x14ac:dyDescent="0.25">
      <c r="W16" t="s">
        <v>33</v>
      </c>
      <c r="X16">
        <f>((X15*X3-1)*X12)/(1-X15/X3)</f>
        <v>3.4295807287641784</v>
      </c>
      <c r="Y16">
        <f t="shared" ref="Y16:Z16" si="68">((Y15*Y3-1)*Y12)/(1-Y15/Y3)</f>
        <v>2.425542521842404</v>
      </c>
      <c r="Z16">
        <f t="shared" si="68"/>
        <v>2.6737785887072514</v>
      </c>
    </row>
    <row r="17" spans="2:15" x14ac:dyDescent="0.25">
      <c r="M17">
        <v>214.269818258817</v>
      </c>
      <c r="N17">
        <v>572.973726710091</v>
      </c>
      <c r="O17">
        <v>206.72691257630601</v>
      </c>
    </row>
    <row r="18" spans="2:15" x14ac:dyDescent="0.25">
      <c r="B18">
        <v>230.03068767801099</v>
      </c>
      <c r="G18">
        <v>222.850229898544</v>
      </c>
      <c r="H18">
        <v>580.17431298450003</v>
      </c>
      <c r="I18">
        <v>214.50870801561501</v>
      </c>
      <c r="M18">
        <v>12.1061533994702</v>
      </c>
      <c r="N18">
        <v>35.717434327525901</v>
      </c>
      <c r="O18">
        <v>9.5640663746546704</v>
      </c>
    </row>
    <row r="19" spans="2:15" x14ac:dyDescent="0.25">
      <c r="G19">
        <v>16.8351888975427</v>
      </c>
      <c r="H19">
        <v>26.429212311841798</v>
      </c>
      <c r="I19">
        <v>20.9174497234822</v>
      </c>
    </row>
    <row r="20" spans="2:15" x14ac:dyDescent="0.25">
      <c r="B20">
        <v>230.03068767801099</v>
      </c>
      <c r="C20">
        <v>585.46255785293101</v>
      </c>
      <c r="D20">
        <v>222.57132003883899</v>
      </c>
      <c r="G20">
        <v>23.0076849810422</v>
      </c>
      <c r="H20">
        <v>74.348787010200795</v>
      </c>
      <c r="I20">
        <v>21.198124828457399</v>
      </c>
    </row>
    <row r="22" spans="2:15" x14ac:dyDescent="0.25">
      <c r="B22">
        <v>29.0845160665958</v>
      </c>
      <c r="C22">
        <v>104.90145010987101</v>
      </c>
      <c r="D22">
        <v>34.562498232200603</v>
      </c>
      <c r="J22">
        <v>219.267064920221</v>
      </c>
      <c r="K22">
        <v>578.26723962338099</v>
      </c>
      <c r="L22">
        <v>212.258683135209</v>
      </c>
    </row>
    <row r="23" spans="2:15" x14ac:dyDescent="0.25">
      <c r="J23">
        <v>13.0723963235423</v>
      </c>
      <c r="K23">
        <v>45.756655052597601</v>
      </c>
      <c r="L23">
        <v>15.0774898204276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2" sqref="D2"/>
    </sheetView>
  </sheetViews>
  <sheetFormatPr baseColWidth="10" defaultRowHeight="15" x14ac:dyDescent="0.25"/>
  <cols>
    <col min="3" max="3" width="24.7109375" bestFit="1" customWidth="1"/>
    <col min="5" max="5" width="14.140625" bestFit="1" customWidth="1"/>
    <col min="10" max="10" width="21.5703125" bestFit="1" customWidth="1"/>
  </cols>
  <sheetData>
    <row r="1" spans="1:10" x14ac:dyDescent="0.25">
      <c r="A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C2">
        <v>3</v>
      </c>
      <c r="D2">
        <v>10</v>
      </c>
    </row>
    <row r="3" spans="1:10" x14ac:dyDescent="0.25">
      <c r="C3">
        <v>5</v>
      </c>
      <c r="D3">
        <v>10</v>
      </c>
    </row>
    <row r="4" spans="1:10" x14ac:dyDescent="0.25">
      <c r="C4">
        <v>7</v>
      </c>
      <c r="D4">
        <v>10</v>
      </c>
    </row>
    <row r="5" spans="1:10" x14ac:dyDescent="0.25">
      <c r="C5">
        <v>9</v>
      </c>
      <c r="D5">
        <v>10</v>
      </c>
    </row>
    <row r="6" spans="1:10" x14ac:dyDescent="0.25">
      <c r="C6">
        <v>11</v>
      </c>
      <c r="D6">
        <v>4.5</v>
      </c>
    </row>
    <row r="7" spans="1:10" x14ac:dyDescent="0.25">
      <c r="C7">
        <v>13</v>
      </c>
      <c r="D7">
        <v>4.5</v>
      </c>
    </row>
    <row r="9" spans="1:10" x14ac:dyDescent="0.25">
      <c r="A9" t="s">
        <v>12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</row>
    <row r="10" spans="1:10" x14ac:dyDescent="0.25">
      <c r="C10">
        <v>3</v>
      </c>
      <c r="D10">
        <v>7</v>
      </c>
    </row>
    <row r="11" spans="1:10" x14ac:dyDescent="0.25">
      <c r="C11">
        <v>5</v>
      </c>
      <c r="D11">
        <v>7</v>
      </c>
    </row>
    <row r="13" spans="1:10" x14ac:dyDescent="0.25">
      <c r="A13" t="s">
        <v>12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10" x14ac:dyDescent="0.25">
      <c r="C14">
        <v>3</v>
      </c>
      <c r="D14">
        <v>10</v>
      </c>
    </row>
    <row r="15" spans="1:10" x14ac:dyDescent="0.25">
      <c r="C15">
        <v>5</v>
      </c>
      <c r="D15">
        <v>10</v>
      </c>
    </row>
    <row r="16" spans="1:10" x14ac:dyDescent="0.25">
      <c r="C16">
        <v>7</v>
      </c>
      <c r="D16">
        <v>10</v>
      </c>
    </row>
    <row r="17" spans="3:4" x14ac:dyDescent="0.25">
      <c r="C17">
        <v>11</v>
      </c>
      <c r="D17">
        <v>4.5</v>
      </c>
    </row>
    <row r="18" spans="3:4" x14ac:dyDescent="0.25">
      <c r="C18">
        <v>13</v>
      </c>
      <c r="D18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Sistema1</vt:lpstr>
      <vt:lpstr>SISTEMA11</vt:lpstr>
      <vt:lpstr>Sistema2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Cisternas</dc:creator>
  <cp:lastModifiedBy>Diego Cisternas</cp:lastModifiedBy>
  <dcterms:created xsi:type="dcterms:W3CDTF">2018-07-07T14:18:06Z</dcterms:created>
  <dcterms:modified xsi:type="dcterms:W3CDTF">2018-07-09T20:55:20Z</dcterms:modified>
</cp:coreProperties>
</file>