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 Cisternas\Documents\GitHub\Armonicos\T2\T2Pregunta2\"/>
    </mc:Choice>
  </mc:AlternateContent>
  <bookViews>
    <workbookView xWindow="0" yWindow="0" windowWidth="19200" windowHeight="8820" activeTab="1"/>
  </bookViews>
  <sheets>
    <sheet name="Sistema1" sheetId="1" r:id="rId1"/>
    <sheet name="SISTEMA11" sheetId="3" r:id="rId2"/>
    <sheet name="Sistem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3" l="1"/>
  <c r="M13" i="3"/>
  <c r="M14" i="3" s="1"/>
  <c r="M10" i="3"/>
  <c r="M7" i="3"/>
  <c r="J12" i="3"/>
  <c r="L12" i="3"/>
  <c r="L13" i="3" s="1"/>
  <c r="L14" i="3" s="1"/>
  <c r="L10" i="3"/>
  <c r="L7" i="3"/>
  <c r="J14" i="3"/>
  <c r="J13" i="3"/>
  <c r="K12" i="3"/>
  <c r="K13" i="3" s="1"/>
  <c r="K14" i="3" s="1"/>
  <c r="J10" i="3"/>
  <c r="K10" i="3"/>
  <c r="J7" i="3"/>
  <c r="K7" i="3"/>
  <c r="I10" i="3"/>
  <c r="I12" i="3" s="1"/>
  <c r="I13" i="3" s="1"/>
  <c r="I14" i="3" s="1"/>
  <c r="I7" i="3"/>
  <c r="W24" i="3"/>
  <c r="X24" i="3"/>
  <c r="Y24" i="3"/>
  <c r="W22" i="3"/>
  <c r="X22" i="3"/>
  <c r="Y22" i="3"/>
  <c r="V24" i="3"/>
  <c r="T22" i="3"/>
  <c r="T24" i="3" s="1"/>
  <c r="U22" i="3"/>
  <c r="U24" i="3" s="1"/>
  <c r="V22" i="3"/>
  <c r="F10" i="3"/>
  <c r="F12" i="3" s="1"/>
  <c r="F13" i="3" s="1"/>
  <c r="F14" i="3" s="1"/>
  <c r="G10" i="3"/>
  <c r="G12" i="3" s="1"/>
  <c r="G13" i="3" s="1"/>
  <c r="G14" i="3" s="1"/>
  <c r="H10" i="3"/>
  <c r="H12" i="3" s="1"/>
  <c r="H13" i="3" s="1"/>
  <c r="H14" i="3" s="1"/>
  <c r="F7" i="3"/>
  <c r="G7" i="3"/>
  <c r="H7" i="3"/>
  <c r="N24" i="3"/>
  <c r="O24" i="3"/>
  <c r="P24" i="3"/>
  <c r="Q24" i="3"/>
  <c r="R24" i="3"/>
  <c r="N22" i="3"/>
  <c r="O22" i="3"/>
  <c r="P22" i="3"/>
  <c r="Q22" i="3"/>
  <c r="R22" i="3"/>
  <c r="S22" i="3"/>
  <c r="S24" i="3" s="1"/>
  <c r="E12" i="3"/>
  <c r="E13" i="3" s="1"/>
  <c r="E14" i="3" s="1"/>
  <c r="E10" i="3"/>
  <c r="B4" i="3"/>
  <c r="E7" i="3"/>
  <c r="E4" i="3"/>
  <c r="E22" i="3" l="1"/>
  <c r="E24" i="3" s="1"/>
  <c r="F22" i="3"/>
  <c r="F24" i="3" s="1"/>
  <c r="G22" i="3"/>
  <c r="G24" i="3" s="1"/>
  <c r="H22" i="3"/>
  <c r="H24" i="3" s="1"/>
  <c r="I22" i="3"/>
  <c r="I24" i="3" s="1"/>
  <c r="J22" i="3"/>
  <c r="J24" i="3" s="1"/>
  <c r="C4" i="3"/>
  <c r="D4" i="3"/>
  <c r="C22" i="3" l="1"/>
  <c r="C24" i="3" s="1"/>
  <c r="D22" i="3"/>
  <c r="D24" i="3" s="1"/>
  <c r="K22" i="3"/>
  <c r="K24" i="3" s="1"/>
  <c r="L22" i="3"/>
  <c r="L24" i="3" s="1"/>
  <c r="M22" i="3"/>
  <c r="M24" i="3" s="1"/>
  <c r="B22" i="3"/>
  <c r="B24" i="3" s="1"/>
  <c r="B10" i="3"/>
  <c r="C10" i="3" l="1"/>
  <c r="D10" i="3"/>
  <c r="D7" i="3"/>
  <c r="C7" i="3"/>
  <c r="B7" i="3"/>
  <c r="C12" i="3" l="1"/>
  <c r="C13" i="3" s="1"/>
  <c r="C14" i="3" s="1"/>
  <c r="D12" i="3"/>
  <c r="B12" i="3"/>
  <c r="B13" i="3" s="1"/>
  <c r="B14" i="3" s="1"/>
  <c r="D13" i="3" l="1"/>
  <c r="D14" i="3" s="1"/>
</calcChain>
</file>

<file path=xl/sharedStrings.xml><?xml version="1.0" encoding="utf-8"?>
<sst xmlns="http://schemas.openxmlformats.org/spreadsheetml/2006/main" count="117" uniqueCount="35">
  <si>
    <t>Sistema 1 Fase A</t>
  </si>
  <si>
    <t>Armónicos fuera de norma</t>
  </si>
  <si>
    <t>%norma</t>
  </si>
  <si>
    <t>QfactorCalidad</t>
  </si>
  <si>
    <t>Ki</t>
  </si>
  <si>
    <t>R</t>
  </si>
  <si>
    <t>C</t>
  </si>
  <si>
    <t>L</t>
  </si>
  <si>
    <t>Corriente fundamental</t>
  </si>
  <si>
    <t>Sistema 1 Fase B</t>
  </si>
  <si>
    <t>Sistema 1 Fase C</t>
  </si>
  <si>
    <t>Sistema 2 Fase A</t>
  </si>
  <si>
    <t>Sistema 2 Fase B</t>
  </si>
  <si>
    <t>i enesima</t>
  </si>
  <si>
    <t>OBS</t>
  </si>
  <si>
    <t>3 dentro de norma</t>
  </si>
  <si>
    <t>6,1m</t>
  </si>
  <si>
    <t>6,4m</t>
  </si>
  <si>
    <t>174u</t>
  </si>
  <si>
    <t>63.1m</t>
  </si>
  <si>
    <t>0,436m</t>
  </si>
  <si>
    <t>43,86u</t>
  </si>
  <si>
    <t>Q</t>
  </si>
  <si>
    <t>i1ef</t>
  </si>
  <si>
    <t>inef</t>
  </si>
  <si>
    <t>n</t>
  </si>
  <si>
    <t>Fase A</t>
  </si>
  <si>
    <t>Fase B</t>
  </si>
  <si>
    <t>Fase C</t>
  </si>
  <si>
    <t>Ls</t>
  </si>
  <si>
    <t>Rs</t>
  </si>
  <si>
    <t>in</t>
  </si>
  <si>
    <t>w</t>
  </si>
  <si>
    <t>Filtros Bloqueo</t>
  </si>
  <si>
    <t>*Nota*Se usa una capacitancia fija de bajo valor (aprox 60microF) y una Resitencia de 5k. L se calcula para la resonancia del enésimo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</si>
</sst>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"/>
    <numFmt numFmtId="165" formatCode="0.00000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3" applyNumberFormat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57">
    <xf numFmtId="0" fontId="0" fillId="0" borderId="0" xfId="0"/>
    <xf numFmtId="0" fontId="0" fillId="3" borderId="2" xfId="2" applyFont="1"/>
    <xf numFmtId="0" fontId="2" fillId="2" borderId="1" xfId="1"/>
    <xf numFmtId="164" fontId="0" fillId="3" borderId="2" xfId="2" applyNumberFormat="1" applyFont="1"/>
    <xf numFmtId="164" fontId="2" fillId="2" borderId="1" xfId="1" applyNumberFormat="1"/>
    <xf numFmtId="0" fontId="2" fillId="3" borderId="2" xfId="2" applyFont="1"/>
    <xf numFmtId="164" fontId="2" fillId="3" borderId="2" xfId="2" applyNumberFormat="1" applyFont="1"/>
    <xf numFmtId="3" fontId="0" fillId="0" borderId="0" xfId="0" applyNumberFormat="1"/>
    <xf numFmtId="0" fontId="3" fillId="4" borderId="0" xfId="3"/>
    <xf numFmtId="165" fontId="2" fillId="3" borderId="2" xfId="2" applyNumberFormat="1" applyFont="1"/>
    <xf numFmtId="165" fontId="2" fillId="2" borderId="1" xfId="1" applyNumberFormat="1"/>
    <xf numFmtId="0" fontId="5" fillId="6" borderId="0" xfId="5" applyBorder="1"/>
    <xf numFmtId="0" fontId="5" fillId="6" borderId="0" xfId="5"/>
    <xf numFmtId="0" fontId="4" fillId="5" borderId="0" xfId="4"/>
    <xf numFmtId="165" fontId="0" fillId="3" borderId="2" xfId="2" applyNumberFormat="1" applyFont="1"/>
    <xf numFmtId="167" fontId="0" fillId="0" borderId="0" xfId="0" applyNumberFormat="1"/>
    <xf numFmtId="0" fontId="5" fillId="6" borderId="1" xfId="5" applyBorder="1"/>
    <xf numFmtId="0" fontId="6" fillId="7" borderId="3" xfId="6"/>
    <xf numFmtId="164" fontId="6" fillId="7" borderId="3" xfId="6" applyNumberFormat="1"/>
    <xf numFmtId="0" fontId="1" fillId="9" borderId="3" xfId="8" applyBorder="1"/>
    <xf numFmtId="164" fontId="1" fillId="9" borderId="3" xfId="8" applyNumberFormat="1" applyBorder="1"/>
    <xf numFmtId="0" fontId="1" fillId="10" borderId="3" xfId="9" applyBorder="1"/>
    <xf numFmtId="164" fontId="1" fillId="10" borderId="3" xfId="9" applyNumberFormat="1" applyBorder="1"/>
    <xf numFmtId="0" fontId="1" fillId="11" borderId="3" xfId="10" applyBorder="1"/>
    <xf numFmtId="164" fontId="1" fillId="11" borderId="3" xfId="10" applyNumberFormat="1" applyBorder="1"/>
    <xf numFmtId="0" fontId="4" fillId="5" borderId="1" xfId="4" applyBorder="1"/>
    <xf numFmtId="0" fontId="1" fillId="8" borderId="1" xfId="7" applyBorder="1"/>
    <xf numFmtId="0" fontId="1" fillId="8" borderId="2" xfId="7" applyBorder="1"/>
    <xf numFmtId="164" fontId="1" fillId="8" borderId="2" xfId="7" applyNumberFormat="1" applyBorder="1"/>
    <xf numFmtId="165" fontId="1" fillId="8" borderId="2" xfId="7" applyNumberFormat="1" applyBorder="1"/>
    <xf numFmtId="0" fontId="1" fillId="11" borderId="1" xfId="10" applyBorder="1"/>
    <xf numFmtId="0" fontId="1" fillId="11" borderId="0" xfId="10" applyBorder="1"/>
    <xf numFmtId="0" fontId="1" fillId="11" borderId="0" xfId="10"/>
    <xf numFmtId="164" fontId="1" fillId="11" borderId="2" xfId="10" applyNumberFormat="1" applyBorder="1"/>
    <xf numFmtId="165" fontId="1" fillId="11" borderId="2" xfId="10" applyNumberFormat="1" applyBorder="1"/>
    <xf numFmtId="0" fontId="1" fillId="9" borderId="0" xfId="8" applyBorder="1"/>
    <xf numFmtId="0" fontId="1" fillId="9" borderId="0" xfId="8"/>
    <xf numFmtId="0" fontId="1" fillId="8" borderId="0" xfId="7" applyBorder="1"/>
    <xf numFmtId="0" fontId="1" fillId="8" borderId="0" xfId="7"/>
    <xf numFmtId="0" fontId="1" fillId="3" borderId="2" xfId="2"/>
    <xf numFmtId="164" fontId="1" fillId="3" borderId="2" xfId="2" applyNumberFormat="1"/>
    <xf numFmtId="165" fontId="1" fillId="3" borderId="2" xfId="2" applyNumberFormat="1"/>
    <xf numFmtId="0" fontId="1" fillId="3" borderId="0" xfId="2" applyBorder="1"/>
    <xf numFmtId="167" fontId="2" fillId="2" borderId="1" xfId="1" applyNumberFormat="1"/>
    <xf numFmtId="0" fontId="1" fillId="10" borderId="0" xfId="9" applyBorder="1"/>
    <xf numFmtId="0" fontId="1" fillId="10" borderId="0" xfId="9"/>
    <xf numFmtId="167" fontId="1" fillId="10" borderId="0" xfId="9" applyNumberFormat="1" applyBorder="1"/>
    <xf numFmtId="167" fontId="1" fillId="9" borderId="0" xfId="8" applyNumberFormat="1" applyBorder="1"/>
    <xf numFmtId="0" fontId="4" fillId="5" borderId="3" xfId="4" applyBorder="1"/>
    <xf numFmtId="164" fontId="4" fillId="5" borderId="3" xfId="4" applyNumberFormat="1" applyBorder="1"/>
    <xf numFmtId="0" fontId="5" fillId="6" borderId="3" xfId="5" applyBorder="1"/>
    <xf numFmtId="164" fontId="5" fillId="6" borderId="3" xfId="5" applyNumberFormat="1" applyBorder="1"/>
    <xf numFmtId="0" fontId="3" fillId="4" borderId="3" xfId="3" applyBorder="1"/>
    <xf numFmtId="0" fontId="3" fillId="4" borderId="0" xfId="3" applyBorder="1"/>
    <xf numFmtId="164" fontId="3" fillId="4" borderId="3" xfId="3" applyNumberFormat="1" applyBorder="1"/>
    <xf numFmtId="0" fontId="5" fillId="3" borderId="2" xfId="2" applyFont="1"/>
    <xf numFmtId="164" fontId="5" fillId="3" borderId="2" xfId="2" applyNumberFormat="1" applyFont="1"/>
  </cellXfs>
  <cellStyles count="11">
    <cellStyle name="20% - Énfasis3" xfId="8" builtinId="38"/>
    <cellStyle name="20% - Énfasis5" xfId="9" builtinId="46"/>
    <cellStyle name="20% - Énfasis6" xfId="10" builtinId="50"/>
    <cellStyle name="40% - Énfasis1" xfId="7" builtinId="31"/>
    <cellStyle name="Buena" xfId="4" builtinId="26"/>
    <cellStyle name="Entrada" xfId="1" builtinId="20"/>
    <cellStyle name="Incorrecto" xfId="5" builtinId="27"/>
    <cellStyle name="Neutral" xfId="3" builtinId="28"/>
    <cellStyle name="Normal" xfId="0" builtinId="0"/>
    <cellStyle name="Notas" xfId="2" builtinId="10"/>
    <cellStyle name="Salida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3" workbookViewId="0">
      <selection activeCell="E16" sqref="E16"/>
    </sheetView>
  </sheetViews>
  <sheetFormatPr baseColWidth="10" defaultRowHeight="15" x14ac:dyDescent="0.25"/>
  <cols>
    <col min="3" max="3" width="24.7109375" bestFit="1" customWidth="1"/>
    <col min="5" max="5" width="14.140625" bestFit="1" customWidth="1"/>
    <col min="10" max="10" width="21.5703125" bestFit="1" customWidth="1"/>
    <col min="12" max="12" width="17.42578125" bestFit="1" customWidth="1"/>
  </cols>
  <sheetData>
    <row r="1" spans="1:12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13</v>
      </c>
      <c r="L1" t="s">
        <v>14</v>
      </c>
    </row>
    <row r="2" spans="1:12" x14ac:dyDescent="0.25">
      <c r="C2">
        <v>3</v>
      </c>
      <c r="D2">
        <v>12</v>
      </c>
      <c r="E2">
        <v>1000</v>
      </c>
      <c r="F2">
        <v>6</v>
      </c>
      <c r="G2" t="s">
        <v>16</v>
      </c>
      <c r="H2" t="s">
        <v>17</v>
      </c>
      <c r="I2" t="s">
        <v>18</v>
      </c>
      <c r="J2">
        <v>241.17</v>
      </c>
      <c r="K2">
        <v>47.15</v>
      </c>
      <c r="L2" t="s">
        <v>15</v>
      </c>
    </row>
    <row r="3" spans="1:12" x14ac:dyDescent="0.25">
      <c r="C3">
        <v>23</v>
      </c>
      <c r="D3">
        <v>2</v>
      </c>
      <c r="F3">
        <v>1</v>
      </c>
      <c r="G3" t="s">
        <v>19</v>
      </c>
      <c r="H3" t="s">
        <v>20</v>
      </c>
      <c r="I3" t="s">
        <v>21</v>
      </c>
      <c r="J3">
        <v>239.62</v>
      </c>
      <c r="K3">
        <v>5.9880000000000004</v>
      </c>
    </row>
    <row r="4" spans="1:12" x14ac:dyDescent="0.25">
      <c r="C4">
        <v>25</v>
      </c>
      <c r="D4">
        <v>2</v>
      </c>
      <c r="F4">
        <v>7.4999999999999997E-3</v>
      </c>
    </row>
    <row r="5" spans="1:12" x14ac:dyDescent="0.25">
      <c r="C5">
        <v>27</v>
      </c>
      <c r="D5">
        <v>2</v>
      </c>
      <c r="F5">
        <v>7.4999999999999997E-3</v>
      </c>
    </row>
    <row r="6" spans="1:12" x14ac:dyDescent="0.25">
      <c r="C6">
        <v>35</v>
      </c>
      <c r="D6">
        <v>1</v>
      </c>
      <c r="F6">
        <v>2.9999999999999997E-4</v>
      </c>
    </row>
    <row r="7" spans="1:12" x14ac:dyDescent="0.25">
      <c r="C7">
        <v>37</v>
      </c>
      <c r="D7">
        <v>1</v>
      </c>
      <c r="F7">
        <v>2.9999999999999997E-4</v>
      </c>
    </row>
    <row r="8" spans="1:12" x14ac:dyDescent="0.25">
      <c r="C8">
        <v>39</v>
      </c>
      <c r="D8">
        <v>1</v>
      </c>
      <c r="F8">
        <v>2.9999999999999997E-4</v>
      </c>
    </row>
    <row r="9" spans="1:12" x14ac:dyDescent="0.25">
      <c r="C9">
        <v>41</v>
      </c>
      <c r="D9">
        <v>1</v>
      </c>
      <c r="F9">
        <v>2.9999999999999997E-4</v>
      </c>
    </row>
    <row r="10" spans="1:12" x14ac:dyDescent="0.25">
      <c r="C10">
        <v>43</v>
      </c>
      <c r="D10">
        <v>1</v>
      </c>
      <c r="F10">
        <v>2.9999999999999997E-4</v>
      </c>
    </row>
    <row r="11" spans="1:12" x14ac:dyDescent="0.25">
      <c r="C11">
        <v>45</v>
      </c>
      <c r="D11">
        <v>1</v>
      </c>
      <c r="F11">
        <v>2.9999999999999997E-4</v>
      </c>
    </row>
    <row r="12" spans="1:12" x14ac:dyDescent="0.25">
      <c r="C12">
        <v>47</v>
      </c>
      <c r="D12">
        <v>1</v>
      </c>
      <c r="F12">
        <v>2.9999999999999997E-4</v>
      </c>
    </row>
    <row r="13" spans="1:12" x14ac:dyDescent="0.25">
      <c r="C13">
        <v>49</v>
      </c>
      <c r="D13">
        <v>1</v>
      </c>
      <c r="F13">
        <v>2.9999999999999997E-4</v>
      </c>
    </row>
    <row r="15" spans="1:12" x14ac:dyDescent="0.25">
      <c r="A15" t="s">
        <v>9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</row>
    <row r="16" spans="1:12" x14ac:dyDescent="0.25">
      <c r="C16">
        <v>3</v>
      </c>
      <c r="D16">
        <v>10</v>
      </c>
      <c r="F16">
        <v>0.04</v>
      </c>
    </row>
    <row r="17" spans="3:6" x14ac:dyDescent="0.25">
      <c r="C17">
        <v>5</v>
      </c>
      <c r="D17">
        <v>10</v>
      </c>
      <c r="F17">
        <v>7.4999999999999997E-3</v>
      </c>
    </row>
    <row r="18" spans="3:6" x14ac:dyDescent="0.25">
      <c r="C18">
        <v>7</v>
      </c>
      <c r="D18">
        <v>10</v>
      </c>
      <c r="F18">
        <v>7.4999999999999997E-3</v>
      </c>
    </row>
    <row r="19" spans="3:6" x14ac:dyDescent="0.25">
      <c r="C19">
        <v>11</v>
      </c>
      <c r="D19">
        <v>4.5</v>
      </c>
      <c r="F19">
        <v>7.4999999999999997E-3</v>
      </c>
    </row>
    <row r="20" spans="3:6" x14ac:dyDescent="0.25">
      <c r="C20">
        <v>13</v>
      </c>
      <c r="D20">
        <v>4.5</v>
      </c>
      <c r="F20">
        <v>2.9999999999999997E-4</v>
      </c>
    </row>
    <row r="21" spans="3:6" x14ac:dyDescent="0.25">
      <c r="C21">
        <v>15</v>
      </c>
      <c r="D21">
        <v>4.5</v>
      </c>
      <c r="F21">
        <v>2.9999999999999997E-4</v>
      </c>
    </row>
    <row r="22" spans="3:6" x14ac:dyDescent="0.25">
      <c r="C22">
        <v>17</v>
      </c>
      <c r="D22">
        <v>4</v>
      </c>
      <c r="F22">
        <v>2.9999999999999997E-4</v>
      </c>
    </row>
    <row r="23" spans="3:6" x14ac:dyDescent="0.25">
      <c r="C23">
        <v>23</v>
      </c>
      <c r="D23">
        <v>1.5</v>
      </c>
      <c r="F23">
        <v>2.9999999999999997E-4</v>
      </c>
    </row>
    <row r="24" spans="3:6" x14ac:dyDescent="0.25">
      <c r="C24">
        <v>25</v>
      </c>
      <c r="D24">
        <v>1.5</v>
      </c>
      <c r="F24">
        <v>2.9999999999999997E-4</v>
      </c>
    </row>
    <row r="25" spans="3:6" x14ac:dyDescent="0.25">
      <c r="C25">
        <v>27</v>
      </c>
      <c r="D25">
        <v>1.5</v>
      </c>
      <c r="F25">
        <v>2.9999999999999997E-4</v>
      </c>
    </row>
    <row r="26" spans="3:6" x14ac:dyDescent="0.25">
      <c r="C26">
        <v>29</v>
      </c>
      <c r="D26">
        <v>1.5</v>
      </c>
      <c r="F26">
        <v>2.9999999999999997E-4</v>
      </c>
    </row>
    <row r="27" spans="3:6" x14ac:dyDescent="0.25">
      <c r="C27">
        <v>31</v>
      </c>
      <c r="D27">
        <v>1.5</v>
      </c>
      <c r="F27">
        <v>2.9999999999999997E-4</v>
      </c>
    </row>
    <row r="28" spans="3:6" x14ac:dyDescent="0.25">
      <c r="C28">
        <v>35</v>
      </c>
      <c r="D28">
        <v>0.7</v>
      </c>
    </row>
    <row r="29" spans="3:6" x14ac:dyDescent="0.25">
      <c r="C29">
        <v>37</v>
      </c>
      <c r="D29">
        <v>0.7</v>
      </c>
    </row>
    <row r="30" spans="3:6" x14ac:dyDescent="0.25">
      <c r="C30">
        <v>39</v>
      </c>
      <c r="D30">
        <v>0.7</v>
      </c>
    </row>
    <row r="31" spans="3:6" x14ac:dyDescent="0.25">
      <c r="C31">
        <v>41</v>
      </c>
      <c r="D31">
        <v>0.7</v>
      </c>
    </row>
    <row r="33" spans="1:10" x14ac:dyDescent="0.25">
      <c r="A33" t="s">
        <v>10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</row>
    <row r="34" spans="1:10" x14ac:dyDescent="0.25">
      <c r="C34">
        <v>3</v>
      </c>
      <c r="D34">
        <v>12</v>
      </c>
      <c r="F34">
        <v>0.04</v>
      </c>
    </row>
    <row r="35" spans="1:10" x14ac:dyDescent="0.25">
      <c r="C35">
        <v>5</v>
      </c>
      <c r="D35">
        <v>12</v>
      </c>
      <c r="F35">
        <v>0.04</v>
      </c>
    </row>
    <row r="36" spans="1:10" x14ac:dyDescent="0.25">
      <c r="C36">
        <v>11</v>
      </c>
      <c r="D36">
        <v>5.5</v>
      </c>
      <c r="F36">
        <v>7.4999999999999997E-3</v>
      </c>
    </row>
    <row r="37" spans="1:10" x14ac:dyDescent="0.25">
      <c r="C37">
        <v>23</v>
      </c>
      <c r="D37">
        <v>2</v>
      </c>
      <c r="F37">
        <v>7.4999999999999997E-3</v>
      </c>
    </row>
    <row r="38" spans="1:10" x14ac:dyDescent="0.25">
      <c r="C38">
        <v>25</v>
      </c>
      <c r="D38">
        <v>2</v>
      </c>
      <c r="F38">
        <v>2.9999999999999997E-4</v>
      </c>
    </row>
    <row r="39" spans="1:10" x14ac:dyDescent="0.25">
      <c r="C39">
        <v>27</v>
      </c>
      <c r="D39">
        <v>2</v>
      </c>
      <c r="F39">
        <v>2.9999999999999997E-4</v>
      </c>
    </row>
    <row r="40" spans="1:10" x14ac:dyDescent="0.25">
      <c r="C40">
        <v>29</v>
      </c>
      <c r="D40">
        <v>2</v>
      </c>
      <c r="F40">
        <v>2.9999999999999997E-4</v>
      </c>
    </row>
    <row r="41" spans="1:10" x14ac:dyDescent="0.25">
      <c r="C41">
        <v>35</v>
      </c>
      <c r="D41">
        <v>1</v>
      </c>
      <c r="F41">
        <v>2.9999999999999997E-4</v>
      </c>
    </row>
    <row r="42" spans="1:10" x14ac:dyDescent="0.25">
      <c r="C42">
        <v>37</v>
      </c>
      <c r="D42">
        <v>1</v>
      </c>
      <c r="F42">
        <v>2.9999999999999997E-4</v>
      </c>
    </row>
    <row r="43" spans="1:10" x14ac:dyDescent="0.25">
      <c r="C43">
        <v>39</v>
      </c>
      <c r="D43">
        <v>1</v>
      </c>
      <c r="F43">
        <v>2.9999999999999997E-4</v>
      </c>
    </row>
    <row r="44" spans="1:10" x14ac:dyDescent="0.25">
      <c r="C44">
        <v>41</v>
      </c>
      <c r="D44">
        <v>1</v>
      </c>
      <c r="F44">
        <v>2.9999999999999997E-4</v>
      </c>
    </row>
    <row r="45" spans="1:10" x14ac:dyDescent="0.25">
      <c r="C45">
        <v>43</v>
      </c>
      <c r="D45">
        <v>1</v>
      </c>
      <c r="F45">
        <v>2.9999999999999997E-4</v>
      </c>
    </row>
    <row r="46" spans="1:10" x14ac:dyDescent="0.25">
      <c r="C46">
        <v>45</v>
      </c>
      <c r="D46">
        <v>1</v>
      </c>
    </row>
    <row r="47" spans="1:10" x14ac:dyDescent="0.25">
      <c r="C47">
        <v>47</v>
      </c>
      <c r="D47">
        <v>1</v>
      </c>
    </row>
    <row r="48" spans="1:10" x14ac:dyDescent="0.25">
      <c r="C48">
        <v>49</v>
      </c>
      <c r="D4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E29" sqref="E29"/>
    </sheetView>
  </sheetViews>
  <sheetFormatPr baseColWidth="10" defaultRowHeight="15" x14ac:dyDescent="0.25"/>
  <cols>
    <col min="1" max="1" width="14.42578125" bestFit="1" customWidth="1"/>
    <col min="2" max="5" width="12" bestFit="1" customWidth="1"/>
    <col min="17" max="19" width="12" bestFit="1" customWidth="1"/>
    <col min="44" max="44" width="13.7109375" customWidth="1"/>
  </cols>
  <sheetData>
    <row r="1" spans="1:13" x14ac:dyDescent="0.25">
      <c r="B1" s="1" t="s">
        <v>26</v>
      </c>
      <c r="C1" s="1" t="s">
        <v>27</v>
      </c>
      <c r="D1" s="1" t="s">
        <v>28</v>
      </c>
      <c r="E1" s="23" t="s">
        <v>27</v>
      </c>
      <c r="F1" s="2" t="s">
        <v>27</v>
      </c>
      <c r="G1" s="21" t="s">
        <v>27</v>
      </c>
      <c r="H1" s="19" t="s">
        <v>27</v>
      </c>
      <c r="I1" s="50" t="s">
        <v>27</v>
      </c>
      <c r="J1" s="55" t="s">
        <v>27</v>
      </c>
      <c r="K1" s="23" t="s">
        <v>27</v>
      </c>
      <c r="L1" s="52" t="s">
        <v>26</v>
      </c>
      <c r="M1" s="48" t="s">
        <v>26</v>
      </c>
    </row>
    <row r="2" spans="1:13" x14ac:dyDescent="0.25">
      <c r="A2" s="17" t="s">
        <v>25</v>
      </c>
      <c r="B2" s="1">
        <v>3</v>
      </c>
      <c r="C2" s="1">
        <v>3</v>
      </c>
      <c r="D2" s="1">
        <v>3</v>
      </c>
      <c r="E2" s="23">
        <v>9</v>
      </c>
      <c r="F2" s="2">
        <v>19</v>
      </c>
      <c r="G2" s="44">
        <v>31</v>
      </c>
      <c r="H2" s="35">
        <v>39</v>
      </c>
      <c r="I2" s="12">
        <v>23</v>
      </c>
      <c r="J2" s="1">
        <v>17</v>
      </c>
      <c r="K2" s="32">
        <v>37</v>
      </c>
      <c r="L2" s="8">
        <v>43</v>
      </c>
      <c r="M2" s="13">
        <v>23</v>
      </c>
    </row>
    <row r="3" spans="1:13" x14ac:dyDescent="0.25">
      <c r="A3" s="17" t="s">
        <v>22</v>
      </c>
      <c r="B3" s="1">
        <v>260</v>
      </c>
      <c r="C3" s="1">
        <v>260</v>
      </c>
      <c r="D3" s="1">
        <v>260</v>
      </c>
      <c r="E3" s="23">
        <v>300</v>
      </c>
      <c r="F3" s="2">
        <v>200</v>
      </c>
      <c r="G3" s="44">
        <v>200</v>
      </c>
      <c r="H3" s="35">
        <v>200</v>
      </c>
      <c r="I3" s="11">
        <v>200</v>
      </c>
      <c r="J3" s="55">
        <v>200</v>
      </c>
      <c r="K3" s="31">
        <v>200</v>
      </c>
      <c r="L3" s="53">
        <v>200</v>
      </c>
      <c r="M3" s="13">
        <v>100</v>
      </c>
    </row>
    <row r="4" spans="1:13" x14ac:dyDescent="0.25">
      <c r="A4" s="17" t="s">
        <v>4</v>
      </c>
      <c r="B4" s="1">
        <f>5/100</f>
        <v>0.05</v>
      </c>
      <c r="C4" s="1">
        <f>4/100</f>
        <v>0.04</v>
      </c>
      <c r="D4" s="1">
        <f>5/100</f>
        <v>0.05</v>
      </c>
      <c r="E4" s="23">
        <f>4/100</f>
        <v>0.04</v>
      </c>
      <c r="F4" s="2">
        <v>0.02</v>
      </c>
      <c r="G4" s="45">
        <v>5.0000000000000001E-3</v>
      </c>
      <c r="H4" s="36">
        <v>2.5000000000000001E-3</v>
      </c>
      <c r="I4" s="16">
        <v>0.02</v>
      </c>
      <c r="J4" s="55">
        <v>0.02</v>
      </c>
      <c r="K4" s="32">
        <v>2.5000000000000001E-3</v>
      </c>
      <c r="L4" s="8">
        <v>1E-3</v>
      </c>
      <c r="M4" s="25">
        <v>0.02</v>
      </c>
    </row>
    <row r="5" spans="1:13" x14ac:dyDescent="0.25">
      <c r="A5" s="17" t="s">
        <v>23</v>
      </c>
      <c r="B5" s="15">
        <v>22.933793681218201</v>
      </c>
      <c r="C5" s="15">
        <v>95.759441156284197</v>
      </c>
      <c r="D5" s="15">
        <v>23.012397548726899</v>
      </c>
      <c r="E5" s="23">
        <v>69.400000000000006</v>
      </c>
      <c r="F5" s="43">
        <v>58.81</v>
      </c>
      <c r="G5" s="46">
        <v>58.81</v>
      </c>
      <c r="H5" s="47">
        <v>58.81</v>
      </c>
      <c r="I5" s="12">
        <v>60.2</v>
      </c>
      <c r="J5" s="55">
        <v>61.6</v>
      </c>
      <c r="K5" s="32">
        <v>61.6</v>
      </c>
      <c r="L5" s="8">
        <v>66.87</v>
      </c>
      <c r="M5" s="13">
        <v>70.25</v>
      </c>
    </row>
    <row r="6" spans="1:13" x14ac:dyDescent="0.25">
      <c r="A6" s="17" t="s">
        <v>24</v>
      </c>
      <c r="B6" s="15">
        <v>19.400064435797301</v>
      </c>
      <c r="C6" s="15">
        <v>66.720121225121602</v>
      </c>
      <c r="D6" s="15">
        <v>19.239626037650801</v>
      </c>
      <c r="E6" s="23">
        <v>9.0399999999999991</v>
      </c>
      <c r="F6" s="43">
        <v>2</v>
      </c>
      <c r="G6" s="46">
        <v>2.6</v>
      </c>
      <c r="H6" s="47">
        <v>0.27</v>
      </c>
      <c r="I6" s="12">
        <v>5.4</v>
      </c>
      <c r="J6" s="55">
        <v>4.4000000000000004</v>
      </c>
      <c r="K6" s="32">
        <v>0.8</v>
      </c>
      <c r="L6" s="8">
        <v>0.56000000000000005</v>
      </c>
      <c r="M6" s="13">
        <v>2.27</v>
      </c>
    </row>
    <row r="7" spans="1:13" x14ac:dyDescent="0.25">
      <c r="A7" s="17" t="s">
        <v>31</v>
      </c>
      <c r="B7" s="1">
        <f t="shared" ref="B7:M7" si="0">B6/B5</f>
        <v>0.84591606192416069</v>
      </c>
      <c r="C7" s="1">
        <f t="shared" si="0"/>
        <v>0.69674718669494973</v>
      </c>
      <c r="D7" s="1">
        <f t="shared" si="0"/>
        <v>0.83605482640009332</v>
      </c>
      <c r="E7" s="23">
        <f t="shared" si="0"/>
        <v>0.13025936599423629</v>
      </c>
      <c r="F7" s="2">
        <f t="shared" si="0"/>
        <v>3.4007821799013772E-2</v>
      </c>
      <c r="G7" s="21">
        <f t="shared" si="0"/>
        <v>4.4210168338717902E-2</v>
      </c>
      <c r="H7" s="19">
        <f t="shared" si="0"/>
        <v>4.5910559428668594E-3</v>
      </c>
      <c r="I7" s="50">
        <f t="shared" si="0"/>
        <v>8.9700996677740868E-2</v>
      </c>
      <c r="J7" s="55">
        <f t="shared" si="0"/>
        <v>7.1428571428571438E-2</v>
      </c>
      <c r="K7" s="23">
        <f t="shared" si="0"/>
        <v>1.2987012987012988E-2</v>
      </c>
      <c r="L7" s="52">
        <f t="shared" si="0"/>
        <v>8.3744579033946474E-3</v>
      </c>
      <c r="M7" s="48">
        <f t="shared" si="0"/>
        <v>3.2313167259786474E-2</v>
      </c>
    </row>
    <row r="8" spans="1:13" x14ac:dyDescent="0.25">
      <c r="A8" s="17" t="s">
        <v>30</v>
      </c>
      <c r="B8" s="1">
        <v>0.1</v>
      </c>
      <c r="C8" s="1">
        <v>0.1</v>
      </c>
      <c r="D8" s="1">
        <v>0.1</v>
      </c>
      <c r="E8" s="23">
        <v>0.1</v>
      </c>
      <c r="F8" s="2">
        <v>0.1</v>
      </c>
      <c r="G8" s="21">
        <v>0.1</v>
      </c>
      <c r="H8" s="19">
        <v>0.1</v>
      </c>
      <c r="I8" s="50">
        <v>0.1</v>
      </c>
      <c r="J8" s="55">
        <v>0.1</v>
      </c>
      <c r="K8" s="23">
        <v>0.1</v>
      </c>
      <c r="L8" s="52">
        <v>0.1</v>
      </c>
      <c r="M8" s="48">
        <v>0.1</v>
      </c>
    </row>
    <row r="9" spans="1:13" x14ac:dyDescent="0.25">
      <c r="A9" s="17" t="s">
        <v>29</v>
      </c>
      <c r="B9" s="1">
        <v>2.0000000000000002E-5</v>
      </c>
      <c r="C9" s="1">
        <v>2.0000000000000002E-5</v>
      </c>
      <c r="D9" s="1">
        <v>2.0000000000000002E-5</v>
      </c>
      <c r="E9" s="23">
        <v>2.0000000000000002E-5</v>
      </c>
      <c r="F9" s="2">
        <v>2.0000000000000002E-5</v>
      </c>
      <c r="G9" s="21">
        <v>2.0000000000000002E-5</v>
      </c>
      <c r="H9" s="19">
        <v>2.0000000000000002E-5</v>
      </c>
      <c r="I9" s="50">
        <v>2.0000000000000002E-5</v>
      </c>
      <c r="J9" s="55">
        <v>2.0000000000000002E-5</v>
      </c>
      <c r="K9" s="23">
        <v>2.0000000000000002E-5</v>
      </c>
      <c r="L9" s="52">
        <v>2.0000000000000002E-5</v>
      </c>
      <c r="M9" s="48">
        <v>2.0000000000000002E-5</v>
      </c>
    </row>
    <row r="10" spans="1:13" x14ac:dyDescent="0.25">
      <c r="A10" s="17" t="s">
        <v>32</v>
      </c>
      <c r="B10" s="1">
        <f>100*PI()</f>
        <v>314.15926535897933</v>
      </c>
      <c r="C10" s="1">
        <f t="shared" ref="C10:M10" si="1">100*PI()</f>
        <v>314.15926535897933</v>
      </c>
      <c r="D10" s="1">
        <f t="shared" si="1"/>
        <v>314.15926535897933</v>
      </c>
      <c r="E10" s="23">
        <f t="shared" si="1"/>
        <v>314.15926535897933</v>
      </c>
      <c r="F10" s="2">
        <f t="shared" si="1"/>
        <v>314.15926535897933</v>
      </c>
      <c r="G10" s="21">
        <f t="shared" si="1"/>
        <v>314.15926535897933</v>
      </c>
      <c r="H10" s="19">
        <f t="shared" si="1"/>
        <v>314.15926535897933</v>
      </c>
      <c r="I10" s="50">
        <f t="shared" si="1"/>
        <v>314.15926535897933</v>
      </c>
      <c r="J10" s="55">
        <f t="shared" si="1"/>
        <v>314.15926535897933</v>
      </c>
      <c r="K10" s="23">
        <f t="shared" si="1"/>
        <v>314.15926535897933</v>
      </c>
      <c r="L10" s="52">
        <f t="shared" si="1"/>
        <v>314.15926535897933</v>
      </c>
      <c r="M10" s="48">
        <f t="shared" si="1"/>
        <v>314.15926535897933</v>
      </c>
    </row>
    <row r="11" spans="1:13" x14ac:dyDescent="0.25">
      <c r="A11" s="17"/>
      <c r="E11" s="23"/>
      <c r="F11" s="2"/>
      <c r="G11" s="45"/>
      <c r="H11" s="36"/>
      <c r="I11" s="12"/>
      <c r="J11" s="1"/>
      <c r="K11" s="32"/>
      <c r="L11" s="8"/>
      <c r="M11" s="13"/>
    </row>
    <row r="12" spans="1:13" x14ac:dyDescent="0.25">
      <c r="A12" s="18" t="s">
        <v>5</v>
      </c>
      <c r="B12" s="3">
        <f>(B4*B5/SQRT(2))*(B8*B4*(B5/SQRT(2))+SQRT((B8*(B6/SQRT(2)))^2+((B2*B10*B9)^2)*(((B6/SQRT(2))^2)-((B4*B5)^2))))/(((B6/SQRT(2))^2-(B4*B5)^2))</f>
        <v>6.4082675558546623E-3</v>
      </c>
      <c r="C12" s="3">
        <f>(C4*C5/SQRT(2))*(C8*C4*(C5/SQRT(2))+SQRT((C8*(C6/SQRT(2)))^2+((C2*C10*C9)^2)*(((C6/SQRT(2))^2)-((C4*C5)^2))))/(((C6/SQRT(2))^2-(C4*C5)^2))</f>
        <v>6.2119362471173304E-3</v>
      </c>
      <c r="D12" s="3">
        <f>(D4*D5/SQRT(2))*(D8*D4*(D5/SQRT(2))+SQRT((D8*(D6/SQRT(2)))^2+((D2*D10*E9)^2)*(((D6/SQRT(2))^2)-((D4*D5)^2))))/(((D6/SQRT(2))^2-(D4*D5)^2))</f>
        <v>6.4891176401263694E-3</v>
      </c>
      <c r="E12" s="24">
        <f>(E4*E5/SQRT(2))*(E8*E4*(E5/SQRT(2))+SQRT((E8*(E6/SQRT(2)))^2+((E2*E10*F9)^2)*(((E6/SQRT(2))^2)-((E4*E5)^2))))/(((E6/SQRT(2))^2-(E4*E5)^2))</f>
        <v>5.4094006654724289E-2</v>
      </c>
      <c r="F12" s="4">
        <f t="shared" ref="F12:G12" si="2">(F4*F5/SQRT(2))*(F8*F4*(F5/SQRT(2))+SQRT((F8*(F6/SQRT(2)))^2+((F2*F10*G9)^2)*(((F6/SQRT(2))^2)-((F4*F5)^2))))/(((F6/SQRT(2))^2-(F4*F5)^2))</f>
        <v>0.34106415712762245</v>
      </c>
      <c r="G12" s="22">
        <f t="shared" si="2"/>
        <v>2.6466499861303436E-2</v>
      </c>
      <c r="H12" s="20">
        <f>(H4*H5/SQRT(2))*(H8*H4*(H5/SQRT(2))+SQRT((H8*(H6/SQRT(2)))^2+((H2*H10*I9)^2)*(((H6/SQRT(2))^2)-((H4*H5)^2))))/(((H6/SQRT(2))^2-(H4*H5)^2))</f>
        <v>0.32116820006398966</v>
      </c>
      <c r="I12" s="51">
        <f>(I4*I5/SQRT(2))*(I8*I4*(I5/SQRT(2))+SQRT((I8*(I6/SQRT(2)))^2+((I2*I10*J9)^2)*(((I6/SQRT(2))^2)-((I4*I5)^2))))/(((I6/SQRT(2))^2-(I4*I5)^2))</f>
        <v>4.754114132714761E-2</v>
      </c>
      <c r="J12" s="56">
        <f>(J4*J5/SQRT(2))*(J8*J4*(J5/SQRT(2))+SQRT((J8*(J6/SQRT(2)))^2+((J2*J10*K9)^2)*(((J6/SQRT(2))^2)-((J4*J5)^2))))/(((J6/SQRT(2))^2-(J4*J5)^2))</f>
        <v>5.5811533502992873E-2</v>
      </c>
      <c r="K12" s="24">
        <f t="shared" ref="J12:M12" si="3">(K4*K5/SQRT(2))*(K8*K4*(K5/SQRT(2))+SQRT((K8*(K6/SQRT(2)))^2+((K2*K10*L9)^2)*(((K6/SQRT(2))^2)-((K4*K5)^2))))/(((K6/SQRT(2))^2-(K4*K5)^2))</f>
        <v>5.4946419807911449E-2</v>
      </c>
      <c r="L12" s="54">
        <f t="shared" si="3"/>
        <v>3.6431665834244238E-2</v>
      </c>
      <c r="M12" s="49">
        <f>(M4*M5/SQRT(2))*(M8*M4*(M5/SQRT(2))+SQRT((M8*(M6/SQRT(2)))^2+((M2*M10*N9)^2)*(((M6/SQRT(2))^2)-((M4*M5)^2))))/(((M6/SQRT(2))^2-(M4*M5)^2))</f>
        <v>0.428549196995477</v>
      </c>
    </row>
    <row r="13" spans="1:13" x14ac:dyDescent="0.25">
      <c r="A13" s="18" t="s">
        <v>7</v>
      </c>
      <c r="B13" s="3">
        <f t="shared" ref="B13:C13" si="4">(B12*B3)/(B2*B10)</f>
        <v>1.7678395941607926E-3</v>
      </c>
      <c r="C13" s="3">
        <f t="shared" si="4"/>
        <v>1.7136779571607639E-3</v>
      </c>
      <c r="D13" s="3">
        <f>(D12*D3)/(D2*D10)</f>
        <v>1.7901435911336062E-3</v>
      </c>
      <c r="E13" s="24">
        <f>(E12*E3)/(E2*E10)</f>
        <v>5.7395523671635012E-3</v>
      </c>
      <c r="F13" s="4">
        <f t="shared" ref="F13:G13" si="5">(F12*F3)/(F2*F10)</f>
        <v>1.1427799267017263E-2</v>
      </c>
      <c r="G13" s="22">
        <f t="shared" si="5"/>
        <v>5.435192618409554E-4</v>
      </c>
      <c r="H13" s="20">
        <f>(H12*H3)/(H2*H10)</f>
        <v>5.2426160619600754E-3</v>
      </c>
      <c r="I13" s="51">
        <f>(I12*I3)/(I2*I10)</f>
        <v>1.3158969812949446E-3</v>
      </c>
      <c r="J13" s="56">
        <f t="shared" ref="J13:M13" si="6">(J12*J3)/(J2*J10)</f>
        <v>2.0900426914212326E-3</v>
      </c>
      <c r="K13" s="24">
        <f t="shared" si="6"/>
        <v>9.454047910953013E-4</v>
      </c>
      <c r="L13" s="54">
        <f t="shared" si="6"/>
        <v>5.3937485605507808E-4</v>
      </c>
      <c r="M13" s="49">
        <f t="shared" si="6"/>
        <v>5.9309324399906592E-3</v>
      </c>
    </row>
    <row r="14" spans="1:13" x14ac:dyDescent="0.25">
      <c r="A14" s="18" t="s">
        <v>6</v>
      </c>
      <c r="B14" s="3">
        <f t="shared" ref="B14:H14" si="7">1/(B13*(B2*B10)^2)</f>
        <v>6.3681735213863143E-4</v>
      </c>
      <c r="C14" s="3">
        <f t="shared" si="7"/>
        <v>6.5694427862311342E-4</v>
      </c>
      <c r="D14" s="3">
        <f t="shared" si="7"/>
        <v>6.2888303202895751E-4</v>
      </c>
      <c r="E14" s="24">
        <f t="shared" si="7"/>
        <v>2.1794013372116313E-5</v>
      </c>
      <c r="F14" s="4">
        <f t="shared" si="7"/>
        <v>2.4560118022224763E-6</v>
      </c>
      <c r="G14" s="22">
        <f t="shared" si="7"/>
        <v>1.9398222089146172E-5</v>
      </c>
      <c r="H14" s="20">
        <f t="shared" si="7"/>
        <v>1.2706413573642051E-6</v>
      </c>
      <c r="I14" s="51">
        <f>1/(I13*(I2*I10)^2)</f>
        <v>1.4555351304699959E-5</v>
      </c>
      <c r="J14" s="56">
        <f t="shared" ref="J14:M14" si="8">1/(J13*(J2*J10)^2)</f>
        <v>1.6774410033889873E-5</v>
      </c>
      <c r="K14" s="24">
        <f t="shared" si="8"/>
        <v>7.8285081420541523E-6</v>
      </c>
      <c r="L14" s="54">
        <f t="shared" si="8"/>
        <v>1.0159507290067701E-5</v>
      </c>
      <c r="M14" s="49">
        <f t="shared" si="8"/>
        <v>3.22939825016322E-6</v>
      </c>
    </row>
    <row r="17" spans="1:25" x14ac:dyDescent="0.25">
      <c r="Q17" s="7"/>
      <c r="R17" s="7"/>
      <c r="S17" s="7"/>
    </row>
    <row r="19" spans="1:25" x14ac:dyDescent="0.25">
      <c r="A19" t="s">
        <v>33</v>
      </c>
      <c r="B19" t="s">
        <v>34</v>
      </c>
    </row>
    <row r="20" spans="1:25" x14ac:dyDescent="0.25">
      <c r="B20" s="1" t="s">
        <v>26</v>
      </c>
      <c r="C20" s="1" t="s">
        <v>27</v>
      </c>
      <c r="D20" s="1" t="s">
        <v>28</v>
      </c>
      <c r="E20" s="26" t="s">
        <v>26</v>
      </c>
      <c r="F20" s="26" t="s">
        <v>27</v>
      </c>
      <c r="G20" s="26" t="s">
        <v>28</v>
      </c>
      <c r="H20" s="2" t="s">
        <v>26</v>
      </c>
      <c r="I20" s="2" t="s">
        <v>27</v>
      </c>
      <c r="J20" s="2" t="s">
        <v>28</v>
      </c>
      <c r="K20" s="30" t="s">
        <v>26</v>
      </c>
      <c r="L20" s="30" t="s">
        <v>27</v>
      </c>
      <c r="M20" s="30" t="s">
        <v>28</v>
      </c>
      <c r="N20" s="26" t="s">
        <v>26</v>
      </c>
      <c r="O20" s="26" t="s">
        <v>27</v>
      </c>
      <c r="P20" s="26" t="s">
        <v>28</v>
      </c>
      <c r="Q20" s="5" t="s">
        <v>26</v>
      </c>
      <c r="R20" s="5" t="s">
        <v>27</v>
      </c>
      <c r="S20" s="5" t="s">
        <v>28</v>
      </c>
      <c r="T20" s="2" t="s">
        <v>26</v>
      </c>
      <c r="U20" s="2" t="s">
        <v>27</v>
      </c>
      <c r="V20" s="2" t="s">
        <v>28</v>
      </c>
      <c r="W20" s="5" t="s">
        <v>26</v>
      </c>
      <c r="X20" s="5" t="s">
        <v>27</v>
      </c>
      <c r="Y20" s="5" t="s">
        <v>28</v>
      </c>
    </row>
    <row r="21" spans="1:25" x14ac:dyDescent="0.25">
      <c r="A21" s="17" t="s">
        <v>25</v>
      </c>
      <c r="B21" s="1">
        <v>5</v>
      </c>
      <c r="C21" s="1">
        <v>5</v>
      </c>
      <c r="D21" s="1">
        <v>5</v>
      </c>
      <c r="E21" s="26">
        <v>21</v>
      </c>
      <c r="F21" s="26">
        <v>21</v>
      </c>
      <c r="G21" s="26">
        <v>21</v>
      </c>
      <c r="H21" s="2">
        <v>33</v>
      </c>
      <c r="I21" s="2">
        <v>33</v>
      </c>
      <c r="J21" s="2">
        <v>33</v>
      </c>
      <c r="K21" s="31">
        <v>13</v>
      </c>
      <c r="L21" s="31">
        <v>13</v>
      </c>
      <c r="M21" s="31">
        <v>13</v>
      </c>
      <c r="N21" s="37">
        <v>15</v>
      </c>
      <c r="O21" s="37">
        <v>15</v>
      </c>
      <c r="P21" s="37">
        <v>15</v>
      </c>
      <c r="Q21" s="39">
        <v>27</v>
      </c>
      <c r="R21" s="39">
        <v>27</v>
      </c>
      <c r="S21" s="39">
        <v>27</v>
      </c>
      <c r="T21" s="2">
        <v>45</v>
      </c>
      <c r="U21" s="2">
        <v>45</v>
      </c>
      <c r="V21" s="2">
        <v>45</v>
      </c>
      <c r="W21" s="42">
        <v>39</v>
      </c>
      <c r="X21" s="42">
        <v>39</v>
      </c>
      <c r="Y21" s="42">
        <v>39</v>
      </c>
    </row>
    <row r="22" spans="1:25" x14ac:dyDescent="0.25">
      <c r="A22" s="17" t="s">
        <v>32</v>
      </c>
      <c r="B22" s="1">
        <f>100*PI()</f>
        <v>314.15926535897933</v>
      </c>
      <c r="C22" s="1">
        <f t="shared" ref="C22:Y22" si="9">100*PI()</f>
        <v>314.15926535897933</v>
      </c>
      <c r="D22" s="1">
        <f t="shared" si="9"/>
        <v>314.15926535897933</v>
      </c>
      <c r="E22" s="27">
        <f t="shared" si="9"/>
        <v>314.15926535897933</v>
      </c>
      <c r="F22" s="27">
        <f t="shared" si="9"/>
        <v>314.15926535897933</v>
      </c>
      <c r="G22" s="27">
        <f t="shared" si="9"/>
        <v>314.15926535897933</v>
      </c>
      <c r="H22" s="2">
        <f t="shared" si="9"/>
        <v>314.15926535897933</v>
      </c>
      <c r="I22" s="2">
        <f t="shared" si="9"/>
        <v>314.15926535897933</v>
      </c>
      <c r="J22" s="2">
        <f t="shared" si="9"/>
        <v>314.15926535897933</v>
      </c>
      <c r="K22" s="32">
        <f t="shared" si="9"/>
        <v>314.15926535897933</v>
      </c>
      <c r="L22" s="32">
        <f t="shared" si="9"/>
        <v>314.15926535897933</v>
      </c>
      <c r="M22" s="32">
        <f t="shared" si="9"/>
        <v>314.15926535897933</v>
      </c>
      <c r="N22" s="38">
        <f t="shared" si="9"/>
        <v>314.15926535897933</v>
      </c>
      <c r="O22" s="38">
        <f t="shared" si="9"/>
        <v>314.15926535897933</v>
      </c>
      <c r="P22" s="38">
        <f t="shared" si="9"/>
        <v>314.15926535897933</v>
      </c>
      <c r="Q22" s="39">
        <f t="shared" si="9"/>
        <v>314.15926535897933</v>
      </c>
      <c r="R22" s="39">
        <f t="shared" si="9"/>
        <v>314.15926535897933</v>
      </c>
      <c r="S22" s="39">
        <f t="shared" si="9"/>
        <v>314.15926535897933</v>
      </c>
      <c r="T22" s="2">
        <f t="shared" si="9"/>
        <v>314.15926535897933</v>
      </c>
      <c r="U22" s="2">
        <f t="shared" si="9"/>
        <v>314.15926535897933</v>
      </c>
      <c r="V22" s="2">
        <f t="shared" si="9"/>
        <v>314.15926535897933</v>
      </c>
      <c r="W22" s="39">
        <f t="shared" si="9"/>
        <v>314.15926535897933</v>
      </c>
      <c r="X22" s="39">
        <f t="shared" si="9"/>
        <v>314.15926535897933</v>
      </c>
      <c r="Y22" s="39">
        <f t="shared" si="9"/>
        <v>314.15926535897933</v>
      </c>
    </row>
    <row r="23" spans="1:25" x14ac:dyDescent="0.25">
      <c r="A23" s="17" t="s">
        <v>6</v>
      </c>
      <c r="B23" s="3">
        <v>6.3266110777150894E-5</v>
      </c>
      <c r="C23" s="3">
        <v>6.5150178222885897E-5</v>
      </c>
      <c r="D23" s="3">
        <v>6.2523367959142496E-5</v>
      </c>
      <c r="E23" s="28">
        <v>6.3266110777150894E-5</v>
      </c>
      <c r="F23" s="28">
        <v>6.5150178222885897E-5</v>
      </c>
      <c r="G23" s="28">
        <v>6.2523367959142496E-5</v>
      </c>
      <c r="H23" s="4">
        <v>6.3266110777150894E-5</v>
      </c>
      <c r="I23" s="4">
        <v>6.5150178222885897E-5</v>
      </c>
      <c r="J23" s="4">
        <v>6.2523367959142496E-5</v>
      </c>
      <c r="K23" s="33">
        <v>6.3266110777150894E-5</v>
      </c>
      <c r="L23" s="33">
        <v>6.5150178222885897E-5</v>
      </c>
      <c r="M23" s="33">
        <v>6.2523367959142496E-5</v>
      </c>
      <c r="N23" s="28">
        <v>6.3266110777150894E-5</v>
      </c>
      <c r="O23" s="28">
        <v>6.5150178222885897E-5</v>
      </c>
      <c r="P23" s="28">
        <v>6.2523367959142496E-5</v>
      </c>
      <c r="Q23" s="40">
        <v>6.3266110777150894E-5</v>
      </c>
      <c r="R23" s="40">
        <v>6.5150178222885897E-5</v>
      </c>
      <c r="S23" s="40">
        <v>6.2523367959142496E-5</v>
      </c>
      <c r="T23" s="4">
        <v>6.3266110777150894E-5</v>
      </c>
      <c r="U23" s="4">
        <v>6.5150178222885897E-5</v>
      </c>
      <c r="V23" s="4">
        <v>6.2523367959142496E-5</v>
      </c>
      <c r="W23" s="6">
        <v>6.3266110777150894E-5</v>
      </c>
      <c r="X23" s="6">
        <v>6.5150178222885897E-5</v>
      </c>
      <c r="Y23" s="6">
        <v>6.2523367959142496E-5</v>
      </c>
    </row>
    <row r="24" spans="1:25" x14ac:dyDescent="0.25">
      <c r="A24" s="17" t="s">
        <v>7</v>
      </c>
      <c r="B24" s="14">
        <f>1/(((B21*B22)^2)*B23 )</f>
        <v>6.4060320697905638E-3</v>
      </c>
      <c r="C24" s="14">
        <f>1/(((C21*C22)^2)*C23 )</f>
        <v>6.2207770665312322E-3</v>
      </c>
      <c r="D24" s="14">
        <f>1/(((D21*D22)^2)*D23 )</f>
        <v>6.4821321659158668E-3</v>
      </c>
      <c r="E24" s="29">
        <f>1/(((E21*E22)^2)*E23 )</f>
        <v>3.631537454529799E-4</v>
      </c>
      <c r="F24" s="29">
        <f>1/(((F21*F22)^2)*F23 )</f>
        <v>3.5265176114122638E-4</v>
      </c>
      <c r="G24" s="29">
        <f>1/(((G21*G22)^2)*G23 )</f>
        <v>3.674678098591762E-4</v>
      </c>
      <c r="H24" s="10">
        <f>1/(((H21*H22)^2)*H23 )</f>
        <v>1.4706226055533894E-4</v>
      </c>
      <c r="I24" s="10">
        <f>1/(((I21*I22)^2)*I23 )</f>
        <v>1.4280939087537263E-4</v>
      </c>
      <c r="J24" s="10">
        <f>1/(((J21*J22)^2)*J23 )</f>
        <v>1.4880927837272422E-4</v>
      </c>
      <c r="K24" s="34">
        <f>1/(((K21*K22)^2)*K23 )</f>
        <v>9.4763788014653311E-4</v>
      </c>
      <c r="L24" s="34">
        <f>1/(((L21*L22)^2)*L23 )</f>
        <v>9.2023329386556687E-4</v>
      </c>
      <c r="M24" s="34">
        <f>1/(((M21*M22)^2)*M23 )</f>
        <v>9.5889529081595668E-4</v>
      </c>
      <c r="N24" s="29">
        <f t="shared" ref="N24:S24" si="10">1/(((N21*N22)^2)*N23 )</f>
        <v>7.1178134108784068E-4</v>
      </c>
      <c r="O24" s="29">
        <f t="shared" si="10"/>
        <v>6.9119745183680371E-4</v>
      </c>
      <c r="P24" s="29">
        <f t="shared" si="10"/>
        <v>7.2023690732398544E-4</v>
      </c>
      <c r="Q24" s="41">
        <f t="shared" si="10"/>
        <v>2.1968559910118531E-4</v>
      </c>
      <c r="R24" s="41">
        <f t="shared" si="10"/>
        <v>2.1333254686321093E-4</v>
      </c>
      <c r="S24" s="41">
        <f t="shared" si="10"/>
        <v>2.222953417666621E-4</v>
      </c>
      <c r="T24" s="10">
        <f t="shared" ref="T24" si="11">1/(((T21*T22)^2)*T23 )</f>
        <v>7.9086815676426719E-5</v>
      </c>
      <c r="U24" s="10">
        <f t="shared" ref="U24" si="12">1/(((U21*U22)^2)*U23 )</f>
        <v>7.6799716870755948E-5</v>
      </c>
      <c r="V24" s="10">
        <f t="shared" ref="V24" si="13">1/(((V21*V22)^2)*V23 )</f>
        <v>8.0026323035998364E-5</v>
      </c>
      <c r="W24" s="9">
        <f t="shared" ref="W24" si="14">1/(((W21*W22)^2)*W23 )</f>
        <v>1.0529309779405922E-4</v>
      </c>
      <c r="X24" s="9">
        <f t="shared" ref="X24" si="15">1/(((X21*X22)^2)*X23 )</f>
        <v>1.0224814376284076E-4</v>
      </c>
      <c r="Y24" s="9">
        <f t="shared" ref="Y24" si="16">1/(((Y21*Y22)^2)*Y23 )</f>
        <v>1.0654392120177296E-4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2" sqref="D2"/>
    </sheetView>
  </sheetViews>
  <sheetFormatPr baseColWidth="10" defaultRowHeight="15" x14ac:dyDescent="0.25"/>
  <cols>
    <col min="3" max="3" width="24.7109375" bestFit="1" customWidth="1"/>
    <col min="5" max="5" width="14.140625" bestFit="1" customWidth="1"/>
    <col min="10" max="10" width="21.5703125" bestFit="1" customWidth="1"/>
  </cols>
  <sheetData>
    <row r="1" spans="1:10" x14ac:dyDescent="0.25">
      <c r="A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C2">
        <v>3</v>
      </c>
      <c r="D2">
        <v>10</v>
      </c>
    </row>
    <row r="3" spans="1:10" x14ac:dyDescent="0.25">
      <c r="C3">
        <v>5</v>
      </c>
      <c r="D3">
        <v>10</v>
      </c>
    </row>
    <row r="4" spans="1:10" x14ac:dyDescent="0.25">
      <c r="C4">
        <v>7</v>
      </c>
      <c r="D4">
        <v>10</v>
      </c>
    </row>
    <row r="5" spans="1:10" x14ac:dyDescent="0.25">
      <c r="C5">
        <v>9</v>
      </c>
      <c r="D5">
        <v>10</v>
      </c>
    </row>
    <row r="6" spans="1:10" x14ac:dyDescent="0.25">
      <c r="C6">
        <v>11</v>
      </c>
      <c r="D6">
        <v>4.5</v>
      </c>
    </row>
    <row r="7" spans="1:10" x14ac:dyDescent="0.25">
      <c r="C7">
        <v>13</v>
      </c>
      <c r="D7">
        <v>4.5</v>
      </c>
    </row>
    <row r="9" spans="1:10" x14ac:dyDescent="0.25">
      <c r="A9" t="s">
        <v>12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</row>
    <row r="10" spans="1:10" x14ac:dyDescent="0.25">
      <c r="C10">
        <v>3</v>
      </c>
      <c r="D10">
        <v>7</v>
      </c>
    </row>
    <row r="11" spans="1:10" x14ac:dyDescent="0.25">
      <c r="C11">
        <v>5</v>
      </c>
      <c r="D11">
        <v>7</v>
      </c>
    </row>
    <row r="13" spans="1:10" x14ac:dyDescent="0.25">
      <c r="A13" t="s">
        <v>12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</row>
    <row r="14" spans="1:10" x14ac:dyDescent="0.25">
      <c r="C14">
        <v>3</v>
      </c>
      <c r="D14">
        <v>10</v>
      </c>
    </row>
    <row r="15" spans="1:10" x14ac:dyDescent="0.25">
      <c r="C15">
        <v>5</v>
      </c>
      <c r="D15">
        <v>10</v>
      </c>
    </row>
    <row r="16" spans="1:10" x14ac:dyDescent="0.25">
      <c r="C16">
        <v>7</v>
      </c>
      <c r="D16">
        <v>10</v>
      </c>
    </row>
    <row r="17" spans="3:4" x14ac:dyDescent="0.25">
      <c r="C17">
        <v>11</v>
      </c>
      <c r="D17">
        <v>4.5</v>
      </c>
    </row>
    <row r="18" spans="3:4" x14ac:dyDescent="0.25">
      <c r="C18">
        <v>13</v>
      </c>
      <c r="D18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Sistema1</vt:lpstr>
      <vt:lpstr>SISTEMA11</vt:lpstr>
      <vt:lpstr>Sistema2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Cisternas</dc:creator>
  <cp:lastModifiedBy>Windows User</cp:lastModifiedBy>
  <dcterms:created xsi:type="dcterms:W3CDTF">2018-07-07T14:18:06Z</dcterms:created>
  <dcterms:modified xsi:type="dcterms:W3CDTF">2018-07-19T17:59:31Z</dcterms:modified>
</cp:coreProperties>
</file>