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erf Mgmt\Dashboards and Data\ESRI\ESRI Dashboard - Economic Opportunity\"/>
    </mc:Choice>
  </mc:AlternateContent>
  <bookViews>
    <workbookView xWindow="0" yWindow="0" windowWidth="19260" windowHeight="12810" activeTab="1"/>
  </bookViews>
  <sheets>
    <sheet name="Overall Goal" sheetId="2" r:id="rId1"/>
    <sheet name="NHCD PSH Count" sheetId="1" r:id="rId2"/>
    <sheet name="Tenant Based Voucher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3" i="2"/>
  <c r="D2" i="2"/>
  <c r="D9" i="2"/>
  <c r="D8" i="2"/>
  <c r="J32" i="1" l="1"/>
  <c r="I32" i="1"/>
  <c r="G31" i="1"/>
  <c r="G30" i="1"/>
  <c r="F28" i="1"/>
  <c r="G27" i="1"/>
  <c r="E10" i="1"/>
</calcChain>
</file>

<file path=xl/sharedStrings.xml><?xml version="1.0" encoding="utf-8"?>
<sst xmlns="http://schemas.openxmlformats.org/spreadsheetml/2006/main" count="147" uniqueCount="92">
  <si>
    <t>Projects Receiving RHDA Funding for PSH Units, based on date of loan execution</t>
  </si>
  <si>
    <t>400-unit goal resolution (Resolution 20141002-043) passed Oct 2014 - therefore, there is no data on achieving this goal prior to FY14-15</t>
  </si>
  <si>
    <t>FY 14-15 (Oct 1, 2014 - Sept 30, 2015)</t>
  </si>
  <si>
    <t>Property</t>
  </si>
  <si>
    <t>Developer</t>
  </si>
  <si>
    <t># PSH Units</t>
  </si>
  <si>
    <t># Total RHDA Units</t>
  </si>
  <si>
    <t>Funding Amount</t>
  </si>
  <si>
    <t>PSH Units Post Oct 1, 2014</t>
  </si>
  <si>
    <t>Housing First Units</t>
  </si>
  <si>
    <t>Live Oak Trails</t>
  </si>
  <si>
    <t>Foundation Communities</t>
  </si>
  <si>
    <t>9*</t>
  </si>
  <si>
    <t>58*</t>
  </si>
  <si>
    <t>$500,000*</t>
  </si>
  <si>
    <t>&gt;&gt;</t>
  </si>
  <si>
    <t>Bluebonnet Studios</t>
  </si>
  <si>
    <t>**</t>
  </si>
  <si>
    <t>$1,294,420**</t>
  </si>
  <si>
    <t>Lakeline Station</t>
  </si>
  <si>
    <t>5***</t>
  </si>
  <si>
    <t>***</t>
  </si>
  <si>
    <t>$794,820***</t>
  </si>
  <si>
    <t>Cardinal Point</t>
  </si>
  <si>
    <t>Garden Terrace Phase III</t>
  </si>
  <si>
    <t>Total</t>
  </si>
  <si>
    <t>FY 15-16 (Oct 1, 2015 - Sept 30, 2016)</t>
  </si>
  <si>
    <t>^</t>
  </si>
  <si>
    <t>$994,420^</t>
  </si>
  <si>
    <t>^^</t>
  </si>
  <si>
    <t>$700,000^^</t>
  </si>
  <si>
    <t>LaMadrid</t>
  </si>
  <si>
    <t>Wolfpack Group</t>
  </si>
  <si>
    <t>The Rail at MLK</t>
  </si>
  <si>
    <t>Lonestar Development Partners</t>
  </si>
  <si>
    <t>FY 16-17 (Oct 1, 2016 - Sept 30, 2017)</t>
  </si>
  <si>
    <t xml:space="preserve">Gaston Place </t>
  </si>
  <si>
    <t>Accessible Housing Austin!</t>
  </si>
  <si>
    <t>Govalle Terrace</t>
  </si>
  <si>
    <t>Cesar Chavez Foundation</t>
  </si>
  <si>
    <t>Aldrich 51</t>
  </si>
  <si>
    <t>DMA Development Company</t>
  </si>
  <si>
    <t>Awarded but not yet funded - FY 17-18 (Oct 1, 2017 - Sept 30, 2018)</t>
  </si>
  <si>
    <t>ATCIC</t>
  </si>
  <si>
    <t>Elysium</t>
  </si>
  <si>
    <t>Saigebrook Development, LLC</t>
  </si>
  <si>
    <t>The Jordan</t>
  </si>
  <si>
    <t>Aria Grand</t>
  </si>
  <si>
    <t>Works at Pleasant Valley PHII</t>
  </si>
  <si>
    <t>Lifeworks</t>
  </si>
  <si>
    <t>RBJ</t>
  </si>
  <si>
    <t>*Project received funding ($1.75M) in FY13-14 for 3 PSH units out of 60 total units. These 3 units counted in 350-unit goal. FY14-15 loan agreement for 12 PSH units out of 58 total units.</t>
  </si>
  <si>
    <t>**Project received funding ($2M) in FY13-14 for 6 units in 107-unit development. These 6 units counted in 350-unit goal.</t>
  </si>
  <si>
    <t>***Project received funding ($2.975M) in FY13-14 for 8 PSH units out of 90 total units. These 8 units counted in 350-unit goal. FY14-15 loan agreement for 13 PSH units out of 77 total units.</t>
  </si>
  <si>
    <t xml:space="preserve">^ Additional funding provided for same 6 PSH units </t>
  </si>
  <si>
    <t xml:space="preserve">^^ Additional funding provided for same 12 PSH units </t>
  </si>
  <si>
    <t>Occupied</t>
  </si>
  <si>
    <t>Pipeline</t>
  </si>
  <si>
    <t>Developed Units</t>
  </si>
  <si>
    <t>Tenant-Based Vouchers</t>
  </si>
  <si>
    <t xml:space="preserve">Actual </t>
  </si>
  <si>
    <t>% of Goal</t>
  </si>
  <si>
    <t>Number of PSH Units Complete or in Pipeline</t>
  </si>
  <si>
    <t xml:space="preserve">Housing First Units (Vouchers and Developed Units) </t>
  </si>
  <si>
    <t>TENANT BASED VOUCHERS</t>
  </si>
  <si>
    <t>PSH</t>
  </si>
  <si>
    <t>Housing First</t>
  </si>
  <si>
    <t>*market*</t>
  </si>
  <si>
    <t>Scattered</t>
  </si>
  <si>
    <t>VA  VASH</t>
  </si>
  <si>
    <t>VA/HACA</t>
  </si>
  <si>
    <t>HCV Preference</t>
  </si>
  <si>
    <t>*Need to reconcile any vouchers placed at developed units.</t>
  </si>
  <si>
    <t>*How to count "Housing First" tenant based vouchers?</t>
  </si>
  <si>
    <t>*Need update from HACA to confirm number of new VASH vouchers since 1/1/2015</t>
  </si>
  <si>
    <t>2018 Goal</t>
  </si>
  <si>
    <t xml:space="preserve">Address </t>
  </si>
  <si>
    <t xml:space="preserve">Zip Code </t>
  </si>
  <si>
    <t>2301 South Lamar Blvd.</t>
  </si>
  <si>
    <t>11015 &amp; 11017 Four Points Dr.</t>
  </si>
  <si>
    <t>11320 Manchaca Road</t>
  </si>
  <si>
    <t>2921 E 17th Street</t>
  </si>
  <si>
    <t>2501 W Braker Lane</t>
  </si>
  <si>
    <t>2604 Aldrich Street</t>
  </si>
  <si>
    <t>Oak Springs Villas</t>
  </si>
  <si>
    <t>3001 Oak Springs Drive</t>
  </si>
  <si>
    <t>3400 Oak Creek Drive</t>
  </si>
  <si>
    <t>1800 S IH 35</t>
  </si>
  <si>
    <t>2800 Lyons Road</t>
  </si>
  <si>
    <t>2725 Philomena Street</t>
  </si>
  <si>
    <t>21 Waller Street</t>
  </si>
  <si>
    <t>Jain Lane &amp; Shady 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</si>
</sst>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4" fillId="0" borderId="0" xfId="0" applyFont="1"/>
    <xf numFmtId="0" fontId="0" fillId="2" borderId="0" xfId="0" applyFill="1"/>
    <xf numFmtId="0" fontId="2" fillId="0" borderId="0" xfId="0" applyFont="1"/>
    <xf numFmtId="0" fontId="0" fillId="0" borderId="0" xfId="0" applyAlignment="1">
      <alignment horizontal="center"/>
    </xf>
    <xf numFmtId="44" fontId="0" fillId="0" borderId="0" xfId="1" applyFont="1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/>
    </xf>
    <xf numFmtId="6" fontId="0" fillId="0" borderId="0" xfId="1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5" fillId="0" borderId="0" xfId="0" applyFont="1"/>
    <xf numFmtId="6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6" fontId="0" fillId="0" borderId="0" xfId="0" applyNumberFormat="1" applyFont="1" applyAlignment="1">
      <alignment horizontal="center"/>
    </xf>
    <xf numFmtId="0" fontId="6" fillId="3" borderId="0" xfId="0" applyFont="1" applyFill="1" applyAlignment="1">
      <alignment horizontal="centerContinuous"/>
    </xf>
    <xf numFmtId="6" fontId="7" fillId="3" borderId="0" xfId="0" applyNumberFormat="1" applyFont="1" applyFill="1" applyAlignment="1">
      <alignment horizontal="centerContinuous"/>
    </xf>
    <xf numFmtId="0" fontId="0" fillId="3" borderId="0" xfId="0" applyFill="1" applyAlignment="1">
      <alignment horizontal="right"/>
    </xf>
    <xf numFmtId="0" fontId="0" fillId="3" borderId="0" xfId="0" applyFill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6" fontId="0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Font="1"/>
    <xf numFmtId="0" fontId="2" fillId="0" borderId="1" xfId="0" applyFont="1" applyBorder="1"/>
    <xf numFmtId="0" fontId="3" fillId="0" borderId="0" xfId="0" applyFont="1" applyAlignment="1">
      <alignment horizontal="center"/>
    </xf>
    <xf numFmtId="0" fontId="0" fillId="0" borderId="0" xfId="0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5" xfId="0" applyNumberFormat="1" applyBorder="1"/>
    <xf numFmtId="0" fontId="0" fillId="0" borderId="6" xfId="0" applyBorder="1"/>
    <xf numFmtId="0" fontId="0" fillId="0" borderId="7" xfId="0" applyBorder="1"/>
    <xf numFmtId="9" fontId="0" fillId="0" borderId="8" xfId="0" applyNumberFormat="1" applyBorder="1"/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3" sqref="D3"/>
    </sheetView>
  </sheetViews>
  <sheetFormatPr defaultRowHeight="15" x14ac:dyDescent="0.25"/>
  <cols>
    <col min="1" max="1" width="48.140625" customWidth="1"/>
    <col min="3" max="3" width="9" customWidth="1"/>
    <col min="4" max="4" width="10.140625" customWidth="1"/>
  </cols>
  <sheetData>
    <row r="1" spans="1:4" x14ac:dyDescent="0.25">
      <c r="A1" s="29"/>
      <c r="B1" s="30" t="s">
        <v>56</v>
      </c>
      <c r="C1" s="30" t="s">
        <v>57</v>
      </c>
      <c r="D1" s="31" t="s">
        <v>25</v>
      </c>
    </row>
    <row r="2" spans="1:4" x14ac:dyDescent="0.25">
      <c r="A2" s="32" t="s">
        <v>58</v>
      </c>
      <c r="B2" s="28">
        <v>40</v>
      </c>
      <c r="C2" s="28">
        <v>157</v>
      </c>
      <c r="D2" s="33">
        <f>(B2+C2)</f>
        <v>197</v>
      </c>
    </row>
    <row r="3" spans="1:4" x14ac:dyDescent="0.25">
      <c r="A3" s="32" t="s">
        <v>59</v>
      </c>
      <c r="B3" s="28">
        <v>44</v>
      </c>
      <c r="C3" s="28">
        <v>0</v>
      </c>
      <c r="D3" s="33">
        <f>(B3+C3)</f>
        <v>44</v>
      </c>
    </row>
    <row r="4" spans="1:4" x14ac:dyDescent="0.25">
      <c r="A4" s="32" t="s">
        <v>25</v>
      </c>
      <c r="B4" s="28">
        <v>84</v>
      </c>
      <c r="C4" s="28">
        <v>157</v>
      </c>
      <c r="D4" s="33">
        <f>(B4+C4)</f>
        <v>241</v>
      </c>
    </row>
    <row r="5" spans="1:4" x14ac:dyDescent="0.25">
      <c r="A5" s="32"/>
      <c r="B5" s="28"/>
      <c r="C5" s="28"/>
      <c r="D5" s="33"/>
    </row>
    <row r="6" spans="1:4" x14ac:dyDescent="0.25">
      <c r="A6" s="32"/>
      <c r="B6" s="28"/>
      <c r="C6" s="28"/>
      <c r="D6" s="33"/>
    </row>
    <row r="7" spans="1:4" x14ac:dyDescent="0.25">
      <c r="A7" s="32"/>
      <c r="B7" s="28" t="s">
        <v>60</v>
      </c>
      <c r="C7" s="28" t="s">
        <v>75</v>
      </c>
      <c r="D7" s="33" t="s">
        <v>61</v>
      </c>
    </row>
    <row r="8" spans="1:4" x14ac:dyDescent="0.25">
      <c r="A8" s="32" t="s">
        <v>62</v>
      </c>
      <c r="B8" s="28">
        <v>241</v>
      </c>
      <c r="C8" s="28">
        <v>400</v>
      </c>
      <c r="D8" s="34">
        <f>(B8/C8)*100%</f>
        <v>0.60250000000000004</v>
      </c>
    </row>
    <row r="9" spans="1:4" x14ac:dyDescent="0.25">
      <c r="A9" s="35" t="s">
        <v>63</v>
      </c>
      <c r="B9" s="36">
        <v>99</v>
      </c>
      <c r="C9" s="36">
        <v>200</v>
      </c>
      <c r="D9" s="37">
        <f>(B9/C9)*100%</f>
        <v>0.495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topLeftCell="A10" workbookViewId="0">
      <selection activeCell="C40" sqref="C40"/>
    </sheetView>
  </sheetViews>
  <sheetFormatPr defaultRowHeight="15" x14ac:dyDescent="0.25"/>
  <cols>
    <col min="1" max="1" width="34.5703125" customWidth="1"/>
    <col min="2" max="4" width="25.85546875" customWidth="1"/>
    <col min="5" max="5" width="29.7109375" customWidth="1"/>
    <col min="6" max="6" width="21.42578125" customWidth="1"/>
    <col min="7" max="7" width="19.42578125" customWidth="1"/>
    <col min="10" max="10" width="12.42578125" customWidth="1"/>
  </cols>
  <sheetData>
    <row r="1" spans="1:10" ht="17.25" x14ac:dyDescent="0.3">
      <c r="A1" s="38" t="s">
        <v>0</v>
      </c>
      <c r="B1" s="38"/>
      <c r="C1" s="38"/>
      <c r="D1" s="38"/>
      <c r="E1" s="38"/>
      <c r="F1" s="38"/>
      <c r="G1" s="38"/>
    </row>
    <row r="2" spans="1:10" x14ac:dyDescent="0.25">
      <c r="A2" s="1" t="s">
        <v>1</v>
      </c>
    </row>
    <row r="3" spans="1:10" x14ac:dyDescent="0.25">
      <c r="A3" s="39" t="s">
        <v>2</v>
      </c>
      <c r="B3" s="39"/>
      <c r="C3" s="39"/>
      <c r="D3" s="39"/>
      <c r="E3" s="39"/>
      <c r="F3" s="39"/>
      <c r="G3" s="39"/>
      <c r="H3" s="2"/>
      <c r="I3" s="2"/>
      <c r="J3" s="2"/>
    </row>
    <row r="4" spans="1:10" x14ac:dyDescent="0.25">
      <c r="A4" s="3" t="s">
        <v>3</v>
      </c>
      <c r="B4" s="3" t="s">
        <v>4</v>
      </c>
      <c r="C4" s="3"/>
      <c r="D4" s="3"/>
      <c r="E4" s="3" t="s">
        <v>5</v>
      </c>
      <c r="F4" s="3" t="s">
        <v>6</v>
      </c>
      <c r="G4" s="3" t="s">
        <v>7</v>
      </c>
      <c r="I4" s="3" t="s">
        <v>8</v>
      </c>
      <c r="J4" s="3" t="s">
        <v>9</v>
      </c>
    </row>
    <row r="5" spans="1:10" x14ac:dyDescent="0.25">
      <c r="A5" t="s">
        <v>10</v>
      </c>
      <c r="B5" t="s">
        <v>11</v>
      </c>
      <c r="E5" s="4" t="s">
        <v>12</v>
      </c>
      <c r="F5" s="4" t="s">
        <v>13</v>
      </c>
      <c r="G5" s="5" t="s">
        <v>14</v>
      </c>
      <c r="H5" s="6" t="s">
        <v>15</v>
      </c>
      <c r="I5">
        <v>9</v>
      </c>
    </row>
    <row r="6" spans="1:10" x14ac:dyDescent="0.25">
      <c r="A6" t="s">
        <v>16</v>
      </c>
      <c r="B6" t="s">
        <v>11</v>
      </c>
      <c r="E6" s="4" t="s">
        <v>17</v>
      </c>
      <c r="F6" s="7" t="s">
        <v>17</v>
      </c>
      <c r="G6" s="7" t="s">
        <v>18</v>
      </c>
      <c r="H6" s="6"/>
    </row>
    <row r="7" spans="1:10" x14ac:dyDescent="0.25">
      <c r="A7" t="s">
        <v>19</v>
      </c>
      <c r="B7" t="s">
        <v>11</v>
      </c>
      <c r="E7" s="4" t="s">
        <v>20</v>
      </c>
      <c r="F7" s="4" t="s">
        <v>21</v>
      </c>
      <c r="G7" s="7" t="s">
        <v>22</v>
      </c>
      <c r="H7" s="6" t="s">
        <v>15</v>
      </c>
      <c r="I7">
        <v>5</v>
      </c>
    </row>
    <row r="8" spans="1:10" x14ac:dyDescent="0.25">
      <c r="A8" t="s">
        <v>23</v>
      </c>
      <c r="B8" t="s">
        <v>11</v>
      </c>
      <c r="E8" s="4">
        <v>12</v>
      </c>
      <c r="F8" s="4">
        <v>72</v>
      </c>
      <c r="G8" s="8">
        <v>1875000</v>
      </c>
      <c r="H8" s="6" t="s">
        <v>15</v>
      </c>
      <c r="I8">
        <v>12</v>
      </c>
    </row>
    <row r="9" spans="1:10" x14ac:dyDescent="0.25">
      <c r="A9" t="s">
        <v>24</v>
      </c>
      <c r="B9" t="s">
        <v>11</v>
      </c>
      <c r="E9" s="4">
        <v>4</v>
      </c>
      <c r="F9" s="4">
        <v>20</v>
      </c>
      <c r="G9" s="8">
        <v>1376070</v>
      </c>
      <c r="H9" s="6" t="s">
        <v>15</v>
      </c>
      <c r="I9">
        <v>4</v>
      </c>
    </row>
    <row r="10" spans="1:10" x14ac:dyDescent="0.25">
      <c r="A10" s="9" t="s">
        <v>25</v>
      </c>
      <c r="E10" s="10">
        <f>9+5+12+4</f>
        <v>30</v>
      </c>
      <c r="F10" s="4"/>
    </row>
    <row r="11" spans="1:10" x14ac:dyDescent="0.25">
      <c r="A11" s="39" t="s">
        <v>26</v>
      </c>
      <c r="B11" s="39"/>
      <c r="C11" s="39"/>
      <c r="D11" s="39"/>
      <c r="E11" s="39"/>
      <c r="F11" s="39"/>
      <c r="G11" s="39"/>
      <c r="H11" s="2"/>
      <c r="I11" s="2"/>
      <c r="J11" s="2"/>
    </row>
    <row r="12" spans="1:10" x14ac:dyDescent="0.25">
      <c r="A12" s="3" t="s">
        <v>3</v>
      </c>
      <c r="B12" s="3" t="s">
        <v>4</v>
      </c>
      <c r="C12" s="3" t="s">
        <v>76</v>
      </c>
      <c r="D12" s="3" t="s">
        <v>77</v>
      </c>
      <c r="E12" s="3" t="s">
        <v>5</v>
      </c>
      <c r="F12" s="3" t="s">
        <v>6</v>
      </c>
      <c r="G12" s="3" t="s">
        <v>7</v>
      </c>
    </row>
    <row r="13" spans="1:10" x14ac:dyDescent="0.25">
      <c r="A13" t="s">
        <v>16</v>
      </c>
      <c r="B13" t="s">
        <v>11</v>
      </c>
      <c r="C13" t="s">
        <v>78</v>
      </c>
      <c r="D13">
        <v>78704</v>
      </c>
      <c r="E13" s="4" t="s">
        <v>27</v>
      </c>
      <c r="F13" s="4" t="s">
        <v>27</v>
      </c>
      <c r="G13" s="7" t="s">
        <v>28</v>
      </c>
    </row>
    <row r="14" spans="1:10" x14ac:dyDescent="0.25">
      <c r="A14" t="s">
        <v>23</v>
      </c>
      <c r="B14" t="s">
        <v>11</v>
      </c>
      <c r="C14" t="s">
        <v>79</v>
      </c>
      <c r="D14">
        <v>78726</v>
      </c>
      <c r="E14" s="4" t="s">
        <v>29</v>
      </c>
      <c r="F14" s="4" t="s">
        <v>29</v>
      </c>
      <c r="G14" s="4" t="s">
        <v>30</v>
      </c>
    </row>
    <row r="15" spans="1:10" x14ac:dyDescent="0.25">
      <c r="A15" t="s">
        <v>31</v>
      </c>
      <c r="B15" s="11" t="s">
        <v>32</v>
      </c>
      <c r="C15" s="11" t="s">
        <v>80</v>
      </c>
      <c r="D15" s="11">
        <v>78748</v>
      </c>
      <c r="E15" s="4">
        <v>10</v>
      </c>
      <c r="F15" s="4">
        <v>43</v>
      </c>
      <c r="G15" s="12">
        <v>3300000</v>
      </c>
      <c r="H15" s="6" t="s">
        <v>15</v>
      </c>
      <c r="I15">
        <v>10</v>
      </c>
    </row>
    <row r="16" spans="1:10" x14ac:dyDescent="0.25">
      <c r="A16" t="s">
        <v>33</v>
      </c>
      <c r="B16" t="s">
        <v>34</v>
      </c>
      <c r="C16" t="s">
        <v>81</v>
      </c>
      <c r="D16">
        <v>78702</v>
      </c>
      <c r="E16" s="4">
        <v>3</v>
      </c>
      <c r="F16" s="4">
        <v>58</v>
      </c>
      <c r="G16" s="12">
        <v>2500000</v>
      </c>
      <c r="H16" s="6" t="s">
        <v>15</v>
      </c>
      <c r="I16">
        <v>3</v>
      </c>
    </row>
    <row r="17" spans="1:10" x14ac:dyDescent="0.25">
      <c r="A17" s="9" t="s">
        <v>25</v>
      </c>
      <c r="E17" s="10">
        <v>13</v>
      </c>
    </row>
    <row r="18" spans="1:10" x14ac:dyDescent="0.25">
      <c r="A18" s="39" t="s">
        <v>35</v>
      </c>
      <c r="B18" s="39"/>
      <c r="C18" s="39"/>
      <c r="D18" s="39"/>
      <c r="E18" s="39"/>
      <c r="F18" s="39"/>
      <c r="G18" s="39"/>
      <c r="H18" s="2"/>
      <c r="I18" s="2"/>
      <c r="J18" s="2"/>
    </row>
    <row r="19" spans="1:10" x14ac:dyDescent="0.25">
      <c r="A19" s="3" t="s">
        <v>3</v>
      </c>
      <c r="B19" s="3" t="s">
        <v>4</v>
      </c>
      <c r="C19" s="3"/>
      <c r="D19" s="3"/>
      <c r="E19" s="3" t="s">
        <v>5</v>
      </c>
      <c r="F19" s="3" t="s">
        <v>6</v>
      </c>
      <c r="G19" s="3" t="s">
        <v>7</v>
      </c>
    </row>
    <row r="20" spans="1:10" x14ac:dyDescent="0.25">
      <c r="A20" s="11" t="s">
        <v>36</v>
      </c>
      <c r="B20" s="11" t="s">
        <v>37</v>
      </c>
      <c r="C20" t="s">
        <v>82</v>
      </c>
      <c r="D20">
        <v>78758</v>
      </c>
      <c r="E20" s="13">
        <v>6</v>
      </c>
      <c r="F20" s="14">
        <v>27</v>
      </c>
      <c r="G20" s="15">
        <v>2192000</v>
      </c>
      <c r="H20" s="6" t="s">
        <v>15</v>
      </c>
      <c r="I20" s="1">
        <v>6</v>
      </c>
      <c r="J20" s="1"/>
    </row>
    <row r="21" spans="1:10" x14ac:dyDescent="0.25">
      <c r="A21" s="11" t="s">
        <v>38</v>
      </c>
      <c r="B21" s="11" t="s">
        <v>39</v>
      </c>
      <c r="C21" s="11" t="s">
        <v>91</v>
      </c>
      <c r="D21" s="11">
        <v>78721</v>
      </c>
      <c r="E21" s="13">
        <v>4</v>
      </c>
      <c r="F21" s="14">
        <v>31</v>
      </c>
      <c r="G21" s="15">
        <v>1600000</v>
      </c>
      <c r="H21" s="6" t="s">
        <v>15</v>
      </c>
      <c r="I21">
        <v>4</v>
      </c>
    </row>
    <row r="22" spans="1:10" x14ac:dyDescent="0.25">
      <c r="A22" s="11" t="s">
        <v>40</v>
      </c>
      <c r="B22" s="11" t="s">
        <v>41</v>
      </c>
      <c r="C22" t="s">
        <v>83</v>
      </c>
      <c r="D22">
        <v>78723</v>
      </c>
      <c r="E22" s="13">
        <v>10</v>
      </c>
      <c r="F22" s="13">
        <v>47</v>
      </c>
      <c r="G22" s="15">
        <v>4000000</v>
      </c>
      <c r="H22" s="6" t="s">
        <v>15</v>
      </c>
      <c r="I22">
        <v>10</v>
      </c>
    </row>
    <row r="23" spans="1:10" x14ac:dyDescent="0.25">
      <c r="A23" s="11"/>
      <c r="B23" s="11"/>
      <c r="C23" s="11"/>
      <c r="D23" s="11"/>
      <c r="E23" s="13"/>
      <c r="F23" s="13"/>
      <c r="G23" s="15"/>
      <c r="H23" s="6"/>
    </row>
    <row r="24" spans="1:10" x14ac:dyDescent="0.25">
      <c r="A24" s="16" t="s">
        <v>42</v>
      </c>
      <c r="B24" s="16"/>
      <c r="C24" s="16"/>
      <c r="D24" s="16"/>
      <c r="E24" s="16"/>
      <c r="F24" s="16"/>
      <c r="G24" s="17"/>
      <c r="H24" s="18"/>
      <c r="I24" s="19"/>
      <c r="J24" s="19"/>
    </row>
    <row r="25" spans="1:10" x14ac:dyDescent="0.25">
      <c r="A25" s="3" t="s">
        <v>3</v>
      </c>
      <c r="B25" s="3" t="s">
        <v>4</v>
      </c>
      <c r="C25" s="3"/>
      <c r="D25" s="3"/>
      <c r="E25" s="3" t="s">
        <v>5</v>
      </c>
      <c r="F25" s="3" t="s">
        <v>6</v>
      </c>
      <c r="G25" s="3" t="s">
        <v>7</v>
      </c>
    </row>
    <row r="26" spans="1:10" x14ac:dyDescent="0.25">
      <c r="A26" s="20" t="s">
        <v>84</v>
      </c>
      <c r="B26" s="20" t="s">
        <v>43</v>
      </c>
      <c r="C26" t="s">
        <v>85</v>
      </c>
      <c r="D26">
        <v>78702</v>
      </c>
      <c r="E26" s="21">
        <v>50</v>
      </c>
      <c r="F26" s="21">
        <v>50</v>
      </c>
      <c r="G26" s="22">
        <v>3888112</v>
      </c>
      <c r="H26" s="23" t="s">
        <v>15</v>
      </c>
      <c r="I26" s="24">
        <v>50</v>
      </c>
      <c r="J26" s="24">
        <v>50</v>
      </c>
    </row>
    <row r="27" spans="1:10" x14ac:dyDescent="0.25">
      <c r="A27" s="20" t="s">
        <v>44</v>
      </c>
      <c r="B27" s="20" t="s">
        <v>45</v>
      </c>
      <c r="C27" t="s">
        <v>86</v>
      </c>
      <c r="D27">
        <v>78727</v>
      </c>
      <c r="E27" s="21">
        <v>25</v>
      </c>
      <c r="F27" s="21">
        <v>52</v>
      </c>
      <c r="G27" s="22">
        <f>2120000+1200000</f>
        <v>3320000</v>
      </c>
      <c r="H27" s="23" t="s">
        <v>15</v>
      </c>
      <c r="I27" s="24">
        <v>25</v>
      </c>
      <c r="J27" s="24"/>
    </row>
    <row r="28" spans="1:10" x14ac:dyDescent="0.25">
      <c r="A28" s="20" t="s">
        <v>46</v>
      </c>
      <c r="B28" s="20" t="s">
        <v>11</v>
      </c>
      <c r="C28" s="20" t="s">
        <v>89</v>
      </c>
      <c r="D28" s="20">
        <v>78723</v>
      </c>
      <c r="E28" s="21">
        <v>14</v>
      </c>
      <c r="F28" s="21">
        <f>E28+66</f>
        <v>80</v>
      </c>
      <c r="G28" s="22">
        <v>4000000</v>
      </c>
      <c r="H28" s="23" t="s">
        <v>15</v>
      </c>
      <c r="I28" s="24">
        <v>13</v>
      </c>
      <c r="J28" s="24"/>
    </row>
    <row r="29" spans="1:10" x14ac:dyDescent="0.25">
      <c r="A29" s="20" t="s">
        <v>47</v>
      </c>
      <c r="B29" s="20" t="s">
        <v>45</v>
      </c>
      <c r="C29" t="s">
        <v>87</v>
      </c>
      <c r="D29">
        <v>78704</v>
      </c>
      <c r="E29" s="21">
        <v>7</v>
      </c>
      <c r="F29" s="21">
        <v>30</v>
      </c>
      <c r="G29" s="22">
        <v>1500000</v>
      </c>
      <c r="H29" s="23" t="s">
        <v>15</v>
      </c>
      <c r="I29" s="24">
        <v>7</v>
      </c>
      <c r="J29" s="24"/>
    </row>
    <row r="30" spans="1:10" x14ac:dyDescent="0.25">
      <c r="A30" s="20" t="s">
        <v>48</v>
      </c>
      <c r="B30" s="20" t="s">
        <v>49</v>
      </c>
      <c r="C30" t="s">
        <v>88</v>
      </c>
      <c r="D30">
        <v>78702</v>
      </c>
      <c r="E30" s="21">
        <v>10</v>
      </c>
      <c r="F30" s="21">
        <v>23</v>
      </c>
      <c r="G30" s="22">
        <f>810000+1000000</f>
        <v>1810000</v>
      </c>
      <c r="H30" s="23" t="s">
        <v>15</v>
      </c>
      <c r="I30" s="24">
        <v>29</v>
      </c>
      <c r="J30" s="24">
        <v>5</v>
      </c>
    </row>
    <row r="31" spans="1:10" x14ac:dyDescent="0.25">
      <c r="A31" s="20" t="s">
        <v>50</v>
      </c>
      <c r="B31" s="20" t="s">
        <v>41</v>
      </c>
      <c r="C31" s="20" t="s">
        <v>90</v>
      </c>
      <c r="D31" s="20">
        <v>78702</v>
      </c>
      <c r="E31" s="21">
        <v>10</v>
      </c>
      <c r="F31" s="21">
        <v>270</v>
      </c>
      <c r="G31" s="22">
        <f>3500000+3479000</f>
        <v>6979000</v>
      </c>
      <c r="H31" s="23" t="s">
        <v>15</v>
      </c>
      <c r="I31" s="24">
        <v>10</v>
      </c>
      <c r="J31" s="24"/>
    </row>
    <row r="32" spans="1:10" x14ac:dyDescent="0.25">
      <c r="A32" s="25"/>
      <c r="B32" s="25"/>
      <c r="C32" s="25"/>
      <c r="D32" s="25"/>
      <c r="E32" s="14"/>
      <c r="I32" s="26">
        <f>SUM(I5:I31)</f>
        <v>197</v>
      </c>
      <c r="J32" s="26">
        <f>SUM(J5:J31)</f>
        <v>55</v>
      </c>
    </row>
    <row r="33" spans="1:8" ht="17.25" x14ac:dyDescent="0.3">
      <c r="H33" s="27"/>
    </row>
    <row r="34" spans="1:8" ht="17.25" x14ac:dyDescent="0.3">
      <c r="A34" s="25" t="s">
        <v>51</v>
      </c>
      <c r="B34" s="3"/>
      <c r="C34" s="3"/>
      <c r="D34" s="3"/>
      <c r="E34" s="3"/>
      <c r="F34" s="3"/>
      <c r="G34" s="3"/>
      <c r="H34" s="27"/>
    </row>
    <row r="35" spans="1:8" ht="17.25" x14ac:dyDescent="0.3">
      <c r="A35" s="25" t="s">
        <v>52</v>
      </c>
      <c r="B35" s="3"/>
      <c r="C35" s="3"/>
      <c r="D35" s="3"/>
      <c r="E35" s="3"/>
      <c r="F35" s="3"/>
      <c r="G35" s="3"/>
      <c r="H35" s="27"/>
    </row>
    <row r="36" spans="1:8" ht="17.25" x14ac:dyDescent="0.3">
      <c r="A36" s="25" t="s">
        <v>53</v>
      </c>
      <c r="B36" s="3"/>
      <c r="C36" s="3"/>
      <c r="D36" s="3"/>
      <c r="E36" s="3"/>
      <c r="F36" s="3"/>
      <c r="G36" s="3"/>
      <c r="H36" s="27"/>
    </row>
    <row r="37" spans="1:8" ht="17.25" x14ac:dyDescent="0.3">
      <c r="A37" s="25" t="s">
        <v>54</v>
      </c>
      <c r="B37" s="3"/>
      <c r="C37" s="3"/>
      <c r="D37" s="3"/>
      <c r="E37" s="3"/>
      <c r="F37" s="3"/>
      <c r="G37" s="3"/>
      <c r="H37" s="27"/>
    </row>
    <row r="38" spans="1:8" ht="17.25" x14ac:dyDescent="0.3">
      <c r="A38" s="25" t="s">
        <v>55</v>
      </c>
      <c r="B38" s="3"/>
      <c r="C38" s="3"/>
      <c r="D38" s="3"/>
      <c r="E38" s="3"/>
      <c r="F38" s="3"/>
      <c r="G38" s="3"/>
      <c r="H38" s="27"/>
    </row>
  </sheetData>
  <mergeCells count="4">
    <mergeCell ref="A1:G1"/>
    <mergeCell ref="A3:G3"/>
    <mergeCell ref="A11:G11"/>
    <mergeCell ref="A18:G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G22" sqref="G22"/>
    </sheetView>
  </sheetViews>
  <sheetFormatPr defaultRowHeight="15" x14ac:dyDescent="0.25"/>
  <sheetData>
    <row r="1" spans="1:8" x14ac:dyDescent="0.25">
      <c r="A1" t="s">
        <v>64</v>
      </c>
      <c r="G1" t="s">
        <v>65</v>
      </c>
      <c r="H1" t="s">
        <v>66</v>
      </c>
    </row>
    <row r="2" spans="1:8" x14ac:dyDescent="0.25">
      <c r="A2" t="s">
        <v>67</v>
      </c>
      <c r="B2" t="s">
        <v>67</v>
      </c>
      <c r="C2" t="s">
        <v>68</v>
      </c>
      <c r="D2" t="s">
        <v>69</v>
      </c>
      <c r="E2" t="s">
        <v>70</v>
      </c>
      <c r="F2" t="s">
        <v>56</v>
      </c>
      <c r="G2">
        <v>44</v>
      </c>
      <c r="H2">
        <v>44</v>
      </c>
    </row>
    <row r="3" spans="1:8" x14ac:dyDescent="0.25">
      <c r="A3" t="s">
        <v>67</v>
      </c>
      <c r="B3" t="s">
        <v>67</v>
      </c>
      <c r="C3" t="s">
        <v>68</v>
      </c>
      <c r="D3" t="s">
        <v>71</v>
      </c>
      <c r="E3" t="s">
        <v>71</v>
      </c>
      <c r="F3" t="s">
        <v>56</v>
      </c>
    </row>
    <row r="5" spans="1:8" x14ac:dyDescent="0.25">
      <c r="A5" t="s">
        <v>56</v>
      </c>
      <c r="B5">
        <v>44</v>
      </c>
    </row>
    <row r="6" spans="1:8" x14ac:dyDescent="0.25">
      <c r="A6" t="s">
        <v>57</v>
      </c>
    </row>
    <row r="10" spans="1:8" x14ac:dyDescent="0.25">
      <c r="A10" t="s">
        <v>72</v>
      </c>
    </row>
    <row r="11" spans="1:8" x14ac:dyDescent="0.25">
      <c r="A11" t="s">
        <v>73</v>
      </c>
    </row>
    <row r="12" spans="1:8" x14ac:dyDescent="0.25">
      <c r="A12" t="s">
        <v>74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26DDE75041EF469F067ED11901CA5E" ma:contentTypeVersion="2" ma:contentTypeDescription="Create a new document." ma:contentTypeScope="" ma:versionID="0418e76300596db3c74f3577f4bbae95">
  <xsd:schema xmlns:xsd="http://www.w3.org/2001/XMLSchema" xmlns:xs="http://www.w3.org/2001/XMLSchema" xmlns:p="http://schemas.microsoft.com/office/2006/metadata/properties" xmlns:ns2="736cca84-78de-4817-ae59-83d53bab5e7b" targetNamespace="http://schemas.microsoft.com/office/2006/metadata/properties" ma:root="true" ma:fieldsID="0ea1e29c1bc27af734e436bca1f8b256" ns2:_="">
    <xsd:import namespace="736cca84-78de-4817-ae59-83d53bab5e7b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6cca84-78de-4817-ae59-83d53bab5e7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736cca84-78de-4817-ae59-83d53bab5e7b">CCSTV4XACJDS-53-650</_dlc_DocId>
    <_dlc_DocIdUrl xmlns="736cca84-78de-4817-ae59-83d53bab5e7b">
      <Url>http://coaspweb1.coacd.org/sites/NHCD/PPO/_layouts/15/DocIdRedir.aspx?ID=CCSTV4XACJDS-53-650</Url>
      <Description>CCSTV4XACJDS-53-650</Description>
    </_dlc_DocIdUrl>
  </documentManagement>
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D191777F-DCB2-4CE5-A649-7D32620C93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9D3ABB7-8F1A-4CF8-8A3D-F080BC3750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6cca84-78de-4817-ae59-83d53bab5e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4D668CE-09B6-407B-AB04-C15071D12DA7}">
  <ds:schemaRefs>
    <ds:schemaRef ds:uri="http://purl.org/dc/elements/1.1/"/>
    <ds:schemaRef ds:uri="http://www.w3.org/XML/1998/namespace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736cca84-78de-4817-ae59-83d53bab5e7b"/>
    <ds:schemaRef ds:uri="http://schemas.openxmlformats.org/package/2006/metadata/core-properties"/>
    <ds:schemaRef ds:uri="http://schemas.microsoft.com/office/2006/metadata/properties"/>
  </ds:schemaRefs>
</ds:datastoreItem>
</file>

<file path=customXml/itemProps4.xml><?xml version="1.0" encoding="utf-8"?>
<ds:datastoreItem xmlns:ds="http://schemas.openxmlformats.org/officeDocument/2006/customXml" ds:itemID="{2C7F37C7-7A0D-4FF8-83E3-A6EECB6ECCA0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Goal</vt:lpstr>
      <vt:lpstr>NHCD PSH Count</vt:lpstr>
      <vt:lpstr>Tenant Based Vouchers</vt:lpstr>
    </vt:vector>
  </TitlesOfParts>
  <Company>City of Austin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Rudow, Joshua</dc:creator>
  <cp:lastModifiedBy>Siller, Jamila</cp:lastModifiedBy>
  <dcterms:created xsi:type="dcterms:W3CDTF">2017-11-20T16:20:03Z</dcterms:created>
  <dcterms:modified xsi:type="dcterms:W3CDTF">2018-01-19T21:21:42Z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0x0101005626DDE75041EF469F067ED11901CA5E</vt:lpwstr>
  </property>
  <property fmtid="{D5CDD505-2E9C-101B-9397-08002B2CF9AE}" pid="3" name="_dlc_DocIdItemGuid">
    <vt:lpwstr>3862f3a2-ab45-4361-9412-cc9b77b0225d</vt:lpwstr>
  </property>
</Properties>
</file>