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Perf Mgmt\Dashboards and Data\ESRI\Esri Dashboard - Health and Environment\"/>
    </mc:Choice>
  </mc:AlternateContent>
  <bookViews>
    <workbookView xWindow="0" yWindow="0" windowWidth="25200" windowHeight="11370"/>
  </bookViews>
  <sheets>
    <sheet name="Outcome Template" sheetId="1" r:id="rId1"/>
  </sheets>
  <calcPr calcId="152511"/>
</workbook>
</file>

<file path=xl/calcChain.xml><?xml version="1.0" encoding="utf-8"?>
<calcChain xmlns="http://schemas.openxmlformats.org/spreadsheetml/2006/main">
  <c r="C21" i="1" l="1"/>
  <c r="G5" i="1"/>
  <c r="M5" i="1"/>
  <c r="N5" i="1"/>
  <c r="C12" i="1"/>
  <c r="F21" i="1"/>
  <c r="E21" i="1"/>
  <c r="D21" i="1"/>
  <c r="F12" i="1"/>
  <c r="E12" i="1"/>
  <c r="D12" i="1"/>
  <c r="L5" i="1"/>
  <c r="G14" i="1"/>
  <c r="G21" i="1"/>
  <c r="K12" i="1"/>
  <c r="K21" i="1"/>
  <c r="G6" i="1"/>
  <c r="I6" i="1"/>
  <c r="G15" i="1"/>
  <c r="I15" i="1"/>
  <c r="L8" i="1"/>
  <c r="L7" i="1"/>
  <c r="L6" i="1"/>
  <c r="G7" i="1"/>
  <c r="I7" i="1"/>
  <c r="G16" i="1"/>
  <c r="I16" i="1"/>
  <c r="G8" i="1"/>
  <c r="G17" i="1"/>
  <c r="I17" i="1"/>
  <c r="G9" i="1"/>
  <c r="G18" i="1"/>
  <c r="M9" i="1"/>
  <c r="N9" i="1"/>
  <c r="L9" i="1"/>
  <c r="G10" i="1"/>
  <c r="I10" i="1"/>
  <c r="G19" i="1"/>
  <c r="I19" i="1"/>
  <c r="L10" i="1"/>
  <c r="G11" i="1"/>
  <c r="G20" i="1"/>
  <c r="I20" i="1"/>
  <c r="L11" i="1"/>
  <c r="H12" i="1"/>
  <c r="H21" i="1"/>
  <c r="F23" i="1"/>
  <c r="F25" i="1"/>
  <c r="F24" i="1"/>
  <c r="C23" i="1"/>
  <c r="C26" i="1"/>
  <c r="C24" i="1"/>
  <c r="E23" i="1"/>
  <c r="E26" i="1"/>
  <c r="D23" i="1"/>
  <c r="D25" i="1"/>
  <c r="E24" i="1"/>
  <c r="D24" i="1"/>
  <c r="C25" i="1"/>
  <c r="I14" i="1"/>
  <c r="K23" i="1"/>
  <c r="I9" i="1"/>
  <c r="E25" i="1"/>
  <c r="M6" i="1"/>
  <c r="N6" i="1"/>
  <c r="M8" i="1"/>
  <c r="N8" i="1"/>
  <c r="M11" i="1"/>
  <c r="N11" i="1"/>
  <c r="G23" i="1"/>
  <c r="E27" i="1"/>
  <c r="M7" i="1"/>
  <c r="N7" i="1"/>
  <c r="M10" i="1"/>
  <c r="N10" i="1"/>
  <c r="I8" i="1"/>
  <c r="I11" i="1"/>
  <c r="F26" i="1"/>
  <c r="C27" i="1"/>
  <c r="G12" i="1"/>
  <c r="I18" i="1"/>
  <c r="I21" i="1"/>
  <c r="D26" i="1"/>
  <c r="I5" i="1"/>
  <c r="I12" i="1"/>
  <c r="D27" i="1"/>
  <c r="F27" i="1"/>
</calcChain>
</file>

<file path=xl/sharedStrings.xml><?xml version="1.0" encoding="utf-8"?>
<sst xmlns="http://schemas.openxmlformats.org/spreadsheetml/2006/main" count="62" uniqueCount="43">
  <si>
    <t>Identifier</t>
  </si>
  <si>
    <t>Contract  Goal  Amounts</t>
  </si>
  <si>
    <t>PERCENT TOTAL by Quarter</t>
  </si>
  <si>
    <t>YTD Variance</t>
  </si>
  <si>
    <t>Quarter Variance</t>
  </si>
  <si>
    <t>Qtr Goal</t>
  </si>
  <si>
    <t>Agency Actuals (YTD)</t>
  </si>
  <si>
    <t>Total Actual Percent of Contracted City Goal Achieved</t>
  </si>
  <si>
    <t>DENOMINATOR</t>
  </si>
  <si>
    <t>NUMERATOR</t>
  </si>
  <si>
    <t>RATE TOTAL</t>
  </si>
  <si>
    <t>NUMERATOR SUBTOTAL</t>
  </si>
  <si>
    <t>DENOMINATOR SUBTOTAL</t>
  </si>
  <si>
    <t>Total Contracted Rate</t>
  </si>
  <si>
    <t>Total Actual Rate (YTD)</t>
  </si>
  <si>
    <t>Variance (YTD)</t>
  </si>
  <si>
    <t>Total Program Goal</t>
  </si>
  <si>
    <r>
      <t>Agency CITY ONLY</t>
    </r>
    <r>
      <rPr>
        <sz val="10"/>
        <color indexed="8"/>
        <rFont val="Arial"/>
        <family val="2"/>
      </rPr>
      <t xml:space="preserve"> Program Performance</t>
    </r>
  </si>
  <si>
    <t>HHSD
Comments-Q1:</t>
  </si>
  <si>
    <t>HHSD
Comments-Q2:</t>
  </si>
  <si>
    <t>HHSD
Comments-Q3:</t>
  </si>
  <si>
    <t>HHSD
Comments-Q4:</t>
  </si>
  <si>
    <t>Oct-Dec 2016</t>
  </si>
  <si>
    <t>Jan-Mar 2017</t>
  </si>
  <si>
    <t>Apr-Jun 2017</t>
  </si>
  <si>
    <t>Jul-Sep 2017</t>
  </si>
  <si>
    <t>Original Business Plan Goals FY 2016-17</t>
  </si>
  <si>
    <t>CYE Business Plan Goals FY 2016-17</t>
  </si>
  <si>
    <t>Business Plan  8761</t>
  </si>
  <si>
    <t>OC1</t>
  </si>
  <si>
    <t>Austin Latino/a Lesbian &amp; Gay Organization, LGTBQ People of Color Sexual Health and Wellness</t>
  </si>
  <si>
    <t>Austin Revitalization Authority, AOCSC African American Women Healthy Love Project</t>
  </si>
  <si>
    <t>Catholic Charities of Central Texas, Immigration Legal Services and Counseling</t>
  </si>
  <si>
    <t>Sickle Cell Texas Marc Thomas Foundation, Health Equity-SC</t>
  </si>
  <si>
    <t>The University of Texas at Austin, AAAHCT Health Program</t>
  </si>
  <si>
    <t>The University of Texas at Austin, Mama Sana/Vibrant Woman Maternal Equity Program</t>
  </si>
  <si>
    <t>OC2</t>
  </si>
  <si>
    <t>Meals on Wheels and More, Inc., Health Equity - MOWAM</t>
  </si>
  <si>
    <t>Percent of individuals who achieve healthy outcomes as a result of receiving services through Health Equity (Social Service) Contracts</t>
  </si>
  <si>
    <t>Catholic Charities of Central Texas and Meals on Wheels and More, Inc. together account for 79% of clients served by this measure, and both agencies were significantly below the business plan measure goal.  Meals on Wheels had an outcome of 65%; they attribute the lower outcome to a revision of their client survey which expanded the number of illnesses which could be attributed to impacting overall food intake. Catholic Charities had an outcome of 14.8%, which they attribute to many clients failing to complete their 6 sessions required by the program to be counted as a positive outcome due to holiday conflicts.  Catholic Charities expects outcome numbers to return to normal in the following quarters.  When these two agencies are removed, the average outcome across the other five agencies is over 93%.</t>
  </si>
  <si>
    <r>
      <t>Q2 Comments</t>
    </r>
    <r>
      <rPr>
        <b/>
        <sz val="9"/>
        <color indexed="8"/>
        <rFont val="Arial"/>
        <family val="2"/>
      </rPr>
      <t xml:space="preserve">: </t>
    </r>
    <r>
      <rPr>
        <sz val="9"/>
        <color indexed="8"/>
        <rFont val="Arial"/>
        <family val="2"/>
      </rPr>
      <t xml:space="preserve">Q2 has a variance of -9.45%.  The two largest contributors to the lower outcomes are Meals on Wheels and More with 65% for Q2 which they attribute to a change on the Nutrition Risk Assessment tool resulting in lower scores for consistent services that used to rate higher; and Catholic Charities of Central Texas for the Immigration Legal Services and Counseling Program with 14.8% for Q2 which they attribute to clients missing required sessions due to the holidays, making it impossible to administer the post therapy survey.  This number is expected to even out in Q3 when this process can be completed.  </t>
    </r>
    <r>
      <rPr>
        <b/>
        <u/>
        <sz val="9"/>
        <color indexed="8"/>
        <rFont val="Arial"/>
        <family val="2"/>
      </rPr>
      <t>YTD Comments</t>
    </r>
    <r>
      <rPr>
        <b/>
        <sz val="9"/>
        <color indexed="8"/>
        <rFont val="Arial"/>
        <family val="2"/>
      </rPr>
      <t xml:space="preserve">: </t>
    </r>
    <r>
      <rPr>
        <sz val="9"/>
        <color indexed="8"/>
        <rFont val="Arial"/>
        <family val="2"/>
      </rPr>
      <t>There is a -12.83% variance YTD, which is largely attributable to the lower than anticipated rates for Meals on Wheels and More.  This change is due to the standardizes scoring system for the Nutrition Risk Assessment Tool, which is consistently bringing in their scores lower than before that change even though their services have not changed in intensity or quality.</t>
    </r>
    <r>
      <rPr>
        <b/>
        <sz val="9"/>
        <color indexed="8"/>
        <rFont val="Arial"/>
        <family val="2"/>
      </rPr>
      <t xml:space="preserve"> </t>
    </r>
    <r>
      <rPr>
        <sz val="9"/>
        <color indexed="8"/>
        <rFont val="Arial"/>
        <family val="2"/>
      </rPr>
      <t xml:space="preserve"> </t>
    </r>
    <r>
      <rPr>
        <b/>
        <u/>
        <sz val="9"/>
        <color indexed="8"/>
        <rFont val="Arial"/>
        <family val="2"/>
      </rPr>
      <t>CYE Comments</t>
    </r>
    <r>
      <rPr>
        <b/>
        <sz val="9"/>
        <color indexed="8"/>
        <rFont val="Arial"/>
        <family val="2"/>
      </rPr>
      <t xml:space="preserve">: </t>
    </r>
    <r>
      <rPr>
        <sz val="9"/>
        <color indexed="8"/>
        <rFont val="Arial"/>
        <family val="2"/>
      </rPr>
      <t>The original business plan goal of 80% is consistent with the overall negotiated outcome of 81.09%.  These are all new agreements with the City that are currently in negotiation for their renewals as the terms for these agreements is April 1 through March 31.  Setting CYE at 75% is about halfway between their negotiated goals and their current YTD status, which is more likely than reaching 80% for the year given the performance in the first two quarters.  These measures may change again following execution of renewals.</t>
    </r>
  </si>
  <si>
    <r>
      <t>Q3 Comments</t>
    </r>
    <r>
      <rPr>
        <b/>
        <sz val="10"/>
        <color indexed="8"/>
        <rFont val="Arial"/>
        <family val="2"/>
      </rPr>
      <t xml:space="preserve">: </t>
    </r>
    <r>
      <rPr>
        <sz val="10"/>
        <color indexed="8"/>
        <rFont val="Arial"/>
        <family val="2"/>
      </rPr>
      <t xml:space="preserve">Q3 for the City is the first quarter for the Health Equity contracts, which run from April 1-March 30.  Because of this, very few clients are measured during this quarter for these agreements (only 6.4% of the clients serve YTD fall under this quarter). A couple of contracts outperformed for Q3, but due to the small client load this quarter isn't representative of the performance expected annually for this measures.  </t>
    </r>
    <r>
      <rPr>
        <b/>
        <u/>
        <sz val="10"/>
        <color indexed="8"/>
        <rFont val="Arial"/>
        <family val="2"/>
      </rPr>
      <t>YTD Comments</t>
    </r>
    <r>
      <rPr>
        <b/>
        <sz val="10"/>
        <color indexed="8"/>
        <rFont val="Arial"/>
        <family val="2"/>
      </rPr>
      <t xml:space="preserve">:  </t>
    </r>
    <r>
      <rPr>
        <sz val="10"/>
        <color indexed="8"/>
        <rFont val="Arial"/>
        <family val="2"/>
      </rPr>
      <t>Meals on Wheels and More accounts for 55.5% of the clients served YTD for this measure, and their outcomes are at 66% which brings down the whole measure.  They attribute the low rate change on the Nutrition Risk Assessment tool resulting in lower scores for consistent services that used to rate higher.  When the clients served by this program are removed, the rest of the programs in this measure have a combined outcome of 78.5%, which is a 4.6% variance from CYE.</t>
    </r>
  </si>
  <si>
    <r>
      <rPr>
        <b/>
        <u/>
        <sz val="10"/>
        <color indexed="8"/>
        <rFont val="Arial"/>
        <family val="2"/>
      </rPr>
      <t>Q4 Comments</t>
    </r>
    <r>
      <rPr>
        <b/>
        <sz val="10"/>
        <color indexed="8"/>
        <rFont val="Arial"/>
        <family val="2"/>
      </rPr>
      <t xml:space="preserve">: </t>
    </r>
    <r>
      <rPr>
        <sz val="10"/>
        <color indexed="8"/>
        <rFont val="Arial"/>
        <family val="2"/>
      </rPr>
      <t>This is Q2 for all of these agreements, and for these programs we usually see more clients served in Q3 and Q4 of their terms (Q1 and Q2 for the rollup reporting cycle).  Three agencies make up the majority of clients served in Q4,</t>
    </r>
    <r>
      <rPr>
        <b/>
        <sz val="10"/>
        <color indexed="8"/>
        <rFont val="Arial"/>
        <family val="2"/>
      </rPr>
      <t xml:space="preserve"> </t>
    </r>
    <r>
      <rPr>
        <sz val="10"/>
        <color indexed="8"/>
        <rFont val="Arial"/>
        <family val="2"/>
      </rPr>
      <t xml:space="preserve">Two of those programs provide a deep level of services and those contracts typically have a high outcome due to effective time spent with clients.  The third attributes the higher than usual outcomes to altering commmunity presentations to retain clients interest and participation.  </t>
    </r>
    <r>
      <rPr>
        <b/>
        <u/>
        <sz val="10"/>
        <color indexed="8"/>
        <rFont val="Arial"/>
        <family val="2"/>
      </rPr>
      <t>YTD Comments</t>
    </r>
    <r>
      <rPr>
        <b/>
        <sz val="10"/>
        <color indexed="8"/>
        <rFont val="Arial"/>
        <family val="2"/>
      </rPr>
      <t xml:space="preserve">: </t>
    </r>
    <r>
      <rPr>
        <sz val="10"/>
        <color indexed="8"/>
        <rFont val="Arial"/>
        <family val="2"/>
      </rPr>
      <t>Measure is within 5% variance of CYE</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</si>
</sst>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6" formatCode="0_);[Red]\(0\)"/>
  </numFmts>
  <fonts count="30" x14ac:knownFonts="1">
    <font>
      <sz val="12"/>
      <name val="Times New Roman"/>
    </font>
    <font>
      <sz val="12"/>
      <name val="Times New Roman"/>
    </font>
    <font>
      <sz val="8"/>
      <name val="Times New Roman"/>
    </font>
    <font>
      <sz val="10"/>
      <name val="Arial"/>
    </font>
    <font>
      <sz val="10"/>
      <color indexed="8"/>
      <name val="Arial"/>
      <family val="2"/>
    </font>
    <font>
      <sz val="12"/>
      <name val="Times New Roman"/>
      <family val="1"/>
    </font>
    <font>
      <b/>
      <sz val="9"/>
      <color indexed="8"/>
      <name val="Arial"/>
      <family val="2"/>
    </font>
    <font>
      <sz val="9"/>
      <color indexed="8"/>
      <name val="Arial"/>
      <family val="2"/>
    </font>
    <font>
      <b/>
      <u/>
      <sz val="9"/>
      <color indexed="8"/>
      <name val="Arial"/>
      <family val="2"/>
    </font>
    <font>
      <b/>
      <sz val="10"/>
      <color indexed="8"/>
      <name val="Arial"/>
      <family val="2"/>
    </font>
    <font>
      <sz val="10"/>
      <color indexed="8"/>
      <name val="Arial"/>
      <family val="2"/>
    </font>
    <font>
      <sz val="10"/>
      <name val="Arial"/>
      <family val="2"/>
    </font>
    <font>
      <b/>
      <u/>
      <sz val="10"/>
      <color indexed="8"/>
      <name val="Arial"/>
      <family val="2"/>
    </font>
    <font>
      <b/>
      <sz val="10"/>
      <color indexed="8"/>
      <name val="Arial"/>
      <family val="2"/>
    </font>
    <font>
      <sz val="10"/>
      <color indexed="8"/>
      <name val="Arial"/>
      <family val="2"/>
    </font>
    <font>
      <b/>
      <u/>
      <sz val="10"/>
      <color indexed="8"/>
      <name val="Arial"/>
      <family val="2"/>
    </font>
    <font>
      <b/>
      <sz val="14"/>
      <color theme="1"/>
      <name val="Arial"/>
      <family val="2"/>
    </font>
    <font>
      <sz val="12"/>
      <color theme="1"/>
      <name val="Times New Roman"/>
      <family val="1"/>
    </font>
    <font>
      <b/>
      <sz val="10"/>
      <color theme="1"/>
      <name val="Arial"/>
      <family val="2"/>
    </font>
    <font>
      <sz val="10"/>
      <color theme="1"/>
      <name val="Arial"/>
      <family val="2"/>
    </font>
    <font>
      <b/>
      <i/>
      <sz val="12"/>
      <color theme="1"/>
      <name val="Arial"/>
      <family val="2"/>
    </font>
    <font>
      <b/>
      <sz val="18"/>
      <color theme="1"/>
      <name val="Arial"/>
      <family val="2"/>
    </font>
    <font>
      <b/>
      <sz val="12"/>
      <color theme="1"/>
      <name val="Times New Roman"/>
      <family val="1"/>
    </font>
    <font>
      <b/>
      <sz val="9"/>
      <color theme="1"/>
      <name val="Arial"/>
      <family val="2"/>
    </font>
    <font>
      <sz val="11"/>
      <color theme="1"/>
      <name val="Arial"/>
      <family val="2"/>
    </font>
    <font>
      <b/>
      <sz val="11"/>
      <color theme="1"/>
      <name val="Arial"/>
      <family val="2"/>
    </font>
    <font>
      <sz val="9"/>
      <color theme="1"/>
      <name val="Arial"/>
      <family val="2"/>
    </font>
    <font>
      <b/>
      <u/>
      <sz val="10"/>
      <color theme="1"/>
      <name val="Arial"/>
      <family val="2"/>
    </font>
    <font>
      <u/>
      <sz val="10"/>
      <color theme="1"/>
      <name val="Arial"/>
      <family val="2"/>
    </font>
    <font>
      <b/>
      <u/>
      <sz val="9"/>
      <color theme="1"/>
      <name val="Arial"/>
      <family val="2"/>
    </font>
  </fonts>
  <fills count="2">
    <fill>
      <patternFill patternType="none"/>
    </fill>
    <fill>
      <patternFill patternType="gray125"/>
    </fill>
  </fills>
  <borders count="40">
    <border>
      <left/>
      <right/>
      <top/>
      <bottom/>
      <diagonal/>
    </border>
    <border>
      <left/>
      <right/>
      <top/>
      <bottom style="medium">
        <color indexed="64"/>
      </bottom>
      <diagonal/>
    </border>
    <border>
      <left style="thin">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double">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double">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double">
        <color indexed="64"/>
      </right>
      <top style="medium">
        <color indexed="64"/>
      </top>
      <bottom/>
      <diagonal/>
    </border>
    <border>
      <left style="thin">
        <color indexed="64"/>
      </left>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cellStyleXfs>
  <cellXfs count="102">
    <xf numFmtId="0" fontId="0" fillId="0" borderId="0" xfId="0"/>
    <xf numFmtId="0" fontId="16" fillId="0" borderId="1" xfId="2" applyFont="1" applyFill="1" applyBorder="1" applyAlignment="1">
      <alignment horizontal="center" vertical="center"/>
    </xf>
    <xf numFmtId="0" fontId="17" fillId="0" borderId="0" xfId="0" applyFont="1" applyFill="1"/>
    <xf numFmtId="0" fontId="18" fillId="0" borderId="2" xfId="2" applyFont="1" applyFill="1" applyBorder="1" applyAlignment="1">
      <alignment horizontal="center"/>
    </xf>
    <xf numFmtId="0" fontId="19" fillId="0" borderId="2" xfId="2" applyFont="1" applyFill="1" applyBorder="1" applyAlignment="1">
      <alignment vertical="center"/>
    </xf>
    <xf numFmtId="0" fontId="19" fillId="0" borderId="3" xfId="2" applyFont="1" applyFill="1" applyBorder="1" applyAlignment="1"/>
    <xf numFmtId="0" fontId="17" fillId="0" borderId="0" xfId="0" applyFont="1" applyFill="1" applyAlignment="1">
      <alignment horizontal="center" vertical="center" wrapText="1"/>
    </xf>
    <xf numFmtId="0" fontId="20" fillId="0" borderId="4" xfId="2" applyFont="1" applyFill="1" applyBorder="1" applyAlignment="1">
      <alignment horizontal="center" vertical="center" wrapText="1"/>
    </xf>
    <xf numFmtId="38" fontId="18" fillId="0" borderId="5" xfId="2" applyNumberFormat="1" applyFont="1" applyFill="1" applyBorder="1" applyAlignment="1">
      <alignment horizontal="center" wrapText="1"/>
    </xf>
    <xf numFmtId="38" fontId="18" fillId="0" borderId="6" xfId="2" applyNumberFormat="1" applyFont="1" applyFill="1" applyBorder="1" applyAlignment="1">
      <alignment horizontal="center" wrapText="1"/>
    </xf>
    <xf numFmtId="38" fontId="18" fillId="0" borderId="7" xfId="2" applyNumberFormat="1" applyFont="1" applyFill="1" applyBorder="1" applyAlignment="1">
      <alignment horizontal="center" wrapText="1"/>
    </xf>
    <xf numFmtId="38" fontId="18" fillId="0" borderId="8" xfId="2" applyNumberFormat="1" applyFont="1" applyFill="1" applyBorder="1" applyAlignment="1">
      <alignment horizontal="center" wrapText="1"/>
    </xf>
    <xf numFmtId="0" fontId="18" fillId="0" borderId="3" xfId="2" applyFont="1" applyFill="1" applyBorder="1" applyAlignment="1">
      <alignment wrapText="1"/>
    </xf>
    <xf numFmtId="38" fontId="18" fillId="0" borderId="4" xfId="2" applyNumberFormat="1" applyFont="1" applyFill="1" applyBorder="1" applyAlignment="1">
      <alignment horizontal="center" wrapText="1"/>
    </xf>
    <xf numFmtId="0" fontId="18" fillId="0" borderId="0" xfId="0" applyFont="1" applyFill="1" applyAlignment="1">
      <alignment horizontal="center" wrapText="1"/>
    </xf>
    <xf numFmtId="0" fontId="18" fillId="0" borderId="0" xfId="0" applyFont="1" applyFill="1" applyBorder="1" applyAlignment="1">
      <alignment horizontal="center" wrapText="1"/>
    </xf>
    <xf numFmtId="0" fontId="19" fillId="0" borderId="9" xfId="2" applyFont="1" applyFill="1" applyBorder="1" applyAlignment="1">
      <alignment vertical="top" wrapText="1"/>
    </xf>
    <xf numFmtId="0" fontId="21" fillId="0" borderId="5" xfId="2" applyFont="1" applyFill="1" applyBorder="1" applyAlignment="1">
      <alignment horizontal="center" vertical="top" wrapText="1"/>
    </xf>
    <xf numFmtId="38" fontId="19" fillId="0" borderId="2" xfId="2" applyNumberFormat="1" applyFont="1" applyFill="1" applyBorder="1" applyAlignment="1">
      <alignment horizontal="center"/>
    </xf>
    <xf numFmtId="38" fontId="18" fillId="0" borderId="10" xfId="2" applyNumberFormat="1" applyFont="1" applyFill="1" applyBorder="1" applyAlignment="1">
      <alignment horizontal="center"/>
    </xf>
    <xf numFmtId="38" fontId="19" fillId="0" borderId="10" xfId="2" applyNumberFormat="1" applyFont="1" applyFill="1" applyBorder="1" applyAlignment="1"/>
    <xf numFmtId="9" fontId="18" fillId="0" borderId="11" xfId="2" applyNumberFormat="1" applyFont="1" applyFill="1" applyBorder="1" applyAlignment="1"/>
    <xf numFmtId="9" fontId="19" fillId="0" borderId="3" xfId="2" applyNumberFormat="1" applyFont="1" applyFill="1" applyBorder="1" applyAlignment="1"/>
    <xf numFmtId="3" fontId="19" fillId="0" borderId="10" xfId="2" applyNumberFormat="1" applyFont="1" applyFill="1" applyBorder="1" applyAlignment="1">
      <alignment horizontal="center"/>
    </xf>
    <xf numFmtId="0" fontId="19" fillId="0" borderId="0" xfId="0" applyFont="1" applyFill="1" applyAlignment="1">
      <alignment horizontal="center" vertical="center" wrapText="1"/>
    </xf>
    <xf numFmtId="0" fontId="19" fillId="0" borderId="0" xfId="0" applyFont="1" applyFill="1"/>
    <xf numFmtId="0" fontId="19" fillId="0" borderId="5" xfId="2" applyFont="1" applyFill="1" applyBorder="1" applyAlignment="1">
      <alignment vertical="top" wrapText="1"/>
    </xf>
    <xf numFmtId="166" fontId="19" fillId="0" borderId="2" xfId="2" applyNumberFormat="1" applyFont="1" applyFill="1" applyBorder="1" applyAlignment="1">
      <alignment horizontal="center"/>
    </xf>
    <xf numFmtId="10" fontId="19" fillId="0" borderId="0" xfId="0" applyNumberFormat="1" applyFont="1" applyFill="1" applyAlignment="1">
      <alignment horizontal="center" vertical="center" wrapText="1"/>
    </xf>
    <xf numFmtId="10" fontId="19" fillId="0" borderId="0" xfId="0" applyNumberFormat="1" applyFont="1" applyFill="1" applyAlignment="1">
      <alignment horizontal="center" vertical="center"/>
    </xf>
    <xf numFmtId="166" fontId="19" fillId="0" borderId="5" xfId="2" applyNumberFormat="1" applyFont="1" applyFill="1" applyBorder="1" applyAlignment="1">
      <alignment horizontal="center"/>
    </xf>
    <xf numFmtId="166" fontId="19" fillId="0" borderId="6" xfId="2" applyNumberFormat="1" applyFont="1" applyFill="1" applyBorder="1" applyAlignment="1">
      <alignment horizontal="center"/>
    </xf>
    <xf numFmtId="0" fontId="18" fillId="0" borderId="9" xfId="2" applyFont="1" applyFill="1" applyBorder="1" applyAlignment="1">
      <alignment vertical="center" wrapText="1"/>
    </xf>
    <xf numFmtId="0" fontId="18" fillId="0" borderId="5" xfId="2" applyFont="1" applyFill="1" applyBorder="1" applyAlignment="1">
      <alignment horizontal="right" vertical="center" wrapText="1"/>
    </xf>
    <xf numFmtId="0" fontId="22" fillId="0" borderId="0" xfId="0" applyFont="1" applyFill="1" applyAlignment="1">
      <alignment horizontal="center" vertical="center" wrapText="1"/>
    </xf>
    <xf numFmtId="0" fontId="22" fillId="0" borderId="0" xfId="0" applyFont="1" applyFill="1" applyAlignment="1">
      <alignment vertical="center"/>
    </xf>
    <xf numFmtId="49" fontId="19" fillId="0" borderId="12" xfId="2" applyNumberFormat="1" applyFont="1" applyFill="1" applyBorder="1" applyAlignment="1">
      <alignment vertical="top" wrapText="1"/>
    </xf>
    <xf numFmtId="49" fontId="19" fillId="0" borderId="12" xfId="2" applyNumberFormat="1" applyFont="1" applyFill="1" applyBorder="1" applyAlignment="1">
      <alignment wrapText="1"/>
    </xf>
    <xf numFmtId="49" fontId="19" fillId="0" borderId="13" xfId="2" applyNumberFormat="1" applyFont="1" applyFill="1" applyBorder="1" applyAlignment="1"/>
    <xf numFmtId="49" fontId="19" fillId="0" borderId="6" xfId="2" applyNumberFormat="1" applyFont="1" applyFill="1" applyBorder="1" applyAlignment="1"/>
    <xf numFmtId="49" fontId="19" fillId="0" borderId="10" xfId="2" applyNumberFormat="1" applyFont="1" applyFill="1" applyBorder="1" applyAlignment="1"/>
    <xf numFmtId="49" fontId="19" fillId="0" borderId="14" xfId="2" applyNumberFormat="1" applyFont="1" applyFill="1" applyBorder="1" applyAlignment="1"/>
    <xf numFmtId="49" fontId="19" fillId="0" borderId="15" xfId="2" applyNumberFormat="1" applyFont="1" applyFill="1" applyBorder="1" applyAlignment="1"/>
    <xf numFmtId="49" fontId="19" fillId="0" borderId="3" xfId="2" applyNumberFormat="1" applyFont="1" applyFill="1" applyBorder="1" applyAlignment="1"/>
    <xf numFmtId="49" fontId="19" fillId="0" borderId="13" xfId="2" applyNumberFormat="1" applyFont="1" applyFill="1" applyBorder="1" applyAlignment="1">
      <alignment horizontal="center"/>
    </xf>
    <xf numFmtId="49" fontId="17" fillId="0" borderId="0" xfId="0" applyNumberFormat="1" applyFont="1" applyFill="1" applyAlignment="1">
      <alignment horizontal="center" vertical="center" wrapText="1"/>
    </xf>
    <xf numFmtId="49" fontId="17" fillId="0" borderId="0" xfId="0" applyNumberFormat="1" applyFont="1" applyFill="1"/>
    <xf numFmtId="0" fontId="19" fillId="0" borderId="16" xfId="2" applyFont="1" applyFill="1" applyBorder="1" applyAlignment="1">
      <alignment vertical="top" wrapText="1"/>
    </xf>
    <xf numFmtId="0" fontId="18" fillId="0" borderId="16" xfId="2" applyFont="1" applyFill="1" applyBorder="1" applyAlignment="1">
      <alignment horizontal="right"/>
    </xf>
    <xf numFmtId="10" fontId="18" fillId="0" borderId="17" xfId="2" applyNumberFormat="1" applyFont="1" applyFill="1" applyBorder="1" applyAlignment="1">
      <alignment horizontal="center" vertical="center"/>
    </xf>
    <xf numFmtId="3" fontId="18" fillId="0" borderId="17" xfId="2" applyNumberFormat="1" applyFont="1" applyFill="1" applyBorder="1" applyAlignment="1">
      <alignment vertical="center"/>
    </xf>
    <xf numFmtId="9" fontId="18" fillId="0" borderId="18" xfId="2" applyNumberFormat="1" applyFont="1" applyFill="1" applyBorder="1" applyAlignment="1">
      <alignment vertical="center"/>
    </xf>
    <xf numFmtId="9" fontId="19" fillId="0" borderId="3" xfId="2" applyNumberFormat="1" applyFont="1" applyFill="1" applyBorder="1" applyAlignment="1">
      <alignment vertical="center"/>
    </xf>
    <xf numFmtId="3" fontId="19" fillId="0" borderId="17" xfId="2" applyNumberFormat="1" applyFont="1" applyFill="1" applyBorder="1" applyAlignment="1">
      <alignment horizontal="center" vertical="center"/>
    </xf>
    <xf numFmtId="3" fontId="19" fillId="0" borderId="17" xfId="2" applyNumberFormat="1" applyFont="1" applyFill="1" applyBorder="1" applyAlignment="1">
      <alignment vertical="center"/>
    </xf>
    <xf numFmtId="9" fontId="19" fillId="0" borderId="18" xfId="2" applyNumberFormat="1" applyFont="1" applyFill="1" applyBorder="1" applyAlignment="1">
      <alignment vertical="center"/>
    </xf>
    <xf numFmtId="0" fontId="19" fillId="0" borderId="19" xfId="2" applyFont="1" applyFill="1" applyBorder="1" applyAlignment="1">
      <alignment vertical="top" wrapText="1"/>
    </xf>
    <xf numFmtId="0" fontId="18" fillId="0" borderId="20" xfId="2" applyFont="1" applyFill="1" applyBorder="1" applyAlignment="1">
      <alignment horizontal="right"/>
    </xf>
    <xf numFmtId="10" fontId="18" fillId="0" borderId="19" xfId="3" applyNumberFormat="1" applyFont="1" applyFill="1" applyBorder="1" applyAlignment="1">
      <alignment horizontal="center" vertical="center"/>
    </xf>
    <xf numFmtId="10" fontId="18" fillId="0" borderId="21" xfId="3" applyNumberFormat="1" applyFont="1" applyFill="1" applyBorder="1" applyAlignment="1">
      <alignment horizontal="center" vertical="center"/>
    </xf>
    <xf numFmtId="10" fontId="18" fillId="0" borderId="22" xfId="3" applyNumberFormat="1" applyFont="1" applyFill="1" applyBorder="1" applyAlignment="1">
      <alignment horizontal="center" vertical="center"/>
    </xf>
    <xf numFmtId="10" fontId="19" fillId="0" borderId="23" xfId="3" applyNumberFormat="1" applyFont="1" applyFill="1" applyBorder="1" applyAlignment="1">
      <alignment horizontal="center" vertical="center"/>
    </xf>
    <xf numFmtId="38" fontId="19" fillId="0" borderId="23" xfId="2" applyNumberFormat="1" applyFont="1" applyFill="1" applyBorder="1" applyAlignment="1">
      <alignment vertical="center"/>
    </xf>
    <xf numFmtId="9" fontId="19" fillId="0" borderId="24" xfId="2" applyNumberFormat="1" applyFont="1" applyFill="1" applyBorder="1" applyAlignment="1">
      <alignment vertical="center"/>
    </xf>
    <xf numFmtId="9" fontId="19" fillId="0" borderId="0" xfId="2" applyNumberFormat="1" applyFont="1" applyFill="1" applyBorder="1" applyAlignment="1">
      <alignment vertical="center"/>
    </xf>
    <xf numFmtId="3" fontId="19" fillId="0" borderId="23" xfId="2" applyNumberFormat="1" applyFont="1" applyFill="1" applyBorder="1" applyAlignment="1">
      <alignment vertical="center"/>
    </xf>
    <xf numFmtId="9" fontId="19" fillId="0" borderId="23" xfId="3" applyFont="1" applyFill="1" applyBorder="1" applyAlignment="1">
      <alignment horizontal="center" vertical="center"/>
    </xf>
    <xf numFmtId="10" fontId="18" fillId="0" borderId="16" xfId="3" applyNumberFormat="1" applyFont="1" applyFill="1" applyBorder="1" applyAlignment="1">
      <alignment horizontal="center" vertical="center"/>
    </xf>
    <xf numFmtId="10" fontId="18" fillId="0" borderId="25" xfId="3" applyNumberFormat="1" applyFont="1" applyFill="1" applyBorder="1" applyAlignment="1">
      <alignment horizontal="center" vertical="center"/>
    </xf>
    <xf numFmtId="0" fontId="23" fillId="0" borderId="19" xfId="2" applyFont="1" applyFill="1" applyBorder="1" applyAlignment="1">
      <alignment horizontal="left" vertical="top" wrapText="1"/>
    </xf>
    <xf numFmtId="0" fontId="24" fillId="0" borderId="26" xfId="2" applyFont="1" applyFill="1" applyBorder="1" applyAlignment="1">
      <alignment horizontal="left" vertical="top" wrapText="1"/>
    </xf>
    <xf numFmtId="10" fontId="25" fillId="0" borderId="27" xfId="2" applyNumberFormat="1" applyFont="1" applyFill="1" applyBorder="1" applyAlignment="1">
      <alignment horizontal="center" vertical="center" wrapText="1"/>
    </xf>
    <xf numFmtId="0" fontId="23" fillId="0" borderId="5" xfId="2" applyFont="1" applyFill="1" applyBorder="1" applyAlignment="1">
      <alignment horizontal="left" vertical="top" wrapText="1"/>
    </xf>
    <xf numFmtId="0" fontId="24" fillId="0" borderId="0" xfId="2" applyFont="1" applyFill="1" applyBorder="1" applyAlignment="1">
      <alignment horizontal="left" vertical="top" wrapText="1"/>
    </xf>
    <xf numFmtId="10" fontId="25" fillId="0" borderId="22" xfId="2" applyNumberFormat="1" applyFont="1" applyFill="1" applyBorder="1" applyAlignment="1">
      <alignment horizontal="center" vertical="center" wrapText="1"/>
    </xf>
    <xf numFmtId="0" fontId="18" fillId="0" borderId="28" xfId="2" applyFont="1" applyFill="1" applyBorder="1" applyAlignment="1">
      <alignment horizontal="left" vertical="top" wrapText="1"/>
    </xf>
    <xf numFmtId="3" fontId="25" fillId="0" borderId="0" xfId="2" applyNumberFormat="1" applyFont="1" applyFill="1" applyBorder="1" applyAlignment="1">
      <alignment horizontal="right" vertical="center" wrapText="1"/>
    </xf>
    <xf numFmtId="0" fontId="18" fillId="0" borderId="5" xfId="2" applyFont="1" applyFill="1" applyBorder="1" applyAlignment="1">
      <alignment horizontal="left" vertical="top" wrapText="1"/>
    </xf>
    <xf numFmtId="0" fontId="0" fillId="0" borderId="0" xfId="0" applyAlignment="1">
      <alignment wrapText="1"/>
    </xf>
    <xf numFmtId="0" fontId="5" fillId="0" borderId="0" xfId="0" applyFont="1"/>
    <xf numFmtId="0" fontId="5" fillId="0" borderId="0" xfId="0" applyFont="1" applyAlignment="1">
      <alignment wrapText="1"/>
    </xf>
    <xf numFmtId="166" fontId="11" fillId="0" borderId="2" xfId="2" applyNumberFormat="1" applyFont="1" applyFill="1" applyBorder="1" applyAlignment="1">
      <alignment horizontal="center"/>
    </xf>
    <xf numFmtId="164" fontId="18" fillId="0" borderId="29" xfId="1" applyNumberFormat="1" applyFont="1" applyFill="1" applyBorder="1" applyAlignment="1">
      <alignment horizontal="center" vertical="center"/>
    </xf>
    <xf numFmtId="164" fontId="18" fillId="0" borderId="30" xfId="1" applyNumberFormat="1" applyFont="1" applyFill="1" applyBorder="1" applyAlignment="1">
      <alignment horizontal="center" vertical="center"/>
    </xf>
    <xf numFmtId="164" fontId="18" fillId="0" borderId="31" xfId="1" applyNumberFormat="1" applyFont="1" applyFill="1" applyBorder="1" applyAlignment="1">
      <alignment horizontal="center" vertical="center"/>
    </xf>
    <xf numFmtId="0" fontId="16" fillId="0" borderId="0" xfId="2" applyFont="1" applyFill="1" applyBorder="1" applyAlignment="1">
      <alignment horizontal="center" vertical="center"/>
    </xf>
    <xf numFmtId="0" fontId="26" fillId="0" borderId="32" xfId="2" applyFont="1" applyFill="1" applyBorder="1" applyAlignment="1">
      <alignment horizontal="center" vertical="center" wrapText="1"/>
    </xf>
    <xf numFmtId="0" fontId="26" fillId="0" borderId="0" xfId="2" applyFont="1" applyFill="1" applyBorder="1" applyAlignment="1">
      <alignment horizontal="center" vertical="center" wrapText="1"/>
    </xf>
    <xf numFmtId="0" fontId="18" fillId="0" borderId="9" xfId="2" applyFont="1" applyFill="1" applyBorder="1" applyAlignment="1">
      <alignment horizontal="left" vertical="top" wrapText="1"/>
    </xf>
    <xf numFmtId="0" fontId="18" fillId="0" borderId="33" xfId="2" applyFont="1" applyFill="1" applyBorder="1" applyAlignment="1">
      <alignment horizontal="left" vertical="top" wrapText="1"/>
    </xf>
    <xf numFmtId="0" fontId="18" fillId="0" borderId="34" xfId="2" applyFont="1" applyFill="1" applyBorder="1" applyAlignment="1">
      <alignment horizontal="left" vertical="top" wrapText="1"/>
    </xf>
    <xf numFmtId="0" fontId="27" fillId="0" borderId="9" xfId="2" applyFont="1" applyFill="1" applyBorder="1" applyAlignment="1">
      <alignment horizontal="left" vertical="top" wrapText="1"/>
    </xf>
    <xf numFmtId="0" fontId="28" fillId="0" borderId="33" xfId="2" applyFont="1" applyFill="1" applyBorder="1" applyAlignment="1">
      <alignment horizontal="left" vertical="top" wrapText="1"/>
    </xf>
    <xf numFmtId="0" fontId="28" fillId="0" borderId="34" xfId="2" applyFont="1" applyFill="1" applyBorder="1" applyAlignment="1">
      <alignment horizontal="left" vertical="top" wrapText="1"/>
    </xf>
    <xf numFmtId="0" fontId="26" fillId="0" borderId="35" xfId="2" applyFont="1" applyFill="1" applyBorder="1" applyAlignment="1">
      <alignment horizontal="left" vertical="top" wrapText="1"/>
    </xf>
    <xf numFmtId="0" fontId="26" fillId="0" borderId="36" xfId="2" applyFont="1" applyFill="1" applyBorder="1" applyAlignment="1">
      <alignment horizontal="left" vertical="top" wrapText="1"/>
    </xf>
    <xf numFmtId="0" fontId="26" fillId="0" borderId="37" xfId="2" applyFont="1" applyFill="1" applyBorder="1" applyAlignment="1">
      <alignment horizontal="left" vertical="top" wrapText="1"/>
    </xf>
    <xf numFmtId="0" fontId="18" fillId="0" borderId="38" xfId="2" applyFont="1" applyFill="1" applyBorder="1" applyAlignment="1">
      <alignment horizontal="center" vertical="center" wrapText="1"/>
    </xf>
    <xf numFmtId="0" fontId="18" fillId="0" borderId="39" xfId="2" applyFont="1" applyFill="1" applyBorder="1" applyAlignment="1">
      <alignment horizontal="center" vertical="center" wrapText="1"/>
    </xf>
    <xf numFmtId="0" fontId="29" fillId="0" borderId="9" xfId="2" applyFont="1" applyFill="1" applyBorder="1" applyAlignment="1">
      <alignment horizontal="left" vertical="top" wrapText="1"/>
    </xf>
    <xf numFmtId="0" fontId="29" fillId="0" borderId="33" xfId="2" applyFont="1" applyFill="1" applyBorder="1" applyAlignment="1">
      <alignment horizontal="left" vertical="top" wrapText="1"/>
    </xf>
    <xf numFmtId="0" fontId="29" fillId="0" borderId="34" xfId="2" applyFont="1" applyFill="1" applyBorder="1" applyAlignment="1">
      <alignment horizontal="left" vertical="top" wrapText="1"/>
    </xf>
  </cellXfs>
  <cellStyles count="4">
    <cellStyle name="Comma" xfId="1" builtinId="3"/>
    <cellStyle name="Normal" xfId="0" builtinId="0"/>
    <cellStyle name="Normal_Output Template" xfId="2"/>
    <cellStyle name="Percent" xfId="3" builtinId="5"/>
  </cellStyles>
  <dxfs count="2">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tabSelected="1" workbookViewId="0"/>
  </sheetViews>
  <sheetFormatPr defaultRowHeight="15.75" x14ac:dyDescent="0.25"/>
  <cols>
    <col min="1" max="1" width="12.125" style="2" customWidth="1"/>
    <col min="2" max="2" width="61.25" style="2" customWidth="1"/>
    <col min="3" max="7" width="9" style="2"/>
    <col min="8" max="8" width="0.875" style="2" customWidth="1"/>
    <col min="9" max="9" width="10.25" style="2" customWidth="1"/>
    <col min="10" max="10" width="0.875" style="2" customWidth="1"/>
    <col min="11" max="11" width="10" style="2" bestFit="1" customWidth="1"/>
    <col min="12" max="13" width="9.375" style="6" customWidth="1"/>
    <col min="14" max="14" width="10.25" style="2" customWidth="1"/>
    <col min="15" max="16384" width="9" style="2"/>
  </cols>
  <sheetData>
    <row r="1" spans="1:14" ht="18.75" thickBot="1" x14ac:dyDescent="0.3">
      <c r="A1" s="1">
        <v>2017</v>
      </c>
      <c r="B1" s="85" t="s">
        <v>28</v>
      </c>
      <c r="C1" s="85"/>
      <c r="D1" s="85"/>
      <c r="E1" s="85"/>
      <c r="F1" s="85"/>
      <c r="G1" s="85"/>
      <c r="H1" s="85"/>
      <c r="I1" s="85"/>
      <c r="J1" s="85"/>
      <c r="K1" s="85"/>
      <c r="L1" s="85"/>
      <c r="M1" s="85"/>
      <c r="N1" s="85"/>
    </row>
    <row r="2" spans="1:14" ht="33.75" customHeight="1" x14ac:dyDescent="0.25">
      <c r="A2" s="3" t="s">
        <v>0</v>
      </c>
      <c r="B2" s="4"/>
      <c r="C2" s="82" t="s">
        <v>17</v>
      </c>
      <c r="D2" s="83"/>
      <c r="E2" s="83"/>
      <c r="F2" s="83"/>
      <c r="G2" s="83"/>
      <c r="H2" s="83"/>
      <c r="I2" s="84"/>
      <c r="J2" s="5"/>
      <c r="K2" s="86" t="s">
        <v>1</v>
      </c>
      <c r="L2" s="87"/>
    </row>
    <row r="3" spans="1:14" ht="106.5" customHeight="1" thickBot="1" x14ac:dyDescent="0.3">
      <c r="A3" s="7">
        <v>8761</v>
      </c>
      <c r="B3" s="78" t="s">
        <v>38</v>
      </c>
      <c r="C3" s="8" t="s">
        <v>22</v>
      </c>
      <c r="D3" s="8" t="s">
        <v>23</v>
      </c>
      <c r="E3" s="8" t="s">
        <v>24</v>
      </c>
      <c r="F3" s="9" t="s">
        <v>25</v>
      </c>
      <c r="G3" s="10" t="s">
        <v>6</v>
      </c>
      <c r="H3" s="10"/>
      <c r="I3" s="11" t="s">
        <v>7</v>
      </c>
      <c r="J3" s="12"/>
      <c r="K3" s="13" t="s">
        <v>16</v>
      </c>
      <c r="L3" s="14" t="s">
        <v>13</v>
      </c>
      <c r="M3" s="14" t="s">
        <v>14</v>
      </c>
      <c r="N3" s="15" t="s">
        <v>15</v>
      </c>
    </row>
    <row r="4" spans="1:14" ht="23.25" x14ac:dyDescent="0.25">
      <c r="A4" s="16"/>
      <c r="B4" s="17" t="s">
        <v>9</v>
      </c>
      <c r="C4" s="18"/>
      <c r="D4" s="18"/>
      <c r="E4" s="18"/>
      <c r="F4" s="18"/>
      <c r="G4" s="19"/>
      <c r="H4" s="20"/>
      <c r="I4" s="21"/>
      <c r="J4" s="22"/>
      <c r="K4" s="23"/>
      <c r="L4" s="24"/>
      <c r="M4" s="24"/>
      <c r="N4" s="25"/>
    </row>
    <row r="5" spans="1:14" ht="31.5" x14ac:dyDescent="0.25">
      <c r="A5" s="16" t="s">
        <v>29</v>
      </c>
      <c r="B5" s="78" t="s">
        <v>30</v>
      </c>
      <c r="C5" s="27">
        <v>0</v>
      </c>
      <c r="D5" s="27">
        <v>35</v>
      </c>
      <c r="E5" s="27">
        <v>0</v>
      </c>
      <c r="F5" s="27">
        <v>0</v>
      </c>
      <c r="G5" s="19">
        <f t="shared" ref="G5:G11" si="0">SUM(C5:F5)</f>
        <v>35</v>
      </c>
      <c r="H5" s="20"/>
      <c r="I5" s="21">
        <f>G5/K5</f>
        <v>0.52238805970149249</v>
      </c>
      <c r="J5" s="22"/>
      <c r="K5" s="23">
        <v>67</v>
      </c>
      <c r="L5" s="28">
        <f t="shared" ref="L5:L11" si="1">K5/K14</f>
        <v>0.89333333333333331</v>
      </c>
      <c r="M5" s="28">
        <f t="shared" ref="M5:M11" si="2">G5/G14</f>
        <v>0.60344827586206895</v>
      </c>
      <c r="N5" s="29">
        <f t="shared" ref="N5:N11" si="3">(M5-L5)/L5</f>
        <v>-0.32449819866186308</v>
      </c>
    </row>
    <row r="6" spans="1:14" ht="31.5" x14ac:dyDescent="0.25">
      <c r="A6" s="16" t="s">
        <v>29</v>
      </c>
      <c r="B6" s="80" t="s">
        <v>31</v>
      </c>
      <c r="C6" s="27">
        <v>15</v>
      </c>
      <c r="D6" s="27">
        <v>35</v>
      </c>
      <c r="E6" s="27">
        <v>29</v>
      </c>
      <c r="F6" s="27">
        <v>26</v>
      </c>
      <c r="G6" s="19">
        <f t="shared" si="0"/>
        <v>105</v>
      </c>
      <c r="H6" s="20"/>
      <c r="I6" s="21">
        <f t="shared" ref="I6:I11" si="4">G6/K6</f>
        <v>1.09375</v>
      </c>
      <c r="J6" s="22"/>
      <c r="K6" s="23">
        <v>96</v>
      </c>
      <c r="L6" s="28">
        <f t="shared" si="1"/>
        <v>0.8</v>
      </c>
      <c r="M6" s="28">
        <f t="shared" si="2"/>
        <v>1</v>
      </c>
      <c r="N6" s="29">
        <f t="shared" si="3"/>
        <v>0.24999999999999994</v>
      </c>
    </row>
    <row r="7" spans="1:14" x14ac:dyDescent="0.25">
      <c r="A7" s="16" t="s">
        <v>29</v>
      </c>
      <c r="B7" s="79" t="s">
        <v>32</v>
      </c>
      <c r="C7" s="27">
        <v>8</v>
      </c>
      <c r="D7" s="27">
        <v>4</v>
      </c>
      <c r="E7" s="27">
        <v>9</v>
      </c>
      <c r="F7" s="27">
        <v>9</v>
      </c>
      <c r="G7" s="19">
        <f t="shared" si="0"/>
        <v>30</v>
      </c>
      <c r="H7" s="20"/>
      <c r="I7" s="21">
        <f t="shared" si="4"/>
        <v>0.26548672566371684</v>
      </c>
      <c r="J7" s="22"/>
      <c r="K7" s="23">
        <v>113</v>
      </c>
      <c r="L7" s="28">
        <f t="shared" si="1"/>
        <v>0.7533333333333333</v>
      </c>
      <c r="M7" s="28">
        <f t="shared" si="2"/>
        <v>0.30303030303030304</v>
      </c>
      <c r="N7" s="29">
        <f t="shared" si="3"/>
        <v>-0.59774738535800476</v>
      </c>
    </row>
    <row r="8" spans="1:14" x14ac:dyDescent="0.25">
      <c r="A8" s="26" t="s">
        <v>29</v>
      </c>
      <c r="B8" s="79" t="s">
        <v>33</v>
      </c>
      <c r="C8" s="30">
        <v>122</v>
      </c>
      <c r="D8" s="30">
        <v>84</v>
      </c>
      <c r="E8" s="27">
        <v>36</v>
      </c>
      <c r="F8" s="27">
        <v>36</v>
      </c>
      <c r="G8" s="19">
        <f t="shared" si="0"/>
        <v>278</v>
      </c>
      <c r="H8" s="20"/>
      <c r="I8" s="21">
        <f t="shared" si="4"/>
        <v>2.5981308411214954</v>
      </c>
      <c r="J8" s="22"/>
      <c r="K8" s="23">
        <v>107</v>
      </c>
      <c r="L8" s="28">
        <f t="shared" si="1"/>
        <v>0.86991869918699183</v>
      </c>
      <c r="M8" s="28">
        <f t="shared" si="2"/>
        <v>0.94557823129251706</v>
      </c>
      <c r="N8" s="29">
        <f t="shared" si="3"/>
        <v>8.6973106999809383E-2</v>
      </c>
    </row>
    <row r="9" spans="1:14" x14ac:dyDescent="0.25">
      <c r="A9" s="16" t="s">
        <v>29</v>
      </c>
      <c r="B9" s="79" t="s">
        <v>34</v>
      </c>
      <c r="C9" s="27">
        <v>4</v>
      </c>
      <c r="D9" s="27">
        <v>6</v>
      </c>
      <c r="E9" s="27">
        <v>7</v>
      </c>
      <c r="F9" s="27">
        <v>0</v>
      </c>
      <c r="G9" s="19">
        <f t="shared" si="0"/>
        <v>17</v>
      </c>
      <c r="H9" s="20"/>
      <c r="I9" s="21">
        <f t="shared" si="4"/>
        <v>0.56666666666666665</v>
      </c>
      <c r="J9" s="22"/>
      <c r="K9" s="23">
        <v>30</v>
      </c>
      <c r="L9" s="28">
        <f t="shared" si="1"/>
        <v>0.75</v>
      </c>
      <c r="M9" s="28">
        <f t="shared" si="2"/>
        <v>0.62962962962962965</v>
      </c>
      <c r="N9" s="29">
        <f t="shared" si="3"/>
        <v>-0.16049382716049379</v>
      </c>
    </row>
    <row r="10" spans="1:14" ht="31.5" x14ac:dyDescent="0.25">
      <c r="A10" s="26" t="s">
        <v>29</v>
      </c>
      <c r="B10" s="80" t="s">
        <v>35</v>
      </c>
      <c r="C10" s="30">
        <v>15</v>
      </c>
      <c r="D10" s="30">
        <v>15</v>
      </c>
      <c r="E10" s="81">
        <v>0</v>
      </c>
      <c r="F10" s="27">
        <v>22</v>
      </c>
      <c r="G10" s="19">
        <f t="shared" si="0"/>
        <v>52</v>
      </c>
      <c r="H10" s="20"/>
      <c r="I10" s="21">
        <f t="shared" si="4"/>
        <v>1.0833333333333333</v>
      </c>
      <c r="J10" s="22"/>
      <c r="K10" s="23">
        <v>48</v>
      </c>
      <c r="L10" s="28">
        <f t="shared" si="1"/>
        <v>0.8</v>
      </c>
      <c r="M10" s="28">
        <f t="shared" si="2"/>
        <v>0.89655172413793105</v>
      </c>
      <c r="N10" s="29">
        <f t="shared" si="3"/>
        <v>0.12068965517241376</v>
      </c>
    </row>
    <row r="11" spans="1:14" x14ac:dyDescent="0.25">
      <c r="A11" s="16" t="s">
        <v>36</v>
      </c>
      <c r="B11" s="79" t="s">
        <v>37</v>
      </c>
      <c r="C11" s="27">
        <v>387</v>
      </c>
      <c r="D11" s="27">
        <v>210</v>
      </c>
      <c r="E11" s="27">
        <v>0</v>
      </c>
      <c r="F11" s="27">
        <v>0</v>
      </c>
      <c r="G11" s="19">
        <f t="shared" si="0"/>
        <v>597</v>
      </c>
      <c r="H11" s="20"/>
      <c r="I11" s="21">
        <f t="shared" si="4"/>
        <v>21.321428571428573</v>
      </c>
      <c r="J11" s="22"/>
      <c r="K11" s="23">
        <v>28</v>
      </c>
      <c r="L11" s="28">
        <f t="shared" si="1"/>
        <v>0.8</v>
      </c>
      <c r="M11" s="28">
        <f t="shared" si="2"/>
        <v>0.66333333333333333</v>
      </c>
      <c r="N11" s="29">
        <f t="shared" si="3"/>
        <v>-0.17083333333333339</v>
      </c>
    </row>
    <row r="12" spans="1:14" s="35" customFormat="1" x14ac:dyDescent="0.2">
      <c r="A12" s="32"/>
      <c r="B12" s="33" t="s">
        <v>11</v>
      </c>
      <c r="C12" s="30">
        <f t="shared" ref="C12:I12" si="5">SUM(C5:C11)</f>
        <v>551</v>
      </c>
      <c r="D12" s="30">
        <f t="shared" si="5"/>
        <v>389</v>
      </c>
      <c r="E12" s="30">
        <f t="shared" si="5"/>
        <v>81</v>
      </c>
      <c r="F12" s="31">
        <f t="shared" si="5"/>
        <v>93</v>
      </c>
      <c r="G12" s="19">
        <f t="shared" si="5"/>
        <v>1114</v>
      </c>
      <c r="H12" s="20">
        <f t="shared" si="5"/>
        <v>0</v>
      </c>
      <c r="I12" s="21">
        <f t="shared" si="5"/>
        <v>27.451184197915278</v>
      </c>
      <c r="J12" s="22"/>
      <c r="K12" s="23">
        <f>SUM(K5:K11)</f>
        <v>489</v>
      </c>
      <c r="L12" s="34"/>
      <c r="M12" s="34"/>
    </row>
    <row r="13" spans="1:14" ht="25.5" customHeight="1" x14ac:dyDescent="0.25">
      <c r="A13" s="16"/>
      <c r="B13" s="17" t="s">
        <v>8</v>
      </c>
      <c r="C13" s="27"/>
      <c r="D13" s="27"/>
      <c r="E13" s="27"/>
      <c r="F13" s="27"/>
      <c r="G13" s="19"/>
      <c r="H13" s="20"/>
      <c r="I13" s="21"/>
      <c r="J13" s="22"/>
      <c r="K13" s="23"/>
    </row>
    <row r="14" spans="1:14" ht="31.5" x14ac:dyDescent="0.25">
      <c r="A14" s="16" t="s">
        <v>29</v>
      </c>
      <c r="B14" s="78" t="s">
        <v>30</v>
      </c>
      <c r="C14" s="27">
        <v>0</v>
      </c>
      <c r="D14" s="27">
        <v>58</v>
      </c>
      <c r="E14" s="27">
        <v>0</v>
      </c>
      <c r="F14" s="27">
        <v>0</v>
      </c>
      <c r="G14" s="19">
        <f t="shared" ref="G14:G20" si="6">SUM(C14:F14)</f>
        <v>58</v>
      </c>
      <c r="H14" s="20"/>
      <c r="I14" s="21">
        <f>G14/K14</f>
        <v>0.77333333333333332</v>
      </c>
      <c r="J14" s="22"/>
      <c r="K14" s="23">
        <v>75</v>
      </c>
    </row>
    <row r="15" spans="1:14" ht="31.5" x14ac:dyDescent="0.25">
      <c r="A15" s="16" t="s">
        <v>29</v>
      </c>
      <c r="B15" s="80" t="s">
        <v>31</v>
      </c>
      <c r="C15" s="27">
        <v>15</v>
      </c>
      <c r="D15" s="27">
        <v>35</v>
      </c>
      <c r="E15" s="27">
        <v>29</v>
      </c>
      <c r="F15" s="27">
        <v>26</v>
      </c>
      <c r="G15" s="19">
        <f t="shared" si="6"/>
        <v>105</v>
      </c>
      <c r="H15" s="20"/>
      <c r="I15" s="21">
        <f t="shared" ref="I15:I20" si="7">G15/K15</f>
        <v>0.875</v>
      </c>
      <c r="J15" s="22"/>
      <c r="K15" s="23">
        <v>120</v>
      </c>
    </row>
    <row r="16" spans="1:14" x14ac:dyDescent="0.25">
      <c r="A16" s="16" t="s">
        <v>29</v>
      </c>
      <c r="B16" s="79" t="s">
        <v>32</v>
      </c>
      <c r="C16" s="27">
        <v>54</v>
      </c>
      <c r="D16" s="27">
        <v>15</v>
      </c>
      <c r="E16" s="27">
        <v>15</v>
      </c>
      <c r="F16" s="27">
        <v>15</v>
      </c>
      <c r="G16" s="19">
        <f t="shared" si="6"/>
        <v>99</v>
      </c>
      <c r="H16" s="20"/>
      <c r="I16" s="21">
        <f t="shared" si="7"/>
        <v>0.66</v>
      </c>
      <c r="J16" s="22"/>
      <c r="K16" s="23">
        <v>150</v>
      </c>
    </row>
    <row r="17" spans="1:13" x14ac:dyDescent="0.25">
      <c r="A17" s="26" t="s">
        <v>29</v>
      </c>
      <c r="B17" s="79" t="s">
        <v>33</v>
      </c>
      <c r="C17" s="30">
        <v>122</v>
      </c>
      <c r="D17" s="30">
        <v>100</v>
      </c>
      <c r="E17" s="27">
        <v>36</v>
      </c>
      <c r="F17" s="27">
        <v>36</v>
      </c>
      <c r="G17" s="19">
        <f t="shared" si="6"/>
        <v>294</v>
      </c>
      <c r="H17" s="20"/>
      <c r="I17" s="21">
        <f t="shared" si="7"/>
        <v>2.3902439024390243</v>
      </c>
      <c r="J17" s="22"/>
      <c r="K17" s="23">
        <v>123</v>
      </c>
    </row>
    <row r="18" spans="1:13" x14ac:dyDescent="0.25">
      <c r="A18" s="16" t="s">
        <v>29</v>
      </c>
      <c r="B18" s="79" t="s">
        <v>34</v>
      </c>
      <c r="C18" s="27">
        <v>12</v>
      </c>
      <c r="D18" s="27">
        <v>3</v>
      </c>
      <c r="E18" s="27">
        <v>12</v>
      </c>
      <c r="F18" s="27">
        <v>0</v>
      </c>
      <c r="G18" s="19">
        <f t="shared" si="6"/>
        <v>27</v>
      </c>
      <c r="H18" s="20"/>
      <c r="I18" s="21">
        <f t="shared" si="7"/>
        <v>0.67500000000000004</v>
      </c>
      <c r="J18" s="22"/>
      <c r="K18" s="23">
        <v>40</v>
      </c>
    </row>
    <row r="19" spans="1:13" ht="31.5" x14ac:dyDescent="0.25">
      <c r="A19" s="26" t="s">
        <v>29</v>
      </c>
      <c r="B19" s="80" t="s">
        <v>35</v>
      </c>
      <c r="C19" s="30">
        <v>18</v>
      </c>
      <c r="D19" s="30">
        <v>16</v>
      </c>
      <c r="E19" s="81">
        <v>0</v>
      </c>
      <c r="F19" s="27">
        <v>24</v>
      </c>
      <c r="G19" s="19">
        <f t="shared" si="6"/>
        <v>58</v>
      </c>
      <c r="H19" s="20"/>
      <c r="I19" s="21">
        <f t="shared" si="7"/>
        <v>0.96666666666666667</v>
      </c>
      <c r="J19" s="22"/>
      <c r="K19" s="23">
        <v>60</v>
      </c>
    </row>
    <row r="20" spans="1:13" x14ac:dyDescent="0.25">
      <c r="A20" s="16" t="s">
        <v>36</v>
      </c>
      <c r="B20" s="79" t="s">
        <v>37</v>
      </c>
      <c r="C20" s="27">
        <v>590</v>
      </c>
      <c r="D20" s="27">
        <v>310</v>
      </c>
      <c r="E20" s="27">
        <v>0</v>
      </c>
      <c r="F20" s="27">
        <v>0</v>
      </c>
      <c r="G20" s="19">
        <f t="shared" si="6"/>
        <v>900</v>
      </c>
      <c r="H20" s="20"/>
      <c r="I20" s="21">
        <f t="shared" si="7"/>
        <v>25.714285714285715</v>
      </c>
      <c r="J20" s="22"/>
      <c r="K20" s="23">
        <v>35</v>
      </c>
    </row>
    <row r="21" spans="1:13" s="35" customFormat="1" x14ac:dyDescent="0.2">
      <c r="A21" s="32"/>
      <c r="B21" s="33" t="s">
        <v>12</v>
      </c>
      <c r="C21" s="30">
        <f t="shared" ref="C21:I21" si="8">SUM(C14:C20)</f>
        <v>811</v>
      </c>
      <c r="D21" s="30">
        <f t="shared" si="8"/>
        <v>537</v>
      </c>
      <c r="E21" s="30">
        <f t="shared" si="8"/>
        <v>92</v>
      </c>
      <c r="F21" s="31">
        <f t="shared" si="8"/>
        <v>101</v>
      </c>
      <c r="G21" s="19">
        <f t="shared" si="8"/>
        <v>1541</v>
      </c>
      <c r="H21" s="20">
        <f t="shared" si="8"/>
        <v>0</v>
      </c>
      <c r="I21" s="21">
        <f t="shared" si="8"/>
        <v>32.054529616724743</v>
      </c>
      <c r="J21" s="22"/>
      <c r="K21" s="23">
        <f>SUM(K14:K20)</f>
        <v>603</v>
      </c>
      <c r="L21" s="34"/>
      <c r="M21" s="34"/>
    </row>
    <row r="22" spans="1:13" s="46" customFormat="1" ht="21" customHeight="1" thickBot="1" x14ac:dyDescent="0.3">
      <c r="A22" s="36"/>
      <c r="B22" s="37"/>
      <c r="C22" s="38"/>
      <c r="D22" s="38"/>
      <c r="E22" s="38"/>
      <c r="F22" s="39"/>
      <c r="G22" s="40"/>
      <c r="H22" s="41"/>
      <c r="I22" s="42"/>
      <c r="J22" s="43"/>
      <c r="K22" s="44"/>
      <c r="L22" s="45"/>
      <c r="M22" s="45"/>
    </row>
    <row r="23" spans="1:13" ht="16.5" thickBot="1" x14ac:dyDescent="0.3">
      <c r="A23" s="47"/>
      <c r="B23" s="48" t="s">
        <v>10</v>
      </c>
      <c r="C23" s="49">
        <f>SUM(C5:C11)/SUM(C14:C20)</f>
        <v>0.67940813810110978</v>
      </c>
      <c r="D23" s="49">
        <f>SUM(D5:D11)/SUM(D14:D20)</f>
        <v>0.72439478584729977</v>
      </c>
      <c r="E23" s="49">
        <f>SUM(E5:E11)/SUM(E14:E20)</f>
        <v>0.88043478260869568</v>
      </c>
      <c r="F23" s="49">
        <f>SUM(F5:F11)/SUM(F14:F20)</f>
        <v>0.92079207920792083</v>
      </c>
      <c r="G23" s="49">
        <f>SUM(G5:G11)/SUM(G14:G20)</f>
        <v>0.72290720311486045</v>
      </c>
      <c r="H23" s="50"/>
      <c r="I23" s="51"/>
      <c r="J23" s="52"/>
      <c r="K23" s="49">
        <f>K12/K21</f>
        <v>0.81094527363184077</v>
      </c>
    </row>
    <row r="24" spans="1:13" ht="16.5" thickBot="1" x14ac:dyDescent="0.3">
      <c r="A24" s="47"/>
      <c r="B24" s="48" t="s">
        <v>5</v>
      </c>
      <c r="C24" s="49">
        <f>$K$28</f>
        <v>0.8</v>
      </c>
      <c r="D24" s="49">
        <f>$K$28</f>
        <v>0.8</v>
      </c>
      <c r="E24" s="49">
        <f>$K$29</f>
        <v>0.75</v>
      </c>
      <c r="F24" s="49">
        <f>$K$29</f>
        <v>0.75</v>
      </c>
      <c r="G24" s="53"/>
      <c r="H24" s="54"/>
      <c r="I24" s="55"/>
      <c r="J24" s="52"/>
      <c r="K24" s="54"/>
    </row>
    <row r="25" spans="1:13" ht="17.25" thickTop="1" thickBot="1" x14ac:dyDescent="0.3">
      <c r="A25" s="56"/>
      <c r="B25" s="57" t="s">
        <v>2</v>
      </c>
      <c r="C25" s="58">
        <f>C23/C24</f>
        <v>0.8492601726263872</v>
      </c>
      <c r="D25" s="59">
        <f>D23/D24</f>
        <v>0.90549348230912463</v>
      </c>
      <c r="E25" s="60">
        <f>E23/E24</f>
        <v>1.173913043478261</v>
      </c>
      <c r="F25" s="60">
        <f>F23/F24</f>
        <v>1.2277227722772277</v>
      </c>
      <c r="G25" s="61"/>
      <c r="H25" s="62"/>
      <c r="I25" s="63"/>
      <c r="J25" s="64"/>
      <c r="K25" s="65"/>
    </row>
    <row r="26" spans="1:13" ht="17.25" thickTop="1" thickBot="1" x14ac:dyDescent="0.3">
      <c r="A26" s="56"/>
      <c r="B26" s="57" t="s">
        <v>4</v>
      </c>
      <c r="C26" s="58">
        <f>(C23-C24)/C24</f>
        <v>-0.15073982737361283</v>
      </c>
      <c r="D26" s="59">
        <f>(D23-D24)/D24</f>
        <v>-9.4506517690875341E-2</v>
      </c>
      <c r="E26" s="60">
        <f>(E23-E24)/E24</f>
        <v>0.17391304347826089</v>
      </c>
      <c r="F26" s="60">
        <f>(F23-F24)/F24</f>
        <v>0.22772277227722779</v>
      </c>
      <c r="G26" s="66"/>
      <c r="H26" s="62"/>
      <c r="I26" s="63"/>
      <c r="J26" s="64"/>
      <c r="K26" s="65"/>
    </row>
    <row r="27" spans="1:13" ht="17.25" thickTop="1" thickBot="1" x14ac:dyDescent="0.3">
      <c r="A27" s="56"/>
      <c r="B27" s="57" t="s">
        <v>3</v>
      </c>
      <c r="C27" s="67">
        <f>((G23)-(K28))/(K28)</f>
        <v>-9.636599610642449E-2</v>
      </c>
      <c r="D27" s="68">
        <f>((G23)-(K28))/(K28)</f>
        <v>-9.636599610642449E-2</v>
      </c>
      <c r="E27" s="60">
        <f>((G23)-(K29))/(K29)</f>
        <v>-3.6123729180186061E-2</v>
      </c>
      <c r="F27" s="60">
        <f>((G23)-(K29))/(K29)</f>
        <v>-3.6123729180186061E-2</v>
      </c>
      <c r="G27" s="66"/>
      <c r="H27" s="62"/>
      <c r="I27" s="63"/>
      <c r="J27" s="64"/>
      <c r="K27" s="65"/>
    </row>
    <row r="28" spans="1:13" ht="64.5" customHeight="1" thickBot="1" x14ac:dyDescent="0.3">
      <c r="A28" s="69" t="s">
        <v>18</v>
      </c>
      <c r="B28" s="94" t="s">
        <v>39</v>
      </c>
      <c r="C28" s="95"/>
      <c r="D28" s="95"/>
      <c r="E28" s="95"/>
      <c r="F28" s="95"/>
      <c r="G28" s="95"/>
      <c r="H28" s="95"/>
      <c r="I28" s="96"/>
      <c r="J28" s="70"/>
      <c r="K28" s="71">
        <v>0.8</v>
      </c>
      <c r="L28" s="97" t="s">
        <v>26</v>
      </c>
      <c r="M28" s="98"/>
    </row>
    <row r="29" spans="1:13" ht="122.25" customHeight="1" thickBot="1" x14ac:dyDescent="0.3">
      <c r="A29" s="72" t="s">
        <v>19</v>
      </c>
      <c r="B29" s="99" t="s">
        <v>40</v>
      </c>
      <c r="C29" s="100"/>
      <c r="D29" s="100"/>
      <c r="E29" s="100"/>
      <c r="F29" s="100"/>
      <c r="G29" s="100"/>
      <c r="H29" s="100"/>
      <c r="I29" s="101"/>
      <c r="J29" s="73"/>
      <c r="K29" s="74">
        <v>0.75</v>
      </c>
      <c r="L29" s="97" t="s">
        <v>27</v>
      </c>
      <c r="M29" s="98"/>
    </row>
    <row r="30" spans="1:13" ht="84" customHeight="1" x14ac:dyDescent="0.25">
      <c r="A30" s="75" t="s">
        <v>20</v>
      </c>
      <c r="B30" s="91" t="s">
        <v>41</v>
      </c>
      <c r="C30" s="92"/>
      <c r="D30" s="92"/>
      <c r="E30" s="92"/>
      <c r="F30" s="92"/>
      <c r="G30" s="92"/>
      <c r="H30" s="92"/>
      <c r="I30" s="93"/>
      <c r="J30" s="73"/>
      <c r="K30" s="76"/>
    </row>
    <row r="31" spans="1:13" ht="56.25" customHeight="1" x14ac:dyDescent="0.25">
      <c r="A31" s="77" t="s">
        <v>21</v>
      </c>
      <c r="B31" s="88" t="s">
        <v>42</v>
      </c>
      <c r="C31" s="89"/>
      <c r="D31" s="89"/>
      <c r="E31" s="89"/>
      <c r="F31" s="89"/>
      <c r="G31" s="89"/>
      <c r="H31" s="89"/>
      <c r="I31" s="90"/>
      <c r="J31" s="73"/>
      <c r="K31" s="76"/>
    </row>
  </sheetData>
  <mergeCells count="9">
    <mergeCell ref="C2:I2"/>
    <mergeCell ref="B1:N1"/>
    <mergeCell ref="K2:L2"/>
    <mergeCell ref="B31:I31"/>
    <mergeCell ref="B30:I30"/>
    <mergeCell ref="B28:I28"/>
    <mergeCell ref="L28:M28"/>
    <mergeCell ref="B29:I29"/>
    <mergeCell ref="L29:M29"/>
  </mergeCells>
  <phoneticPr fontId="2" type="noConversion"/>
  <conditionalFormatting sqref="C26:F27">
    <cfRule type="cellIs" dxfId="1" priority="1" stopIfTrue="1" operator="notBetween">
      <formula>-0.05</formula>
      <formula>0.05</formula>
    </cfRule>
  </conditionalFormatting>
  <conditionalFormatting sqref="N5:N11">
    <cfRule type="cellIs" dxfId="0" priority="2" stopIfTrue="1" operator="notBetween">
      <formula>-0.1</formula>
      <formula>0.1</formula>
    </cfRule>
  </conditionalFormatting>
  <printOptions horizontalCentered="1" verticalCentered="1"/>
  <pageMargins left="0.75" right="0.75" top="0.34" bottom="0.46" header="0.2" footer="0.2"/>
  <pageSetup scale="43"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Outcome Template</vt:lpstr>
    </vt:vector>
  </TitlesOfParts>
  <Company>Austin/Travis County HHSD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mccrackenal</dc:creator>
  <cp:lastModifiedBy>Siller, Jamila</cp:lastModifiedBy>
  <cp:lastPrinted>2012-05-04T21:34:53Z</cp:lastPrinted>
  <dcterms:created xsi:type="dcterms:W3CDTF">2012-01-19T19:20:58Z</dcterms:created>
  <dcterms:modified xsi:type="dcterms:W3CDTF">2018-01-12T15:19:20Z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