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D:\ASE-An3-sem2\PACHETE SOFTWARE\proiect python+excel final -sas\proiect -excel\"/>
    </mc:Choice>
  </mc:AlternateContent>
  <xr:revisionPtr revIDLastSave="0" documentId="13_ncr:1_{35C0817F-3522-42B4-869E-E801EB47D78C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Regresie simpla" sheetId="5" r:id="rId1"/>
    <sheet name="Pivot table" sheetId="3" r:id="rId2"/>
    <sheet name="mcu_box_office" sheetId="2" r:id="rId3"/>
    <sheet name="Sheet1" sheetId="1" r:id="rId4"/>
  </sheets>
  <definedNames>
    <definedName name="ExternalData_1" localSheetId="2" hidden="1">mcu_box_office!$A$1:$J$29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2" l="1"/>
  <c r="B40" i="2" s="1"/>
  <c r="L10" i="2"/>
  <c r="B44" i="2"/>
  <c r="B43" i="2"/>
  <c r="B39" i="2"/>
  <c r="B38" i="2"/>
  <c r="B37" i="2"/>
  <c r="L3" i="2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L4" i="2" l="1"/>
  <c r="L5" i="2"/>
  <c r="L6" i="2"/>
  <c r="L7" i="2"/>
  <c r="L8" i="2"/>
  <c r="L9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B34" i="2"/>
  <c r="B33" i="2"/>
  <c r="B32" i="2"/>
  <c r="L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91366C-7B75-48E1-9142-50E902F84580}" keepAlive="1" name="Query - mcu_box_office" description="Connection to the 'mcu_box_office' query in the workbook." type="5" refreshedVersion="8" background="1" saveData="1">
    <dbPr connection="Provider=Microsoft.Mashup.OleDb.1;Data Source=$Workbook$;Location=mcu_box_office;Extended Properties=&quot;&quot;" command="SELECT * FROM [mcu_box_office]"/>
  </connection>
</connections>
</file>

<file path=xl/sharedStrings.xml><?xml version="1.0" encoding="utf-8"?>
<sst xmlns="http://schemas.openxmlformats.org/spreadsheetml/2006/main" count="115" uniqueCount="87">
  <si>
    <t>movie_title</t>
  </si>
  <si>
    <t>mcu_phase</t>
  </si>
  <si>
    <t>release_date</t>
  </si>
  <si>
    <t>tomato_meter</t>
  </si>
  <si>
    <t>audience_score</t>
  </si>
  <si>
    <t>movie_duration</t>
  </si>
  <si>
    <t>production_budget</t>
  </si>
  <si>
    <t>opening_weekend</t>
  </si>
  <si>
    <t>domestic_box_office</t>
  </si>
  <si>
    <t>worldwide_box_office</t>
  </si>
  <si>
    <t>Iron Man</t>
  </si>
  <si>
    <t>The Incredible Hulk</t>
  </si>
  <si>
    <t>Iron Man 2</t>
  </si>
  <si>
    <t>Thor</t>
  </si>
  <si>
    <t>Captain America: The First Avenger</t>
  </si>
  <si>
    <t>The Avengers</t>
  </si>
  <si>
    <t>Iron Man 3</t>
  </si>
  <si>
    <t>Thor: The Dark World</t>
  </si>
  <si>
    <t>Captain America: The Winter Soldier</t>
  </si>
  <si>
    <t>Guardians of the Galaxy</t>
  </si>
  <si>
    <t>Avengers: Age of Ultron</t>
  </si>
  <si>
    <t>Ant-Man</t>
  </si>
  <si>
    <t>Captain America: Civil War</t>
  </si>
  <si>
    <t>Doctor Strange</t>
  </si>
  <si>
    <t>Guardians of the Galaxy Vol. 2</t>
  </si>
  <si>
    <t>Spider-Man: Homecoming</t>
  </si>
  <si>
    <t>Thor: Ragnarok</t>
  </si>
  <si>
    <t>Black Panther</t>
  </si>
  <si>
    <t>Avengers: Infinity War</t>
  </si>
  <si>
    <t>Ant-Man and the Wasp</t>
  </si>
  <si>
    <t>Captain Marvel</t>
  </si>
  <si>
    <t>Avengers: End Game</t>
  </si>
  <si>
    <t>Spider-Man: Far From Home</t>
  </si>
  <si>
    <t>Black Widow</t>
  </si>
  <si>
    <t>Shang-Chi and the Legend of the Ten Rings</t>
  </si>
  <si>
    <t>Eternals</t>
  </si>
  <si>
    <t>Spider-Man: No Way Home</t>
  </si>
  <si>
    <t>profit</t>
  </si>
  <si>
    <t>durata cea mai lunga de timp pt un film din faza1</t>
  </si>
  <si>
    <t>durata cea mai lunga de timp pt un film din faza2</t>
  </si>
  <si>
    <t>durata cea mai lunga de timp pt un film din faza3</t>
  </si>
  <si>
    <t>durata cea mai lunga de timp pt un film din faza4</t>
  </si>
  <si>
    <t>filmul cu cel mai mare profit pt un film din faza 1</t>
  </si>
  <si>
    <t>Row Labels</t>
  </si>
  <si>
    <t>(blank)</t>
  </si>
  <si>
    <t>Grand Total</t>
  </si>
  <si>
    <t>Sum of audience_score</t>
  </si>
  <si>
    <t>Sum of movie_duration</t>
  </si>
  <si>
    <t>Sum of opening_weekend</t>
  </si>
  <si>
    <t>vreau sa vad cum x(durata filmului) influenteaza pe y(venuturile in primul weekend)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</si>
  <si>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</si>
  <si>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</si>
  <si>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</si>
  <si>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</si>
  <si>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</si>
  <si>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</si>
  <si>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</si>
  <si>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</si>
  <si>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</si>
  <si>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</si>
  <si>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</si>
  <si>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</si>
  <si>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</si>
  <si>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</si>
  <si>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</si>
  <si>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</si>
  <si>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</si>
  <si>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</si>
  <si>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</si>
  <si>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</si>
  <si>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</si>
  <si>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</si>
  <si>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</si>
  <si>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</si>
  <si>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</si>
  <si>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ec de regresie simpla: y= a+bx  timpFilm= intercept+ 3696728 * venit</t>
  </si>
  <si>
    <t>Cov</t>
  </si>
  <si>
    <t>filmul cu cel mai mare profit pt un film din faza 2</t>
  </si>
  <si>
    <t>filmul cu cel mai mare profit pt un film din faza 3</t>
  </si>
  <si>
    <t>filmul cu cel mai mare profit pt un film din faza 4</t>
  </si>
  <si>
    <t>valoarea maxima din opening weekend</t>
  </si>
  <si>
    <t>valoarea minima din opening weekend</t>
  </si>
  <si>
    <t>Durata filmului si incasarile in primul weekend de la premiere nu sunt corelate intre ele, deci asta inseamna ca nu exista o legatura directa intre ele</t>
  </si>
  <si>
    <t xml:space="preserve">Pt analiza influentei duratei filmului asupra incasarilor din opening weekend, am construit o analiza de regresie, unde am vazut ca </t>
  </si>
  <si>
    <t>modelul e valid dpdv statistic.76,99% din variatia lui y (incasari din opening weekend) e explicata de x(durata filmului)</t>
  </si>
  <si>
    <t>76,99% din variatia lui y (incasari din opening weekend) e explicata de x(durata filmului)</t>
  </si>
  <si>
    <t>Din scatter plot se poate observa vizual relatia dintre durata si incasari. Incasarile cresc cand durata filmului creste insa avem si outlieri.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</si>
</sst>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Production budget for each movie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mcu_box_office!$A$2:$A$28</c:f>
              <c:strCache>
                <c:ptCount val="27"/>
                <c:pt idx="0">
                  <c:v>Iron Man</c:v>
                </c:pt>
                <c:pt idx="1">
                  <c:v>The Incredible Hulk</c:v>
                </c:pt>
                <c:pt idx="2">
                  <c:v>Iron Man 2</c:v>
                </c:pt>
                <c:pt idx="3">
                  <c:v>Thor</c:v>
                </c:pt>
                <c:pt idx="4">
                  <c:v>Captain America: The First Avenger</c:v>
                </c:pt>
                <c:pt idx="5">
                  <c:v>The Avengers</c:v>
                </c:pt>
                <c:pt idx="6">
                  <c:v>Iron Man 3</c:v>
                </c:pt>
                <c:pt idx="7">
                  <c:v>Thor: The Dark World</c:v>
                </c:pt>
                <c:pt idx="8">
                  <c:v>Captain America: The Winter Soldier</c:v>
                </c:pt>
                <c:pt idx="9">
                  <c:v>Guardians of the Galaxy</c:v>
                </c:pt>
                <c:pt idx="10">
                  <c:v>Avengers: Age of Ultron</c:v>
                </c:pt>
                <c:pt idx="11">
                  <c:v>Ant-Man</c:v>
                </c:pt>
                <c:pt idx="12">
                  <c:v>Captain America: Civil War</c:v>
                </c:pt>
                <c:pt idx="13">
                  <c:v>Doctor Strange</c:v>
                </c:pt>
                <c:pt idx="14">
                  <c:v>Guardians of the Galaxy Vol. 2</c:v>
                </c:pt>
                <c:pt idx="15">
                  <c:v>Spider-Man: Homecoming</c:v>
                </c:pt>
                <c:pt idx="16">
                  <c:v>Thor: Ragnarok</c:v>
                </c:pt>
                <c:pt idx="17">
                  <c:v>Black Panther</c:v>
                </c:pt>
                <c:pt idx="18">
                  <c:v>Avengers: Infinity War</c:v>
                </c:pt>
                <c:pt idx="19">
                  <c:v>Ant-Man and the Wasp</c:v>
                </c:pt>
                <c:pt idx="20">
                  <c:v>Captain Marvel</c:v>
                </c:pt>
                <c:pt idx="21">
                  <c:v>Avengers: End Game</c:v>
                </c:pt>
                <c:pt idx="22">
                  <c:v>Spider-Man: Far From Home</c:v>
                </c:pt>
                <c:pt idx="23">
                  <c:v>Black Widow</c:v>
                </c:pt>
                <c:pt idx="24">
                  <c:v>Shang-Chi and the Legend of the Ten Rings</c:v>
                </c:pt>
                <c:pt idx="25">
                  <c:v>Eternals</c:v>
                </c:pt>
                <c:pt idx="26">
                  <c:v>Spider-Man: No Way Home</c:v>
                </c:pt>
              </c:strCache>
            </c:strRef>
          </c:cat>
          <c:val>
            <c:numRef>
              <c:f>mcu_box_office!$G$2:$G$28</c:f>
              <c:numCache>
                <c:formatCode>#,##0</c:formatCode>
                <c:ptCount val="27"/>
                <c:pt idx="0">
                  <c:v>186000000</c:v>
                </c:pt>
                <c:pt idx="1">
                  <c:v>137500000</c:v>
                </c:pt>
                <c:pt idx="2">
                  <c:v>170000000</c:v>
                </c:pt>
                <c:pt idx="3">
                  <c:v>150000000</c:v>
                </c:pt>
                <c:pt idx="4">
                  <c:v>140000000</c:v>
                </c:pt>
                <c:pt idx="5">
                  <c:v>225000000</c:v>
                </c:pt>
                <c:pt idx="6">
                  <c:v>200000000</c:v>
                </c:pt>
                <c:pt idx="7">
                  <c:v>150000000</c:v>
                </c:pt>
                <c:pt idx="8">
                  <c:v>170000000</c:v>
                </c:pt>
                <c:pt idx="9">
                  <c:v>170000000</c:v>
                </c:pt>
                <c:pt idx="10">
                  <c:v>365000000</c:v>
                </c:pt>
                <c:pt idx="11">
                  <c:v>130000000</c:v>
                </c:pt>
                <c:pt idx="12">
                  <c:v>250000000</c:v>
                </c:pt>
                <c:pt idx="13">
                  <c:v>165000000</c:v>
                </c:pt>
                <c:pt idx="14">
                  <c:v>200000000</c:v>
                </c:pt>
                <c:pt idx="15">
                  <c:v>175000000</c:v>
                </c:pt>
                <c:pt idx="16">
                  <c:v>180000000</c:v>
                </c:pt>
                <c:pt idx="17">
                  <c:v>200000000</c:v>
                </c:pt>
                <c:pt idx="18">
                  <c:v>300000000</c:v>
                </c:pt>
                <c:pt idx="19">
                  <c:v>130000000</c:v>
                </c:pt>
                <c:pt idx="20">
                  <c:v>175000000</c:v>
                </c:pt>
                <c:pt idx="21">
                  <c:v>400000000</c:v>
                </c:pt>
                <c:pt idx="22">
                  <c:v>160000000</c:v>
                </c:pt>
                <c:pt idx="23">
                  <c:v>200000000</c:v>
                </c:pt>
                <c:pt idx="24">
                  <c:v>150000000</c:v>
                </c:pt>
                <c:pt idx="25">
                  <c:v>200000000</c:v>
                </c:pt>
                <c:pt idx="26">
                  <c:v>200000000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46-4FBA-9156-FAC729385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2652000"/>
        <c:axId val="1622652960"/>
      </c:barChart>
      <c:catAx>
        <c:axId val="1622652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Movie name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1622652960"/>
        <c:crosses val="autoZero"/>
        <c:auto val="1"/>
        <c:lblAlgn val="ctr"/>
        <c:lblOffset val="100"/>
        <c:noMultiLvlLbl val="0"/>
      </c:catAx>
      <c:valAx>
        <c:axId val="162265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Production budget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162265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Durata</a:t>
            </a:r>
            <a:r>
              <a:rPr lang="en-US" baseline="0"/>
              <a:t> film</a:t>
            </a:r>
            <a:r>
              <a:rPr lang="en-US"/>
              <a:t> vs Incasari in opening weekend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timp vs incasari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EB99A1A-5BF0-420E-A90D-E5EB8968B7DE}" type="CELLRANGE">
                      <a:rPr lang="en-US"/>
                      <a:pPr/>
                      <a:t>[CELLRANGE]</a:t>
                    </a:fld>
                    <a:endParaRPr lang="ro-R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84B2-4A56-AE05-1596A2DD99A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8D09334-2A53-4D0E-B34F-83A25DB7EC0B}" type="CELLRANGE">
                      <a:rPr lang="ro-RO"/>
                      <a:pPr/>
                      <a:t>[CELLRANGE]</a:t>
                    </a:fld>
                    <a:endParaRPr lang="ro-R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84B2-4A56-AE05-1596A2DD99A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4856B59-F74A-42F9-8CD3-C4E164218AD1}" type="CELLRANGE">
                      <a:rPr lang="ro-RO"/>
                      <a:pPr/>
                      <a:t>[CELLRANGE]</a:t>
                    </a:fld>
                    <a:endParaRPr lang="ro-R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84B2-4A56-AE05-1596A2DD99A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DECE590-6329-4D3C-A22C-7A5F5DD6CEE9}" type="CELLRANGE">
                      <a:rPr lang="ro-RO"/>
                      <a:pPr/>
                      <a:t>[CELLRANGE]</a:t>
                    </a:fld>
                    <a:endParaRPr lang="ro-R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84B2-4A56-AE05-1596A2DD99A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5861B03-DEBB-4B97-8696-EC5B3DA97F68}" type="CELLRANGE">
                      <a:rPr lang="ro-RO"/>
                      <a:pPr/>
                      <a:t>[CELLRANGE]</a:t>
                    </a:fld>
                    <a:endParaRPr lang="ro-R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84B2-4A56-AE05-1596A2DD99A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D391399-0C52-4270-9FFD-2C2DD3B949DA}" type="CELLRANGE">
                      <a:rPr lang="ro-RO"/>
                      <a:pPr/>
                      <a:t>[CELLRANGE]</a:t>
                    </a:fld>
                    <a:endParaRPr lang="ro-R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84B2-4A56-AE05-1596A2DD99A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8BFB6CC-8481-4DD1-9FE3-2EE9623828D8}" type="CELLRANGE">
                      <a:rPr lang="ro-RO"/>
                      <a:pPr/>
                      <a:t>[CELLRANGE]</a:t>
                    </a:fld>
                    <a:endParaRPr lang="ro-R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84B2-4A56-AE05-1596A2DD99A3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9F37BFA-87D0-46D5-B1CE-A15CBD0BEF1E}" type="CELLRANGE">
                      <a:rPr lang="ro-RO"/>
                      <a:pPr/>
                      <a:t>[CELLRANGE]</a:t>
                    </a:fld>
                    <a:endParaRPr lang="ro-R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84B2-4A56-AE05-1596A2DD99A3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BF783AC-1C1E-41CC-88D7-486C9C1A87CA}" type="CELLRANGE">
                      <a:rPr lang="ro-RO"/>
                      <a:pPr/>
                      <a:t>[CELLRANGE]</a:t>
                    </a:fld>
                    <a:endParaRPr lang="ro-R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84B2-4A56-AE05-1596A2DD99A3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28B20BE-246E-47AC-ADDC-9E04306BBC42}" type="CELLRANGE">
                      <a:rPr lang="ro-RO"/>
                      <a:pPr/>
                      <a:t>[CELLRANGE]</a:t>
                    </a:fld>
                    <a:endParaRPr lang="ro-R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84B2-4A56-AE05-1596A2DD99A3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42185CDD-EAEA-42DB-9FE2-0A6C71E238AD}" type="CELLRANGE">
                      <a:rPr lang="ro-RO"/>
                      <a:pPr/>
                      <a:t>[CELLRANGE]</a:t>
                    </a:fld>
                    <a:endParaRPr lang="ro-R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84B2-4A56-AE05-1596A2DD99A3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77DDA1D2-8C05-4D41-A434-C40689086C61}" type="CELLRANGE">
                      <a:rPr lang="ro-RO"/>
                      <a:pPr/>
                      <a:t>[CELLRANGE]</a:t>
                    </a:fld>
                    <a:endParaRPr lang="ro-R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84B2-4A56-AE05-1596A2DD99A3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B4F247F5-A0C2-49D2-87D8-D373B1DB6420}" type="CELLRANGE">
                      <a:rPr lang="ro-RO"/>
                      <a:pPr/>
                      <a:t>[CELLRANGE]</a:t>
                    </a:fld>
                    <a:endParaRPr lang="ro-R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84B2-4A56-AE05-1596A2DD99A3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E05A5CC0-8199-40BD-8470-C3BD617FA896}" type="CELLRANGE">
                      <a:rPr lang="ro-RO"/>
                      <a:pPr/>
                      <a:t>[CELLRANGE]</a:t>
                    </a:fld>
                    <a:endParaRPr lang="ro-R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84B2-4A56-AE05-1596A2DD99A3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281B7969-AC6D-4FB1-961C-08745DFBE152}" type="CELLRANGE">
                      <a:rPr lang="ro-RO"/>
                      <a:pPr/>
                      <a:t>[CELLRANGE]</a:t>
                    </a:fld>
                    <a:endParaRPr lang="ro-R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84B2-4A56-AE05-1596A2DD99A3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13303058-748F-4B16-ABB8-5C27766AA73D}" type="CELLRANGE">
                      <a:rPr lang="ro-RO"/>
                      <a:pPr/>
                      <a:t>[CELLRANGE]</a:t>
                    </a:fld>
                    <a:endParaRPr lang="ro-R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84B2-4A56-AE05-1596A2DD99A3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E4B52918-658D-44D4-8034-453DA0C1A1CF}" type="CELLRANGE">
                      <a:rPr lang="ro-RO"/>
                      <a:pPr/>
                      <a:t>[CELLRANGE]</a:t>
                    </a:fld>
                    <a:endParaRPr lang="ro-R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84B2-4A56-AE05-1596A2DD99A3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928C4953-8D8D-41C7-9B80-0A8D67E93CD1}" type="CELLRANGE">
                      <a:rPr lang="ro-RO"/>
                      <a:pPr/>
                      <a:t>[CELLRANGE]</a:t>
                    </a:fld>
                    <a:endParaRPr lang="ro-R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84B2-4A56-AE05-1596A2DD99A3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BC5B18B4-2D11-4F2D-8ECD-4DD96529F9EB}" type="CELLRANGE">
                      <a:rPr lang="ro-RO"/>
                      <a:pPr/>
                      <a:t>[CELLRANGE]</a:t>
                    </a:fld>
                    <a:endParaRPr lang="ro-R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84B2-4A56-AE05-1596A2DD99A3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7BEE6528-9926-418D-93D6-772F8F43BC36}" type="CELLRANGE">
                      <a:rPr lang="ro-RO"/>
                      <a:pPr/>
                      <a:t>[CELLRANGE]</a:t>
                    </a:fld>
                    <a:endParaRPr lang="ro-R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84B2-4A56-AE05-1596A2DD99A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CD7154DE-B3FE-4A53-8F2A-EE5B48C0B2A5}" type="CELLRANGE">
                      <a:rPr lang="ro-RO"/>
                      <a:pPr/>
                      <a:t>[CELLRANGE]</a:t>
                    </a:fld>
                    <a:endParaRPr lang="ro-R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84B2-4A56-AE05-1596A2DD99A3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3BA94ED0-AB78-43A8-AF62-F5C2531BEF9A}" type="CELLRANGE">
                      <a:rPr lang="ro-RO"/>
                      <a:pPr/>
                      <a:t>[CELLRANGE]</a:t>
                    </a:fld>
                    <a:endParaRPr lang="ro-R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84B2-4A56-AE05-1596A2DD99A3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8C18B721-81C6-4D7D-AEA5-4A4C382D4F52}" type="CELLRANGE">
                      <a:rPr lang="ro-RO"/>
                      <a:pPr/>
                      <a:t>[CELLRANGE]</a:t>
                    </a:fld>
                    <a:endParaRPr lang="ro-R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84B2-4A56-AE05-1596A2DD99A3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13996488-C1EE-4AF6-A79D-0A57454F543C}" type="CELLRANGE">
                      <a:rPr lang="ro-RO"/>
                      <a:pPr/>
                      <a:t>[CELLRANGE]</a:t>
                    </a:fld>
                    <a:endParaRPr lang="ro-R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84B2-4A56-AE05-1596A2DD99A3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F96462C1-EE92-4A66-8E02-62A0141630EB}" type="CELLRANGE">
                      <a:rPr lang="ro-RO"/>
                      <a:pPr/>
                      <a:t>[CELLRANGE]</a:t>
                    </a:fld>
                    <a:endParaRPr lang="ro-R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84B2-4A56-AE05-1596A2DD99A3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2945128C-6AAC-403A-AB2E-9B78CEDFA2A9}" type="CELLRANGE">
                      <a:rPr lang="ro-RO"/>
                      <a:pPr/>
                      <a:t>[CELLRANGE]</a:t>
                    </a:fld>
                    <a:endParaRPr lang="ro-R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84B2-4A56-AE05-1596A2DD99A3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AC3AC791-D492-41DF-AF2C-3BE676269D3F}" type="CELLRANGE">
                      <a:rPr lang="ro-RO"/>
                      <a:pPr/>
                      <a:t>[CELLRANGE]</a:t>
                    </a:fld>
                    <a:endParaRPr lang="ro-R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84B2-4A56-AE05-1596A2DD99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o-RO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mcu_box_office!$H$2:$H$28</c:f>
              <c:numCache>
                <c:formatCode>#,##0</c:formatCode>
                <c:ptCount val="27"/>
                <c:pt idx="0">
                  <c:v>102118668</c:v>
                </c:pt>
                <c:pt idx="1">
                  <c:v>55414050</c:v>
                </c:pt>
                <c:pt idx="2">
                  <c:v>128122480</c:v>
                </c:pt>
                <c:pt idx="3">
                  <c:v>65723338</c:v>
                </c:pt>
                <c:pt idx="4">
                  <c:v>65058524</c:v>
                </c:pt>
                <c:pt idx="5">
                  <c:v>207438708</c:v>
                </c:pt>
                <c:pt idx="6">
                  <c:v>174144585</c:v>
                </c:pt>
                <c:pt idx="7">
                  <c:v>85737841</c:v>
                </c:pt>
                <c:pt idx="8">
                  <c:v>95023721</c:v>
                </c:pt>
                <c:pt idx="9">
                  <c:v>94320883</c:v>
                </c:pt>
                <c:pt idx="10">
                  <c:v>191271109</c:v>
                </c:pt>
                <c:pt idx="11">
                  <c:v>57225526</c:v>
                </c:pt>
                <c:pt idx="12">
                  <c:v>179139142</c:v>
                </c:pt>
                <c:pt idx="13">
                  <c:v>85058311</c:v>
                </c:pt>
                <c:pt idx="14">
                  <c:v>146510104</c:v>
                </c:pt>
                <c:pt idx="15">
                  <c:v>117027503</c:v>
                </c:pt>
                <c:pt idx="16">
                  <c:v>122744989</c:v>
                </c:pt>
                <c:pt idx="17">
                  <c:v>202003951</c:v>
                </c:pt>
                <c:pt idx="18">
                  <c:v>257698183</c:v>
                </c:pt>
                <c:pt idx="19">
                  <c:v>75812205</c:v>
                </c:pt>
                <c:pt idx="20">
                  <c:v>153433423</c:v>
                </c:pt>
                <c:pt idx="21">
                  <c:v>357115007</c:v>
                </c:pt>
                <c:pt idx="22">
                  <c:v>92579212</c:v>
                </c:pt>
                <c:pt idx="23">
                  <c:v>80366312</c:v>
                </c:pt>
                <c:pt idx="24">
                  <c:v>75388688</c:v>
                </c:pt>
                <c:pt idx="25">
                  <c:v>71297219</c:v>
                </c:pt>
                <c:pt idx="26">
                  <c:v>260138569</c:v>
                </c:pt>
              </c:numCache>
            </c:numRef>
          </c:xVal>
          <c:yVal>
            <c:numRef>
              <c:f>mcu_box_office!$F$2:$F$28</c:f>
              <c:numCache>
                <c:formatCode>General</c:formatCode>
                <c:ptCount val="27"/>
                <c:pt idx="0">
                  <c:v>126</c:v>
                </c:pt>
                <c:pt idx="1">
                  <c:v>112</c:v>
                </c:pt>
                <c:pt idx="2">
                  <c:v>124</c:v>
                </c:pt>
                <c:pt idx="3">
                  <c:v>113</c:v>
                </c:pt>
                <c:pt idx="4">
                  <c:v>124</c:v>
                </c:pt>
                <c:pt idx="5">
                  <c:v>143</c:v>
                </c:pt>
                <c:pt idx="6">
                  <c:v>130</c:v>
                </c:pt>
                <c:pt idx="7">
                  <c:v>111</c:v>
                </c:pt>
                <c:pt idx="8">
                  <c:v>135</c:v>
                </c:pt>
                <c:pt idx="9">
                  <c:v>121</c:v>
                </c:pt>
                <c:pt idx="10">
                  <c:v>141</c:v>
                </c:pt>
                <c:pt idx="11">
                  <c:v>117</c:v>
                </c:pt>
                <c:pt idx="12">
                  <c:v>146</c:v>
                </c:pt>
                <c:pt idx="13">
                  <c:v>115</c:v>
                </c:pt>
                <c:pt idx="14">
                  <c:v>135</c:v>
                </c:pt>
                <c:pt idx="15">
                  <c:v>133</c:v>
                </c:pt>
                <c:pt idx="16">
                  <c:v>130</c:v>
                </c:pt>
                <c:pt idx="17">
                  <c:v>134</c:v>
                </c:pt>
                <c:pt idx="18">
                  <c:v>149</c:v>
                </c:pt>
                <c:pt idx="19">
                  <c:v>118</c:v>
                </c:pt>
                <c:pt idx="20">
                  <c:v>124</c:v>
                </c:pt>
                <c:pt idx="21">
                  <c:v>181</c:v>
                </c:pt>
                <c:pt idx="22">
                  <c:v>129</c:v>
                </c:pt>
                <c:pt idx="23">
                  <c:v>133</c:v>
                </c:pt>
                <c:pt idx="24">
                  <c:v>133</c:v>
                </c:pt>
                <c:pt idx="25">
                  <c:v>157</c:v>
                </c:pt>
                <c:pt idx="26">
                  <c:v>148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mcu_box_office!$A$2:$A$28</c15:f>
                <c15:dlblRangeCache>
                  <c:ptCount val="27"/>
                  <c:pt idx="0">
                    <c:v>Iron Man</c:v>
                  </c:pt>
                  <c:pt idx="1">
                    <c:v>The Incredible Hulk</c:v>
                  </c:pt>
                  <c:pt idx="2">
                    <c:v>Iron Man 2</c:v>
                  </c:pt>
                  <c:pt idx="3">
                    <c:v>Thor</c:v>
                  </c:pt>
                  <c:pt idx="4">
                    <c:v>Captain America: The First Avenger</c:v>
                  </c:pt>
                  <c:pt idx="5">
                    <c:v>The Avengers</c:v>
                  </c:pt>
                  <c:pt idx="6">
                    <c:v>Iron Man 3</c:v>
                  </c:pt>
                  <c:pt idx="7">
                    <c:v>Thor: The Dark World</c:v>
                  </c:pt>
                  <c:pt idx="8">
                    <c:v>Captain America: The Winter Soldier</c:v>
                  </c:pt>
                  <c:pt idx="9">
                    <c:v>Guardians of the Galaxy</c:v>
                  </c:pt>
                  <c:pt idx="10">
                    <c:v>Avengers: Age of Ultron</c:v>
                  </c:pt>
                  <c:pt idx="11">
                    <c:v>Ant-Man</c:v>
                  </c:pt>
                  <c:pt idx="12">
                    <c:v>Captain America: Civil War</c:v>
                  </c:pt>
                  <c:pt idx="13">
                    <c:v>Doctor Strange</c:v>
                  </c:pt>
                  <c:pt idx="14">
                    <c:v>Guardians of the Galaxy Vol. 2</c:v>
                  </c:pt>
                  <c:pt idx="15">
                    <c:v>Spider-Man: Homecoming</c:v>
                  </c:pt>
                  <c:pt idx="16">
                    <c:v>Thor: Ragnarok</c:v>
                  </c:pt>
                  <c:pt idx="17">
                    <c:v>Black Panther</c:v>
                  </c:pt>
                  <c:pt idx="18">
                    <c:v>Avengers: Infinity War</c:v>
                  </c:pt>
                  <c:pt idx="19">
                    <c:v>Ant-Man and the Wasp</c:v>
                  </c:pt>
                  <c:pt idx="20">
                    <c:v>Captain Marvel</c:v>
                  </c:pt>
                  <c:pt idx="21">
                    <c:v>Avengers: End Game</c:v>
                  </c:pt>
                  <c:pt idx="22">
                    <c:v>Spider-Man: Far From Home</c:v>
                  </c:pt>
                  <c:pt idx="23">
                    <c:v>Black Widow</c:v>
                  </c:pt>
                  <c:pt idx="24">
                    <c:v>Shang-Chi and the Legend of the Ten Rings</c:v>
                  </c:pt>
                  <c:pt idx="25">
                    <c:v>Eternals</c:v>
                  </c:pt>
                  <c:pt idx="26">
                    <c:v>Spider-Man: No Way Home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84B2-4A56-AE05-1596A2DD99A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6775536"/>
        <c:axId val="180358180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o-RO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mcu_box_office!$F$2:$F$28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126</c:v>
                      </c:pt>
                      <c:pt idx="1">
                        <c:v>112</c:v>
                      </c:pt>
                      <c:pt idx="2">
                        <c:v>124</c:v>
                      </c:pt>
                      <c:pt idx="3">
                        <c:v>113</c:v>
                      </c:pt>
                      <c:pt idx="4">
                        <c:v>124</c:v>
                      </c:pt>
                      <c:pt idx="5">
                        <c:v>143</c:v>
                      </c:pt>
                      <c:pt idx="6">
                        <c:v>130</c:v>
                      </c:pt>
                      <c:pt idx="7">
                        <c:v>111</c:v>
                      </c:pt>
                      <c:pt idx="8">
                        <c:v>135</c:v>
                      </c:pt>
                      <c:pt idx="9">
                        <c:v>121</c:v>
                      </c:pt>
                      <c:pt idx="10">
                        <c:v>141</c:v>
                      </c:pt>
                      <c:pt idx="11">
                        <c:v>117</c:v>
                      </c:pt>
                      <c:pt idx="12">
                        <c:v>146</c:v>
                      </c:pt>
                      <c:pt idx="13">
                        <c:v>115</c:v>
                      </c:pt>
                      <c:pt idx="14">
                        <c:v>135</c:v>
                      </c:pt>
                      <c:pt idx="15">
                        <c:v>133</c:v>
                      </c:pt>
                      <c:pt idx="16">
                        <c:v>130</c:v>
                      </c:pt>
                      <c:pt idx="17">
                        <c:v>134</c:v>
                      </c:pt>
                      <c:pt idx="18">
                        <c:v>149</c:v>
                      </c:pt>
                      <c:pt idx="19">
                        <c:v>118</c:v>
                      </c:pt>
                      <c:pt idx="20">
                        <c:v>124</c:v>
                      </c:pt>
                      <c:pt idx="21">
                        <c:v>181</c:v>
                      </c:pt>
                      <c:pt idx="22">
                        <c:v>129</c:v>
                      </c:pt>
                      <c:pt idx="23">
                        <c:v>133</c:v>
                      </c:pt>
                      <c:pt idx="24">
                        <c:v>133</c:v>
                      </c:pt>
                      <c:pt idx="25">
                        <c:v>157</c:v>
                      </c:pt>
                      <c:pt idx="26">
                        <c:v>148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mcu_box_office!$H$2:$H$28</c15:sqref>
                        </c15:formulaRef>
                      </c:ext>
                    </c:extLst>
                    <c:numCache>
                      <c:formatCode>#,##0</c:formatCode>
                      <c:ptCount val="27"/>
                      <c:pt idx="0">
                        <c:v>102118668</c:v>
                      </c:pt>
                      <c:pt idx="1">
                        <c:v>55414050</c:v>
                      </c:pt>
                      <c:pt idx="2">
                        <c:v>128122480</c:v>
                      </c:pt>
                      <c:pt idx="3">
                        <c:v>65723338</c:v>
                      </c:pt>
                      <c:pt idx="4">
                        <c:v>65058524</c:v>
                      </c:pt>
                      <c:pt idx="5">
                        <c:v>207438708</c:v>
                      </c:pt>
                      <c:pt idx="6">
                        <c:v>174144585</c:v>
                      </c:pt>
                      <c:pt idx="7">
                        <c:v>85737841</c:v>
                      </c:pt>
                      <c:pt idx="8">
                        <c:v>95023721</c:v>
                      </c:pt>
                      <c:pt idx="9">
                        <c:v>94320883</c:v>
                      </c:pt>
                      <c:pt idx="10">
                        <c:v>191271109</c:v>
                      </c:pt>
                      <c:pt idx="11">
                        <c:v>57225526</c:v>
                      </c:pt>
                      <c:pt idx="12">
                        <c:v>179139142</c:v>
                      </c:pt>
                      <c:pt idx="13">
                        <c:v>85058311</c:v>
                      </c:pt>
                      <c:pt idx="14">
                        <c:v>146510104</c:v>
                      </c:pt>
                      <c:pt idx="15">
                        <c:v>117027503</c:v>
                      </c:pt>
                      <c:pt idx="16">
                        <c:v>122744989</c:v>
                      </c:pt>
                      <c:pt idx="17">
                        <c:v>202003951</c:v>
                      </c:pt>
                      <c:pt idx="18">
                        <c:v>257698183</c:v>
                      </c:pt>
                      <c:pt idx="19">
                        <c:v>75812205</c:v>
                      </c:pt>
                      <c:pt idx="20">
                        <c:v>153433423</c:v>
                      </c:pt>
                      <c:pt idx="21">
                        <c:v>357115007</c:v>
                      </c:pt>
                      <c:pt idx="22">
                        <c:v>92579212</c:v>
                      </c:pt>
                      <c:pt idx="23">
                        <c:v>80366312</c:v>
                      </c:pt>
                      <c:pt idx="24">
                        <c:v>75388688</c:v>
                      </c:pt>
                      <c:pt idx="25">
                        <c:v>71297219</c:v>
                      </c:pt>
                      <c:pt idx="26">
                        <c:v>260138569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4B2-4A56-AE05-1596A2DD99A3}"/>
                  </c:ext>
                </c:extLst>
              </c15:ser>
            </c15:filteredScatterSeries>
          </c:ext>
        </c:extLst>
      </c:scatterChart>
      <c:valAx>
        <c:axId val="86775536"/>
        <c:scaling>
          <c:orientation val="minMax"/>
          <c:max val="360000000"/>
          <c:min val="5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venit in opening weekend (dolari)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1803581807"/>
        <c:crosses val="autoZero"/>
        <c:crossBetween val="midCat"/>
      </c:valAx>
      <c:valAx>
        <c:axId val="1803581807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Durata filmului(minute)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86775536"/>
        <c:crossesAt val="10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689878</xdr:colOff>
      <xdr:row>31</xdr:row>
      <xdr:rowOff>23519</xdr:rowOff>
    </xdr:from>
    <xdr:to>
      <xdr:col>9</xdr:col>
      <xdr:colOff>188148</xdr:colOff>
      <xdr:row>48</xdr:row>
      <xdr:rowOff>7526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74E1F0-1BB7-9525-DE57-2BA6C75428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354611</xdr:colOff>
      <xdr:row>0</xdr:row>
      <xdr:rowOff>0</xdr:rowOff>
    </xdr:from>
    <xdr:to>
      <xdr:col>33</xdr:col>
      <xdr:colOff>23575</xdr:colOff>
      <xdr:row>36</xdr:row>
      <xdr:rowOff>125075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122A0F3-7BD0-8519-EBC1-D2307B72F4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laudia" refreshedDate="45039.041455208331" createdVersion="8" refreshedVersion="8" minRefreshableVersion="3" recordCount="28" xr:uid="{61B4C875-03E1-41A0-B533-33F73CD238BB}">
  <cacheSource type="worksheet">
    <worksheetSource name="mcu_box_office"/>
  </cacheSource>
  <cacheFields count="10">
    <cacheField name="movie_title" numFmtId="0">
      <sharedItems containsBlank="1" count="28">
        <s v="Iron Man"/>
        <s v="The Incredible Hulk"/>
        <s v="Iron Man 2"/>
        <s v="Thor"/>
        <s v="Captain America: The First Avenger"/>
        <s v="The Avengers"/>
        <s v="Iron Man 3"/>
        <s v="Thor: The Dark World"/>
        <s v="Captain America: The Winter Soldier"/>
        <s v="Guardians of the Galaxy"/>
        <s v="Avengers: Age of Ultron"/>
        <s v="Ant-Man"/>
        <s v="Captain America: Civil War"/>
        <s v="Doctor Strange"/>
        <s v="Guardians of the Galaxy Vol. 2"/>
        <s v="Spider-Man: Homecoming"/>
        <s v="Thor: Ragnarok"/>
        <s v="Black Panther"/>
        <s v="Avengers: Infinity War"/>
        <s v="Ant-Man and the Wasp"/>
        <s v="Captain Marvel"/>
        <s v="Avengers: End Game"/>
        <s v="Spider-Man: Far From Home"/>
        <s v="Black Widow"/>
        <s v="Shang-Chi and the Legend of the Ten Rings"/>
        <s v="Eternals"/>
        <s v="Spider-Man: No Way Home"/>
        <m/>
      </sharedItems>
    </cacheField>
    <cacheField name="mcu_phase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release_date" numFmtId="0">
      <sharedItems containsNonDate="0" containsDate="1" containsString="0" containsBlank="1" minDate="2008-02-05T00:00:00" maxDate="2021-12-18T00:00:00"/>
    </cacheField>
    <cacheField name="tomato_meter" numFmtId="0">
      <sharedItems containsString="0" containsBlank="1" containsNumber="1" containsInteger="1" minValue="47" maxValue="96"/>
    </cacheField>
    <cacheField name="audience_score" numFmtId="0">
      <sharedItems containsString="0" containsBlank="1" containsNumber="1" containsInteger="1" minValue="45" maxValue="98"/>
    </cacheField>
    <cacheField name="movie_duration" numFmtId="0">
      <sharedItems containsString="0" containsBlank="1" containsNumber="1" containsInteger="1" minValue="111" maxValue="181"/>
    </cacheField>
    <cacheField name="production_budget" numFmtId="0">
      <sharedItems containsString="0" containsBlank="1" containsNumber="1" containsInteger="1" minValue="130000000" maxValue="400000000"/>
    </cacheField>
    <cacheField name="opening_weekend" numFmtId="0">
      <sharedItems containsString="0" containsBlank="1" containsNumber="1" containsInteger="1" minValue="55414050" maxValue="357115007" count="28">
        <n v="102118668"/>
        <n v="55414050"/>
        <n v="128122480"/>
        <n v="65723338"/>
        <n v="65058524"/>
        <n v="207438708"/>
        <n v="174144585"/>
        <n v="85737841"/>
        <n v="95023721"/>
        <n v="94320883"/>
        <n v="191271109"/>
        <n v="57225526"/>
        <n v="179139142"/>
        <n v="85058311"/>
        <n v="146510104"/>
        <n v="117027503"/>
        <n v="122744989"/>
        <n v="202003951"/>
        <n v="257698183"/>
        <n v="75812205"/>
        <n v="153433423"/>
        <n v="357115007"/>
        <n v="92579212"/>
        <n v="80366312"/>
        <n v="75388688"/>
        <n v="71297219"/>
        <n v="260138569"/>
        <m/>
      </sharedItems>
    </cacheField>
    <cacheField name="domestic_box_office" numFmtId="0">
      <sharedItems containsString="0" containsBlank="1" containsNumber="1" containsInteger="1" minValue="134806913" maxValue="858373000"/>
    </cacheField>
    <cacheField name="worldwide_box_office" numFmtId="0">
      <sharedItems containsString="0" containsBlank="1" containsNumber="1" containsInteger="1" minValue="265573859" maxValue="27978005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d v="2008-02-05T00:00:00"/>
    <n v="94"/>
    <n v="91"/>
    <n v="126"/>
    <n v="186000000"/>
    <x v="0"/>
    <n v="318604126"/>
    <n v="585171547"/>
  </r>
  <r>
    <x v="1"/>
    <x v="0"/>
    <d v="2008-06-13T00:00:00"/>
    <n v="67"/>
    <n v="70"/>
    <n v="112"/>
    <n v="137500000"/>
    <x v="1"/>
    <n v="134806913"/>
    <n v="265573859"/>
  </r>
  <r>
    <x v="2"/>
    <x v="0"/>
    <d v="2010-07-05T00:00:00"/>
    <n v="72"/>
    <n v="71"/>
    <n v="124"/>
    <n v="170000000"/>
    <x v="2"/>
    <n v="312433331"/>
    <n v="621156389"/>
  </r>
  <r>
    <x v="3"/>
    <x v="0"/>
    <d v="2011-06-05T00:00:00"/>
    <n v="77"/>
    <n v="76"/>
    <n v="113"/>
    <n v="150000000"/>
    <x v="3"/>
    <n v="181030624"/>
    <n v="449326618"/>
  </r>
  <r>
    <x v="4"/>
    <x v="0"/>
    <d v="2011-07-22T00:00:00"/>
    <n v="79"/>
    <n v="75"/>
    <n v="124"/>
    <n v="140000000"/>
    <x v="4"/>
    <n v="176654505"/>
    <n v="370569776"/>
  </r>
  <r>
    <x v="5"/>
    <x v="0"/>
    <d v="2012-04-05T00:00:00"/>
    <n v="91"/>
    <n v="91"/>
    <n v="143"/>
    <n v="225000000"/>
    <x v="5"/>
    <n v="623357910"/>
    <n v="1515100211"/>
  </r>
  <r>
    <x v="6"/>
    <x v="1"/>
    <d v="2013-03-05T00:00:00"/>
    <n v="79"/>
    <n v="78"/>
    <n v="130"/>
    <n v="200000000"/>
    <x v="6"/>
    <n v="408992272"/>
    <n v="1215392272"/>
  </r>
  <r>
    <x v="7"/>
    <x v="1"/>
    <d v="2013-08-11T00:00:00"/>
    <n v="66"/>
    <n v="75"/>
    <n v="111"/>
    <n v="150000000"/>
    <x v="7"/>
    <n v="206362140"/>
    <n v="644602516"/>
  </r>
  <r>
    <x v="8"/>
    <x v="1"/>
    <d v="2014-04-04T00:00:00"/>
    <n v="90"/>
    <n v="92"/>
    <n v="135"/>
    <n v="170000000"/>
    <x v="8"/>
    <n v="259746958"/>
    <n v="714401889"/>
  </r>
  <r>
    <x v="9"/>
    <x v="1"/>
    <d v="2014-01-08T00:00:00"/>
    <n v="92"/>
    <n v="92"/>
    <n v="121"/>
    <n v="170000000"/>
    <x v="9"/>
    <n v="333714112"/>
    <n v="770882395"/>
  </r>
  <r>
    <x v="10"/>
    <x v="1"/>
    <d v="2015-01-05T00:00:00"/>
    <n v="76"/>
    <n v="83"/>
    <n v="141"/>
    <n v="365000000"/>
    <x v="10"/>
    <n v="459005868"/>
    <n v="1395316979"/>
  </r>
  <r>
    <x v="11"/>
    <x v="1"/>
    <d v="2015-07-17T00:00:00"/>
    <n v="83"/>
    <n v="85"/>
    <n v="117"/>
    <n v="130000000"/>
    <x v="11"/>
    <n v="180202163"/>
    <n v="518858449"/>
  </r>
  <r>
    <x v="12"/>
    <x v="2"/>
    <d v="2016-06-05T00:00:00"/>
    <n v="90"/>
    <n v="89"/>
    <n v="146"/>
    <n v="250000000"/>
    <x v="12"/>
    <n v="408084349"/>
    <n v="1151918521"/>
  </r>
  <r>
    <x v="13"/>
    <x v="2"/>
    <d v="2016-04-11T00:00:00"/>
    <n v="89"/>
    <n v="86"/>
    <n v="115"/>
    <n v="165000000"/>
    <x v="13"/>
    <n v="232641920"/>
    <n v="676354481"/>
  </r>
  <r>
    <x v="14"/>
    <x v="2"/>
    <d v="2017-05-05T00:00:00"/>
    <n v="85"/>
    <n v="87"/>
    <n v="135"/>
    <n v="200000000"/>
    <x v="14"/>
    <n v="389813101"/>
    <n v="869113101"/>
  </r>
  <r>
    <x v="15"/>
    <x v="2"/>
    <d v="2017-07-07T00:00:00"/>
    <n v="92"/>
    <n v="87"/>
    <n v="133"/>
    <n v="175000000"/>
    <x v="15"/>
    <n v="334201140"/>
    <n v="878346440"/>
  </r>
  <r>
    <x v="16"/>
    <x v="2"/>
    <d v="2017-03-11T00:00:00"/>
    <n v="93"/>
    <n v="87"/>
    <n v="130"/>
    <n v="180000000"/>
    <x v="16"/>
    <n v="315058289"/>
    <n v="850482778"/>
  </r>
  <r>
    <x v="17"/>
    <x v="2"/>
    <d v="2018-02-16T00:00:00"/>
    <n v="96"/>
    <n v="79"/>
    <n v="134"/>
    <n v="200000000"/>
    <x v="17"/>
    <n v="700059566"/>
    <n v="1336494321"/>
  </r>
  <r>
    <x v="18"/>
    <x v="2"/>
    <d v="2018-04-27T00:00:00"/>
    <n v="85"/>
    <n v="91"/>
    <n v="149"/>
    <n v="300000000"/>
    <x v="18"/>
    <n v="678815482"/>
    <n v="2048359754"/>
  </r>
  <r>
    <x v="19"/>
    <x v="2"/>
    <d v="2018-06-07T00:00:00"/>
    <n v="87"/>
    <n v="81"/>
    <n v="118"/>
    <n v="130000000"/>
    <x v="19"/>
    <n v="216648740"/>
    <n v="623144660"/>
  </r>
  <r>
    <x v="20"/>
    <x v="2"/>
    <d v="2019-08-03T00:00:00"/>
    <n v="79"/>
    <n v="45"/>
    <n v="124"/>
    <n v="175000000"/>
    <x v="20"/>
    <n v="426829839"/>
    <n v="1129727388"/>
  </r>
  <r>
    <x v="21"/>
    <x v="2"/>
    <d v="2019-04-26T00:00:00"/>
    <n v="94"/>
    <n v="90"/>
    <n v="181"/>
    <n v="400000000"/>
    <x v="21"/>
    <n v="858373000"/>
    <n v="2797800564"/>
  </r>
  <r>
    <x v="22"/>
    <x v="2"/>
    <d v="2019-02-07T00:00:00"/>
    <n v="90"/>
    <n v="95"/>
    <n v="129"/>
    <n v="160000000"/>
    <x v="22"/>
    <n v="390532085"/>
    <n v="1132532832"/>
  </r>
  <r>
    <x v="23"/>
    <x v="3"/>
    <d v="2021-09-07T00:00:00"/>
    <n v="79"/>
    <n v="91"/>
    <n v="133"/>
    <n v="200000000"/>
    <x v="23"/>
    <n v="183651655"/>
    <n v="379751655"/>
  </r>
  <r>
    <x v="24"/>
    <x v="3"/>
    <d v="2021-03-09T00:00:00"/>
    <n v="91"/>
    <n v="98"/>
    <n v="133"/>
    <n v="150000000"/>
    <x v="24"/>
    <n v="224543292"/>
    <n v="432243292"/>
  </r>
  <r>
    <x v="25"/>
    <x v="3"/>
    <d v="2021-05-11T00:00:00"/>
    <n v="47"/>
    <n v="78"/>
    <n v="157"/>
    <n v="200000000"/>
    <x v="25"/>
    <n v="164870264"/>
    <n v="402064929"/>
  </r>
  <r>
    <x v="26"/>
    <x v="3"/>
    <d v="2021-12-17T00:00:00"/>
    <n v="93"/>
    <n v="98"/>
    <n v="148"/>
    <n v="200000000"/>
    <x v="26"/>
    <n v="803975784"/>
    <n v="1891108035"/>
  </r>
  <r>
    <x v="27"/>
    <x v="4"/>
    <m/>
    <m/>
    <m/>
    <m/>
    <m/>
    <x v="2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9788DC-9408-46BE-A6DB-B322D569758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32" firstHeaderRow="0" firstDataRow="1" firstDataCol="1"/>
  <pivotFields count="10">
    <pivotField axis="axisRow" showAll="0">
      <items count="29">
        <item x="11"/>
        <item x="19"/>
        <item x="10"/>
        <item x="21"/>
        <item x="18"/>
        <item x="17"/>
        <item x="23"/>
        <item x="12"/>
        <item x="4"/>
        <item x="8"/>
        <item x="20"/>
        <item x="13"/>
        <item x="25"/>
        <item x="9"/>
        <item x="14"/>
        <item x="0"/>
        <item x="2"/>
        <item x="6"/>
        <item x="24"/>
        <item x="22"/>
        <item x="15"/>
        <item x="26"/>
        <item x="5"/>
        <item x="1"/>
        <item x="3"/>
        <item x="16"/>
        <item x="7"/>
        <item x="27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>
      <items count="29">
        <item x="1"/>
        <item x="11"/>
        <item x="4"/>
        <item x="3"/>
        <item x="25"/>
        <item x="24"/>
        <item x="19"/>
        <item x="23"/>
        <item x="13"/>
        <item x="7"/>
        <item x="22"/>
        <item x="9"/>
        <item x="8"/>
        <item x="0"/>
        <item x="15"/>
        <item x="16"/>
        <item x="2"/>
        <item x="14"/>
        <item x="20"/>
        <item x="6"/>
        <item x="12"/>
        <item x="10"/>
        <item x="17"/>
        <item x="5"/>
        <item x="18"/>
        <item x="26"/>
        <item x="21"/>
        <item x="27"/>
        <item t="default"/>
      </items>
    </pivotField>
    <pivotField showAll="0"/>
    <pivotField showAll="0"/>
  </pivotFields>
  <rowFields count="1">
    <field x="0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movie_duration" fld="5" baseField="0" baseItem="0"/>
    <dataField name="Sum of audience_score" fld="4" baseField="0" baseItem="0"/>
    <dataField name="Sum of opening_weekend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94C2F8-B287-490E-A470-BF9BF0E343B4}" autoFormatId="16" applyNumberFormats="0" applyBorderFormats="0" applyFontFormats="0" applyPatternFormats="0" applyAlignmentFormats="0" applyWidthHeightFormats="0">
  <queryTableRefresh nextId="11">
    <queryTableFields count="10">
      <queryTableField id="1" name="movie_title" tableColumnId="1"/>
      <queryTableField id="2" name="mcu_phase" tableColumnId="2"/>
      <queryTableField id="3" name="release_date" tableColumnId="3"/>
      <queryTableField id="4" name="tomato_meter" tableColumnId="4"/>
      <queryTableField id="5" name="audience_score" tableColumnId="5"/>
      <queryTableField id="6" name="movie_duration" tableColumnId="6"/>
      <queryTableField id="7" name="production_budget" tableColumnId="7"/>
      <queryTableField id="8" name="opening_weekend" tableColumnId="8"/>
      <queryTableField id="9" name="domestic_box_office" tableColumnId="9"/>
      <queryTableField id="10" name="worldwide_box_offic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C2864F-4010-4355-97E9-B7DA2AB861F1}" name="mcu_box_office" displayName="mcu_box_office" ref="A1:J29" tableType="queryTable" totalsRowShown="0">
  <autoFilter ref="A1:J29" xr:uid="{8DC2864F-4010-4355-97E9-B7DA2AB861F1}"/>
  <tableColumns count="10">
    <tableColumn id="1" xr3:uid="{75960EDE-055B-43C1-AB14-5B81F0F414EB}" uniqueName="1" name="movie_title" queryTableFieldId="1" dataDxfId="5"/>
    <tableColumn id="2" xr3:uid="{F18C3555-6CCF-4AB3-BF00-808249E4DB73}" uniqueName="2" name="mcu_phase" queryTableFieldId="2"/>
    <tableColumn id="3" xr3:uid="{ACB73352-5321-41A6-A35B-1FD9C2DCC210}" uniqueName="3" name="release_date" queryTableFieldId="3" dataDxfId="4"/>
    <tableColumn id="4" xr3:uid="{64992656-549B-409A-9648-824EA751EE72}" uniqueName="4" name="tomato_meter" queryTableFieldId="4"/>
    <tableColumn id="5" xr3:uid="{BE2DB75A-0934-4449-9AA7-114F86EEEA6F}" uniqueName="5" name="audience_score" queryTableFieldId="5"/>
    <tableColumn id="6" xr3:uid="{4B212566-FF49-4D37-BEAC-D8CA5483DABC}" uniqueName="6" name="movie_duration" queryTableFieldId="6"/>
    <tableColumn id="7" xr3:uid="{DA6ADF0A-48D3-4A2C-A653-9E275776817F}" uniqueName="7" name="production_budget" queryTableFieldId="7" dataDxfId="3"/>
    <tableColumn id="8" xr3:uid="{C5F37129-1070-40A6-BF53-563906053063}" uniqueName="8" name="opening_weekend" queryTableFieldId="8" dataDxfId="2"/>
    <tableColumn id="9" xr3:uid="{9D6C3FD6-306F-4992-914B-5E0C4E6A3CCB}" uniqueName="9" name="domestic_box_office" queryTableFieldId="9" dataDxfId="1"/>
    <tableColumn id="10" xr3:uid="{A1A25265-2B44-4A8E-A9D5-213BD03E7FDD}" uniqueName="10" name="worldwide_box_offic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D3485-A06D-488E-BE6D-74A42A6DB21D}">
  <dimension ref="A1:I22"/>
  <sheetViews>
    <sheetView zoomScale="86" workbookViewId="0">
      <selection activeCell="A13" sqref="A13"/>
    </sheetView>
  </sheetViews>
  <sheetFormatPr defaultRowHeight="14.5" x14ac:dyDescent="0.35"/>
  <sheetData>
    <row r="1" spans="1:9" x14ac:dyDescent="0.35">
      <c r="A1" t="s">
        <v>50</v>
      </c>
    </row>
    <row r="2" spans="1:9" ht="15" thickBot="1" x14ac:dyDescent="0.4"/>
    <row r="3" spans="1:9" x14ac:dyDescent="0.35">
      <c r="A3" s="7" t="s">
        <v>51</v>
      </c>
      <c r="B3" s="7"/>
    </row>
    <row r="4" spans="1:9" x14ac:dyDescent="0.35">
      <c r="A4" t="s">
        <v>52</v>
      </c>
      <c r="B4">
        <v>0.76996886737243664</v>
      </c>
    </row>
    <row r="5" spans="1:9" x14ac:dyDescent="0.35">
      <c r="A5" t="s">
        <v>53</v>
      </c>
      <c r="B5">
        <v>0.59285205672279284</v>
      </c>
    </row>
    <row r="6" spans="1:9" x14ac:dyDescent="0.35">
      <c r="A6" t="s">
        <v>54</v>
      </c>
      <c r="B6">
        <v>0.5765661389917045</v>
      </c>
    </row>
    <row r="7" spans="1:9" x14ac:dyDescent="0.35">
      <c r="A7" t="s">
        <v>55</v>
      </c>
      <c r="B7">
        <v>48523081.08039283</v>
      </c>
    </row>
    <row r="8" spans="1:9" ht="15" thickBot="1" x14ac:dyDescent="0.4">
      <c r="A8" s="5" t="s">
        <v>56</v>
      </c>
      <c r="B8" s="5">
        <v>27</v>
      </c>
    </row>
    <row r="10" spans="1:9" ht="15" thickBot="1" x14ac:dyDescent="0.4">
      <c r="A10" t="s">
        <v>57</v>
      </c>
    </row>
    <row r="11" spans="1:9" x14ac:dyDescent="0.35">
      <c r="A11" s="6"/>
      <c r="B11" s="6" t="s">
        <v>62</v>
      </c>
      <c r="C11" s="6" t="s">
        <v>63</v>
      </c>
      <c r="D11" s="6" t="s">
        <v>64</v>
      </c>
      <c r="E11" s="6" t="s">
        <v>65</v>
      </c>
      <c r="F11" s="6" t="s">
        <v>66</v>
      </c>
    </row>
    <row r="12" spans="1:9" x14ac:dyDescent="0.35">
      <c r="A12" t="s">
        <v>58</v>
      </c>
      <c r="B12">
        <v>1</v>
      </c>
      <c r="C12">
        <v>8.5709869404270128E+16</v>
      </c>
      <c r="D12">
        <v>8.5709869404270128E+16</v>
      </c>
      <c r="E12">
        <v>36.402741712927472</v>
      </c>
      <c r="F12">
        <v>2.6521327540877585E-6</v>
      </c>
    </row>
    <row r="13" spans="1:9" x14ac:dyDescent="0.35">
      <c r="A13" t="s">
        <v>59</v>
      </c>
      <c r="B13">
        <v>25</v>
      </c>
      <c r="C13">
        <v>5.8862234938359408E+16</v>
      </c>
      <c r="D13">
        <v>2354489397534376.5</v>
      </c>
    </row>
    <row r="14" spans="1:9" ht="15" thickBot="1" x14ac:dyDescent="0.4">
      <c r="A14" s="5" t="s">
        <v>60</v>
      </c>
      <c r="B14" s="5">
        <v>26</v>
      </c>
      <c r="C14" s="5">
        <v>1.4457210434262954E+17</v>
      </c>
      <c r="D14" s="5"/>
      <c r="E14" s="5"/>
      <c r="F14" s="5"/>
    </row>
    <row r="15" spans="1:9" ht="15" thickBot="1" x14ac:dyDescent="0.4"/>
    <row r="16" spans="1:9" x14ac:dyDescent="0.35">
      <c r="A16" s="6"/>
      <c r="B16" s="6" t="s">
        <v>67</v>
      </c>
      <c r="C16" s="6" t="s">
        <v>55</v>
      </c>
      <c r="D16" s="6" t="s">
        <v>68</v>
      </c>
      <c r="E16" s="6" t="s">
        <v>69</v>
      </c>
      <c r="F16" s="6" t="s">
        <v>70</v>
      </c>
      <c r="G16" s="6" t="s">
        <v>71</v>
      </c>
      <c r="H16" s="6" t="s">
        <v>72</v>
      </c>
      <c r="I16" s="6" t="s">
        <v>73</v>
      </c>
    </row>
    <row r="17" spans="1:9" x14ac:dyDescent="0.35">
      <c r="A17" t="s">
        <v>61</v>
      </c>
      <c r="B17">
        <v>-354438282.02946717</v>
      </c>
      <c r="C17">
        <v>81369123.781036526</v>
      </c>
      <c r="D17">
        <v>-4.355930917767493</v>
      </c>
      <c r="E17">
        <v>1.9779812810796841E-4</v>
      </c>
      <c r="F17">
        <v>-522021129.46026707</v>
      </c>
      <c r="G17">
        <v>-186855434.59866726</v>
      </c>
      <c r="H17">
        <v>-522021129.46026707</v>
      </c>
      <c r="I17">
        <v>-186855434.59866726</v>
      </c>
    </row>
    <row r="18" spans="1:9" ht="15" thickBot="1" x14ac:dyDescent="0.4">
      <c r="A18" s="5" t="s">
        <v>74</v>
      </c>
      <c r="B18" s="5">
        <v>3696728.2048836648</v>
      </c>
      <c r="C18" s="5">
        <v>612703.65903019835</v>
      </c>
      <c r="D18" s="5">
        <v>6.0334684645672469</v>
      </c>
      <c r="E18" s="5">
        <v>2.652132754087778E-6</v>
      </c>
      <c r="F18" s="5">
        <v>2434841.39769796</v>
      </c>
      <c r="G18" s="5">
        <v>4958615.0120693697</v>
      </c>
      <c r="H18" s="5">
        <v>2434841.39769796</v>
      </c>
      <c r="I18" s="5">
        <v>4958615.0120693697</v>
      </c>
    </row>
    <row r="21" spans="1:9" x14ac:dyDescent="0.35">
      <c r="A21" t="s">
        <v>84</v>
      </c>
    </row>
    <row r="22" spans="1:9" x14ac:dyDescent="0.35">
      <c r="A2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88A3-C6EE-41AB-A267-6AE41329DF5E}">
  <dimension ref="A3:E35"/>
  <sheetViews>
    <sheetView zoomScale="59" zoomScaleNormal="100" workbookViewId="0">
      <selection activeCell="A35" sqref="A35"/>
    </sheetView>
  </sheetViews>
  <sheetFormatPr defaultRowHeight="14.5" x14ac:dyDescent="0.35"/>
  <cols>
    <col min="1" max="1" width="36.54296875" bestFit="1" customWidth="1"/>
    <col min="2" max="2" width="20.6328125" bestFit="1" customWidth="1"/>
    <col min="3" max="3" width="20.26953125" bestFit="1" customWidth="1"/>
    <col min="4" max="4" width="22.7265625" bestFit="1" customWidth="1"/>
  </cols>
  <sheetData>
    <row r="3" spans="1:5" x14ac:dyDescent="0.35">
      <c r="A3" s="3" t="s">
        <v>43</v>
      </c>
      <c r="B3" t="s">
        <v>47</v>
      </c>
      <c r="C3" t="s">
        <v>46</v>
      </c>
      <c r="D3" t="s">
        <v>48</v>
      </c>
      <c r="E3" t="s">
        <v>76</v>
      </c>
    </row>
    <row r="4" spans="1:5" x14ac:dyDescent="0.35">
      <c r="A4" s="4" t="s">
        <v>21</v>
      </c>
      <c r="B4">
        <v>117</v>
      </c>
      <c r="C4">
        <v>85</v>
      </c>
      <c r="D4">
        <v>57225526</v>
      </c>
      <c r="E4">
        <f>_xlfn.COVARIANCE.P(D4,B4)</f>
        <v>0</v>
      </c>
    </row>
    <row r="5" spans="1:5" x14ac:dyDescent="0.35">
      <c r="A5" s="4" t="s">
        <v>29</v>
      </c>
      <c r="B5">
        <v>118</v>
      </c>
      <c r="C5">
        <v>81</v>
      </c>
      <c r="D5">
        <v>75812205</v>
      </c>
      <c r="E5">
        <f t="shared" ref="E5:E30" si="0">_xlfn.COVARIANCE.P(D5,B5)</f>
        <v>0</v>
      </c>
    </row>
    <row r="6" spans="1:5" x14ac:dyDescent="0.35">
      <c r="A6" s="4" t="s">
        <v>20</v>
      </c>
      <c r="B6">
        <v>141</v>
      </c>
      <c r="C6">
        <v>83</v>
      </c>
      <c r="D6">
        <v>191271109</v>
      </c>
      <c r="E6">
        <f t="shared" si="0"/>
        <v>0</v>
      </c>
    </row>
    <row r="7" spans="1:5" x14ac:dyDescent="0.35">
      <c r="A7" s="4" t="s">
        <v>31</v>
      </c>
      <c r="B7">
        <v>181</v>
      </c>
      <c r="C7">
        <v>90</v>
      </c>
      <c r="D7">
        <v>357115007</v>
      </c>
      <c r="E7">
        <f t="shared" si="0"/>
        <v>0</v>
      </c>
    </row>
    <row r="8" spans="1:5" x14ac:dyDescent="0.35">
      <c r="A8" s="4" t="s">
        <v>28</v>
      </c>
      <c r="B8">
        <v>149</v>
      </c>
      <c r="C8">
        <v>91</v>
      </c>
      <c r="D8">
        <v>257698183</v>
      </c>
      <c r="E8">
        <f t="shared" si="0"/>
        <v>0</v>
      </c>
    </row>
    <row r="9" spans="1:5" x14ac:dyDescent="0.35">
      <c r="A9" s="4" t="s">
        <v>27</v>
      </c>
      <c r="B9">
        <v>134</v>
      </c>
      <c r="C9">
        <v>79</v>
      </c>
      <c r="D9">
        <v>202003951</v>
      </c>
      <c r="E9">
        <f t="shared" si="0"/>
        <v>0</v>
      </c>
    </row>
    <row r="10" spans="1:5" x14ac:dyDescent="0.35">
      <c r="A10" s="4" t="s">
        <v>33</v>
      </c>
      <c r="B10">
        <v>133</v>
      </c>
      <c r="C10">
        <v>91</v>
      </c>
      <c r="D10">
        <v>80366312</v>
      </c>
      <c r="E10">
        <f t="shared" si="0"/>
        <v>0</v>
      </c>
    </row>
    <row r="11" spans="1:5" x14ac:dyDescent="0.35">
      <c r="A11" s="4" t="s">
        <v>22</v>
      </c>
      <c r="B11">
        <v>146</v>
      </c>
      <c r="C11">
        <v>89</v>
      </c>
      <c r="D11">
        <v>179139142</v>
      </c>
      <c r="E11">
        <f t="shared" si="0"/>
        <v>0</v>
      </c>
    </row>
    <row r="12" spans="1:5" x14ac:dyDescent="0.35">
      <c r="A12" s="4" t="s">
        <v>14</v>
      </c>
      <c r="B12">
        <v>124</v>
      </c>
      <c r="C12">
        <v>75</v>
      </c>
      <c r="D12">
        <v>65058524</v>
      </c>
      <c r="E12">
        <f t="shared" si="0"/>
        <v>0</v>
      </c>
    </row>
    <row r="13" spans="1:5" x14ac:dyDescent="0.35">
      <c r="A13" s="4" t="s">
        <v>18</v>
      </c>
      <c r="B13">
        <v>135</v>
      </c>
      <c r="C13">
        <v>92</v>
      </c>
      <c r="D13">
        <v>95023721</v>
      </c>
      <c r="E13">
        <f t="shared" si="0"/>
        <v>0</v>
      </c>
    </row>
    <row r="14" spans="1:5" x14ac:dyDescent="0.35">
      <c r="A14" s="4" t="s">
        <v>30</v>
      </c>
      <c r="B14">
        <v>124</v>
      </c>
      <c r="C14">
        <v>45</v>
      </c>
      <c r="D14">
        <v>153433423</v>
      </c>
      <c r="E14">
        <f t="shared" si="0"/>
        <v>0</v>
      </c>
    </row>
    <row r="15" spans="1:5" x14ac:dyDescent="0.35">
      <c r="A15" s="4" t="s">
        <v>23</v>
      </c>
      <c r="B15">
        <v>115</v>
      </c>
      <c r="C15">
        <v>86</v>
      </c>
      <c r="D15">
        <v>85058311</v>
      </c>
      <c r="E15">
        <f t="shared" si="0"/>
        <v>0</v>
      </c>
    </row>
    <row r="16" spans="1:5" x14ac:dyDescent="0.35">
      <c r="A16" s="4" t="s">
        <v>35</v>
      </c>
      <c r="B16">
        <v>157</v>
      </c>
      <c r="C16">
        <v>78</v>
      </c>
      <c r="D16">
        <v>71297219</v>
      </c>
      <c r="E16">
        <f t="shared" si="0"/>
        <v>0</v>
      </c>
    </row>
    <row r="17" spans="1:5" x14ac:dyDescent="0.35">
      <c r="A17" s="4" t="s">
        <v>19</v>
      </c>
      <c r="B17">
        <v>121</v>
      </c>
      <c r="C17">
        <v>92</v>
      </c>
      <c r="D17">
        <v>94320883</v>
      </c>
      <c r="E17">
        <f t="shared" si="0"/>
        <v>0</v>
      </c>
    </row>
    <row r="18" spans="1:5" x14ac:dyDescent="0.35">
      <c r="A18" s="4" t="s">
        <v>24</v>
      </c>
      <c r="B18">
        <v>135</v>
      </c>
      <c r="C18">
        <v>87</v>
      </c>
      <c r="D18">
        <v>146510104</v>
      </c>
      <c r="E18">
        <f t="shared" si="0"/>
        <v>0</v>
      </c>
    </row>
    <row r="19" spans="1:5" x14ac:dyDescent="0.35">
      <c r="A19" s="4" t="s">
        <v>10</v>
      </c>
      <c r="B19">
        <v>126</v>
      </c>
      <c r="C19">
        <v>91</v>
      </c>
      <c r="D19">
        <v>102118668</v>
      </c>
      <c r="E19">
        <f t="shared" si="0"/>
        <v>0</v>
      </c>
    </row>
    <row r="20" spans="1:5" x14ac:dyDescent="0.35">
      <c r="A20" s="4" t="s">
        <v>12</v>
      </c>
      <c r="B20">
        <v>124</v>
      </c>
      <c r="C20">
        <v>71</v>
      </c>
      <c r="D20">
        <v>128122480</v>
      </c>
      <c r="E20">
        <f t="shared" si="0"/>
        <v>0</v>
      </c>
    </row>
    <row r="21" spans="1:5" x14ac:dyDescent="0.35">
      <c r="A21" s="4" t="s">
        <v>16</v>
      </c>
      <c r="B21">
        <v>130</v>
      </c>
      <c r="C21">
        <v>78</v>
      </c>
      <c r="D21">
        <v>174144585</v>
      </c>
      <c r="E21">
        <f t="shared" si="0"/>
        <v>0</v>
      </c>
    </row>
    <row r="22" spans="1:5" x14ac:dyDescent="0.35">
      <c r="A22" s="4" t="s">
        <v>34</v>
      </c>
      <c r="B22">
        <v>133</v>
      </c>
      <c r="C22">
        <v>98</v>
      </c>
      <c r="D22">
        <v>75388688</v>
      </c>
      <c r="E22">
        <f t="shared" si="0"/>
        <v>0</v>
      </c>
    </row>
    <row r="23" spans="1:5" x14ac:dyDescent="0.35">
      <c r="A23" s="4" t="s">
        <v>32</v>
      </c>
      <c r="B23">
        <v>129</v>
      </c>
      <c r="C23">
        <v>95</v>
      </c>
      <c r="D23">
        <v>92579212</v>
      </c>
      <c r="E23">
        <f t="shared" si="0"/>
        <v>0</v>
      </c>
    </row>
    <row r="24" spans="1:5" x14ac:dyDescent="0.35">
      <c r="A24" s="4" t="s">
        <v>25</v>
      </c>
      <c r="B24">
        <v>133</v>
      </c>
      <c r="C24">
        <v>87</v>
      </c>
      <c r="D24">
        <v>117027503</v>
      </c>
      <c r="E24">
        <f t="shared" si="0"/>
        <v>0</v>
      </c>
    </row>
    <row r="25" spans="1:5" x14ac:dyDescent="0.35">
      <c r="A25" s="4" t="s">
        <v>36</v>
      </c>
      <c r="B25">
        <v>148</v>
      </c>
      <c r="C25">
        <v>98</v>
      </c>
      <c r="D25">
        <v>260138569</v>
      </c>
      <c r="E25">
        <f t="shared" si="0"/>
        <v>0</v>
      </c>
    </row>
    <row r="26" spans="1:5" x14ac:dyDescent="0.35">
      <c r="A26" s="4" t="s">
        <v>15</v>
      </c>
      <c r="B26">
        <v>143</v>
      </c>
      <c r="C26">
        <v>91</v>
      </c>
      <c r="D26">
        <v>207438708</v>
      </c>
      <c r="E26">
        <f t="shared" si="0"/>
        <v>0</v>
      </c>
    </row>
    <row r="27" spans="1:5" x14ac:dyDescent="0.35">
      <c r="A27" s="4" t="s">
        <v>11</v>
      </c>
      <c r="B27">
        <v>112</v>
      </c>
      <c r="C27">
        <v>70</v>
      </c>
      <c r="D27">
        <v>55414050</v>
      </c>
      <c r="E27">
        <f t="shared" si="0"/>
        <v>0</v>
      </c>
    </row>
    <row r="28" spans="1:5" x14ac:dyDescent="0.35">
      <c r="A28" s="4" t="s">
        <v>13</v>
      </c>
      <c r="B28">
        <v>113</v>
      </c>
      <c r="C28">
        <v>76</v>
      </c>
      <c r="D28">
        <v>65723338</v>
      </c>
      <c r="E28">
        <f t="shared" si="0"/>
        <v>0</v>
      </c>
    </row>
    <row r="29" spans="1:5" x14ac:dyDescent="0.35">
      <c r="A29" s="4" t="s">
        <v>26</v>
      </c>
      <c r="B29">
        <v>130</v>
      </c>
      <c r="C29">
        <v>87</v>
      </c>
      <c r="D29">
        <v>122744989</v>
      </c>
      <c r="E29">
        <f t="shared" si="0"/>
        <v>0</v>
      </c>
    </row>
    <row r="30" spans="1:5" x14ac:dyDescent="0.35">
      <c r="A30" s="4" t="s">
        <v>17</v>
      </c>
      <c r="B30">
        <v>111</v>
      </c>
      <c r="C30">
        <v>75</v>
      </c>
      <c r="D30">
        <v>85737841</v>
      </c>
      <c r="E30">
        <f t="shared" si="0"/>
        <v>0</v>
      </c>
    </row>
    <row r="31" spans="1:5" x14ac:dyDescent="0.35">
      <c r="A31" s="4" t="s">
        <v>44</v>
      </c>
    </row>
    <row r="32" spans="1:5" x14ac:dyDescent="0.35">
      <c r="A32" s="4" t="s">
        <v>45</v>
      </c>
      <c r="B32">
        <v>3562</v>
      </c>
      <c r="C32">
        <v>2261</v>
      </c>
      <c r="D32">
        <v>3597912251</v>
      </c>
    </row>
    <row r="34" spans="1:1" x14ac:dyDescent="0.35">
      <c r="A34" s="4" t="s">
        <v>49</v>
      </c>
    </row>
    <row r="35" spans="1:1" x14ac:dyDescent="0.35">
      <c r="A35" s="4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DB7BF-D92F-40C4-8541-955E502A1663}">
  <dimension ref="A1:Q44"/>
  <sheetViews>
    <sheetView tabSelected="1" zoomScale="74" zoomScaleNormal="85" workbookViewId="0">
      <selection activeCell="H2" sqref="H2"/>
    </sheetView>
  </sheetViews>
  <sheetFormatPr defaultRowHeight="14.5" x14ac:dyDescent="0.35"/>
  <cols>
    <col min="1" max="1" width="44.90625" customWidth="1"/>
    <col min="2" max="2" width="12.6328125" customWidth="1"/>
    <col min="3" max="3" width="19.08984375" customWidth="1"/>
    <col min="4" max="4" width="15.54296875" bestFit="1" customWidth="1"/>
    <col min="5" max="5" width="16.1796875" bestFit="1" customWidth="1"/>
    <col min="6" max="6" width="16.54296875" bestFit="1" customWidth="1"/>
    <col min="7" max="7" width="19.453125" bestFit="1" customWidth="1"/>
    <col min="8" max="8" width="18.54296875" bestFit="1" customWidth="1"/>
    <col min="9" max="9" width="20.6328125" bestFit="1" customWidth="1"/>
    <col min="10" max="10" width="21.81640625" bestFit="1" customWidth="1"/>
    <col min="12" max="12" width="21.542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37</v>
      </c>
    </row>
    <row r="2" spans="1:13" x14ac:dyDescent="0.35">
      <c r="A2" t="s">
        <v>10</v>
      </c>
      <c r="B2">
        <v>1</v>
      </c>
      <c r="C2" s="2">
        <v>39483</v>
      </c>
      <c r="D2">
        <v>94</v>
      </c>
      <c r="E2">
        <v>91</v>
      </c>
      <c r="F2">
        <v>126</v>
      </c>
      <c r="G2" s="1">
        <v>186000000</v>
      </c>
      <c r="H2" s="1">
        <v>102118668</v>
      </c>
      <c r="I2" s="1">
        <v>318604126</v>
      </c>
      <c r="J2" s="1">
        <v>585171547</v>
      </c>
      <c r="L2" s="1">
        <f>mcu_box_office[[#This Row],[worldwide_box_office]]-mcu_box_office[[#This Row],[production_budget]]</f>
        <v>399171547</v>
      </c>
    </row>
    <row r="3" spans="1:13" x14ac:dyDescent="0.35">
      <c r="A3" t="s">
        <v>11</v>
      </c>
      <c r="B3">
        <v>1</v>
      </c>
      <c r="C3" s="2">
        <v>39612</v>
      </c>
      <c r="D3">
        <v>67</v>
      </c>
      <c r="E3">
        <v>70</v>
      </c>
      <c r="F3">
        <v>112</v>
      </c>
      <c r="G3" s="1">
        <v>137500000</v>
      </c>
      <c r="H3" s="1">
        <v>55414050</v>
      </c>
      <c r="I3" s="1">
        <v>134806913</v>
      </c>
      <c r="J3" s="1">
        <v>265573859</v>
      </c>
      <c r="L3" s="1">
        <f>mcu_box_office[[#This Row],[worldwide_box_office]]-mcu_box_office[[#This Row],[production_budget]]</f>
        <v>128073859</v>
      </c>
      <c r="M3" s="1"/>
    </row>
    <row r="4" spans="1:13" x14ac:dyDescent="0.35">
      <c r="A4" t="s">
        <v>12</v>
      </c>
      <c r="B4">
        <v>1</v>
      </c>
      <c r="C4" s="2">
        <v>40364</v>
      </c>
      <c r="D4">
        <v>72</v>
      </c>
      <c r="E4">
        <v>71</v>
      </c>
      <c r="F4">
        <v>124</v>
      </c>
      <c r="G4" s="1">
        <v>170000000</v>
      </c>
      <c r="H4" s="1">
        <v>128122480</v>
      </c>
      <c r="I4" s="1">
        <v>312433331</v>
      </c>
      <c r="J4" s="1">
        <v>621156389</v>
      </c>
      <c r="L4" s="1">
        <f>mcu_box_office[[#This Row],[worldwide_box_office]]-mcu_box_office[[#This Row],[production_budget]]</f>
        <v>451156389</v>
      </c>
    </row>
    <row r="5" spans="1:13" x14ac:dyDescent="0.35">
      <c r="A5" t="s">
        <v>13</v>
      </c>
      <c r="B5">
        <v>1</v>
      </c>
      <c r="C5" s="2">
        <v>40699</v>
      </c>
      <c r="D5">
        <v>77</v>
      </c>
      <c r="E5">
        <v>76</v>
      </c>
      <c r="F5">
        <v>113</v>
      </c>
      <c r="G5" s="1">
        <v>150000000</v>
      </c>
      <c r="H5" s="1">
        <v>65723338</v>
      </c>
      <c r="I5" s="1">
        <v>181030624</v>
      </c>
      <c r="J5" s="1">
        <v>449326618</v>
      </c>
      <c r="L5" s="1">
        <f>mcu_box_office[[#This Row],[worldwide_box_office]]-mcu_box_office[[#This Row],[production_budget]]</f>
        <v>299326618</v>
      </c>
    </row>
    <row r="6" spans="1:13" x14ac:dyDescent="0.35">
      <c r="A6" t="s">
        <v>14</v>
      </c>
      <c r="B6">
        <v>1</v>
      </c>
      <c r="C6" s="2">
        <v>40746</v>
      </c>
      <c r="D6">
        <v>79</v>
      </c>
      <c r="E6">
        <v>75</v>
      </c>
      <c r="F6">
        <v>124</v>
      </c>
      <c r="G6" s="1">
        <v>140000000</v>
      </c>
      <c r="H6" s="1">
        <v>65058524</v>
      </c>
      <c r="I6" s="1">
        <v>176654505</v>
      </c>
      <c r="J6" s="1">
        <v>370569776</v>
      </c>
      <c r="L6" s="1">
        <f>mcu_box_office[[#This Row],[worldwide_box_office]]-mcu_box_office[[#This Row],[production_budget]]</f>
        <v>230569776</v>
      </c>
    </row>
    <row r="7" spans="1:13" x14ac:dyDescent="0.35">
      <c r="A7" t="s">
        <v>15</v>
      </c>
      <c r="B7">
        <v>1</v>
      </c>
      <c r="C7" s="2">
        <v>41004</v>
      </c>
      <c r="D7">
        <v>91</v>
      </c>
      <c r="E7">
        <v>91</v>
      </c>
      <c r="F7">
        <v>143</v>
      </c>
      <c r="G7" s="1">
        <v>225000000</v>
      </c>
      <c r="H7" s="1">
        <v>207438708</v>
      </c>
      <c r="I7" s="1">
        <v>623357910</v>
      </c>
      <c r="J7" s="1">
        <v>1515100211</v>
      </c>
      <c r="L7" s="1">
        <f>mcu_box_office[[#This Row],[worldwide_box_office]]-mcu_box_office[[#This Row],[production_budget]]</f>
        <v>1290100211</v>
      </c>
    </row>
    <row r="8" spans="1:13" x14ac:dyDescent="0.35">
      <c r="A8" t="s">
        <v>16</v>
      </c>
      <c r="B8">
        <v>2</v>
      </c>
      <c r="C8" s="2">
        <v>41338</v>
      </c>
      <c r="D8">
        <v>79</v>
      </c>
      <c r="E8">
        <v>78</v>
      </c>
      <c r="F8">
        <v>130</v>
      </c>
      <c r="G8" s="1">
        <v>200000000</v>
      </c>
      <c r="H8" s="1">
        <v>174144585</v>
      </c>
      <c r="I8" s="1">
        <v>408992272</v>
      </c>
      <c r="J8" s="1">
        <v>1215392272</v>
      </c>
      <c r="L8" s="1">
        <f>mcu_box_office[[#This Row],[worldwide_box_office]]-mcu_box_office[[#This Row],[production_budget]]</f>
        <v>1015392272</v>
      </c>
    </row>
    <row r="9" spans="1:13" x14ac:dyDescent="0.35">
      <c r="A9" t="s">
        <v>17</v>
      </c>
      <c r="B9">
        <v>2</v>
      </c>
      <c r="C9" s="2">
        <v>41497</v>
      </c>
      <c r="D9">
        <v>66</v>
      </c>
      <c r="E9">
        <v>75</v>
      </c>
      <c r="F9">
        <v>111</v>
      </c>
      <c r="G9" s="1">
        <v>150000000</v>
      </c>
      <c r="H9" s="1">
        <v>85737841</v>
      </c>
      <c r="I9" s="1">
        <v>206362140</v>
      </c>
      <c r="J9" s="1">
        <v>644602516</v>
      </c>
      <c r="L9" s="1">
        <f>mcu_box_office[[#This Row],[worldwide_box_office]]-mcu_box_office[[#This Row],[production_budget]]</f>
        <v>494602516</v>
      </c>
    </row>
    <row r="10" spans="1:13" x14ac:dyDescent="0.35">
      <c r="A10" t="s">
        <v>18</v>
      </c>
      <c r="B10">
        <v>2</v>
      </c>
      <c r="C10" s="2">
        <v>41733</v>
      </c>
      <c r="D10">
        <v>90</v>
      </c>
      <c r="E10">
        <v>92</v>
      </c>
      <c r="F10">
        <v>135</v>
      </c>
      <c r="G10" s="1">
        <v>170000000</v>
      </c>
      <c r="H10" s="1">
        <v>95023721</v>
      </c>
      <c r="I10" s="1">
        <v>259746958</v>
      </c>
      <c r="J10" s="1">
        <v>714401889</v>
      </c>
      <c r="L10" s="1">
        <f>mcu_box_office[[#This Row],[worldwide_box_office]]-mcu_box_office[[#This Row],[production_budget]]</f>
        <v>544401889</v>
      </c>
    </row>
    <row r="11" spans="1:13" x14ac:dyDescent="0.35">
      <c r="A11" t="s">
        <v>19</v>
      </c>
      <c r="B11">
        <v>2</v>
      </c>
      <c r="C11" s="2">
        <v>41647</v>
      </c>
      <c r="D11">
        <v>92</v>
      </c>
      <c r="E11">
        <v>92</v>
      </c>
      <c r="F11">
        <v>121</v>
      </c>
      <c r="G11" s="1">
        <v>170000000</v>
      </c>
      <c r="H11" s="1">
        <v>94320883</v>
      </c>
      <c r="I11" s="1">
        <v>333714112</v>
      </c>
      <c r="J11" s="1">
        <v>770882395</v>
      </c>
      <c r="L11" s="1">
        <f>mcu_box_office[[#This Row],[worldwide_box_office]]-mcu_box_office[[#This Row],[production_budget]]</f>
        <v>600882395</v>
      </c>
    </row>
    <row r="12" spans="1:13" x14ac:dyDescent="0.35">
      <c r="A12" t="s">
        <v>20</v>
      </c>
      <c r="B12">
        <v>2</v>
      </c>
      <c r="C12" s="2">
        <v>42009</v>
      </c>
      <c r="D12">
        <v>76</v>
      </c>
      <c r="E12">
        <v>83</v>
      </c>
      <c r="F12">
        <v>141</v>
      </c>
      <c r="G12" s="1">
        <v>365000000</v>
      </c>
      <c r="H12" s="1">
        <v>191271109</v>
      </c>
      <c r="I12" s="1">
        <v>191271109</v>
      </c>
      <c r="J12" s="1">
        <v>1395316979</v>
      </c>
      <c r="L12" s="1">
        <f>mcu_box_office[[#This Row],[worldwide_box_office]]-mcu_box_office[[#This Row],[production_budget]]</f>
        <v>1030316979</v>
      </c>
    </row>
    <row r="13" spans="1:13" x14ac:dyDescent="0.35">
      <c r="A13" t="s">
        <v>21</v>
      </c>
      <c r="B13">
        <v>2</v>
      </c>
      <c r="C13" s="2">
        <v>42202</v>
      </c>
      <c r="D13">
        <v>83</v>
      </c>
      <c r="E13">
        <v>85</v>
      </c>
      <c r="F13">
        <v>117</v>
      </c>
      <c r="G13" s="1">
        <v>130000000</v>
      </c>
      <c r="H13" s="1">
        <v>57225526</v>
      </c>
      <c r="I13" s="1">
        <v>180202163</v>
      </c>
      <c r="J13" s="1">
        <v>518858449</v>
      </c>
      <c r="L13" s="1">
        <f>mcu_box_office[[#This Row],[worldwide_box_office]]-mcu_box_office[[#This Row],[production_budget]]</f>
        <v>388858449</v>
      </c>
    </row>
    <row r="14" spans="1:13" x14ac:dyDescent="0.35">
      <c r="A14" t="s">
        <v>22</v>
      </c>
      <c r="B14">
        <v>3</v>
      </c>
      <c r="C14" s="2">
        <v>42526</v>
      </c>
      <c r="D14">
        <v>90</v>
      </c>
      <c r="E14">
        <v>89</v>
      </c>
      <c r="F14">
        <v>146</v>
      </c>
      <c r="G14" s="1">
        <v>250000000</v>
      </c>
      <c r="H14" s="1">
        <v>179139142</v>
      </c>
      <c r="I14" s="1">
        <v>408084349</v>
      </c>
      <c r="J14" s="1">
        <v>1151918521</v>
      </c>
      <c r="L14" s="1">
        <f>mcu_box_office[[#This Row],[worldwide_box_office]]-mcu_box_office[[#This Row],[production_budget]]</f>
        <v>901918521</v>
      </c>
    </row>
    <row r="15" spans="1:13" x14ac:dyDescent="0.35">
      <c r="A15" t="s">
        <v>23</v>
      </c>
      <c r="B15">
        <v>3</v>
      </c>
      <c r="C15" s="2">
        <v>42471</v>
      </c>
      <c r="D15">
        <v>89</v>
      </c>
      <c r="E15">
        <v>86</v>
      </c>
      <c r="F15">
        <v>115</v>
      </c>
      <c r="G15" s="1">
        <v>165000000</v>
      </c>
      <c r="H15" s="1">
        <v>85058311</v>
      </c>
      <c r="I15" s="1">
        <v>232641920</v>
      </c>
      <c r="J15" s="1">
        <v>676354481</v>
      </c>
      <c r="L15" s="1">
        <f>mcu_box_office[[#This Row],[worldwide_box_office]]-mcu_box_office[[#This Row],[production_budget]]</f>
        <v>511354481</v>
      </c>
    </row>
    <row r="16" spans="1:13" x14ac:dyDescent="0.35">
      <c r="A16" t="s">
        <v>24</v>
      </c>
      <c r="B16">
        <v>3</v>
      </c>
      <c r="C16" s="2">
        <v>42860</v>
      </c>
      <c r="D16">
        <v>85</v>
      </c>
      <c r="E16">
        <v>87</v>
      </c>
      <c r="F16">
        <v>135</v>
      </c>
      <c r="G16" s="1">
        <v>200000000</v>
      </c>
      <c r="H16" s="1">
        <v>146510104</v>
      </c>
      <c r="I16" s="1">
        <v>389813101</v>
      </c>
      <c r="J16" s="1">
        <v>869113101</v>
      </c>
      <c r="L16" s="1">
        <f>mcu_box_office[[#This Row],[worldwide_box_office]]-mcu_box_office[[#This Row],[production_budget]]</f>
        <v>669113101</v>
      </c>
    </row>
    <row r="17" spans="1:12" x14ac:dyDescent="0.35">
      <c r="A17" t="s">
        <v>25</v>
      </c>
      <c r="B17">
        <v>3</v>
      </c>
      <c r="C17" s="2">
        <v>42923</v>
      </c>
      <c r="D17">
        <v>92</v>
      </c>
      <c r="E17">
        <v>87</v>
      </c>
      <c r="F17">
        <v>133</v>
      </c>
      <c r="G17" s="1">
        <v>175000000</v>
      </c>
      <c r="H17" s="1">
        <v>117027503</v>
      </c>
      <c r="I17" s="1">
        <v>334201140</v>
      </c>
      <c r="J17" s="1">
        <v>878346440</v>
      </c>
      <c r="L17" s="1">
        <f>mcu_box_office[[#This Row],[worldwide_box_office]]-mcu_box_office[[#This Row],[production_budget]]</f>
        <v>703346440</v>
      </c>
    </row>
    <row r="18" spans="1:12" x14ac:dyDescent="0.35">
      <c r="A18" t="s">
        <v>26</v>
      </c>
      <c r="B18">
        <v>3</v>
      </c>
      <c r="C18" s="2">
        <v>42805</v>
      </c>
      <c r="D18">
        <v>93</v>
      </c>
      <c r="E18">
        <v>87</v>
      </c>
      <c r="F18">
        <v>130</v>
      </c>
      <c r="G18" s="1">
        <v>180000000</v>
      </c>
      <c r="H18" s="1">
        <v>122744989</v>
      </c>
      <c r="I18" s="1">
        <v>315058289</v>
      </c>
      <c r="J18" s="1">
        <v>850482778</v>
      </c>
      <c r="L18" s="1">
        <f>mcu_box_office[[#This Row],[worldwide_box_office]]-mcu_box_office[[#This Row],[production_budget]]</f>
        <v>670482778</v>
      </c>
    </row>
    <row r="19" spans="1:12" x14ac:dyDescent="0.35">
      <c r="A19" t="s">
        <v>27</v>
      </c>
      <c r="B19">
        <v>3</v>
      </c>
      <c r="C19" s="2">
        <v>43147</v>
      </c>
      <c r="D19">
        <v>96</v>
      </c>
      <c r="E19">
        <v>79</v>
      </c>
      <c r="F19">
        <v>134</v>
      </c>
      <c r="G19" s="1">
        <v>200000000</v>
      </c>
      <c r="H19" s="1">
        <v>202003951</v>
      </c>
      <c r="I19" s="1">
        <v>700059566</v>
      </c>
      <c r="J19" s="1">
        <v>1336494321</v>
      </c>
      <c r="L19" s="1">
        <f>mcu_box_office[[#This Row],[worldwide_box_office]]-mcu_box_office[[#This Row],[production_budget]]</f>
        <v>1136494321</v>
      </c>
    </row>
    <row r="20" spans="1:12" x14ac:dyDescent="0.35">
      <c r="A20" t="s">
        <v>28</v>
      </c>
      <c r="B20">
        <v>3</v>
      </c>
      <c r="C20" s="2">
        <v>43217</v>
      </c>
      <c r="D20">
        <v>85</v>
      </c>
      <c r="E20">
        <v>91</v>
      </c>
      <c r="F20">
        <v>149</v>
      </c>
      <c r="G20" s="1">
        <v>300000000</v>
      </c>
      <c r="H20" s="1">
        <v>257698183</v>
      </c>
      <c r="I20" s="1">
        <v>678815482</v>
      </c>
      <c r="J20" s="1">
        <v>2048359754</v>
      </c>
      <c r="L20" s="1">
        <f>mcu_box_office[[#This Row],[worldwide_box_office]]-mcu_box_office[[#This Row],[production_budget]]</f>
        <v>1748359754</v>
      </c>
    </row>
    <row r="21" spans="1:12" x14ac:dyDescent="0.35">
      <c r="A21" t="s">
        <v>29</v>
      </c>
      <c r="B21">
        <v>3</v>
      </c>
      <c r="C21" s="2">
        <v>43258</v>
      </c>
      <c r="D21">
        <v>87</v>
      </c>
      <c r="E21">
        <v>81</v>
      </c>
      <c r="F21">
        <v>118</v>
      </c>
      <c r="G21" s="1">
        <v>130000000</v>
      </c>
      <c r="H21" s="1">
        <v>75812205</v>
      </c>
      <c r="I21" s="1">
        <v>216648740</v>
      </c>
      <c r="J21" s="1">
        <v>623144660</v>
      </c>
      <c r="L21" s="1">
        <f>mcu_box_office[[#This Row],[worldwide_box_office]]-mcu_box_office[[#This Row],[production_budget]]</f>
        <v>493144660</v>
      </c>
    </row>
    <row r="22" spans="1:12" x14ac:dyDescent="0.35">
      <c r="A22" t="s">
        <v>30</v>
      </c>
      <c r="B22">
        <v>3</v>
      </c>
      <c r="C22" s="2">
        <v>43680</v>
      </c>
      <c r="D22">
        <v>79</v>
      </c>
      <c r="E22">
        <v>45</v>
      </c>
      <c r="F22">
        <v>124</v>
      </c>
      <c r="G22" s="1">
        <v>175000000</v>
      </c>
      <c r="H22" s="1">
        <v>153433423</v>
      </c>
      <c r="I22" s="1">
        <v>426829839</v>
      </c>
      <c r="J22" s="1">
        <v>1129727388</v>
      </c>
      <c r="L22" s="1">
        <f>mcu_box_office[[#This Row],[worldwide_box_office]]-mcu_box_office[[#This Row],[production_budget]]</f>
        <v>954727388</v>
      </c>
    </row>
    <row r="23" spans="1:12" x14ac:dyDescent="0.35">
      <c r="A23" t="s">
        <v>31</v>
      </c>
      <c r="B23">
        <v>3</v>
      </c>
      <c r="C23" s="2">
        <v>43581</v>
      </c>
      <c r="D23">
        <v>94</v>
      </c>
      <c r="E23">
        <v>90</v>
      </c>
      <c r="F23">
        <v>181</v>
      </c>
      <c r="G23" s="1">
        <v>400000000</v>
      </c>
      <c r="H23" s="1">
        <v>357115007</v>
      </c>
      <c r="I23" s="1">
        <v>858373000</v>
      </c>
      <c r="J23" s="1">
        <v>2797800564</v>
      </c>
      <c r="L23" s="1">
        <f>mcu_box_office[[#This Row],[worldwide_box_office]]-mcu_box_office[[#This Row],[production_budget]]</f>
        <v>2397800564</v>
      </c>
    </row>
    <row r="24" spans="1:12" x14ac:dyDescent="0.35">
      <c r="A24" t="s">
        <v>32</v>
      </c>
      <c r="B24">
        <v>3</v>
      </c>
      <c r="C24" s="2">
        <v>43503</v>
      </c>
      <c r="D24">
        <v>90</v>
      </c>
      <c r="E24">
        <v>95</v>
      </c>
      <c r="F24">
        <v>129</v>
      </c>
      <c r="G24" s="1">
        <v>160000000</v>
      </c>
      <c r="H24" s="1">
        <v>92579212</v>
      </c>
      <c r="I24" s="1">
        <v>390532085</v>
      </c>
      <c r="J24" s="1">
        <v>1132532832</v>
      </c>
      <c r="L24" s="1">
        <f>mcu_box_office[[#This Row],[worldwide_box_office]]-mcu_box_office[[#This Row],[production_budget]]</f>
        <v>972532832</v>
      </c>
    </row>
    <row r="25" spans="1:12" x14ac:dyDescent="0.35">
      <c r="A25" t="s">
        <v>33</v>
      </c>
      <c r="B25">
        <v>4</v>
      </c>
      <c r="C25" s="2">
        <v>44446</v>
      </c>
      <c r="D25">
        <v>79</v>
      </c>
      <c r="E25">
        <v>91</v>
      </c>
      <c r="F25">
        <v>133</v>
      </c>
      <c r="G25" s="1">
        <v>200000000</v>
      </c>
      <c r="H25" s="1">
        <v>80366312</v>
      </c>
      <c r="I25" s="1">
        <v>183651655</v>
      </c>
      <c r="J25" s="1">
        <v>379751655</v>
      </c>
      <c r="L25" s="1">
        <f>mcu_box_office[[#This Row],[worldwide_box_office]]-mcu_box_office[[#This Row],[production_budget]]</f>
        <v>179751655</v>
      </c>
    </row>
    <row r="26" spans="1:12" x14ac:dyDescent="0.35">
      <c r="A26" t="s">
        <v>34</v>
      </c>
      <c r="B26">
        <v>4</v>
      </c>
      <c r="C26" s="2">
        <v>44264</v>
      </c>
      <c r="D26">
        <v>91</v>
      </c>
      <c r="E26">
        <v>98</v>
      </c>
      <c r="F26">
        <v>133</v>
      </c>
      <c r="G26" s="1">
        <v>150000000</v>
      </c>
      <c r="H26" s="1">
        <v>75388688</v>
      </c>
      <c r="I26" s="1">
        <v>224543292</v>
      </c>
      <c r="J26" s="1">
        <v>432243292</v>
      </c>
      <c r="L26" s="1">
        <f>mcu_box_office[[#This Row],[worldwide_box_office]]-mcu_box_office[[#This Row],[production_budget]]</f>
        <v>282243292</v>
      </c>
    </row>
    <row r="27" spans="1:12" x14ac:dyDescent="0.35">
      <c r="A27" t="s">
        <v>35</v>
      </c>
      <c r="B27">
        <v>4</v>
      </c>
      <c r="C27" s="2">
        <v>44327</v>
      </c>
      <c r="D27">
        <v>47</v>
      </c>
      <c r="E27">
        <v>78</v>
      </c>
      <c r="F27">
        <v>157</v>
      </c>
      <c r="G27" s="1">
        <v>200000000</v>
      </c>
      <c r="H27" s="1">
        <v>71297219</v>
      </c>
      <c r="I27" s="1">
        <v>164870264</v>
      </c>
      <c r="J27" s="1">
        <v>402064929</v>
      </c>
      <c r="L27" s="1">
        <f>mcu_box_office[[#This Row],[worldwide_box_office]]-mcu_box_office[[#This Row],[production_budget]]</f>
        <v>202064929</v>
      </c>
    </row>
    <row r="28" spans="1:12" x14ac:dyDescent="0.35">
      <c r="A28" t="s">
        <v>36</v>
      </c>
      <c r="B28">
        <v>4</v>
      </c>
      <c r="C28" s="2">
        <v>44547</v>
      </c>
      <c r="D28">
        <v>93</v>
      </c>
      <c r="E28">
        <v>98</v>
      </c>
      <c r="F28">
        <v>148</v>
      </c>
      <c r="G28" s="1">
        <v>200000000</v>
      </c>
      <c r="H28" s="1">
        <v>260138569</v>
      </c>
      <c r="I28" s="1">
        <v>803975784</v>
      </c>
      <c r="J28" s="1">
        <v>1891108035</v>
      </c>
      <c r="L28" s="1">
        <f>mcu_box_office[[#This Row],[worldwide_box_office]]-mcu_box_office[[#This Row],[production_budget]]</f>
        <v>1691108035</v>
      </c>
    </row>
    <row r="29" spans="1:12" x14ac:dyDescent="0.35">
      <c r="L29" s="1"/>
    </row>
    <row r="31" spans="1:12" x14ac:dyDescent="0.35">
      <c r="A31" t="s">
        <v>38</v>
      </c>
      <c r="B31">
        <f>_xlfn.MAXIFS(F2:F28,B2:B28,1)</f>
        <v>143</v>
      </c>
    </row>
    <row r="32" spans="1:12" x14ac:dyDescent="0.35">
      <c r="A32" t="s">
        <v>39</v>
      </c>
      <c r="B32">
        <f>_xlfn.MAXIFS(F3:F29,B3:B29,2)</f>
        <v>141</v>
      </c>
    </row>
    <row r="33" spans="1:17" x14ac:dyDescent="0.35">
      <c r="A33" t="s">
        <v>40</v>
      </c>
      <c r="B33">
        <f>_xlfn.MAXIFS(F4:F30,B4:B30,3)</f>
        <v>181</v>
      </c>
    </row>
    <row r="34" spans="1:17" x14ac:dyDescent="0.35">
      <c r="A34" t="s">
        <v>41</v>
      </c>
      <c r="B34">
        <f>_xlfn.MAXIFS(F5:F31,B5:B31,4)</f>
        <v>157</v>
      </c>
    </row>
    <row r="37" spans="1:17" x14ac:dyDescent="0.35">
      <c r="A37" t="s">
        <v>42</v>
      </c>
      <c r="B37">
        <f>_xlfn.MAXIFS(L2:L28,B2:B28,1)</f>
        <v>1290100211</v>
      </c>
    </row>
    <row r="38" spans="1:17" x14ac:dyDescent="0.35">
      <c r="A38" t="s">
        <v>77</v>
      </c>
      <c r="B38">
        <f>_xlfn.MAXIFS(L3:L29,B3:B29,2)</f>
        <v>1030316979</v>
      </c>
    </row>
    <row r="39" spans="1:17" x14ac:dyDescent="0.35">
      <c r="A39" t="s">
        <v>78</v>
      </c>
      <c r="B39">
        <f>_xlfn.MAXIFS(L4:L30,B4:B30,3)</f>
        <v>2397800564</v>
      </c>
    </row>
    <row r="40" spans="1:17" x14ac:dyDescent="0.35">
      <c r="A40" t="s">
        <v>79</v>
      </c>
      <c r="B40">
        <f>_xlfn.MAXIFS(L5:L31,B5:B31,4)</f>
        <v>1691108035</v>
      </c>
      <c r="Q40" t="s">
        <v>86</v>
      </c>
    </row>
    <row r="41" spans="1:17" x14ac:dyDescent="0.35">
      <c r="Q41" t="s">
        <v>83</v>
      </c>
    </row>
    <row r="42" spans="1:17" x14ac:dyDescent="0.35">
      <c r="Q42" t="s">
        <v>85</v>
      </c>
    </row>
    <row r="43" spans="1:17" x14ac:dyDescent="0.35">
      <c r="A43" t="s">
        <v>80</v>
      </c>
      <c r="B43" s="1">
        <f>MAX(H2:H28)</f>
        <v>357115007</v>
      </c>
    </row>
    <row r="44" spans="1:17" x14ac:dyDescent="0.35">
      <c r="A44" t="s">
        <v>81</v>
      </c>
      <c r="B44" s="1">
        <f>MIN(H3:H29)</f>
        <v>55414050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9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672B01-B436-493F-ADE2-8D77F48102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Regresie simpla</vt:lpstr>
      <vt:lpstr>Pivot table</vt:lpstr>
      <vt:lpstr>mcu_box_office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2015-06-05T18:17:20Z</dcterms:created>
  <dcterms:modified xsi:type="dcterms:W3CDTF">2023-05-08T10:46:51Z</dcterms:modified>
</cp:coreProperties>
</file>