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P:\DC Activities\Code for DC\Cumula. Expen. Code4DC 2016\data upload\Files from Kate\"/>
    </mc:Choice>
  </mc:AlternateContent>
  <bookViews>
    <workbookView xWindow="0" yWindow="0" windowWidth="24000" windowHeight="14100" activeTab="2"/>
  </bookViews>
  <sheets>
    <sheet name="DCSchools_FY1415_Master_321" sheetId="1" r:id="rId1"/>
    <sheet name="Sheet1" sheetId="3" r:id="rId2"/>
    <sheet name="DCSchools_FY1415_Master_321NEW" sheetId="2" r:id="rId3"/>
    <sheet name="working consolidations" sheetId="4" r:id="rId4"/>
  </sheets>
  <definedNames>
    <definedName name="_xlnm._FilterDatabase" localSheetId="0" hidden="1">DCSchools_FY1415_Master_321!$A$1:$AI$312</definedName>
    <definedName name="_xlnm._FilterDatabase" localSheetId="2" hidden="1">DCSchools_FY1415_Master_321NEW!$A$2:$AF$309</definedName>
    <definedName name="DCSchools_FY1415_Master_321.csv" localSheetId="2">DCSchools_FY1415_Master_321NEW!$A$2:$AE$309</definedName>
    <definedName name="_xlnm.Print_Area" localSheetId="2">DCSchools_FY1415_Master_321NEW!$C$2:$AA$311</definedName>
  </definedNames>
  <calcPr calcId="152511"/>
  <pivotCaches>
    <pivotCache cacheId="13" r:id="rId5"/>
  </pivotCaches>
</workbook>
</file>

<file path=xl/calcChain.xml><?xml version="1.0" encoding="utf-8"?>
<calcChain xmlns="http://schemas.openxmlformats.org/spreadsheetml/2006/main">
  <c r="T293" i="2" l="1"/>
  <c r="S293" i="2"/>
  <c r="R293" i="2"/>
  <c r="Q293" i="2"/>
  <c r="P293" i="2"/>
  <c r="O293" i="2"/>
  <c r="N293" i="2"/>
  <c r="M293" i="2"/>
  <c r="L293" i="2"/>
  <c r="K293" i="2"/>
  <c r="J293" i="2"/>
  <c r="I293" i="2"/>
  <c r="H293" i="2"/>
  <c r="X293" i="2" s="1"/>
  <c r="Z37" i="4"/>
  <c r="Y37" i="4"/>
  <c r="X37" i="4"/>
  <c r="W37" i="4"/>
  <c r="V37" i="4"/>
  <c r="U37" i="4"/>
  <c r="I37" i="4"/>
  <c r="J37" i="4"/>
  <c r="K37" i="4"/>
  <c r="L37" i="4"/>
  <c r="M37" i="4"/>
  <c r="N37" i="4"/>
  <c r="O37" i="4"/>
  <c r="P37" i="4"/>
  <c r="Q37" i="4"/>
  <c r="R37" i="4"/>
  <c r="S37" i="4"/>
  <c r="T37" i="4"/>
  <c r="H37" i="4"/>
  <c r="Y225" i="2"/>
  <c r="X225" i="2"/>
  <c r="T225" i="2"/>
  <c r="V225" i="2" s="1"/>
  <c r="S225" i="2"/>
  <c r="U225" i="2" s="1"/>
  <c r="R225" i="2"/>
  <c r="W225" i="2" s="1"/>
  <c r="O225" i="2"/>
  <c r="L225" i="2"/>
  <c r="I225" i="2"/>
  <c r="H225" i="2"/>
  <c r="O33" i="4"/>
  <c r="L33" i="4"/>
  <c r="Z33" i="4"/>
  <c r="Y33" i="4"/>
  <c r="X33" i="4"/>
  <c r="I33" i="4"/>
  <c r="H33" i="4"/>
  <c r="W33" i="4"/>
  <c r="V33" i="4"/>
  <c r="U33" i="4"/>
  <c r="S33" i="4"/>
  <c r="T33" i="4"/>
  <c r="R33" i="4"/>
  <c r="Q31" i="4"/>
  <c r="O31" i="4"/>
  <c r="L31" i="4"/>
  <c r="I31" i="4"/>
  <c r="H31" i="4"/>
  <c r="Q223" i="2"/>
  <c r="O223" i="2"/>
  <c r="L223" i="2"/>
  <c r="I223" i="2"/>
  <c r="H223" i="2"/>
  <c r="X172" i="2"/>
  <c r="X171" i="2"/>
  <c r="Z79" i="2"/>
  <c r="Y79" i="2"/>
  <c r="H32" i="2"/>
  <c r="F32" i="2"/>
  <c r="Z293" i="2" l="1"/>
  <c r="W293" i="2"/>
  <c r="U293" i="2"/>
  <c r="V293" i="2"/>
  <c r="Z225" i="2"/>
  <c r="Y293" i="2"/>
  <c r="L21" i="4" l="1"/>
  <c r="O21" i="4"/>
  <c r="Q21" i="4"/>
  <c r="X21" i="4" s="1"/>
  <c r="R21" i="4"/>
  <c r="S21" i="4"/>
  <c r="T21" i="4"/>
  <c r="I21" i="4"/>
  <c r="L17" i="4"/>
  <c r="M17" i="4"/>
  <c r="N17" i="4"/>
  <c r="O17" i="4"/>
  <c r="P17" i="4"/>
  <c r="Q17" i="4"/>
  <c r="R17" i="4"/>
  <c r="S17" i="4"/>
  <c r="T17" i="4"/>
  <c r="I17" i="4"/>
  <c r="J13" i="4"/>
  <c r="K13" i="4"/>
  <c r="L13" i="4"/>
  <c r="O13" i="4"/>
  <c r="P13" i="4"/>
  <c r="Q13" i="4"/>
  <c r="R13" i="4"/>
  <c r="W13" i="4" s="1"/>
  <c r="S13" i="4"/>
  <c r="T13" i="4"/>
  <c r="I13" i="4"/>
  <c r="K8" i="4"/>
  <c r="L8" i="4"/>
  <c r="O8" i="4"/>
  <c r="P8" i="4"/>
  <c r="Q8" i="4"/>
  <c r="X8" i="4" s="1"/>
  <c r="R8" i="4"/>
  <c r="S8" i="4"/>
  <c r="T8" i="4"/>
  <c r="I8" i="4"/>
  <c r="L5" i="4"/>
  <c r="O5" i="4"/>
  <c r="P5" i="4"/>
  <c r="Q5" i="4"/>
  <c r="R5" i="4"/>
  <c r="S5" i="4"/>
  <c r="T5" i="4"/>
  <c r="I5" i="4"/>
  <c r="H7" i="4"/>
  <c r="T114" i="2"/>
  <c r="S114" i="2"/>
  <c r="U114" i="2" s="1"/>
  <c r="Q114" i="2"/>
  <c r="W114" i="2" s="1"/>
  <c r="O114" i="2"/>
  <c r="L114" i="2"/>
  <c r="I114" i="2"/>
  <c r="Y114" i="2" s="1"/>
  <c r="X110" i="2"/>
  <c r="T110" i="2"/>
  <c r="V110" i="2" s="1"/>
  <c r="S110" i="2"/>
  <c r="U110" i="2" s="1"/>
  <c r="O110" i="2"/>
  <c r="L110" i="2"/>
  <c r="I110" i="2"/>
  <c r="Z110" i="2" s="1"/>
  <c r="H111" i="2"/>
  <c r="O52" i="2"/>
  <c r="O51" i="2"/>
  <c r="O36" i="2"/>
  <c r="O37" i="2"/>
  <c r="O35" i="2"/>
  <c r="X114" i="2" l="1"/>
  <c r="V114" i="2"/>
  <c r="W21" i="4"/>
  <c r="U21" i="4"/>
  <c r="V17" i="4"/>
  <c r="U17" i="4"/>
  <c r="W17" i="4"/>
  <c r="V21" i="4"/>
  <c r="U5" i="4"/>
  <c r="X5" i="4"/>
  <c r="Y5" i="4"/>
  <c r="Z5" i="4"/>
  <c r="Y8" i="4"/>
  <c r="Z8" i="4"/>
  <c r="V5" i="4"/>
  <c r="V8" i="4"/>
  <c r="Z13" i="4"/>
  <c r="Y13" i="4"/>
  <c r="U8" i="4"/>
  <c r="Z21" i="4"/>
  <c r="Y21" i="4"/>
  <c r="V13" i="4"/>
  <c r="W5" i="4"/>
  <c r="W8" i="4"/>
  <c r="U13" i="4"/>
  <c r="Z17" i="4"/>
  <c r="Y17" i="4"/>
  <c r="Y110" i="2"/>
  <c r="O92" i="2" l="1"/>
  <c r="I92" i="2"/>
</calcChain>
</file>

<file path=xl/comments1.xml><?xml version="1.0" encoding="utf-8"?>
<comments xmlns="http://schemas.openxmlformats.org/spreadsheetml/2006/main">
  <authors>
    <author>Nancy Huvendick</author>
  </authors>
  <commentList>
    <comment ref="AI2" authorId="0" shape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Now The Preparatory School of DC : 202-722-5080 - call Richard Rivas after 1:00.</t>
        </r>
      </text>
    </comment>
    <comment ref="AI8" authorId="0" shape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From Douglas Jamal ad for the property, https://www.vts.com/properties/manhattan-laundry-building-a-1346-florida-avenue-nw; 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Jelleff </t>
        </r>
      </text>
    </comment>
    <comment ref="AI12" authorId="0" shape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Jelleff 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Community Academy Amos III, and Community Academy MS are probably the same; this was the 6th-8th grades at Armstrong. It is in the 2012-13 enrollment but no in 2013-14.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Community Academy Amos III, and Community Academy MS are probably the same; this was the 6th-8th grades at Armstrong. It is in the 2012-13 enrollment but no in 2013-14.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Nancy Huvendick:
Community Academy Amos III, and Community Academy MS are probably the same; this was the 6th-8th grades at Armstrong. It is in the 2012-13 enrollment but no in 2013-14.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Nancy Huvendick:
Community Academy Amos III, and Community Academy MS are probably the same; this was the 6th-8th grades at Armstrong. It is in the 2012-13 enrollment but no in 2013-14.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Church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Church</t>
        </r>
      </text>
    </comment>
    <comment ref="AE50" authorId="0" shape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No date given in PCSB  data.  We have a PCSB press release saying the school was closed in June 2011.</t>
        </r>
      </text>
    </comment>
    <comment ref="AI50" authorId="0" shape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Church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Perry St. frequently shared space with other charters - - ending up with LAMB</t>
        </r>
      </text>
    </comment>
    <comment ref="AI52" authorId="0" shape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Perry St. frequently shared space with other charters - - ending up with LAMB</t>
        </r>
      </text>
    </comment>
    <comment ref="AI55" authorId="0" shape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IDEA and R.Milburn both started in 1998; they may have shared this space.</t>
        </r>
      </text>
    </comment>
    <comment ref="AE58" authorId="0" shape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No date given in PCSB data;  We have a PCSB press release saying that it was closed in June 2011</t>
        </r>
      </text>
    </comment>
    <comment ref="AI60" authorId="0" shape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Shared with Options</t>
        </r>
      </text>
    </comment>
    <comment ref="AE61" authorId="0" shapeId="0">
      <text>
        <r>
          <rPr>
            <b/>
            <sz val="9"/>
            <color indexed="81"/>
            <rFont val="Tahoma"/>
            <family val="2"/>
          </rPr>
          <t>Nancy Huvendick: No date was given in pcsb data.</t>
        </r>
        <r>
          <rPr>
            <sz val="9"/>
            <color indexed="81"/>
            <rFont val="Tahoma"/>
            <family val="2"/>
          </rPr>
          <t xml:space="preserve">
Press in spring 2013 relates anger about proposed closing and Septima Clark does not show up in the 2013-14 enrollment.</t>
        </r>
      </text>
    </comment>
    <comment ref="AI61" authorId="0" shape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Hendley Annex</t>
        </r>
      </text>
    </comment>
    <comment ref="AI64" authorId="0" shape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Demolished, now the Safeway at Waterfront Metro</t>
        </r>
      </text>
    </comment>
    <comment ref="AE65" authorId="0" shape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No date was in PCSB data.  We have a PCSB press release saying the school relinquised it's charter at the end of the 2011 school year.</t>
        </r>
      </text>
    </comment>
    <comment ref="AI65" authorId="0" shape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AppleTree is here now; former Catholic school.</t>
        </r>
      </text>
    </comment>
    <comment ref="AI66" authorId="0" shapeId="0">
      <text>
        <r>
          <rPr>
            <b/>
            <sz val="9"/>
            <color indexed="81"/>
            <rFont val="Tahoma"/>
            <family val="2"/>
          </rPr>
          <t>Nancy Huvendick:</t>
        </r>
        <r>
          <rPr>
            <sz val="9"/>
            <color indexed="81"/>
            <rFont val="Tahoma"/>
            <family val="2"/>
          </rPr>
          <t xml:space="preserve">
Soldiers Home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Nancy Huvendick: Now Sela</t>
        </r>
      </text>
    </comment>
  </commentList>
</comments>
</file>

<file path=xl/connections.xml><?xml version="1.0" encoding="utf-8"?>
<connections xmlns="http://schemas.openxmlformats.org/spreadsheetml/2006/main">
  <connection id="1" name="DCSchools_FY1415_Master_321.csv" type="6" refreshedVersion="5" background="1" saveData="1">
    <textPr sourceFile="P:\DC Activities\Code for DC\Cumula. Expen. Code4DC 2016\data upload\Files from Kate\DCSchools_FY1415_Master_321.csv.htm" tab="0" comma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<sst xmlns="http://schemas.openxmlformats.org/spreadsheetml/2006/main" count="7640" uniqueCount="928">
  <si>
    <t>School_ID</t>
  </si>
  <si>
    <t>Address</t>
  </si>
  <si>
    <t>maxOccupancy</t>
  </si>
  <si>
    <t>Level</t>
  </si>
  <si>
    <t>totalSQFT</t>
  </si>
  <si>
    <t>MajorExp9815</t>
  </si>
  <si>
    <t>TotalAllotandPlan1621</t>
  </si>
  <si>
    <t>LifetimeBudget</t>
  </si>
  <si>
    <t>unqBuilding</t>
  </si>
  <si>
    <t>FeederMS</t>
  </si>
  <si>
    <t>FeederHS</t>
  </si>
  <si>
    <t>Total_Enrolled</t>
  </si>
  <si>
    <t>Limited_English</t>
  </si>
  <si>
    <t>At_Risk</t>
  </si>
  <si>
    <t>SPED</t>
  </si>
  <si>
    <t>AtRiskPer</t>
  </si>
  <si>
    <t>SPEDPer</t>
  </si>
  <si>
    <t>ESLPer</t>
  </si>
  <si>
    <t>SpentPerMaxOccupancy</t>
  </si>
  <si>
    <t>SpentPerSqFt</t>
  </si>
  <si>
    <t>Open_Now</t>
  </si>
  <si>
    <t>ProjectType</t>
  </si>
  <si>
    <t>longitude</t>
  </si>
  <si>
    <t>latitude</t>
  </si>
  <si>
    <t>Ward</t>
  </si>
  <si>
    <t>School</t>
  </si>
  <si>
    <t>533 48th Pl  NE</t>
  </si>
  <si>
    <t>ES</t>
  </si>
  <si>
    <t>Kelly Miller MS</t>
  </si>
  <si>
    <t>Woodson HS</t>
  </si>
  <si>
    <t>Stabilized</t>
  </si>
  <si>
    <t>Aiton Elementary</t>
  </si>
  <si>
    <t>401 Eye St  SW</t>
  </si>
  <si>
    <t>Jefferson Acad. MS</t>
  </si>
  <si>
    <t>Eastern HS</t>
  </si>
  <si>
    <t>Partial Modernization</t>
  </si>
  <si>
    <t>Amidon-Bowen Elementary</t>
  </si>
  <si>
    <t>1601 16th St  SE</t>
  </si>
  <si>
    <t>HS</t>
  </si>
  <si>
    <t>Full Modernization</t>
  </si>
  <si>
    <t>Anacostia High</t>
  </si>
  <si>
    <t>3401 4th St  SE</t>
  </si>
  <si>
    <t>.</t>
  </si>
  <si>
    <t>Full Replacement</t>
  </si>
  <si>
    <t>Ballou High</t>
  </si>
  <si>
    <t>NA</t>
  </si>
  <si>
    <t>ADULT</t>
  </si>
  <si>
    <t>Ballou STAY</t>
  </si>
  <si>
    <t>1755 Newton St  NW</t>
  </si>
  <si>
    <t>Deal MS</t>
  </si>
  <si>
    <t>Wilson HS</t>
  </si>
  <si>
    <t>Bancroft Elementary</t>
  </si>
  <si>
    <t>430 Decatur St  NW</t>
  </si>
  <si>
    <t>Truesdell or West EC (6th-8th)</t>
  </si>
  <si>
    <t>Roosevelt HS</t>
  </si>
  <si>
    <t>Barnard Elementary</t>
  </si>
  <si>
    <t>3600 Alabama Ave  SE</t>
  </si>
  <si>
    <t>Sousa MS</t>
  </si>
  <si>
    <t>Anacostia HS</t>
  </si>
  <si>
    <t>Beers Elementary</t>
  </si>
  <si>
    <t>800 Euclid St  NW</t>
  </si>
  <si>
    <t>Benjamin Banneker High</t>
  </si>
  <si>
    <t>301 North Carolina Ave  SE</t>
  </si>
  <si>
    <t>Brent Elementary</t>
  </si>
  <si>
    <t>1300 Nicholson St NW</t>
  </si>
  <si>
    <t>ES/MS</t>
  </si>
  <si>
    <t>Coolidge HS</t>
  </si>
  <si>
    <t>Brightwood Education Campus</t>
  </si>
  <si>
    <t xml:space="preserve"> 1150  Michigan Avenue, NE</t>
  </si>
  <si>
    <t>MS</t>
  </si>
  <si>
    <t>Dunbar HS</t>
  </si>
  <si>
    <t>Brookland Middle</t>
  </si>
  <si>
    <t>850 26th St  NE</t>
  </si>
  <si>
    <t>Browne Education Campus</t>
  </si>
  <si>
    <t>3012 Georgia Ave NW</t>
  </si>
  <si>
    <t>Demolished</t>
  </si>
  <si>
    <t>Bruce Monroe ES (demolished)</t>
  </si>
  <si>
    <t>1820 Monroe St  NE</t>
  </si>
  <si>
    <t>Brookland MS</t>
  </si>
  <si>
    <t>Burroughs Elementary</t>
  </si>
  <si>
    <t>801 Division Ave  NE</t>
  </si>
  <si>
    <t>Burrville Elementary</t>
  </si>
  <si>
    <t>301 53rd St  SE</t>
  </si>
  <si>
    <t>C.W. Harris Elementary</t>
  </si>
  <si>
    <t>1200 Clifton St. NW</t>
  </si>
  <si>
    <t>MS/HS</t>
  </si>
  <si>
    <t>Cardozo Education Campus</t>
  </si>
  <si>
    <t>1720 1st St NE</t>
  </si>
  <si>
    <t>ALT</t>
  </si>
  <si>
    <t>CHOICE Academy at Emery</t>
  </si>
  <si>
    <t>1825 8th St  NW</t>
  </si>
  <si>
    <t>Cardozo EC (6-8)</t>
  </si>
  <si>
    <t>Cardozo EC (9-12)</t>
  </si>
  <si>
    <t>Cleveland Elementary</t>
  </si>
  <si>
    <t>3101 16th St  NW</t>
  </si>
  <si>
    <t>Cardozo HS (9-12)</t>
  </si>
  <si>
    <t>Columbia Heights Education Campus (CHEC)</t>
  </si>
  <si>
    <t>6315 5th St  NW</t>
  </si>
  <si>
    <t>Coolidge High</t>
  </si>
  <si>
    <t>3815 Fort Dr  NW</t>
  </si>
  <si>
    <t>Deal Middle</t>
  </si>
  <si>
    <t>5600 Eads St  NE</t>
  </si>
  <si>
    <t>Drew Elementary</t>
  </si>
  <si>
    <t>101 N St. NW</t>
  </si>
  <si>
    <t>Dunbar High</t>
  </si>
  <si>
    <t>1700 East Capitol St NE</t>
  </si>
  <si>
    <t>Eastern High</t>
  </si>
  <si>
    <t>3301 Lowell St  NW</t>
  </si>
  <si>
    <t>Hardy MS</t>
  </si>
  <si>
    <t>Eaton Elementary</t>
  </si>
  <si>
    <t>1830 Constitution Ave  NE</t>
  </si>
  <si>
    <t>Eliot-Hine Middle</t>
  </si>
  <si>
    <t>3500 R St NW</t>
  </si>
  <si>
    <t>Ellington School of the Arts</t>
  </si>
  <si>
    <t>2435 Alabama Ave  SE</t>
  </si>
  <si>
    <t>Johnson MS</t>
  </si>
  <si>
    <t>Ballou HS</t>
  </si>
  <si>
    <t>Garfield Elementary</t>
  </si>
  <si>
    <t>2001 10th St NW</t>
  </si>
  <si>
    <t>Garnett Patterson</t>
  </si>
  <si>
    <t>1200 S St  NW</t>
  </si>
  <si>
    <t>Garrison Elementary</t>
  </si>
  <si>
    <t>2525 17th St NW</t>
  </si>
  <si>
    <t>CHEC (6-8)</t>
  </si>
  <si>
    <t>H.D. Cooke Elementary</t>
  </si>
  <si>
    <t>601 Mississippi Ave  SE</t>
  </si>
  <si>
    <t>Hart Middle</t>
  </si>
  <si>
    <t>3950 37th St  NW</t>
  </si>
  <si>
    <t>Hearst Elementary</t>
  </si>
  <si>
    <t>425 Chesapeake St  SE</t>
  </si>
  <si>
    <t>Hart MS</t>
  </si>
  <si>
    <t>Hendley Elementary</t>
  </si>
  <si>
    <t>1100 50th Pl  NE</t>
  </si>
  <si>
    <t>Houston Elementary</t>
  </si>
  <si>
    <t>3219 O St  NW</t>
  </si>
  <si>
    <t>Hyde-Addison Elementary</t>
  </si>
  <si>
    <t>660 K Street NE</t>
  </si>
  <si>
    <t>Stuart-Hobson MS</t>
  </si>
  <si>
    <t>J.O. Wilson Elementary</t>
  </si>
  <si>
    <t>4130 Albemarle St  NW</t>
  </si>
  <si>
    <t>Janney Elementary</t>
  </si>
  <si>
    <t>1400 Bruce Pl  SE</t>
  </si>
  <si>
    <t>Johnson Middle</t>
  </si>
  <si>
    <t>301 49th St  NE</t>
  </si>
  <si>
    <t>HD Woodson HS</t>
  </si>
  <si>
    <t>Kelly Miller Middle</t>
  </si>
  <si>
    <t>1919 15th St  SE</t>
  </si>
  <si>
    <t>Kramer MS</t>
  </si>
  <si>
    <t>Ketcham Elementary</t>
  </si>
  <si>
    <t>5001 Dana Pl  NW</t>
  </si>
  <si>
    <t>Key Elementary</t>
  </si>
  <si>
    <t>3375 Minnesota Ave  SE</t>
  </si>
  <si>
    <t>Kimball Elementary</t>
  </si>
  <si>
    <t>3200 6th St  SE</t>
  </si>
  <si>
    <t>King, M.L. Elementary</t>
  </si>
  <si>
    <t>1700 Q St  SE</t>
  </si>
  <si>
    <t>Kramer Middle</t>
  </si>
  <si>
    <t>5701 Broad Branch Rd  NW</t>
  </si>
  <si>
    <t>Lafayette Elementary</t>
  </si>
  <si>
    <t>1900 Evarts St  NE</t>
  </si>
  <si>
    <t>McKinley MS</t>
  </si>
  <si>
    <t>Langdon Elementary</t>
  </si>
  <si>
    <t>101 T Street NE</t>
  </si>
  <si>
    <t>Langley Elementary</t>
  </si>
  <si>
    <t>501 Riggs Road NE</t>
  </si>
  <si>
    <t>LaSalle-Backus Education Campus</t>
  </si>
  <si>
    <t>4201 M L  King Ave  SW</t>
  </si>
  <si>
    <t>Leckie Elementary</t>
  </si>
  <si>
    <t>659 G St  NE</t>
  </si>
  <si>
    <t>Ludlow-Taylor Elementary</t>
  </si>
  <si>
    <t>1001 Monroe St NE</t>
  </si>
  <si>
    <t>Luke Moore High</t>
  </si>
  <si>
    <t>4400 Iowa Ave NW</t>
  </si>
  <si>
    <t>Macfarland</t>
  </si>
  <si>
    <t>4430 Newark St NW</t>
  </si>
  <si>
    <t>Mann Elementary</t>
  </si>
  <si>
    <t>2201 18th St. NW</t>
  </si>
  <si>
    <t>Col Hts. Ed. Campus (6-8)</t>
  </si>
  <si>
    <t>Marie Reed Elementary</t>
  </si>
  <si>
    <t>1250 Constitution Ave NE</t>
  </si>
  <si>
    <t>Eliot-Hine MS</t>
  </si>
  <si>
    <t>Maury Elementary</t>
  </si>
  <si>
    <t>151 T St NE</t>
  </si>
  <si>
    <t>McKinley Middle</t>
  </si>
  <si>
    <t>McKinley Technology High</t>
  </si>
  <si>
    <t>601 15th St  NE</t>
  </si>
  <si>
    <t>Miner Elementary</t>
  </si>
  <si>
    <t>1565 Morris Rd SE</t>
  </si>
  <si>
    <t>Moten Elementary</t>
  </si>
  <si>
    <t>4810 36th St  NW</t>
  </si>
  <si>
    <t>Murch Elementary</t>
  </si>
  <si>
    <t>219 50th St  SE</t>
  </si>
  <si>
    <t>Nalle Elementary</t>
  </si>
  <si>
    <t>2725 10th St  NE</t>
  </si>
  <si>
    <t>Noyes Elementary</t>
  </si>
  <si>
    <t>2200 Minnesota Ave  SE</t>
  </si>
  <si>
    <t>Orr Elementary</t>
  </si>
  <si>
    <t>2020 19th St. NW</t>
  </si>
  <si>
    <t>Oyster-Adams Bilingual School</t>
  </si>
  <si>
    <t>2801 Calvert St NW</t>
  </si>
  <si>
    <t>4399 South Capitol Terr  SW</t>
  </si>
  <si>
    <t>Patterson Elementary</t>
  </si>
  <si>
    <t>1445 C St SE</t>
  </si>
  <si>
    <t>Payne Elementary</t>
  </si>
  <si>
    <t>425 C St  NE</t>
  </si>
  <si>
    <t>PK3-K</t>
  </si>
  <si>
    <t>Peabody Elementary</t>
  </si>
  <si>
    <t>704 26th Street NE</t>
  </si>
  <si>
    <t>Phelps ACE High</t>
  </si>
  <si>
    <t>4601 Texas Ave  SE</t>
  </si>
  <si>
    <t>Plummer Elementary</t>
  </si>
  <si>
    <t>1350 Upshur St  NW</t>
  </si>
  <si>
    <t>Col. Hts. EC (6-8)</t>
  </si>
  <si>
    <t>Cardozo EC (6-12)</t>
  </si>
  <si>
    <t>Powell Elementary</t>
  </si>
  <si>
    <t>4600 Livingston Rd SE</t>
  </si>
  <si>
    <t>PR Harris</t>
  </si>
  <si>
    <t>1650 30th St  SE</t>
  </si>
  <si>
    <t>Randle Highlands Elementary</t>
  </si>
  <si>
    <t>915 Spring Rd  NW</t>
  </si>
  <si>
    <t>Raymond Education Campus</t>
  </si>
  <si>
    <t>1000 1st St NW</t>
  </si>
  <si>
    <t>RH Terrell</t>
  </si>
  <si>
    <t>420 34th St NE</t>
  </si>
  <si>
    <t>River Terrace Special Education Center</t>
  </si>
  <si>
    <t>4301 13th St NW</t>
  </si>
  <si>
    <t>Roosevelt High</t>
  </si>
  <si>
    <t>Roosevelt STAY</t>
  </si>
  <si>
    <t>1730 R St  NW</t>
  </si>
  <si>
    <t>Ross Elementary</t>
  </si>
  <si>
    <t>2400 Shannon Pl SE</t>
  </si>
  <si>
    <t>Savoy Elementary</t>
  </si>
  <si>
    <t>2425 N St  NW</t>
  </si>
  <si>
    <t>Francis Stevens</t>
  </si>
  <si>
    <t>920 F STREET NE</t>
  </si>
  <si>
    <t>School-Within-School at Goding</t>
  </si>
  <si>
    <t>1503 10th St  NW</t>
  </si>
  <si>
    <t>Seaton Elementary</t>
  </si>
  <si>
    <t>925 Rhode Island Ave NW</t>
  </si>
  <si>
    <t>Shaw</t>
  </si>
  <si>
    <t>401 Mississippi Ave  SE</t>
  </si>
  <si>
    <t>Simon Elementary</t>
  </si>
  <si>
    <t>4400 Brooks St  NE</t>
  </si>
  <si>
    <t>Smothers Elementary</t>
  </si>
  <si>
    <t>3650 Ely Pl SE</t>
  </si>
  <si>
    <t>Sousa Middle</t>
  </si>
  <si>
    <t>2701 Naylor Rd  SE</t>
  </si>
  <si>
    <t>Stanton Elementary</t>
  </si>
  <si>
    <t>4001 Calvert St  NW</t>
  </si>
  <si>
    <t>Stoddert Elementary</t>
  </si>
  <si>
    <t>410 E St  NE</t>
  </si>
  <si>
    <t>Stuart-Hobson Middle</t>
  </si>
  <si>
    <t>7010 Piney Branch Rd  NW</t>
  </si>
  <si>
    <t>Takoma Education Campus</t>
  </si>
  <si>
    <t>650 Anacostia Ave NE</t>
  </si>
  <si>
    <t>Thomas Elementary</t>
  </si>
  <si>
    <t>1200 L St  NW</t>
  </si>
  <si>
    <t>Thomson Elementary</t>
  </si>
  <si>
    <t>800 Ingraham St  NW</t>
  </si>
  <si>
    <t>Truesdell Education Campus</t>
  </si>
  <si>
    <t>3101 13th St  NW</t>
  </si>
  <si>
    <t>Tubman Elementary</t>
  </si>
  <si>
    <t>3264 Stanton Rd SE</t>
  </si>
  <si>
    <t>Turner Elementary</t>
  </si>
  <si>
    <t>1001 G St  SE</t>
  </si>
  <si>
    <t>Tyler Elementary</t>
  </si>
  <si>
    <t>1150 5th St SE</t>
  </si>
  <si>
    <t>Van Ness Elementary</t>
  </si>
  <si>
    <t>1125 New Jersey Ave NW</t>
  </si>
  <si>
    <t>Walker-Jones Education Campus</t>
  </si>
  <si>
    <t>420 12th St  SE</t>
  </si>
  <si>
    <t>Watkins Elementary</t>
  </si>
  <si>
    <t>1338 Farragut St  NW</t>
  </si>
  <si>
    <t>West Education Campus</t>
  </si>
  <si>
    <t>6201 5th St  NW</t>
  </si>
  <si>
    <t>Whittier Education Campus</t>
  </si>
  <si>
    <t>3950 Chesapeake St NW</t>
  </si>
  <si>
    <t>Wilson High</t>
  </si>
  <si>
    <t>540 55th St. NE</t>
  </si>
  <si>
    <t>Woodson, H.D. High</t>
  </si>
  <si>
    <t>1351 Alabama Ave SE</t>
  </si>
  <si>
    <t>Malcolm X</t>
  </si>
  <si>
    <t>100 Galatin St NE</t>
  </si>
  <si>
    <t>Mamiedlee</t>
  </si>
  <si>
    <t>3100 Fort Lincoln Drive SE</t>
  </si>
  <si>
    <t>Marshall</t>
  </si>
  <si>
    <t>4800 Meade St NE</t>
  </si>
  <si>
    <t>Ron Brown</t>
  </si>
  <si>
    <t>5200 2nd St NW</t>
  </si>
  <si>
    <t>Rudolph</t>
  </si>
  <si>
    <t xml:space="preserve">4300 13th Street NW
</t>
  </si>
  <si>
    <t>Sharpe Health</t>
  </si>
  <si>
    <t>7800 14th St  NW</t>
  </si>
  <si>
    <t>Shepherd Elementary</t>
  </si>
  <si>
    <t>1500 Mississippi Avenue, SE</t>
  </si>
  <si>
    <t>Facility Allowance</t>
  </si>
  <si>
    <t>Achievement Preparatory-Elementary</t>
  </si>
  <si>
    <t>908 Wahler Place, SE</t>
  </si>
  <si>
    <t>Achievement Preparatory-Middle School</t>
  </si>
  <si>
    <t>320 21st Street, NE</t>
  </si>
  <si>
    <t>AppleTree Early Learning Center Oklahoma</t>
  </si>
  <si>
    <t>801 7th Street, SW</t>
  </si>
  <si>
    <t>AppleTree Early Learning Center Southwest</t>
  </si>
  <si>
    <t>410 8th Street, NW</t>
  </si>
  <si>
    <t xml:space="preserve">Basis DC </t>
  </si>
  <si>
    <t>102 Peabody Street, NW</t>
  </si>
  <si>
    <t xml:space="preserve">Capital City High School </t>
  </si>
  <si>
    <t>701 Howard Road, SE</t>
  </si>
  <si>
    <t xml:space="preserve">Cedar Tree Academy </t>
  </si>
  <si>
    <t>6008 Georgia Avenue, NW</t>
  </si>
  <si>
    <t xml:space="preserve">Center City Brightwood Campus </t>
  </si>
  <si>
    <t>1503 East Capitol Street, SE</t>
  </si>
  <si>
    <t xml:space="preserve">Center City Capitol Hill Campus </t>
  </si>
  <si>
    <t>220 Highview Place, SE</t>
  </si>
  <si>
    <t xml:space="preserve">Center City Congress Heights Campus </t>
  </si>
  <si>
    <t>510 Webster Street, NW</t>
  </si>
  <si>
    <t xml:space="preserve">Center City Petworth Campus </t>
  </si>
  <si>
    <t>711 N Street, NW</t>
  </si>
  <si>
    <t xml:space="preserve">Center City Shaw Campus </t>
  </si>
  <si>
    <t>1217 W  Virginia Avenue, NE</t>
  </si>
  <si>
    <t xml:space="preserve">Center City Trinidad Campus </t>
  </si>
  <si>
    <t>770 Kenyon Street, NW</t>
  </si>
  <si>
    <t>Cesar Chavez Chavez Prep</t>
  </si>
  <si>
    <t>3701 Hayes Street,  NE</t>
  </si>
  <si>
    <t>Cesar Chavez Parkside Upper</t>
  </si>
  <si>
    <t>1351 Nicholson Street, NW</t>
  </si>
  <si>
    <t>Community Academy CAPCS Online</t>
  </si>
  <si>
    <t>2405 Martin Luther King Jr. Avenue, SE</t>
  </si>
  <si>
    <t xml:space="preserve">Community College Preparatory Academy </t>
  </si>
  <si>
    <t>3224 16th Street, NW</t>
  </si>
  <si>
    <t xml:space="preserve">Creative Minds International </t>
  </si>
  <si>
    <t>100 41st Street, NE</t>
  </si>
  <si>
    <t xml:space="preserve">DC Preparatory Benning Campus </t>
  </si>
  <si>
    <t>101 41st Street, NE</t>
  </si>
  <si>
    <t>DC Preparatory Benning Middle Campus</t>
  </si>
  <si>
    <t>5601 East Capitol Street, SE</t>
  </si>
  <si>
    <t xml:space="preserve">DC Scholars </t>
  </si>
  <si>
    <t>3100 Martin Luther King Jr. Avenue, SE</t>
  </si>
  <si>
    <t>Democracy Prep-Congress Heights</t>
  </si>
  <si>
    <t>3220 16th Street, NW</t>
  </si>
  <si>
    <t>District of Columbia International School</t>
  </si>
  <si>
    <t>3600 Georgia Avenue, NW</t>
  </si>
  <si>
    <t>E L Haynes Georgia Avenue</t>
  </si>
  <si>
    <t>4501 Kansas Avenue, NW</t>
  </si>
  <si>
    <t>E.L. Haynes Kansas Avenue- High School</t>
  </si>
  <si>
    <t>4502 Kansas Avenue, NW</t>
  </si>
  <si>
    <t>E.L. Haynes Kansas Avenue (Elementary School)</t>
  </si>
  <si>
    <t>3700 Oakview Terrace, NE</t>
  </si>
  <si>
    <t xml:space="preserve">Elsie Whitlow Stokes Community Freedom </t>
  </si>
  <si>
    <t>2501 Martin Luther King Jr. Avenue, SE</t>
  </si>
  <si>
    <t xml:space="preserve">Excel Academy </t>
  </si>
  <si>
    <t>2502 Martin Luther King Jr. Avenue, SE</t>
  </si>
  <si>
    <t>Excel Academy LEAD</t>
  </si>
  <si>
    <t>725 19th Street, NE</t>
  </si>
  <si>
    <t>Friendship Blow-Pierce Middle</t>
  </si>
  <si>
    <t>1345 Potomac Avenue, SE</t>
  </si>
  <si>
    <t>Friendship Chamberlain Middle</t>
  </si>
  <si>
    <t>2705 Martin Luther King Jr. Avenue, SE</t>
  </si>
  <si>
    <t>Friendship Tech Prep</t>
  </si>
  <si>
    <t>2960 Carlton Avenue, NE</t>
  </si>
  <si>
    <t>Friendship Woodridge Middle</t>
  </si>
  <si>
    <t>62 T Street, NE</t>
  </si>
  <si>
    <t>Harmony DC-School of Excellence</t>
  </si>
  <si>
    <t>405 Howard Place, NW</t>
  </si>
  <si>
    <t xml:space="preserve">Howard University Middle School of Math and Science </t>
  </si>
  <si>
    <t>1027 45th Street, NE</t>
  </si>
  <si>
    <t xml:space="preserve">IDEA </t>
  </si>
  <si>
    <t>6130 N Capitol Street, NW</t>
  </si>
  <si>
    <t>Ideal Academy North Capitol Street Campus Elementary</t>
  </si>
  <si>
    <t>4600 Livingston Road, SE</t>
  </si>
  <si>
    <t xml:space="preserve">Ingenuity Prep </t>
  </si>
  <si>
    <t>200 Douglas Street, NE</t>
  </si>
  <si>
    <t xml:space="preserve">Inspired Teaching Demonstration </t>
  </si>
  <si>
    <t>5300 Blaine Street, NE</t>
  </si>
  <si>
    <t xml:space="preserve">KIPP DC Arts &amp; Technology Academy </t>
  </si>
  <si>
    <t>1401 Brentwood Parkway, NE</t>
  </si>
  <si>
    <t xml:space="preserve">KIPP DC College Prep </t>
  </si>
  <si>
    <t>1375 Mt Olivet Road, NE</t>
  </si>
  <si>
    <t>KIPP DC Connect Academy</t>
  </si>
  <si>
    <t>2600 Douglass Place, SE</t>
  </si>
  <si>
    <t xml:space="preserve">KIPP DC Discover </t>
  </si>
  <si>
    <t>421 P Street, NW</t>
  </si>
  <si>
    <t xml:space="preserve">KIPP DC GROW Academy </t>
  </si>
  <si>
    <t xml:space="preserve">KIPP DC Heights Academy </t>
  </si>
  <si>
    <t>4801 Benning Road, SE</t>
  </si>
  <si>
    <t xml:space="preserve">KIPP DC KEY Academy </t>
  </si>
  <si>
    <t>KIPP DC LEAD Academy</t>
  </si>
  <si>
    <t xml:space="preserve">KIPP DC LEAP Academy </t>
  </si>
  <si>
    <t xml:space="preserve">KIPP DC Northeast Academy </t>
  </si>
  <si>
    <t xml:space="preserve">KIPP DC Promise </t>
  </si>
  <si>
    <t xml:space="preserve">KIPP DC Quest Academy </t>
  </si>
  <si>
    <t>KIPP DC Spring Academy</t>
  </si>
  <si>
    <t xml:space="preserve">KIPP DC WILL Academy </t>
  </si>
  <si>
    <t>3047 15th Street, NW</t>
  </si>
  <si>
    <t>Latin American Youth Center Career Academy</t>
  </si>
  <si>
    <t>301 Douglas Street, NE</t>
  </si>
  <si>
    <t xml:space="preserve">Lee Montessori </t>
  </si>
  <si>
    <t>1404 Jackson Street, NE</t>
  </si>
  <si>
    <t>Mary McLeod Bethune Day Academy Slowe Campus</t>
  </si>
  <si>
    <t>5600 E Capitol Street, NE</t>
  </si>
  <si>
    <t xml:space="preserve">Maya Angelou Evans Campus </t>
  </si>
  <si>
    <t>Maya Angelou Young Adult Learning Center</t>
  </si>
  <si>
    <t>2120 13th Street, NW</t>
  </si>
  <si>
    <t xml:space="preserve">Meridian </t>
  </si>
  <si>
    <t>30 P Street, NW</t>
  </si>
  <si>
    <t xml:space="preserve">Mundo Verde Bilingual </t>
  </si>
  <si>
    <t xml:space="preserve">National Collegiate Prep </t>
  </si>
  <si>
    <t>1375 E Street, NE</t>
  </si>
  <si>
    <t xml:space="preserve">Options </t>
  </si>
  <si>
    <t>5800 8th Street, NW</t>
  </si>
  <si>
    <t>Paul Public Charter School- International High School</t>
  </si>
  <si>
    <t>Paul Public Charter School- Middle School</t>
  </si>
  <si>
    <t>1800 Perry Street, NE</t>
  </si>
  <si>
    <t>PK3-12</t>
  </si>
  <si>
    <t xml:space="preserve">Perry Street Prep </t>
  </si>
  <si>
    <t>4401 8th Street, NE</t>
  </si>
  <si>
    <t xml:space="preserve">Potomac Preparatory </t>
  </si>
  <si>
    <t>770 M Street, SE</t>
  </si>
  <si>
    <t>Richard Wright for Journalism and Media Arts</t>
  </si>
  <si>
    <t>4300 C Street, SE</t>
  </si>
  <si>
    <t xml:space="preserve">School for Educational Evolution and Development (SEED) </t>
  </si>
  <si>
    <t>6015 Chillum Place, NE</t>
  </si>
  <si>
    <t xml:space="preserve">Sela </t>
  </si>
  <si>
    <t>6017 Chillum Place, NE</t>
  </si>
  <si>
    <t xml:space="preserve">Shining Stars Montessori </t>
  </si>
  <si>
    <t>3301 Wheeler Road, SE</t>
  </si>
  <si>
    <t xml:space="preserve">Somerset </t>
  </si>
  <si>
    <t>1901 Independence Avenue, SE</t>
  </si>
  <si>
    <t xml:space="preserve">St. Coletta Special Education </t>
  </si>
  <si>
    <t xml:space="preserve">The Next Step </t>
  </si>
  <si>
    <t>2427 Martin Luther King Jr. Avenue, SE</t>
  </si>
  <si>
    <t xml:space="preserve">Thurgood Marshall Academy </t>
  </si>
  <si>
    <t>2315 18th Place, NE</t>
  </si>
  <si>
    <t xml:space="preserve">Tree of Life Community </t>
  </si>
  <si>
    <t>1920 Bladensburg Road, NE</t>
  </si>
  <si>
    <t xml:space="preserve">Washington Math Science Tech </t>
  </si>
  <si>
    <t>220 Taylor Street, NE</t>
  </si>
  <si>
    <t xml:space="preserve">Washington Yu Ying </t>
  </si>
  <si>
    <t>705 Edgewood Street, NE</t>
  </si>
  <si>
    <t xml:space="preserve">William E. Doar Jr </t>
  </si>
  <si>
    <t>3014 14th St NW</t>
  </si>
  <si>
    <t xml:space="preserve">Youthbuild </t>
  </si>
  <si>
    <t>209 Upshur Street NW</t>
  </si>
  <si>
    <t>Academia Bilingue</t>
  </si>
  <si>
    <t>1600 Taylor Street NE</t>
  </si>
  <si>
    <t>ALTA Associates for Learning Through the Arts</t>
  </si>
  <si>
    <t>401 I Street SW</t>
  </si>
  <si>
    <t>AppleTree Amidon</t>
  </si>
  <si>
    <t>45 P St NW</t>
  </si>
  <si>
    <t>ARE Academy for Renewal in Education</t>
  </si>
  <si>
    <t>5300 Blaine Street NE</t>
  </si>
  <si>
    <t>Arts and Technology Academy</t>
  </si>
  <si>
    <t>100 Peabody Street NW</t>
  </si>
  <si>
    <t>Barbara Jordan</t>
  </si>
  <si>
    <t>2019 Rhode Island Ave NE</t>
  </si>
  <si>
    <t>Center City Brentwood</t>
  </si>
  <si>
    <t>1301 V Street NW</t>
  </si>
  <si>
    <t>Children's Studio School</t>
  </si>
  <si>
    <t>3265 S Street NW</t>
  </si>
  <si>
    <t>City Collegiate</t>
  </si>
  <si>
    <t>62 T Street NE</t>
  </si>
  <si>
    <t>City Lights</t>
  </si>
  <si>
    <t>4025 9th Street, SE</t>
  </si>
  <si>
    <t>Early Childhood Academy Johenning</t>
  </si>
  <si>
    <t>4301 9th Street SE</t>
  </si>
  <si>
    <t>Early Childhood Academy Walter Washington</t>
  </si>
  <si>
    <t>701 Howard Road SE</t>
  </si>
  <si>
    <t>Howard Road Academy</t>
  </si>
  <si>
    <t>4625 G St SE</t>
  </si>
  <si>
    <t>Howard Road Academy G St.</t>
  </si>
  <si>
    <t>3000 Pennsylvania Ave SE</t>
  </si>
  <si>
    <t>Howard Road Academy Penn. Ave.</t>
  </si>
  <si>
    <t>2405 ML King Ave SE</t>
  </si>
  <si>
    <t>Howard Road Adademy MLK Ave. Middle</t>
  </si>
  <si>
    <t>Ideal Academy Peabody St.</t>
  </si>
  <si>
    <t>3100 ML King Ave SE</t>
  </si>
  <si>
    <t>Imagine Southeast</t>
  </si>
  <si>
    <t>220 Taylor Street NE</t>
  </si>
  <si>
    <t>Jo-Arz Academy</t>
  </si>
  <si>
    <t>KAMIT Institute</t>
  </si>
  <si>
    <t>LAMB Taylor St.</t>
  </si>
  <si>
    <t>253 42nd Street NE</t>
  </si>
  <si>
    <t>Mary McLeod Bethune 42nd St.</t>
  </si>
  <si>
    <t>5413 16th Street NW</t>
  </si>
  <si>
    <t>Mary McLeod Bethune Crestwood Campus</t>
  </si>
  <si>
    <t>1851 9th Street NW</t>
  </si>
  <si>
    <t>Maya Angelou Shaw Campus</t>
  </si>
  <si>
    <t>6000 New Hampshire Ave NE</t>
  </si>
  <si>
    <t>MEI Futures</t>
  </si>
  <si>
    <t>1920 Bladensburg Road NE</t>
  </si>
  <si>
    <t>New School</t>
  </si>
  <si>
    <t>New Vistas Prep</t>
  </si>
  <si>
    <t>3845 South Capitol Street SW</t>
  </si>
  <si>
    <t>Nia Community</t>
  </si>
  <si>
    <t>702 15th Street NE</t>
  </si>
  <si>
    <t>Options Satillite Campus</t>
  </si>
  <si>
    <t>1027 45th Street NE</t>
  </si>
  <si>
    <t>Richard Milburn Academy</t>
  </si>
  <si>
    <t>1100 16th Street NW</t>
  </si>
  <si>
    <t>SAIL 16th St.</t>
  </si>
  <si>
    <t>1705 H Street NW</t>
  </si>
  <si>
    <t>SAIL H St.</t>
  </si>
  <si>
    <t>1375 E Street NE</t>
  </si>
  <si>
    <t>Sasha Bruce</t>
  </si>
  <si>
    <t>425 Chesapeake St SE</t>
  </si>
  <si>
    <t>Septima Clark</t>
  </si>
  <si>
    <t>645 Milwaukee Place SE</t>
  </si>
  <si>
    <t>SouthEast Academy</t>
  </si>
  <si>
    <t>401 M ST SW</t>
  </si>
  <si>
    <t>Tech World</t>
  </si>
  <si>
    <t>320 21st Street NE</t>
  </si>
  <si>
    <t>Thea Bowman</t>
  </si>
  <si>
    <t>3700 N Capitol Street NW</t>
  </si>
  <si>
    <t>Tri-Community</t>
  </si>
  <si>
    <t>770 M Street SE</t>
  </si>
  <si>
    <t>Washington Academy (Blue Castle)</t>
  </si>
  <si>
    <t>Washington Academy (Penn. Ave.)</t>
  </si>
  <si>
    <t>Washington Academy JMUMC</t>
  </si>
  <si>
    <t>William E. Doar Jr. Soldiers Home</t>
  </si>
  <si>
    <t>1375 Missouri Ave NW</t>
  </si>
  <si>
    <t>World</t>
  </si>
  <si>
    <t>6015 Chillum Place NE</t>
  </si>
  <si>
    <t>Young America Works</t>
  </si>
  <si>
    <t>Young Technocrats</t>
  </si>
  <si>
    <t>Hospitality High</t>
  </si>
  <si>
    <t>33 Riggs Road NE</t>
  </si>
  <si>
    <t>Village Learning Center</t>
  </si>
  <si>
    <t>1346 Florida Ave NW</t>
  </si>
  <si>
    <t>Booker T Washington</t>
  </si>
  <si>
    <t xml:space="preserve">2750 14th Street, NW </t>
  </si>
  <si>
    <t>AppleTree Early Learning Center Columbia Heights</t>
  </si>
  <si>
    <t>138 12th Street, NE</t>
  </si>
  <si>
    <t>AppleTree Early Learning Center Lincoln Park</t>
  </si>
  <si>
    <t>100 Peabody Street, NW</t>
  </si>
  <si>
    <t xml:space="preserve">Capital City Lower </t>
  </si>
  <si>
    <t>101 Peabody Street, NW</t>
  </si>
  <si>
    <t>Capital City Middle School</t>
  </si>
  <si>
    <t>709 12th Street, SE</t>
  </si>
  <si>
    <t xml:space="preserve">Cesar Chavez Capitol Hill </t>
  </si>
  <si>
    <t>3702 Hayes Street,  NE</t>
  </si>
  <si>
    <t xml:space="preserve">Cesar Chavez Parkside Middle </t>
  </si>
  <si>
    <t>1300 Allison Street, NW</t>
  </si>
  <si>
    <t>Community Academy Amos I</t>
  </si>
  <si>
    <t>33 Riggs Road, NE</t>
  </si>
  <si>
    <t>Community Academy Amos II</t>
  </si>
  <si>
    <t>1400 1st Street, NW</t>
  </si>
  <si>
    <t>Community Academy Butler Global</t>
  </si>
  <si>
    <t>707 Edgewood Street, NE</t>
  </si>
  <si>
    <t xml:space="preserve">DC Preparatory Edgewood Elementary Campus </t>
  </si>
  <si>
    <t xml:space="preserve"> 701 Edgewood Street, NE</t>
  </si>
  <si>
    <t xml:space="preserve">DC Preparatory Edgewood Middle Campus </t>
  </si>
  <si>
    <t>3400 Wheeler Road, SE</t>
  </si>
  <si>
    <t>Eagle Academy- Eagle Center at McGogney</t>
  </si>
  <si>
    <t>1017 New Jersey Avenue, SE</t>
  </si>
  <si>
    <t>Eagle Academy New Jersey Avenue Campus</t>
  </si>
  <si>
    <t>Friendship Blow Pierce Elementary</t>
  </si>
  <si>
    <t>Friendship Chamberlain Elementary</t>
  </si>
  <si>
    <t>645 Milwaukee Place, SE</t>
  </si>
  <si>
    <t>Friendship SouthEast Academy</t>
  </si>
  <si>
    <t>2959 Carlton Avenue, NE</t>
  </si>
  <si>
    <t>Friendship Woodridge Elementary</t>
  </si>
  <si>
    <t>4095 Minnesota Avenue, NE</t>
  </si>
  <si>
    <t>Friendship Woodson Collegiate Academy</t>
  </si>
  <si>
    <t>6200 Kansas Avenue, NE</t>
  </si>
  <si>
    <t>Hope Community Lamond Campus</t>
  </si>
  <si>
    <t>2917 8th Street, NE</t>
  </si>
  <si>
    <t>Hope Community Tolson Campus</t>
  </si>
  <si>
    <t xml:space="preserve">KIPP DC AIM Academy </t>
  </si>
  <si>
    <t>5201 2nd Street, NW</t>
  </si>
  <si>
    <t>Washington Latin High</t>
  </si>
  <si>
    <t>5200 2nd Street, NW</t>
  </si>
  <si>
    <t>Washington Latin Middle</t>
  </si>
  <si>
    <t xml:space="preserve">
421 Alabama Avenue, SE</t>
  </si>
  <si>
    <t xml:space="preserve">Academy of Hope Adult </t>
  </si>
  <si>
    <t>601 Edgewood Street, NE</t>
  </si>
  <si>
    <t>2011 Savannah Terrace, SE</t>
  </si>
  <si>
    <t>AppleTree Early Learning Southeast</t>
  </si>
  <si>
    <t>2017 Savannah Terrace, SE</t>
  </si>
  <si>
    <t>1244 Taylor Street. NW</t>
  </si>
  <si>
    <t xml:space="preserve">Bridges </t>
  </si>
  <si>
    <t>1250 Taylor Street, NW</t>
  </si>
  <si>
    <t>1755 Newton Street, NW</t>
  </si>
  <si>
    <t>Briya Public Charter School</t>
  </si>
  <si>
    <t>2333 Ontario Road, NW (Main Office)</t>
  </si>
  <si>
    <t>3912 Georgia Avenue, NW</t>
  </si>
  <si>
    <t>514 V Street, NE</t>
  </si>
  <si>
    <t>Carlos Rosario International Harvard Street Campus</t>
  </si>
  <si>
    <t>1100 Harvard Street, NW</t>
  </si>
  <si>
    <t>1420 Columbia Road, NW</t>
  </si>
  <si>
    <t xml:space="preserve">DC Bilingual </t>
  </si>
  <si>
    <t>3029 14th Street, NW</t>
  </si>
  <si>
    <t xml:space="preserve">Early Childhood Academy </t>
  </si>
  <si>
    <t xml:space="preserve">4301 9th Street, SE </t>
  </si>
  <si>
    <t xml:space="preserve">Latin American Montessori Bilingual (LAMB) </t>
  </si>
  <si>
    <t>1375 Missouri Avenue, NW</t>
  </si>
  <si>
    <t>15 Kennedy Street, NW</t>
  </si>
  <si>
    <t xml:space="preserve">Roots </t>
  </si>
  <si>
    <t>6222 North Capitol Street, NW</t>
  </si>
  <si>
    <t xml:space="preserve">1227 4th Street, NE </t>
  </si>
  <si>
    <t xml:space="preserve">Two Rivers </t>
  </si>
  <si>
    <t>1234 4th Street, NE</t>
  </si>
  <si>
    <t>Ferebee Hope</t>
  </si>
  <si>
    <t>Mcterrell</t>
  </si>
  <si>
    <t>Montgomery/Kipp</t>
  </si>
  <si>
    <t>Wilkinson</t>
  </si>
  <si>
    <t>3560 Warder St  NW</t>
  </si>
  <si>
    <t>Bruce-Monroe Elementary @ Park View</t>
  </si>
  <si>
    <t>1401 Michigan Ave  NE</t>
  </si>
  <si>
    <t>Bunker Hill Elementary</t>
  </si>
  <si>
    <t>215 G Street NE</t>
  </si>
  <si>
    <t>Capitol Hill Montessori</t>
  </si>
  <si>
    <t>1819 35th St  NW</t>
  </si>
  <si>
    <t>Hardy Middle</t>
  </si>
  <si>
    <t>801 7th St SW</t>
  </si>
  <si>
    <t>Jefferson Middle</t>
  </si>
  <si>
    <t>2130 G St NW</t>
  </si>
  <si>
    <t>School Without Walls High</t>
  </si>
  <si>
    <t>300 Bryant Street NW</t>
  </si>
  <si>
    <t>Washington Metropolitan High</t>
  </si>
  <si>
    <t>1299 Neal St NE</t>
  </si>
  <si>
    <t>Wheatley Education Campus</t>
  </si>
  <si>
    <t>1500 Mississippi Ave. SE Washington</t>
  </si>
  <si>
    <t>Malcolm X Elementary at Green</t>
  </si>
  <si>
    <t>Agency</t>
  </si>
  <si>
    <t>PCS</t>
  </si>
  <si>
    <t>DCPS</t>
  </si>
  <si>
    <t xml:space="preserve">Original Charter Authorizer (BOE or PCSB) </t>
  </si>
  <si>
    <r>
      <t xml:space="preserve">DC Public Charter  </t>
    </r>
    <r>
      <rPr>
        <b/>
        <sz val="11"/>
        <color rgb="FFFF0000"/>
        <rFont val="Calibri"/>
        <family val="2"/>
        <scheme val="minor"/>
      </rPr>
      <t>LEAs (a few individual schools are included - - in Green)</t>
    </r>
  </si>
  <si>
    <r>
      <t xml:space="preserve">Year </t>
    </r>
    <r>
      <rPr>
        <b/>
        <sz val="11"/>
        <color rgb="FFFF0000"/>
        <rFont val="Calibri"/>
        <family val="2"/>
        <scheme val="minor"/>
      </rPr>
      <t>LEA</t>
    </r>
    <r>
      <rPr>
        <b/>
        <sz val="11"/>
        <rFont val="Calibri"/>
        <family val="2"/>
        <scheme val="minor"/>
      </rPr>
      <t xml:space="preserve"> Opened </t>
    </r>
  </si>
  <si>
    <r>
      <t>Year</t>
    </r>
    <r>
      <rPr>
        <b/>
        <sz val="11"/>
        <color rgb="FFFF0000"/>
        <rFont val="Calibri"/>
        <family val="2"/>
        <scheme val="minor"/>
      </rPr>
      <t xml:space="preserve"> LEA</t>
    </r>
    <r>
      <rPr>
        <b/>
        <sz val="11"/>
        <rFont val="Calibri"/>
        <family val="2"/>
        <scheme val="minor"/>
      </rPr>
      <t xml:space="preserve"> Closed</t>
    </r>
  </si>
  <si>
    <t>Grade Level</t>
  </si>
  <si>
    <t>SQ. Ft.</t>
  </si>
  <si>
    <t>BOE</t>
  </si>
  <si>
    <t>Academia Bilingue de la Communidad (ABC)</t>
  </si>
  <si>
    <t>2005</t>
  </si>
  <si>
    <t>PCSB</t>
  </si>
  <si>
    <t>Academy for Renewal in Education (ARE)</t>
  </si>
  <si>
    <t>1998</t>
  </si>
  <si>
    <t xml:space="preserve">45 P Street NW </t>
  </si>
  <si>
    <t>ALTA PCS - Academy for Learning Through the Arts</t>
  </si>
  <si>
    <t>Arts and Technology PCS</t>
  </si>
  <si>
    <t>1999</t>
  </si>
  <si>
    <t xml:space="preserve">5300 Blaine Street NE </t>
  </si>
  <si>
    <t>2002</t>
  </si>
  <si>
    <t>Booker T. Washington PCS</t>
  </si>
  <si>
    <t xml:space="preserve">1346 Florida Ave NW </t>
  </si>
  <si>
    <t>PK-5</t>
  </si>
  <si>
    <t>Children’s Studio PCS</t>
  </si>
  <si>
    <t>1996</t>
  </si>
  <si>
    <t>2006</t>
  </si>
  <si>
    <t>Community Academy PCS - Amos III</t>
  </si>
  <si>
    <t>1400 1st Street NW</t>
  </si>
  <si>
    <t xml:space="preserve">Community Academy PCS – middle school </t>
  </si>
  <si>
    <t>2004</t>
  </si>
  <si>
    <t>Community Academy PCS – Rand campus</t>
  </si>
  <si>
    <t>Community Academy PCS Amos 1</t>
  </si>
  <si>
    <t>1997</t>
  </si>
  <si>
    <t xml:space="preserve">1300 Allison Street </t>
  </si>
  <si>
    <t>Community Academy PCS Amos 2</t>
  </si>
  <si>
    <t>Community Academy PCS Amos 5</t>
  </si>
  <si>
    <t>PK3-8</t>
  </si>
  <si>
    <t>Community Academy PCS Online</t>
  </si>
  <si>
    <t>2003</t>
  </si>
  <si>
    <t xml:space="preserve">1351 Nicholson Street </t>
  </si>
  <si>
    <t>Hope Academy</t>
  </si>
  <si>
    <t>2007</t>
  </si>
  <si>
    <t>3855 Massachusetts Ave NW</t>
  </si>
  <si>
    <t>Hospitality High PCS</t>
  </si>
  <si>
    <t>Howard Road Academy PCS - Martin Luther King Jr. Avenue Middle School</t>
  </si>
  <si>
    <t>2000</t>
  </si>
  <si>
    <t xml:space="preserve">Howard Road Academy PCS - Pennsylvania Avenue </t>
  </si>
  <si>
    <t>IDEA PCS – middle school</t>
  </si>
  <si>
    <t>Ideal PCS – High School</t>
  </si>
  <si>
    <t>Imagine Southeast PCS</t>
  </si>
  <si>
    <t>2008</t>
  </si>
  <si>
    <t xml:space="preserve"> 3100 ML King Ave SE</t>
  </si>
  <si>
    <t>Jos-Arz</t>
  </si>
  <si>
    <t>KAMIT PCS</t>
  </si>
  <si>
    <t>LAMB  Taylor St.</t>
  </si>
  <si>
    <t>PK3-PK4</t>
  </si>
  <si>
    <t>Marcus Garvey</t>
  </si>
  <si>
    <t xml:space="preserve">Maya Middle PCS - Middle School </t>
  </si>
  <si>
    <t xml:space="preserve">5600 East Capitol Street NE </t>
  </si>
  <si>
    <t>Meld Evenstart (MEI Futures)</t>
  </si>
  <si>
    <t>6000 New Hampshire Avenue NE</t>
    <phoneticPr fontId="3" type="noConversion"/>
  </si>
  <si>
    <t>New School for Enterprise and Development</t>
  </si>
  <si>
    <t>New Vistas</t>
  </si>
  <si>
    <t>Nia Community PCS</t>
  </si>
  <si>
    <t>Options PCS</t>
  </si>
  <si>
    <t xml:space="preserve">1375 E Street NE </t>
  </si>
  <si>
    <t xml:space="preserve">Perry Street Preparatory - PCS (High School) </t>
  </si>
  <si>
    <t>1800 Perry Street NE</t>
  </si>
  <si>
    <t>Richard Milburn</t>
  </si>
  <si>
    <t xml:space="preserve">1027 45th Street NE </t>
  </si>
  <si>
    <t>Septima Clark PCS</t>
  </si>
  <si>
    <t>Techworld</t>
  </si>
  <si>
    <t xml:space="preserve">401 M ST SW </t>
  </si>
  <si>
    <t>The School for Arts in Learning (SAIL)</t>
  </si>
  <si>
    <t>Thea Bowman Preparatory Academy PCS</t>
  </si>
  <si>
    <t>Tree of Life PCS</t>
  </si>
  <si>
    <t>2315 18th Place NE</t>
  </si>
  <si>
    <t>Tri Community</t>
  </si>
  <si>
    <t>2001</t>
  </si>
  <si>
    <t xml:space="preserve">3700 N Capitol Street NW </t>
  </si>
  <si>
    <t>ES/HS</t>
  </si>
  <si>
    <t>Washington Academy</t>
  </si>
  <si>
    <t>William E. DOAR PCS – high school program only</t>
  </si>
  <si>
    <t>705 Edgewood Street NE</t>
  </si>
  <si>
    <t>Young America
Works</t>
  </si>
  <si>
    <t>PK-12</t>
  </si>
  <si>
    <t>SqFtPerEnroll</t>
  </si>
  <si>
    <t>ProjectPhase</t>
  </si>
  <si>
    <t>YrComplete</t>
  </si>
  <si>
    <t>Phase 0</t>
  </si>
  <si>
    <t>Phase I</t>
  </si>
  <si>
    <t>Full</t>
  </si>
  <si>
    <t>City-Wide</t>
  </si>
  <si>
    <t>Phase II</t>
  </si>
  <si>
    <t>4300 13th Street NW</t>
  </si>
  <si>
    <t>421 Alabama Avenue SE</t>
  </si>
  <si>
    <t>Row Labels</t>
  </si>
  <si>
    <t>Grand Total</t>
  </si>
  <si>
    <t>Sum of MajorExp9815</t>
  </si>
  <si>
    <t>Sum of TotalAllotandPlan1621</t>
  </si>
  <si>
    <t>Sum of LifetimeBudget</t>
  </si>
  <si>
    <t>Sum of At_Risk</t>
  </si>
  <si>
    <t>Sum of Total_Enrolled</t>
  </si>
  <si>
    <t>Sum of totalSQFT</t>
  </si>
  <si>
    <t>Sum of maxOccupancy</t>
  </si>
  <si>
    <t>Sum of totalSQFT2</t>
  </si>
  <si>
    <t>(All)</t>
  </si>
  <si>
    <t>421 P St NW</t>
  </si>
  <si>
    <t>3999 8th St. SE</t>
  </si>
  <si>
    <t>3301 Wheeler Rd. SE</t>
  </si>
  <si>
    <t>2330 Pomeroy Rd. SE</t>
  </si>
  <si>
    <r>
      <t xml:space="preserve">Briya </t>
    </r>
    <r>
      <rPr>
        <sz val="11"/>
        <color rgb="FFFF0000"/>
        <rFont val="Calibri"/>
        <family val="2"/>
        <scheme val="minor"/>
      </rPr>
      <t>Newton St</t>
    </r>
  </si>
  <si>
    <r>
      <t xml:space="preserve">Briya </t>
    </r>
    <r>
      <rPr>
        <sz val="11"/>
        <color rgb="FFFF0000"/>
        <rFont val="Calibri"/>
        <family val="2"/>
        <scheme val="minor"/>
      </rPr>
      <t>Ontario Rd</t>
    </r>
  </si>
  <si>
    <r>
      <t xml:space="preserve">Briya </t>
    </r>
    <r>
      <rPr>
        <sz val="11"/>
        <color rgb="FFFF0000"/>
        <rFont val="Calibri"/>
        <family val="2"/>
        <scheme val="minor"/>
      </rPr>
      <t>Georgia Ave</t>
    </r>
  </si>
  <si>
    <r>
      <t xml:space="preserve">Early Childhood Academy </t>
    </r>
    <r>
      <rPr>
        <sz val="11"/>
        <color rgb="FFFF0000"/>
        <rFont val="Calibri"/>
        <family val="2"/>
        <scheme val="minor"/>
      </rPr>
      <t>Johenning</t>
    </r>
  </si>
  <si>
    <r>
      <t xml:space="preserve">Early Childhood Academy </t>
    </r>
    <r>
      <rPr>
        <sz val="11"/>
        <color rgb="FFFF0000"/>
        <rFont val="Calibri"/>
        <family val="2"/>
        <scheme val="minor"/>
      </rPr>
      <t>Walter Washington</t>
    </r>
  </si>
  <si>
    <t>latitude+R:RQ:ACPJ:AC</t>
  </si>
  <si>
    <t>Richardson ES</t>
  </si>
  <si>
    <t>Douglass MS</t>
  </si>
  <si>
    <t>Hamilton MS</t>
  </si>
  <si>
    <t>Webb ES</t>
  </si>
  <si>
    <t>Montgomery ES</t>
  </si>
  <si>
    <t>Paul JHS</t>
  </si>
  <si>
    <t>4300 C Street SE</t>
  </si>
  <si>
    <t>Rudolph ES</t>
  </si>
  <si>
    <t>Charters in Former DCPS Bldgs</t>
  </si>
  <si>
    <t>Banneker High</t>
  </si>
  <si>
    <r>
      <t xml:space="preserve">Cardozo </t>
    </r>
    <r>
      <rPr>
        <sz val="11"/>
        <color rgb="FFFF0000"/>
        <rFont val="Calibri"/>
        <family val="2"/>
        <scheme val="minor"/>
      </rPr>
      <t>Ed Campus 6th-12th</t>
    </r>
  </si>
  <si>
    <r>
      <t>Ellington School of the Arts</t>
    </r>
    <r>
      <rPr>
        <sz val="11"/>
        <color rgb="FFFF0000"/>
        <rFont val="Calibri"/>
        <family val="2"/>
        <scheme val="minor"/>
      </rPr>
      <t xml:space="preserve"> High</t>
    </r>
  </si>
  <si>
    <r>
      <t>River Terrace Special</t>
    </r>
    <r>
      <rPr>
        <sz val="11"/>
        <color rgb="FFFF0000"/>
        <rFont val="Calibri"/>
        <family val="2"/>
        <scheme val="minor"/>
      </rPr>
      <t xml:space="preserve"> Ed</t>
    </r>
    <r>
      <rPr>
        <sz val="11"/>
        <color theme="1"/>
        <rFont val="Calibri"/>
        <family val="2"/>
        <scheme val="minor"/>
      </rPr>
      <t xml:space="preserve"> Center</t>
    </r>
  </si>
  <si>
    <r>
      <t xml:space="preserve">Sharpe Health </t>
    </r>
    <r>
      <rPr>
        <sz val="11"/>
        <color rgb="FFFF0000"/>
        <rFont val="Calibri"/>
        <family val="2"/>
        <scheme val="minor"/>
      </rPr>
      <t>Special Ed</t>
    </r>
  </si>
  <si>
    <r>
      <t xml:space="preserve">Columbia Hts </t>
    </r>
    <r>
      <rPr>
        <sz val="11"/>
        <color rgb="FFFF0000"/>
        <rFont val="Calibri"/>
        <family val="2"/>
        <scheme val="minor"/>
      </rPr>
      <t xml:space="preserve">Ed Campus 6th-12th </t>
    </r>
  </si>
  <si>
    <r>
      <t xml:space="preserve">Academy of Hope </t>
    </r>
    <r>
      <rPr>
        <sz val="11"/>
        <color rgb="FFFF0000"/>
        <rFont val="Calibri"/>
        <family val="2"/>
        <scheme val="minor"/>
      </rPr>
      <t>SE</t>
    </r>
  </si>
  <si>
    <r>
      <t xml:space="preserve">Academy of Hope </t>
    </r>
    <r>
      <rPr>
        <sz val="11"/>
        <color rgb="FFFF0000"/>
        <rFont val="Calibri"/>
        <family val="2"/>
        <scheme val="minor"/>
      </rPr>
      <t>NE</t>
    </r>
  </si>
  <si>
    <r>
      <t xml:space="preserve">Achievement </t>
    </r>
    <r>
      <rPr>
        <sz val="11"/>
        <color rgb="FFFF0000"/>
        <rFont val="Calibri"/>
        <family val="2"/>
        <scheme val="minor"/>
      </rPr>
      <t>Prep</t>
    </r>
    <r>
      <rPr>
        <sz val="11"/>
        <color theme="1"/>
        <rFont val="Calibri"/>
        <family val="2"/>
        <scheme val="minor"/>
      </rPr>
      <t xml:space="preserve"> Elementary</t>
    </r>
  </si>
  <si>
    <r>
      <t xml:space="preserve">Achievement </t>
    </r>
    <r>
      <rPr>
        <sz val="11"/>
        <color rgb="FFFF0000"/>
        <rFont val="Calibri"/>
        <family val="2"/>
        <scheme val="minor"/>
      </rPr>
      <t xml:space="preserve">Prep Middle </t>
    </r>
  </si>
  <si>
    <r>
      <t xml:space="preserve">AppleTree Early </t>
    </r>
    <r>
      <rPr>
        <sz val="11"/>
        <color rgb="FFFF0000"/>
        <rFont val="Calibri"/>
        <family val="2"/>
        <scheme val="minor"/>
      </rPr>
      <t xml:space="preserve">Learning  Columbia Hts. </t>
    </r>
  </si>
  <si>
    <r>
      <t xml:space="preserve">AppleTree </t>
    </r>
    <r>
      <rPr>
        <sz val="11"/>
        <color rgb="FFFF0000"/>
        <rFont val="Calibri"/>
        <family val="2"/>
        <scheme val="minor"/>
      </rPr>
      <t>Early Learning</t>
    </r>
    <r>
      <rPr>
        <sz val="11"/>
        <color theme="1"/>
        <rFont val="Calibri"/>
        <family val="2"/>
        <scheme val="minor"/>
      </rPr>
      <t xml:space="preserve">  Lincoln Park</t>
    </r>
  </si>
  <si>
    <r>
      <t xml:space="preserve">AppleTree </t>
    </r>
    <r>
      <rPr>
        <sz val="11"/>
        <color rgb="FFFF0000"/>
        <rFont val="Calibri"/>
        <family val="2"/>
        <scheme val="minor"/>
      </rPr>
      <t>Early Learning</t>
    </r>
    <r>
      <rPr>
        <sz val="11"/>
        <color theme="1"/>
        <rFont val="Calibri"/>
        <family val="2"/>
        <scheme val="minor"/>
      </rPr>
      <t xml:space="preserve">  Oklahoma</t>
    </r>
  </si>
  <si>
    <r>
      <t xml:space="preserve">AppleTree </t>
    </r>
    <r>
      <rPr>
        <sz val="11"/>
        <color rgb="FFFF0000"/>
        <rFont val="Calibri"/>
        <family val="2"/>
        <scheme val="minor"/>
      </rPr>
      <t>Early Learning  SW</t>
    </r>
  </si>
  <si>
    <r>
      <t xml:space="preserve">AppleTree </t>
    </r>
    <r>
      <rPr>
        <sz val="11"/>
        <color rgb="FFFF0000"/>
        <rFont val="Calibri"/>
        <family val="2"/>
        <scheme val="minor"/>
      </rPr>
      <t>Early Learning SE (2011)</t>
    </r>
  </si>
  <si>
    <r>
      <t xml:space="preserve">AppleTree </t>
    </r>
    <r>
      <rPr>
        <sz val="11"/>
        <color rgb="FFFF0000"/>
        <rFont val="Calibri"/>
        <family val="2"/>
        <scheme val="minor"/>
      </rPr>
      <t xml:space="preserve">Early Learning SE (2017) </t>
    </r>
  </si>
  <si>
    <r>
      <t xml:space="preserve">Capital City </t>
    </r>
    <r>
      <rPr>
        <sz val="11"/>
        <color rgb="FFFF0000"/>
        <rFont val="Calibri"/>
        <family val="2"/>
        <scheme val="minor"/>
      </rPr>
      <t xml:space="preserve">High </t>
    </r>
  </si>
  <si>
    <r>
      <t xml:space="preserve">Capital City </t>
    </r>
    <r>
      <rPr>
        <sz val="11"/>
        <color rgb="FFFF0000"/>
        <rFont val="Calibri"/>
        <family val="2"/>
        <scheme val="minor"/>
      </rPr>
      <t>Elementary</t>
    </r>
    <r>
      <rPr>
        <sz val="11"/>
        <color theme="1"/>
        <rFont val="Calibri"/>
        <family val="2"/>
        <scheme val="minor"/>
      </rPr>
      <t xml:space="preserve"> </t>
    </r>
  </si>
  <si>
    <r>
      <t>Capital City</t>
    </r>
    <r>
      <rPr>
        <sz val="11"/>
        <color rgb="FFFF0000"/>
        <rFont val="Calibri"/>
        <family val="2"/>
        <scheme val="minor"/>
      </rPr>
      <t xml:space="preserve"> Middle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</si>
  <si>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Center City </t>
    </r>
    <r>
      <rPr>
        <sz val="11"/>
        <color rgb="FFFF0000"/>
        <rFont val="Calibri"/>
        <family val="2"/>
        <scheme val="minor"/>
      </rPr>
      <t xml:space="preserve">Brightwood </t>
    </r>
  </si>
  <si>
    <r>
      <t xml:space="preserve">Center City </t>
    </r>
    <r>
      <rPr>
        <sz val="11"/>
        <color rgb="FFFF0000"/>
        <rFont val="Calibri"/>
        <family val="2"/>
        <scheme val="minor"/>
      </rPr>
      <t xml:space="preserve">Capitol Hill </t>
    </r>
  </si>
  <si>
    <r>
      <t xml:space="preserve">Center City </t>
    </r>
    <r>
      <rPr>
        <sz val="11"/>
        <color rgb="FFFF0000"/>
        <rFont val="Calibri"/>
        <family val="2"/>
        <scheme val="minor"/>
      </rPr>
      <t xml:space="preserve">Congress Heights  </t>
    </r>
  </si>
  <si>
    <r>
      <t xml:space="preserve">Center City </t>
    </r>
    <r>
      <rPr>
        <sz val="11"/>
        <color rgb="FFFF0000"/>
        <rFont val="Calibri"/>
        <family val="2"/>
        <scheme val="minor"/>
      </rPr>
      <t xml:space="preserve">Petworth </t>
    </r>
  </si>
  <si>
    <r>
      <t>Center City</t>
    </r>
    <r>
      <rPr>
        <sz val="11"/>
        <color rgb="FFFF0000"/>
        <rFont val="Calibri"/>
        <family val="2"/>
        <scheme val="minor"/>
      </rPr>
      <t xml:space="preserve"> Shaw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</si>
  <si>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Center City </t>
    </r>
    <r>
      <rPr>
        <sz val="11"/>
        <color rgb="FFFF0000"/>
        <rFont val="Calibri"/>
        <family val="2"/>
        <scheme val="minor"/>
      </rPr>
      <t xml:space="preserve">Trinidad  </t>
    </r>
  </si>
  <si>
    <r>
      <t xml:space="preserve">Community Academy </t>
    </r>
    <r>
      <rPr>
        <sz val="11"/>
        <color rgb="FFFF0000"/>
        <rFont val="Calibri"/>
        <family val="2"/>
        <scheme val="minor"/>
      </rPr>
      <t>Allison St</t>
    </r>
  </si>
  <si>
    <r>
      <t xml:space="preserve">Community Academy </t>
    </r>
    <r>
      <rPr>
        <sz val="11"/>
        <color rgb="FFFF0000"/>
        <rFont val="Calibri"/>
        <family val="2"/>
        <scheme val="minor"/>
      </rPr>
      <t>Riggs Rd</t>
    </r>
  </si>
  <si>
    <r>
      <t xml:space="preserve">Community Academy </t>
    </r>
    <r>
      <rPr>
        <sz val="11"/>
        <color rgb="FFFF0000"/>
        <rFont val="Calibri"/>
        <family val="2"/>
        <scheme val="minor"/>
      </rPr>
      <t>Nicholson St</t>
    </r>
  </si>
  <si>
    <r>
      <t xml:space="preserve">Community Academy </t>
    </r>
    <r>
      <rPr>
        <sz val="11"/>
        <color rgb="FFFF0000"/>
        <rFont val="Calibri"/>
        <family val="2"/>
        <scheme val="minor"/>
      </rPr>
      <t xml:space="preserve">1st St </t>
    </r>
  </si>
  <si>
    <r>
      <t>Community College</t>
    </r>
    <r>
      <rPr>
        <sz val="11"/>
        <color rgb="FFFF0000"/>
        <rFont val="Calibri"/>
        <family val="2"/>
        <scheme val="minor"/>
      </rPr>
      <t xml:space="preserve"> Prep</t>
    </r>
    <r>
      <rPr>
        <sz val="11"/>
        <color theme="1"/>
        <rFont val="Calibri"/>
        <family val="2"/>
        <scheme val="minor"/>
      </rPr>
      <t xml:space="preserve"> Academy </t>
    </r>
  </si>
  <si>
    <r>
      <t xml:space="preserve">Carlos Rosario </t>
    </r>
    <r>
      <rPr>
        <sz val="11"/>
        <color rgb="FFFF0000"/>
        <rFont val="Calibri"/>
        <family val="2"/>
        <scheme val="minor"/>
      </rPr>
      <t xml:space="preserve"> Harvard St</t>
    </r>
  </si>
  <si>
    <r>
      <t>Carlos Rosario</t>
    </r>
    <r>
      <rPr>
        <sz val="11"/>
        <color rgb="FFFF0000"/>
        <rFont val="Calibri"/>
        <family val="2"/>
        <scheme val="minor"/>
      </rPr>
      <t xml:space="preserve">  V St. </t>
    </r>
  </si>
  <si>
    <r>
      <t xml:space="preserve">DC Prep </t>
    </r>
    <r>
      <rPr>
        <sz val="11"/>
        <color rgb="FFFF0000"/>
        <rFont val="Calibri"/>
        <family val="2"/>
        <scheme val="minor"/>
      </rPr>
      <t>Benning Elementary</t>
    </r>
  </si>
  <si>
    <r>
      <t xml:space="preserve">DC Prep </t>
    </r>
    <r>
      <rPr>
        <sz val="11"/>
        <color rgb="FFFF0000"/>
        <rFont val="Calibri"/>
        <family val="2"/>
        <scheme val="minor"/>
      </rPr>
      <t>Benning Middle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</si>
  <si>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DC Prep </t>
    </r>
    <r>
      <rPr>
        <sz val="11"/>
        <color rgb="FFFF0000"/>
        <rFont val="Calibri"/>
        <family val="2"/>
        <scheme val="minor"/>
      </rPr>
      <t>Edgewood Elementary</t>
    </r>
  </si>
  <si>
    <r>
      <t xml:space="preserve">DC </t>
    </r>
    <r>
      <rPr>
        <sz val="11"/>
        <color rgb="FFFF0000"/>
        <rFont val="Calibri"/>
        <family val="2"/>
        <scheme val="minor"/>
      </rPr>
      <t xml:space="preserve">Prep Edgewood Middle  </t>
    </r>
  </si>
  <si>
    <t>Democracy Prep Congress Heights</t>
  </si>
  <si>
    <r>
      <rPr>
        <sz val="11"/>
        <color rgb="FFFF0000"/>
        <rFont val="Calibri"/>
        <family val="2"/>
        <scheme val="minor"/>
      </rPr>
      <t>DC</t>
    </r>
    <r>
      <rPr>
        <sz val="11"/>
        <color theme="1"/>
        <rFont val="Calibri"/>
        <family val="2"/>
        <scheme val="minor"/>
      </rPr>
      <t xml:space="preserve"> International School</t>
    </r>
  </si>
  <si>
    <r>
      <rPr>
        <sz val="11"/>
        <color rgb="FFFF0000"/>
        <rFont val="Calibri"/>
        <family val="2"/>
        <scheme val="minor"/>
      </rPr>
      <t>EL</t>
    </r>
    <r>
      <rPr>
        <sz val="11"/>
        <color theme="1"/>
        <rFont val="Calibri"/>
        <family val="2"/>
        <scheme val="minor"/>
      </rPr>
      <t xml:space="preserve"> Haynes Kansas </t>
    </r>
    <r>
      <rPr>
        <sz val="11"/>
        <color rgb="FFFF0000"/>
        <rFont val="Calibri"/>
        <family val="2"/>
        <scheme val="minor"/>
      </rPr>
      <t xml:space="preserve">Ave Elementary </t>
    </r>
  </si>
  <si>
    <r>
      <rPr>
        <sz val="11"/>
        <color rgb="FFFF0000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Haynes Kansas </t>
    </r>
    <r>
      <rPr>
        <sz val="11"/>
        <color rgb="FFFF0000"/>
        <rFont val="Calibri"/>
        <family val="2"/>
        <scheme val="minor"/>
      </rPr>
      <t xml:space="preserve">Ave High </t>
    </r>
  </si>
  <si>
    <r>
      <t xml:space="preserve">EL Haynes Georgia </t>
    </r>
    <r>
      <rPr>
        <sz val="11"/>
        <color rgb="FFFF0000"/>
        <rFont val="Calibri"/>
        <family val="2"/>
        <scheme val="minor"/>
      </rPr>
      <t>Ave Middle</t>
    </r>
  </si>
  <si>
    <r>
      <t>Eagle Academy</t>
    </r>
    <r>
      <rPr>
        <sz val="11"/>
        <color rgb="FFFF0000"/>
        <rFont val="Calibri"/>
        <family val="2"/>
        <scheme val="minor"/>
      </rPr>
      <t xml:space="preserve"> at McGogney</t>
    </r>
  </si>
  <si>
    <r>
      <t xml:space="preserve">Eagle Academy New Jersey </t>
    </r>
    <r>
      <rPr>
        <sz val="11"/>
        <color rgb="FFFF0000"/>
        <rFont val="Calibri"/>
        <family val="2"/>
        <scheme val="minor"/>
      </rPr>
      <t>Ave</t>
    </r>
  </si>
  <si>
    <r>
      <t xml:space="preserve">Elsie Whitlow </t>
    </r>
    <r>
      <rPr>
        <sz val="11"/>
        <color rgb="FFFF0000"/>
        <rFont val="Calibri"/>
        <family val="2"/>
        <scheme val="minor"/>
      </rPr>
      <t xml:space="preserve">Stokes </t>
    </r>
  </si>
  <si>
    <r>
      <t>Friendship Blow</t>
    </r>
    <r>
      <rPr>
        <sz val="11"/>
        <color rgb="FFFF0000"/>
        <rFont val="Calibri"/>
        <family val="2"/>
        <scheme val="minor"/>
      </rPr>
      <t>-Pierce</t>
    </r>
    <r>
      <rPr>
        <sz val="11"/>
        <color theme="1"/>
        <rFont val="Calibri"/>
        <family val="2"/>
        <scheme val="minor"/>
      </rPr>
      <t xml:space="preserve"> Elementary</t>
    </r>
  </si>
  <si>
    <r>
      <t xml:space="preserve">Friendship Woodson Collegiate </t>
    </r>
    <r>
      <rPr>
        <sz val="11"/>
        <color rgb="FFFF0000"/>
        <rFont val="Calibri"/>
        <family val="2"/>
        <scheme val="minor"/>
      </rPr>
      <t>High</t>
    </r>
  </si>
  <si>
    <r>
      <t>Friendship Sout</t>
    </r>
    <r>
      <rPr>
        <sz val="11"/>
        <color rgb="FFFF0000"/>
        <rFont val="Calibri"/>
        <family val="2"/>
        <scheme val="minor"/>
      </rPr>
      <t>he</t>
    </r>
    <r>
      <rPr>
        <sz val="11"/>
        <color theme="1"/>
        <rFont val="Calibri"/>
        <family val="2"/>
        <scheme val="minor"/>
      </rPr>
      <t xml:space="preserve">ast </t>
    </r>
    <r>
      <rPr>
        <sz val="11"/>
        <color rgb="FFFF0000"/>
        <rFont val="Calibri"/>
        <family val="2"/>
        <scheme val="minor"/>
      </rPr>
      <t>Elementary</t>
    </r>
  </si>
  <si>
    <r>
      <t xml:space="preserve">Harmony </t>
    </r>
    <r>
      <rPr>
        <sz val="11"/>
        <color rgb="FFFF0000"/>
        <rFont val="Calibri"/>
        <family val="2"/>
        <scheme val="minor"/>
      </rPr>
      <t>DC</t>
    </r>
  </si>
  <si>
    <r>
      <t xml:space="preserve">Hope Community </t>
    </r>
    <r>
      <rPr>
        <sz val="11"/>
        <color rgb="FFFF0000"/>
        <rFont val="Calibri"/>
        <family val="2"/>
        <scheme val="minor"/>
      </rPr>
      <t xml:space="preserve">Lamond </t>
    </r>
  </si>
  <si>
    <r>
      <t>Hope Community</t>
    </r>
    <r>
      <rPr>
        <sz val="11"/>
        <color rgb="FFFF0000"/>
        <rFont val="Calibri"/>
        <family val="2"/>
        <scheme val="minor"/>
      </rPr>
      <t xml:space="preserve"> Tolson</t>
    </r>
  </si>
  <si>
    <r>
      <t>Howard</t>
    </r>
    <r>
      <rPr>
        <sz val="11"/>
        <color rgb="FFFF0000"/>
        <rFont val="Calibri"/>
        <family val="2"/>
        <scheme val="minor"/>
      </rPr>
      <t xml:space="preserve"> U Middle School of Math &amp; Science</t>
    </r>
    <r>
      <rPr>
        <sz val="11"/>
        <color theme="1"/>
        <rFont val="Calibri"/>
        <family val="2"/>
        <scheme val="minor"/>
      </rPr>
      <t xml:space="preserve"> </t>
    </r>
  </si>
  <si>
    <r>
      <t>Ideal Academy</t>
    </r>
    <r>
      <rPr>
        <sz val="11"/>
        <color rgb="FFFF0000"/>
        <rFont val="Calibri"/>
        <family val="2"/>
        <scheme val="minor"/>
      </rPr>
      <t xml:space="preserve"> N Capitol St</t>
    </r>
  </si>
  <si>
    <r>
      <t xml:space="preserve">Inspired </t>
    </r>
    <r>
      <rPr>
        <sz val="11"/>
        <color rgb="FFFF0000"/>
        <rFont val="Calibri"/>
        <family val="2"/>
        <scheme val="minor"/>
      </rPr>
      <t xml:space="preserve">Teaching </t>
    </r>
  </si>
  <si>
    <t>KIPP DC KEY Acacemy</t>
  </si>
  <si>
    <t>KIPP DC Heights Academy</t>
  </si>
  <si>
    <t>KIPP DC GROW Academy</t>
  </si>
  <si>
    <t>KIPP DC Discover Academy</t>
  </si>
  <si>
    <t>KIPP DC AIM Academy</t>
  </si>
  <si>
    <t>KIPP DC Promise Academy</t>
  </si>
  <si>
    <t>LAMB Missouri Ave</t>
  </si>
  <si>
    <t>LAMB Perry St</t>
  </si>
  <si>
    <r>
      <t xml:space="preserve">Latin </t>
    </r>
    <r>
      <rPr>
        <sz val="11"/>
        <color rgb="FFFF0000"/>
        <rFont val="Calibri"/>
        <family val="2"/>
        <scheme val="minor"/>
      </rPr>
      <t>Am Youth Cntr Career Academy</t>
    </r>
  </si>
  <si>
    <t>Maya Angelou Young Adult Learning Cntr</t>
  </si>
  <si>
    <t xml:space="preserve">Paul Public Charter High </t>
  </si>
  <si>
    <t xml:space="preserve">Paul Public Charter Middle </t>
  </si>
  <si>
    <t>Potomac Prep</t>
  </si>
  <si>
    <r>
      <t>Richard Wright</t>
    </r>
    <r>
      <rPr>
        <sz val="11"/>
        <color rgb="FFFF0000"/>
        <rFont val="Calibri"/>
        <family val="2"/>
        <scheme val="minor"/>
      </rPr>
      <t xml:space="preserve"> Journalism &amp; Media Arts</t>
    </r>
  </si>
  <si>
    <t>Roots N Capitol St</t>
  </si>
  <si>
    <t xml:space="preserve">SEED </t>
  </si>
  <si>
    <r>
      <t xml:space="preserve">Two Rivers </t>
    </r>
    <r>
      <rPr>
        <sz val="11"/>
        <color rgb="FFFF0000"/>
        <rFont val="Calibri"/>
        <family val="2"/>
        <scheme val="minor"/>
      </rPr>
      <t>Elementary</t>
    </r>
  </si>
  <si>
    <r>
      <t xml:space="preserve">Two Rivers </t>
    </r>
    <r>
      <rPr>
        <sz val="11"/>
        <color rgb="FFFF0000"/>
        <rFont val="Calibri"/>
        <family val="2"/>
        <scheme val="minor"/>
      </rPr>
      <t>Middle</t>
    </r>
  </si>
  <si>
    <t xml:space="preserve">William E Doar Jr </t>
  </si>
  <si>
    <r>
      <t xml:space="preserve">Mary McLeod Bethune </t>
    </r>
    <r>
      <rPr>
        <sz val="11"/>
        <color rgb="FFFF0000"/>
        <rFont val="Calibri"/>
        <family val="2"/>
        <scheme val="minor"/>
      </rPr>
      <t>Academy Jackson St</t>
    </r>
    <r>
      <rPr>
        <sz val="11"/>
        <color theme="1"/>
        <rFont val="Calibri"/>
        <family val="2"/>
        <scheme val="minor"/>
      </rPr>
      <t xml:space="preserve"> </t>
    </r>
  </si>
  <si>
    <t>Project Type 17-22 CIP Per DME/DGS 2016</t>
  </si>
  <si>
    <t>CLOSED</t>
  </si>
  <si>
    <t>PAST ProjectType</t>
  </si>
  <si>
    <t>FUTUREProjectType16-21</t>
  </si>
  <si>
    <t>Facilities Allowance</t>
  </si>
  <si>
    <t>Ongoing</t>
  </si>
  <si>
    <t>Modernization</t>
  </si>
  <si>
    <t>Swing</t>
  </si>
  <si>
    <t>Add/Full Mod</t>
  </si>
  <si>
    <t>Past YrComplete</t>
  </si>
  <si>
    <t>FutureYrComplete</t>
  </si>
  <si>
    <t>PastSPending</t>
  </si>
  <si>
    <t>FutureSPendingallotandplan16-21</t>
  </si>
  <si>
    <t>Systems Renewals</t>
  </si>
  <si>
    <r>
      <t xml:space="preserve">Bruce-Monroe </t>
    </r>
    <r>
      <rPr>
        <sz val="11"/>
        <color rgb="FFFF0000"/>
        <rFont val="Calibri"/>
        <family val="2"/>
        <scheme val="minor"/>
      </rPr>
      <t>at Park View ES</t>
    </r>
  </si>
  <si>
    <r>
      <t>Brightwood</t>
    </r>
    <r>
      <rPr>
        <sz val="11"/>
        <color rgb="FFFF0000"/>
        <rFont val="Calibri"/>
        <family val="2"/>
        <scheme val="minor"/>
      </rPr>
      <t xml:space="preserve"> Ed Campus </t>
    </r>
  </si>
  <si>
    <r>
      <t xml:space="preserve">Browne </t>
    </r>
    <r>
      <rPr>
        <sz val="11"/>
        <color rgb="FFFF0000"/>
        <rFont val="Calibri"/>
        <family val="2"/>
        <scheme val="minor"/>
      </rPr>
      <t xml:space="preserve">Ed Campus </t>
    </r>
  </si>
  <si>
    <t xml:space="preserve">Capitol Hill Montessori </t>
  </si>
  <si>
    <r>
      <t xml:space="preserve">Francis Stevens </t>
    </r>
    <r>
      <rPr>
        <sz val="11"/>
        <color rgb="FFFF0000"/>
        <rFont val="Calibri"/>
        <family val="2"/>
        <scheme val="minor"/>
      </rPr>
      <t xml:space="preserve">Ed Campus </t>
    </r>
  </si>
  <si>
    <r>
      <t xml:space="preserve">LaSalle-Backus </t>
    </r>
    <r>
      <rPr>
        <sz val="11"/>
        <color rgb="FFFF0000"/>
        <rFont val="Calibri"/>
        <family val="2"/>
        <scheme val="minor"/>
      </rPr>
      <t xml:space="preserve">Ed Campus </t>
    </r>
  </si>
  <si>
    <r>
      <t>Oyster-Adams</t>
    </r>
    <r>
      <rPr>
        <sz val="11"/>
        <color rgb="FFFF0000"/>
        <rFont val="Calibri"/>
        <family val="2"/>
        <scheme val="minor"/>
      </rPr>
      <t>, Adams Ed Campus</t>
    </r>
  </si>
  <si>
    <r>
      <t>Oyster-Adams</t>
    </r>
    <r>
      <rPr>
        <sz val="11"/>
        <color rgb="FFFF0000"/>
        <rFont val="Calibri"/>
        <family val="2"/>
        <scheme val="minor"/>
      </rPr>
      <t>, Oyster Ed Campus</t>
    </r>
  </si>
  <si>
    <r>
      <t xml:space="preserve">Raymond </t>
    </r>
    <r>
      <rPr>
        <sz val="11"/>
        <color rgb="FFFF0000"/>
        <rFont val="Calibri"/>
        <family val="2"/>
        <scheme val="minor"/>
      </rPr>
      <t xml:space="preserve">Ed Campus </t>
    </r>
  </si>
  <si>
    <r>
      <t xml:space="preserve">Takoma </t>
    </r>
    <r>
      <rPr>
        <sz val="11"/>
        <color rgb="FFFF0000"/>
        <rFont val="Calibri"/>
        <family val="2"/>
        <scheme val="minor"/>
      </rPr>
      <t xml:space="preserve">Ed Campus </t>
    </r>
  </si>
  <si>
    <r>
      <t xml:space="preserve">Truesdell </t>
    </r>
    <r>
      <rPr>
        <sz val="11"/>
        <color rgb="FFFF0000"/>
        <rFont val="Calibri"/>
        <family val="2"/>
        <scheme val="minor"/>
      </rPr>
      <t xml:space="preserve">Ed Campus </t>
    </r>
  </si>
  <si>
    <r>
      <t xml:space="preserve">Walker-Jones </t>
    </r>
    <r>
      <rPr>
        <sz val="11"/>
        <color rgb="FFFF0000"/>
        <rFont val="Calibri"/>
        <family val="2"/>
        <scheme val="minor"/>
      </rPr>
      <t xml:space="preserve">Ed Campus </t>
    </r>
  </si>
  <si>
    <r>
      <t xml:space="preserve">West </t>
    </r>
    <r>
      <rPr>
        <sz val="11"/>
        <color rgb="FFFF0000"/>
        <rFont val="Calibri"/>
        <family val="2"/>
        <scheme val="minor"/>
      </rPr>
      <t xml:space="preserve">Ed Campus </t>
    </r>
  </si>
  <si>
    <r>
      <t xml:space="preserve">Whittier </t>
    </r>
    <r>
      <rPr>
        <sz val="11"/>
        <color rgb="FFFF0000"/>
        <rFont val="Calibri"/>
        <family val="2"/>
        <scheme val="minor"/>
      </rPr>
      <t xml:space="preserve">Ed Campus </t>
    </r>
  </si>
  <si>
    <r>
      <t xml:space="preserve">Wheatley </t>
    </r>
    <r>
      <rPr>
        <sz val="11"/>
        <color rgb="FFFF0000"/>
        <rFont val="Calibri"/>
        <family val="2"/>
        <scheme val="minor"/>
      </rPr>
      <t xml:space="preserve">Ed Campus </t>
    </r>
  </si>
  <si>
    <t>Rudolph (Closed)</t>
  </si>
  <si>
    <r>
      <t xml:space="preserve">Macfarland </t>
    </r>
    <r>
      <rPr>
        <sz val="11"/>
        <color rgb="FFFF0000"/>
        <rFont val="Calibri"/>
        <family val="2"/>
        <scheme val="minor"/>
      </rPr>
      <t>Middle (Swing)</t>
    </r>
  </si>
  <si>
    <r>
      <t xml:space="preserve">Garnett Patterson </t>
    </r>
    <r>
      <rPr>
        <sz val="11"/>
        <color rgb="FFFF0000"/>
        <rFont val="Calibri"/>
        <family val="2"/>
        <scheme val="minor"/>
      </rPr>
      <t>(Swing)</t>
    </r>
  </si>
  <si>
    <r>
      <t xml:space="preserve">School-Within-School at Goding </t>
    </r>
    <r>
      <rPr>
        <sz val="11"/>
        <color rgb="FFFF0000"/>
        <rFont val="Calibri"/>
        <family val="2"/>
        <scheme val="minor"/>
      </rPr>
      <t>ES</t>
    </r>
  </si>
  <si>
    <r>
      <t>Wilkinson</t>
    </r>
    <r>
      <rPr>
        <sz val="11"/>
        <color rgb="FFFF0000"/>
        <rFont val="Calibri"/>
        <family val="2"/>
        <scheme val="minor"/>
      </rPr>
      <t xml:space="preserve"> PK3-8th (Closed 2008)</t>
    </r>
  </si>
  <si>
    <r>
      <t xml:space="preserve">RH Terrell </t>
    </r>
    <r>
      <rPr>
        <sz val="11"/>
        <color rgb="FFFF0000"/>
        <rFont val="Calibri"/>
        <family val="2"/>
        <scheme val="minor"/>
      </rPr>
      <t>PK3-8th (Demolished 2006)</t>
    </r>
  </si>
  <si>
    <r>
      <t xml:space="preserve">Shaw </t>
    </r>
    <r>
      <rPr>
        <sz val="11"/>
        <color rgb="FFFF0000"/>
        <rFont val="Calibri"/>
        <family val="2"/>
        <scheme val="minor"/>
      </rPr>
      <t>Middle (Closed 2008)</t>
    </r>
  </si>
  <si>
    <r>
      <t xml:space="preserve">PR Harris </t>
    </r>
    <r>
      <rPr>
        <sz val="11"/>
        <color rgb="FFFF0000"/>
        <rFont val="Calibri"/>
        <family val="2"/>
        <scheme val="minor"/>
      </rPr>
      <t>PK3-8th (Closed 2008)</t>
    </r>
  </si>
  <si>
    <r>
      <t xml:space="preserve">Montgomery </t>
    </r>
    <r>
      <rPr>
        <sz val="11"/>
        <color rgb="FFFF0000"/>
        <rFont val="Calibri"/>
        <family val="2"/>
        <scheme val="minor"/>
      </rPr>
      <t>ES (Closed 20010)</t>
    </r>
  </si>
  <si>
    <t>MC Terrell Elementary (Closed 2013)</t>
  </si>
  <si>
    <r>
      <t xml:space="preserve">Marshall </t>
    </r>
    <r>
      <rPr>
        <sz val="11"/>
        <color rgb="FFFF0000"/>
        <rFont val="Calibri"/>
        <family val="2"/>
        <scheme val="minor"/>
      </rPr>
      <t>PK3-8th (Closed 2013)</t>
    </r>
  </si>
  <si>
    <t>Mamie D Lee Sp Ed (Closed 2015)</t>
  </si>
  <si>
    <r>
      <t xml:space="preserve">Ferebee Hope </t>
    </r>
    <r>
      <rPr>
        <sz val="11"/>
        <color rgb="FFFF0000"/>
        <rFont val="Calibri"/>
        <family val="2"/>
        <scheme val="minor"/>
      </rPr>
      <t>(Closed 2013)</t>
    </r>
  </si>
  <si>
    <r>
      <t>Bruce Monroe ES</t>
    </r>
    <r>
      <rPr>
        <sz val="11"/>
        <color rgb="FFFF0000"/>
        <rFont val="Calibri"/>
        <family val="2"/>
        <scheme val="minor"/>
      </rPr>
      <t xml:space="preserve"> (Demolished 2010)</t>
    </r>
  </si>
  <si>
    <r>
      <t xml:space="preserve">Malcolm X </t>
    </r>
    <r>
      <rPr>
        <sz val="11"/>
        <color rgb="FFFF0000"/>
        <rFont val="Calibri"/>
        <family val="2"/>
        <scheme val="minor"/>
      </rPr>
      <t>Elementary  (Closed 2013)</t>
    </r>
  </si>
  <si>
    <r>
      <t xml:space="preserve">Academia Bilingue </t>
    </r>
    <r>
      <rPr>
        <sz val="11"/>
        <color rgb="FFFF0000"/>
        <rFont val="Calibri"/>
        <family val="2"/>
        <scheme val="minor"/>
      </rPr>
      <t>(ABC) (Closed 2009)</t>
    </r>
  </si>
  <si>
    <t>ARE Academy for Renewal in Ed (Closed 2003)</t>
  </si>
  <si>
    <t>Arts and Technology Academy  (Closed 2014)</t>
  </si>
  <si>
    <t>Barbara Jordan (Closed 2009)</t>
  </si>
  <si>
    <t>Booker T Washington (Closed 2014)</t>
  </si>
  <si>
    <t>Children's Studio School (Closed 2010)</t>
  </si>
  <si>
    <t>City Collegiate (Closed 2010)</t>
  </si>
  <si>
    <t>City Lights (Closed 2009)</t>
  </si>
  <si>
    <r>
      <t xml:space="preserve">Hospitality High </t>
    </r>
    <r>
      <rPr>
        <sz val="11"/>
        <color rgb="FFFF0000"/>
        <rFont val="Calibri"/>
        <family val="2"/>
        <scheme val="minor"/>
      </rPr>
      <t>(Closed 2014)</t>
    </r>
  </si>
  <si>
    <r>
      <t xml:space="preserve">Howard Road </t>
    </r>
    <r>
      <rPr>
        <sz val="11"/>
        <color rgb="FFFF0000"/>
        <rFont val="Calibri"/>
        <family val="2"/>
        <scheme val="minor"/>
      </rPr>
      <t>Academy</t>
    </r>
    <r>
      <rPr>
        <sz val="11"/>
        <color theme="1"/>
        <rFont val="Calibri"/>
        <family val="2"/>
        <scheme val="minor"/>
      </rPr>
      <t xml:space="preserve"> MLK Ave</t>
    </r>
    <r>
      <rPr>
        <sz val="11"/>
        <color rgb="FFFF0000"/>
        <rFont val="Calibri"/>
        <family val="2"/>
        <scheme val="minor"/>
      </rPr>
      <t xml:space="preserve"> (Closed 2013)</t>
    </r>
  </si>
  <si>
    <r>
      <t>Howard Road Academy Penn Ave</t>
    </r>
    <r>
      <rPr>
        <sz val="11"/>
        <color rgb="FFFF0000"/>
        <rFont val="Calibri"/>
        <family val="2"/>
        <scheme val="minor"/>
      </rPr>
      <t xml:space="preserve"> (Closed 2013)</t>
    </r>
  </si>
  <si>
    <r>
      <t xml:space="preserve">Howard Road Academy G St </t>
    </r>
    <r>
      <rPr>
        <sz val="11"/>
        <color rgb="FFFF0000"/>
        <rFont val="Calibri"/>
        <family val="2"/>
        <scheme val="minor"/>
      </rPr>
      <t>(Closed 2013)</t>
    </r>
  </si>
  <si>
    <r>
      <t xml:space="preserve">Howard Road Academy </t>
    </r>
    <r>
      <rPr>
        <sz val="11"/>
        <color rgb="FFFF0000"/>
        <rFont val="Calibri"/>
        <family val="2"/>
        <scheme val="minor"/>
      </rPr>
      <t>(Closed 2013)</t>
    </r>
  </si>
  <si>
    <r>
      <t>Imagine Southeast</t>
    </r>
    <r>
      <rPr>
        <sz val="11"/>
        <color rgb="FFFF0000"/>
        <rFont val="Calibri"/>
        <family val="2"/>
        <scheme val="minor"/>
      </rPr>
      <t xml:space="preserve"> (Closed 2014)</t>
    </r>
  </si>
  <si>
    <r>
      <t>Jo-Arz Academy</t>
    </r>
    <r>
      <rPr>
        <sz val="11"/>
        <color rgb="FFFF0000"/>
        <rFont val="Calibri"/>
        <family val="2"/>
        <scheme val="minor"/>
      </rPr>
      <t xml:space="preserve"> (Closed 2006)</t>
    </r>
  </si>
  <si>
    <r>
      <t xml:space="preserve">KAMIT Institute </t>
    </r>
    <r>
      <rPr>
        <sz val="11"/>
        <color rgb="FFFF0000"/>
        <rFont val="Calibri"/>
        <family val="2"/>
        <scheme val="minor"/>
      </rPr>
      <t>(Closed 2010)</t>
    </r>
  </si>
  <si>
    <r>
      <t xml:space="preserve">MEI Futures </t>
    </r>
    <r>
      <rPr>
        <sz val="11"/>
        <color rgb="FFFF0000"/>
        <rFont val="Calibri"/>
        <family val="2"/>
        <scheme val="minor"/>
      </rPr>
      <t>(Closed 2009)</t>
    </r>
  </si>
  <si>
    <r>
      <t>New School</t>
    </r>
    <r>
      <rPr>
        <sz val="11"/>
        <color rgb="FFFF0000"/>
        <rFont val="Calibri"/>
        <family val="2"/>
        <scheme val="minor"/>
      </rPr>
      <t xml:space="preserve"> (Closed 2006)</t>
    </r>
  </si>
  <si>
    <r>
      <t xml:space="preserve">New Vistas Prep </t>
    </r>
    <r>
      <rPr>
        <sz val="11"/>
        <color rgb="FFFF0000"/>
        <rFont val="Calibri"/>
        <family val="2"/>
        <scheme val="minor"/>
      </rPr>
      <t>(Closed 1999)</t>
    </r>
  </si>
  <si>
    <r>
      <t xml:space="preserve">Nia Community </t>
    </r>
    <r>
      <rPr>
        <sz val="11"/>
        <color rgb="FFFF0000"/>
        <rFont val="Calibri"/>
        <family val="2"/>
        <scheme val="minor"/>
      </rPr>
      <t>(Closed 2011)</t>
    </r>
  </si>
  <si>
    <r>
      <t xml:space="preserve">Richard Milburn Academy </t>
    </r>
    <r>
      <rPr>
        <sz val="11"/>
        <color rgb="FFFF0000"/>
        <rFont val="Calibri"/>
        <family val="2"/>
        <scheme val="minor"/>
      </rPr>
      <t>(Closed 2002)</t>
    </r>
  </si>
  <si>
    <r>
      <t>SAIL 16th St.</t>
    </r>
    <r>
      <rPr>
        <sz val="11"/>
        <color rgb="FFFF0000"/>
        <rFont val="Calibri"/>
        <family val="2"/>
        <scheme val="minor"/>
      </rPr>
      <t xml:space="preserve"> (Closed 2011)</t>
    </r>
  </si>
  <si>
    <r>
      <t>SAIL H St</t>
    </r>
    <r>
      <rPr>
        <sz val="11"/>
        <color rgb="FFFF0000"/>
        <rFont val="Calibri"/>
        <family val="2"/>
        <scheme val="minor"/>
      </rPr>
      <t xml:space="preserve"> (Closed 2010)</t>
    </r>
  </si>
  <si>
    <t>Sasha Bruce (Closed 2006)</t>
  </si>
  <si>
    <r>
      <t>Septima Clark</t>
    </r>
    <r>
      <rPr>
        <sz val="11"/>
        <color rgb="FFFF0000"/>
        <rFont val="Calibri"/>
        <family val="2"/>
        <scheme val="minor"/>
      </rPr>
      <t xml:space="preserve"> (Closed 2013)</t>
    </r>
  </si>
  <si>
    <r>
      <t>Southeast Academy</t>
    </r>
    <r>
      <rPr>
        <sz val="11"/>
        <color rgb="FFFF0000"/>
        <rFont val="Calibri"/>
        <family val="2"/>
        <scheme val="minor"/>
      </rPr>
      <t xml:space="preserve"> (Closed 2005)</t>
    </r>
  </si>
  <si>
    <r>
      <t>Tech World</t>
    </r>
    <r>
      <rPr>
        <sz val="11"/>
        <color rgb="FFFF0000"/>
        <rFont val="Calibri"/>
        <family val="2"/>
        <scheme val="minor"/>
      </rPr>
      <t xml:space="preserve"> (Closed 2002)</t>
    </r>
  </si>
  <si>
    <r>
      <t>Thea Bowman</t>
    </r>
    <r>
      <rPr>
        <sz val="11"/>
        <color rgb="FFFF0000"/>
        <rFont val="Calibri"/>
        <family val="2"/>
        <scheme val="minor"/>
      </rPr>
      <t xml:space="preserve"> (Closed 2011)</t>
    </r>
  </si>
  <si>
    <r>
      <t xml:space="preserve">Tri-Community </t>
    </r>
    <r>
      <rPr>
        <sz val="11"/>
        <color rgb="FFFF0000"/>
        <rFont val="Calibri"/>
        <family val="2"/>
        <scheme val="minor"/>
      </rPr>
      <t>(Closed 2007)</t>
    </r>
  </si>
  <si>
    <r>
      <t xml:space="preserve">Village Learning Center </t>
    </r>
    <r>
      <rPr>
        <sz val="11"/>
        <color rgb="FFFF0000"/>
        <rFont val="Calibri"/>
        <family val="2"/>
        <scheme val="minor"/>
      </rPr>
      <t>(Closed 2004)</t>
    </r>
  </si>
  <si>
    <r>
      <t xml:space="preserve">Washington Academy G St </t>
    </r>
    <r>
      <rPr>
        <sz val="11"/>
        <color rgb="FFFF0000"/>
        <rFont val="Calibri"/>
        <family val="2"/>
        <scheme val="minor"/>
      </rPr>
      <t>(Closed 2008)</t>
    </r>
  </si>
  <si>
    <r>
      <t xml:space="preserve">Washington Academy Penn Ave </t>
    </r>
    <r>
      <rPr>
        <sz val="11"/>
        <color rgb="FFFF0000"/>
        <rFont val="Calibri"/>
        <family val="2"/>
        <scheme val="minor"/>
      </rPr>
      <t>(Closed 2008)</t>
    </r>
  </si>
  <si>
    <r>
      <t xml:space="preserve">Washington Academy M St </t>
    </r>
    <r>
      <rPr>
        <sz val="11"/>
        <color rgb="FFFF0000"/>
        <rFont val="Calibri"/>
        <family val="2"/>
        <scheme val="minor"/>
      </rPr>
      <t>(Closed 2008)</t>
    </r>
  </si>
  <si>
    <r>
      <t xml:space="preserve">World </t>
    </r>
    <r>
      <rPr>
        <sz val="11"/>
        <color rgb="FFFF0000"/>
        <rFont val="Calibri"/>
        <family val="2"/>
        <scheme val="minor"/>
      </rPr>
      <t>(Closed 1998)</t>
    </r>
  </si>
  <si>
    <r>
      <t xml:space="preserve">Young America Works </t>
    </r>
    <r>
      <rPr>
        <sz val="11"/>
        <color rgb="FFFF0000"/>
        <rFont val="Calibri"/>
        <family val="2"/>
        <scheme val="minor"/>
      </rPr>
      <t>(Closed 2010)</t>
    </r>
  </si>
  <si>
    <r>
      <t xml:space="preserve">Young Technocrats </t>
    </r>
    <r>
      <rPr>
        <sz val="11"/>
        <color rgb="FFFF0000"/>
        <rFont val="Calibri"/>
        <family val="2"/>
        <scheme val="minor"/>
      </rPr>
      <t>(Closed 1999)</t>
    </r>
  </si>
  <si>
    <t>Assc. for Learning Through Arts (Closed 2010)</t>
  </si>
  <si>
    <t>Bridges (Combined bldgs)</t>
  </si>
  <si>
    <r>
      <t xml:space="preserve">Bridges  </t>
    </r>
    <r>
      <rPr>
        <strike/>
        <sz val="11"/>
        <color rgb="FFFF0000"/>
        <rFont val="Calibri"/>
        <family val="2"/>
        <scheme val="minor"/>
      </rPr>
      <t>13th St</t>
    </r>
  </si>
  <si>
    <r>
      <t xml:space="preserve">Bridges </t>
    </r>
    <r>
      <rPr>
        <strike/>
        <sz val="11"/>
        <color rgb="FFFF0000"/>
        <rFont val="Calibri"/>
        <family val="2"/>
        <scheme val="minor"/>
      </rPr>
      <t xml:space="preserve">1250 Taylor St </t>
    </r>
  </si>
  <si>
    <r>
      <t xml:space="preserve">Center City </t>
    </r>
    <r>
      <rPr>
        <sz val="11"/>
        <color rgb="FFFF0000"/>
        <rFont val="Calibri"/>
        <family val="2"/>
        <scheme val="minor"/>
      </rPr>
      <t>Brentwood (Closed)</t>
    </r>
  </si>
  <si>
    <r>
      <t xml:space="preserve">AppleTree </t>
    </r>
    <r>
      <rPr>
        <sz val="11"/>
        <color rgb="FFFF0000"/>
        <rFont val="Calibri"/>
        <family val="2"/>
        <scheme val="minor"/>
      </rPr>
      <t>Early Learning</t>
    </r>
    <r>
      <rPr>
        <sz val="11"/>
        <color theme="1"/>
        <rFont val="Calibri"/>
        <family val="2"/>
        <scheme val="minor"/>
      </rPr>
      <t xml:space="preserve"> Amidon (Closed)</t>
    </r>
  </si>
  <si>
    <r>
      <t xml:space="preserve">DC Bilingual </t>
    </r>
    <r>
      <rPr>
        <strike/>
        <sz val="11"/>
        <color rgb="FFFF0000"/>
        <rFont val="Calibri"/>
        <family val="2"/>
        <scheme val="minor"/>
      </rPr>
      <t>14th St</t>
    </r>
  </si>
  <si>
    <r>
      <t xml:space="preserve">DC Bilingual </t>
    </r>
    <r>
      <rPr>
        <sz val="11"/>
        <color rgb="FFFF0000"/>
        <rFont val="Calibri"/>
        <family val="2"/>
        <scheme val="minor"/>
      </rPr>
      <t>Columbia Rd (Col Hts bldgs)</t>
    </r>
  </si>
  <si>
    <t>Ideal Academy Peabody St (Closed)</t>
  </si>
  <si>
    <t>KIPP-AIM/Discover/Hts</t>
  </si>
  <si>
    <t>KIPP-Arts &amp; Tech/Quest</t>
  </si>
  <si>
    <r>
      <t xml:space="preserve">KIPP Arts &amp; </t>
    </r>
    <r>
      <rPr>
        <sz val="11"/>
        <color rgb="FFFF0000"/>
        <rFont val="Calibri"/>
        <family val="2"/>
        <scheme val="minor"/>
      </rPr>
      <t xml:space="preserve">Tech </t>
    </r>
    <r>
      <rPr>
        <sz val="11"/>
        <color theme="1"/>
        <rFont val="Calibri"/>
        <family val="2"/>
        <scheme val="minor"/>
      </rPr>
      <t>Academy</t>
    </r>
  </si>
  <si>
    <t>KIPP-Connect/NE/Spring</t>
  </si>
  <si>
    <t xml:space="preserve">KIPP-College Prep </t>
  </si>
  <si>
    <t>KIPP-KEY/LEAP/Promise</t>
  </si>
  <si>
    <t>KIPP-GROW/LEAD/WILL</t>
  </si>
  <si>
    <r>
      <t xml:space="preserve">KIPP DC Arts &amp; </t>
    </r>
    <r>
      <rPr>
        <strike/>
        <sz val="11"/>
        <color rgb="FFFF0000"/>
        <rFont val="Calibri"/>
        <family val="2"/>
        <scheme val="minor"/>
      </rPr>
      <t xml:space="preserve">Tech </t>
    </r>
    <r>
      <rPr>
        <strike/>
        <sz val="11"/>
        <color theme="1"/>
        <rFont val="Calibri"/>
        <family val="2"/>
        <scheme val="minor"/>
      </rPr>
      <t>Academy</t>
    </r>
  </si>
  <si>
    <t>Paul Public Charter Middle /High</t>
  </si>
  <si>
    <t>Washington Latin Middle/High</t>
  </si>
  <si>
    <t>William E Doar Jr, Soldiers Home (Closed)</t>
  </si>
  <si>
    <t>Options Satillite Campus (Closed)</t>
  </si>
  <si>
    <t>Maya Angelou Shaw Campus (Closed)</t>
  </si>
  <si>
    <r>
      <t>Mary McLeod Bethune</t>
    </r>
    <r>
      <rPr>
        <sz val="11"/>
        <color rgb="FFFF0000"/>
        <rFont val="Calibri"/>
        <family val="2"/>
        <scheme val="minor"/>
      </rPr>
      <t xml:space="preserve"> Crestwood (Closed)</t>
    </r>
  </si>
  <si>
    <t>Mary McLeod Bethune 42nd St (Closed)</t>
  </si>
  <si>
    <t>LAMB Taylor St. (Closed)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</si>
</sst>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9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33" borderId="0" xfId="0" applyFill="1" applyAlignment="1">
      <alignment wrapText="1"/>
    </xf>
    <xf numFmtId="0" fontId="18" fillId="34" borderId="10" xfId="0" applyFont="1" applyFill="1" applyBorder="1" applyAlignment="1">
      <alignment horizontal="center" wrapText="1"/>
    </xf>
    <xf numFmtId="0" fontId="18" fillId="34" borderId="10" xfId="0" applyFont="1" applyFill="1" applyBorder="1" applyAlignment="1">
      <alignment horizontal="left" wrapText="1"/>
    </xf>
    <xf numFmtId="0" fontId="20" fillId="0" borderId="10" xfId="0" applyFont="1" applyBorder="1"/>
    <xf numFmtId="0" fontId="20" fillId="0" borderId="10" xfId="0" applyNumberFormat="1" applyFont="1" applyBorder="1"/>
    <xf numFmtId="0" fontId="0" fillId="0" borderId="10" xfId="0" applyFont="1" applyFill="1" applyBorder="1" applyAlignment="1">
      <alignment horizontal="left" wrapText="1"/>
    </xf>
    <xf numFmtId="0" fontId="20" fillId="0" borderId="11" xfId="0" applyNumberFormat="1" applyFont="1" applyBorder="1" applyAlignment="1">
      <alignment horizontal="center"/>
    </xf>
    <xf numFmtId="0" fontId="20" fillId="33" borderId="10" xfId="0" applyNumberFormat="1" applyFont="1" applyFill="1" applyBorder="1"/>
    <xf numFmtId="0" fontId="20" fillId="0" borderId="10" xfId="0" applyNumberFormat="1" applyFont="1" applyFill="1" applyBorder="1" applyAlignment="1">
      <alignment horizontal="left"/>
    </xf>
    <xf numFmtId="3" fontId="20" fillId="0" borderId="10" xfId="0" applyNumberFormat="1" applyFont="1" applyBorder="1"/>
    <xf numFmtId="3" fontId="22" fillId="0" borderId="10" xfId="44" applyNumberFormat="1" applyFont="1" applyFill="1" applyBorder="1" applyAlignment="1">
      <alignment horizontal="right" wrapText="1"/>
    </xf>
    <xf numFmtId="0" fontId="20" fillId="0" borderId="10" xfId="0" applyNumberFormat="1" applyFont="1" applyBorder="1" applyAlignment="1">
      <alignment horizontal="left"/>
    </xf>
    <xf numFmtId="3" fontId="0" fillId="0" borderId="10" xfId="0" applyNumberFormat="1" applyBorder="1"/>
    <xf numFmtId="3" fontId="14" fillId="0" borderId="10" xfId="0" applyNumberFormat="1" applyFont="1" applyFill="1" applyBorder="1"/>
    <xf numFmtId="0" fontId="1" fillId="0" borderId="10" xfId="0" applyFont="1" applyBorder="1"/>
    <xf numFmtId="0" fontId="14" fillId="0" borderId="10" xfId="0" applyFont="1" applyBorder="1"/>
    <xf numFmtId="0" fontId="14" fillId="0" borderId="10" xfId="0" applyFont="1" applyBorder="1" applyAlignment="1">
      <alignment horizontal="left"/>
    </xf>
    <xf numFmtId="0" fontId="14" fillId="0" borderId="11" xfId="0" applyFont="1" applyBorder="1" applyAlignment="1">
      <alignment horizontal="center"/>
    </xf>
    <xf numFmtId="0" fontId="0" fillId="33" borderId="10" xfId="0" applyFont="1" applyFill="1" applyBorder="1"/>
    <xf numFmtId="0" fontId="20" fillId="0" borderId="10" xfId="0" applyFont="1" applyBorder="1" applyAlignment="1">
      <alignment wrapText="1"/>
    </xf>
    <xf numFmtId="0" fontId="0" fillId="0" borderId="10" xfId="0" applyFont="1" applyBorder="1" applyAlignment="1">
      <alignment horizontal="left"/>
    </xf>
    <xf numFmtId="0" fontId="0" fillId="0" borderId="10" xfId="0" applyBorder="1"/>
    <xf numFmtId="0" fontId="20" fillId="0" borderId="10" xfId="0" applyFont="1" applyFill="1" applyBorder="1"/>
    <xf numFmtId="0" fontId="20" fillId="0" borderId="10" xfId="0" applyNumberFormat="1" applyFont="1" applyFill="1" applyBorder="1"/>
    <xf numFmtId="0" fontId="20" fillId="0" borderId="11" xfId="0" applyNumberFormat="1" applyFont="1" applyFill="1" applyBorder="1" applyAlignment="1">
      <alignment horizontal="center"/>
    </xf>
    <xf numFmtId="3" fontId="20" fillId="0" borderId="10" xfId="0" applyNumberFormat="1" applyFont="1" applyFill="1" applyBorder="1"/>
    <xf numFmtId="3" fontId="23" fillId="0" borderId="10" xfId="0" applyNumberFormat="1" applyFont="1" applyBorder="1"/>
    <xf numFmtId="0" fontId="24" fillId="0" borderId="10" xfId="0" applyFont="1" applyBorder="1"/>
    <xf numFmtId="0" fontId="0" fillId="0" borderId="10" xfId="0" applyFill="1" applyBorder="1"/>
    <xf numFmtId="0" fontId="14" fillId="0" borderId="10" xfId="0" applyFont="1" applyFill="1" applyBorder="1"/>
    <xf numFmtId="0" fontId="14" fillId="0" borderId="10" xfId="0" applyNumberFormat="1" applyFont="1" applyFill="1" applyBorder="1" applyAlignment="1">
      <alignment horizontal="left"/>
    </xf>
    <xf numFmtId="0" fontId="14" fillId="0" borderId="11" xfId="0" applyNumberFormat="1" applyFont="1" applyBorder="1" applyAlignment="1">
      <alignment horizontal="center"/>
    </xf>
    <xf numFmtId="3" fontId="14" fillId="0" borderId="10" xfId="0" applyNumberFormat="1" applyFont="1" applyBorder="1"/>
    <xf numFmtId="0" fontId="24" fillId="0" borderId="10" xfId="0" applyFont="1" applyFill="1" applyBorder="1"/>
    <xf numFmtId="0" fontId="0" fillId="33" borderId="10" xfId="0" applyFill="1" applyBorder="1"/>
    <xf numFmtId="0" fontId="20" fillId="0" borderId="10" xfId="0" applyFont="1" applyBorder="1" applyAlignment="1">
      <alignment horizontal="left"/>
    </xf>
    <xf numFmtId="0" fontId="14" fillId="33" borderId="10" xfId="0" applyNumberFormat="1" applyFont="1" applyFill="1" applyBorder="1"/>
    <xf numFmtId="164" fontId="21" fillId="33" borderId="10" xfId="42" applyNumberFormat="1" applyFont="1" applyFill="1" applyBorder="1" applyAlignment="1">
      <alignment horizontal="right" wrapText="1"/>
    </xf>
    <xf numFmtId="0" fontId="20" fillId="0" borderId="10" xfId="0" applyFont="1" applyFill="1" applyBorder="1" applyAlignment="1">
      <alignment horizontal="left" wrapText="1"/>
    </xf>
    <xf numFmtId="0" fontId="0" fillId="0" borderId="10" xfId="0" applyFont="1" applyFill="1" applyBorder="1" applyAlignment="1">
      <alignment horizontal="left"/>
    </xf>
    <xf numFmtId="0" fontId="20" fillId="0" borderId="10" xfId="0" applyNumberFormat="1" applyFont="1" applyBorder="1" applyAlignment="1">
      <alignment horizontal="center"/>
    </xf>
    <xf numFmtId="0" fontId="20" fillId="0" borderId="0" xfId="0" applyFont="1" applyBorder="1"/>
    <xf numFmtId="0" fontId="14" fillId="0" borderId="0" xfId="0" applyNumberFormat="1" applyFont="1" applyFill="1" applyBorder="1" applyAlignment="1">
      <alignment horizontal="left"/>
    </xf>
    <xf numFmtId="0" fontId="14" fillId="0" borderId="10" xfId="0" applyNumberFormat="1" applyFont="1" applyBorder="1" applyAlignment="1">
      <alignment horizontal="center"/>
    </xf>
    <xf numFmtId="0" fontId="14" fillId="0" borderId="10" xfId="0" applyNumberFormat="1" applyFont="1" applyFill="1" applyBorder="1"/>
    <xf numFmtId="165" fontId="0" fillId="0" borderId="0" xfId="43" applyNumberFormat="1" applyFont="1"/>
    <xf numFmtId="164" fontId="0" fillId="0" borderId="0" xfId="42" applyNumberFormat="1" applyFont="1"/>
    <xf numFmtId="0" fontId="0" fillId="0" borderId="0" xfId="0" applyFill="1" applyAlignment="1">
      <alignment horizontal="right"/>
    </xf>
    <xf numFmtId="0" fontId="0" fillId="0" borderId="0" xfId="0" applyFill="1"/>
    <xf numFmtId="0" fontId="14" fillId="0" borderId="0" xfId="0" applyFont="1"/>
    <xf numFmtId="0" fontId="0" fillId="0" borderId="0" xfId="0" applyFill="1" applyAlignment="1">
      <alignment horizontal="left"/>
    </xf>
    <xf numFmtId="0" fontId="0" fillId="33" borderId="0" xfId="0" applyFill="1" applyAlignment="1">
      <alignment horizontal="right"/>
    </xf>
    <xf numFmtId="0" fontId="0" fillId="33" borderId="0" xfId="0" applyFill="1"/>
    <xf numFmtId="164" fontId="0" fillId="0" borderId="0" xfId="42" applyNumberFormat="1" applyFont="1" applyFill="1"/>
    <xf numFmtId="9" fontId="0" fillId="0" borderId="0" xfId="45" applyFont="1" applyAlignment="1">
      <alignment horizontal="right"/>
    </xf>
    <xf numFmtId="9" fontId="0" fillId="0" borderId="0" xfId="45" applyFont="1" applyFill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42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9" fontId="0" fillId="0" borderId="0" xfId="45" applyFon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0" xfId="0" applyBorder="1"/>
    <xf numFmtId="0" fontId="14" fillId="35" borderId="0" xfId="0" applyFont="1" applyFill="1" applyBorder="1" applyAlignment="1">
      <alignment vertical="top" wrapText="1"/>
    </xf>
    <xf numFmtId="0" fontId="14" fillId="0" borderId="0" xfId="0" applyFont="1" applyBorder="1"/>
    <xf numFmtId="0" fontId="14" fillId="0" borderId="0" xfId="0" applyFont="1" applyFill="1"/>
    <xf numFmtId="0" fontId="14" fillId="0" borderId="0" xfId="0" applyFont="1" applyAlignment="1">
      <alignment horizontal="center" vertical="center" wrapText="1"/>
    </xf>
    <xf numFmtId="3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164" fontId="14" fillId="0" borderId="12" xfId="42" applyNumberFormat="1" applyFont="1" applyFill="1" applyBorder="1" applyAlignment="1">
      <alignment horizontal="right" wrapText="1"/>
    </xf>
    <xf numFmtId="0" fontId="14" fillId="0" borderId="10" xfId="0" applyNumberFormat="1" applyFont="1" applyBorder="1"/>
    <xf numFmtId="0" fontId="20" fillId="33" borderId="10" xfId="0" applyFont="1" applyFill="1" applyBorder="1"/>
    <xf numFmtId="0" fontId="20" fillId="33" borderId="11" xfId="0" applyNumberFormat="1" applyFont="1" applyFill="1" applyBorder="1" applyAlignment="1">
      <alignment horizontal="center"/>
    </xf>
    <xf numFmtId="0" fontId="20" fillId="0" borderId="0" xfId="0" applyFont="1" applyFill="1" applyBorder="1"/>
    <xf numFmtId="0" fontId="20" fillId="0" borderId="13" xfId="0" applyNumberFormat="1" applyFont="1" applyFill="1" applyBorder="1" applyAlignment="1">
      <alignment horizontal="center"/>
    </xf>
    <xf numFmtId="0" fontId="14" fillId="33" borderId="10" xfId="0" applyFont="1" applyFill="1" applyBorder="1" applyAlignment="1">
      <alignment horizontal="left"/>
    </xf>
    <xf numFmtId="0" fontId="20" fillId="0" borderId="0" xfId="0" applyFont="1"/>
    <xf numFmtId="166" fontId="14" fillId="0" borderId="0" xfId="0" applyNumberFormat="1" applyFont="1" applyFill="1"/>
    <xf numFmtId="166" fontId="0" fillId="0" borderId="0" xfId="42" applyNumberFormat="1" applyFont="1"/>
    <xf numFmtId="0" fontId="14" fillId="0" borderId="0" xfId="0" applyFont="1" applyFill="1" applyAlignment="1">
      <alignment horizontal="right"/>
    </xf>
    <xf numFmtId="166" fontId="14" fillId="0" borderId="0" xfId="0" applyNumberFormat="1" applyFont="1"/>
    <xf numFmtId="164" fontId="14" fillId="0" borderId="0" xfId="42" applyNumberFormat="1" applyFont="1" applyFill="1"/>
    <xf numFmtId="9" fontId="14" fillId="0" borderId="0" xfId="45" applyFont="1" applyAlignment="1">
      <alignment horizontal="right"/>
    </xf>
    <xf numFmtId="166" fontId="14" fillId="0" borderId="0" xfId="0" applyNumberFormat="1" applyFont="1" applyAlignment="1">
      <alignment horizontal="right"/>
    </xf>
    <xf numFmtId="0" fontId="27" fillId="0" borderId="0" xfId="0" applyFont="1" applyFill="1"/>
    <xf numFmtId="0" fontId="27" fillId="0" borderId="0" xfId="0" applyFont="1" applyFill="1" applyAlignment="1">
      <alignment horizontal="right"/>
    </xf>
    <xf numFmtId="164" fontId="27" fillId="0" borderId="0" xfId="42" applyNumberFormat="1" applyFont="1" applyFill="1"/>
    <xf numFmtId="0" fontId="0" fillId="0" borderId="0" xfId="0" applyAlignment="1">
      <alignment vertical="center" wrapText="1"/>
    </xf>
    <xf numFmtId="0" fontId="14" fillId="0" borderId="0" xfId="0" applyFont="1" applyAlignment="1"/>
    <xf numFmtId="0" fontId="0" fillId="0" borderId="0" xfId="0" applyAlignment="1"/>
    <xf numFmtId="0" fontId="0" fillId="0" borderId="0" xfId="0" applyFill="1" applyAlignment="1"/>
    <xf numFmtId="0" fontId="27" fillId="0" borderId="0" xfId="0" applyFont="1" applyFill="1" applyAlignment="1"/>
    <xf numFmtId="164" fontId="14" fillId="0" borderId="0" xfId="42" applyNumberFormat="1" applyFont="1"/>
    <xf numFmtId="0" fontId="0" fillId="36" borderId="0" xfId="0" applyFill="1"/>
    <xf numFmtId="0" fontId="0" fillId="36" borderId="0" xfId="0" applyFill="1" applyAlignment="1">
      <alignment horizontal="right"/>
    </xf>
    <xf numFmtId="0" fontId="0" fillId="36" borderId="0" xfId="0" applyFill="1" applyAlignment="1"/>
    <xf numFmtId="166" fontId="0" fillId="36" borderId="0" xfId="0" applyNumberFormat="1" applyFill="1"/>
    <xf numFmtId="9" fontId="0" fillId="36" borderId="0" xfId="45" applyFont="1" applyFill="1" applyAlignment="1">
      <alignment horizontal="right"/>
    </xf>
    <xf numFmtId="166" fontId="0" fillId="36" borderId="0" xfId="0" applyNumberFormat="1" applyFill="1" applyAlignment="1">
      <alignment horizontal="right"/>
    </xf>
    <xf numFmtId="0" fontId="14" fillId="36" borderId="0" xfId="0" applyFont="1" applyFill="1"/>
    <xf numFmtId="0" fontId="0" fillId="37" borderId="0" xfId="0" applyFill="1" applyAlignment="1">
      <alignment horizontal="right"/>
    </xf>
    <xf numFmtId="0" fontId="0" fillId="37" borderId="0" xfId="0" applyFill="1"/>
    <xf numFmtId="0" fontId="0" fillId="37" borderId="0" xfId="0" applyFill="1" applyAlignment="1">
      <alignment horizontal="center"/>
    </xf>
    <xf numFmtId="0" fontId="0" fillId="37" borderId="0" xfId="0" applyFill="1" applyAlignment="1"/>
    <xf numFmtId="164" fontId="0" fillId="37" borderId="0" xfId="42" applyNumberFormat="1" applyFont="1" applyFill="1"/>
    <xf numFmtId="164" fontId="14" fillId="37" borderId="0" xfId="42" applyNumberFormat="1" applyFont="1" applyFill="1"/>
    <xf numFmtId="9" fontId="0" fillId="37" borderId="0" xfId="45" applyFont="1" applyFill="1" applyAlignment="1">
      <alignment horizontal="right"/>
    </xf>
    <xf numFmtId="166" fontId="0" fillId="37" borderId="0" xfId="0" applyNumberFormat="1" applyFill="1" applyAlignment="1">
      <alignment horizontal="right"/>
    </xf>
    <xf numFmtId="0" fontId="27" fillId="0" borderId="0" xfId="0" applyFont="1" applyFill="1" applyAlignment="1">
      <alignment horizontal="center"/>
    </xf>
    <xf numFmtId="9" fontId="27" fillId="0" borderId="0" xfId="45" applyFont="1" applyFill="1" applyAlignment="1">
      <alignment horizontal="right"/>
    </xf>
    <xf numFmtId="166" fontId="27" fillId="0" borderId="0" xfId="0" applyNumberFormat="1" applyFont="1" applyFill="1" applyAlignment="1">
      <alignment horizontal="right"/>
    </xf>
    <xf numFmtId="166" fontId="27" fillId="0" borderId="0" xfId="0" applyNumberFormat="1" applyFont="1" applyFill="1"/>
    <xf numFmtId="0" fontId="28" fillId="0" borderId="0" xfId="0" applyFont="1" applyAlignment="1"/>
    <xf numFmtId="164" fontId="28" fillId="0" borderId="0" xfId="42" applyNumberFormat="1" applyFont="1"/>
    <xf numFmtId="0" fontId="28" fillId="0" borderId="0" xfId="0" applyFont="1" applyAlignment="1">
      <alignment horizontal="right"/>
    </xf>
    <xf numFmtId="0" fontId="28" fillId="0" borderId="0" xfId="0" applyFont="1"/>
    <xf numFmtId="0" fontId="28" fillId="0" borderId="0" xfId="0" applyFont="1" applyAlignment="1">
      <alignment horizontal="center"/>
    </xf>
    <xf numFmtId="0" fontId="28" fillId="0" borderId="0" xfId="0" applyFont="1" applyFill="1" applyAlignment="1">
      <alignment horizontal="right"/>
    </xf>
    <xf numFmtId="0" fontId="28" fillId="0" borderId="0" xfId="0" applyFont="1" applyFill="1" applyAlignment="1"/>
    <xf numFmtId="1" fontId="14" fillId="0" borderId="0" xfId="0" applyNumberFormat="1" applyFont="1" applyAlignment="1">
      <alignment horizontal="right"/>
    </xf>
    <xf numFmtId="9" fontId="28" fillId="0" borderId="0" xfId="45" applyFont="1" applyAlignment="1">
      <alignment horizontal="right"/>
    </xf>
    <xf numFmtId="166" fontId="28" fillId="0" borderId="0" xfId="0" applyNumberFormat="1" applyFont="1" applyAlignment="1">
      <alignment horizontal="right"/>
    </xf>
    <xf numFmtId="164" fontId="27" fillId="0" borderId="0" xfId="42" applyNumberFormat="1" applyFont="1"/>
    <xf numFmtId="0" fontId="14" fillId="37" borderId="0" xfId="0" applyFont="1" applyFill="1"/>
    <xf numFmtId="0" fontId="14" fillId="37" borderId="0" xfId="0" applyFont="1" applyFill="1" applyAlignment="1"/>
    <xf numFmtId="166" fontId="0" fillId="0" borderId="0" xfId="0" applyNumberFormat="1" applyFill="1"/>
    <xf numFmtId="0" fontId="14" fillId="36" borderId="0" xfId="0" applyFont="1" applyFill="1" applyAlignment="1">
      <alignment horizontal="right"/>
    </xf>
    <xf numFmtId="0" fontId="28" fillId="0" borderId="0" xfId="0" applyFont="1" applyFill="1" applyAlignment="1">
      <alignment horizontal="center"/>
    </xf>
    <xf numFmtId="0" fontId="28" fillId="0" borderId="0" xfId="0" applyFont="1" applyFill="1"/>
    <xf numFmtId="164" fontId="0" fillId="0" borderId="0" xfId="42" applyNumberFormat="1" applyFont="1" applyFill="1" applyAlignment="1">
      <alignment horizontal="right"/>
    </xf>
    <xf numFmtId="164" fontId="28" fillId="0" borderId="0" xfId="42" applyNumberFormat="1" applyFont="1" applyFill="1"/>
    <xf numFmtId="9" fontId="28" fillId="0" borderId="0" xfId="45" applyFont="1" applyFill="1" applyAlignment="1">
      <alignment horizontal="right"/>
    </xf>
    <xf numFmtId="0" fontId="28" fillId="37" borderId="0" xfId="0" applyFont="1" applyFill="1"/>
    <xf numFmtId="164" fontId="27" fillId="37" borderId="0" xfId="42" applyNumberFormat="1" applyFont="1" applyFill="1"/>
    <xf numFmtId="166" fontId="28" fillId="0" borderId="0" xfId="0" applyNumberFormat="1" applyFont="1" applyFill="1" applyAlignment="1">
      <alignment horizontal="right"/>
    </xf>
    <xf numFmtId="0" fontId="14" fillId="0" borderId="0" xfId="0" applyFont="1" applyFill="1" applyAlignment="1"/>
    <xf numFmtId="164" fontId="14" fillId="37" borderId="0" xfId="0" applyNumberFormat="1" applyFont="1" applyFill="1"/>
    <xf numFmtId="43" fontId="14" fillId="37" borderId="0" xfId="0" applyNumberFormat="1" applyFont="1" applyFill="1"/>
    <xf numFmtId="0" fontId="14" fillId="37" borderId="0" xfId="0" applyFont="1" applyFill="1" applyAlignment="1">
      <alignment horizontal="right"/>
    </xf>
    <xf numFmtId="0" fontId="14" fillId="37" borderId="0" xfId="0" applyFont="1" applyFill="1" applyAlignment="1">
      <alignment horizontal="center"/>
    </xf>
    <xf numFmtId="9" fontId="14" fillId="37" borderId="0" xfId="45" applyFont="1" applyFill="1" applyAlignment="1">
      <alignment horizontal="right"/>
    </xf>
    <xf numFmtId="166" fontId="14" fillId="37" borderId="0" xfId="0" applyNumberFormat="1" applyFont="1" applyFill="1" applyAlignment="1">
      <alignment horizontal="right"/>
    </xf>
    <xf numFmtId="43" fontId="14" fillId="37" borderId="0" xfId="0" applyNumberFormat="1" applyFont="1" applyFill="1" applyAlignment="1">
      <alignment horizontal="right"/>
    </xf>
    <xf numFmtId="0" fontId="27" fillId="0" borderId="0" xfId="0" applyFont="1" applyAlignment="1"/>
    <xf numFmtId="9" fontId="0" fillId="0" borderId="0" xfId="45" applyFont="1"/>
    <xf numFmtId="1" fontId="0" fillId="0" borderId="0" xfId="0" applyNumberFormat="1"/>
    <xf numFmtId="43" fontId="0" fillId="0" borderId="0" xfId="0" applyNumberFormat="1"/>
    <xf numFmtId="9" fontId="0" fillId="0" borderId="0" xfId="45" applyFont="1" applyFill="1"/>
    <xf numFmtId="43" fontId="0" fillId="0" borderId="0" xfId="0" applyNumberFormat="1" applyFill="1"/>
    <xf numFmtId="0" fontId="14" fillId="0" borderId="0" xfId="0" applyFont="1" applyFill="1" applyAlignment="1">
      <alignment horizontal="center"/>
    </xf>
    <xf numFmtId="9" fontId="14" fillId="0" borderId="0" xfId="45" applyFont="1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4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6" formatCode="&quot;$&quot;#,##0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y" refreshedDate="42461.662395717591" createdVersion="5" refreshedVersion="5" minRefreshableVersion="3" recordCount="299">
  <cacheSource type="worksheet">
    <worksheetSource ref="A2:AC309" sheet="DCSchools_FY1415_Master_321NEW"/>
  </cacheSource>
  <cacheFields count="27">
    <cacheField name="School_ID" numFmtId="0">
      <sharedItems containsMixedTypes="1" containsNumber="1" containsInteger="1" minValue="101" maxValue="3073"/>
    </cacheField>
    <cacheField name="Agency" numFmtId="0">
      <sharedItems count="2">
        <s v="DCPS"/>
        <s v="PCS"/>
      </sharedItems>
    </cacheField>
    <cacheField name="Ward" numFmtId="0">
      <sharedItems containsSemiMixedTypes="0" containsString="0" containsNumber="1" containsInteger="1" minValue="1" maxValue="8"/>
    </cacheField>
    <cacheField name="School" numFmtId="0">
      <sharedItems/>
    </cacheField>
    <cacheField name="Address" numFmtId="0">
      <sharedItems/>
    </cacheField>
    <cacheField name="maxOccupancy" numFmtId="0">
      <sharedItems containsBlank="1" containsMixedTypes="1" containsNumber="1" containsInteger="1" minValue="56" maxValue="1700"/>
    </cacheField>
    <cacheField name="Level" numFmtId="0">
      <sharedItems/>
    </cacheField>
    <cacheField name="totalSQFT" numFmtId="0">
      <sharedItems containsMixedTypes="1" containsNumber="1" containsInteger="1" minValue="1374" maxValue="397400"/>
    </cacheField>
    <cacheField name="MajorExp9815" numFmtId="0">
      <sharedItems containsString="0" containsBlank="1" containsNumber="1" minValue="0" maxValue="141737725"/>
    </cacheField>
    <cacheField name="TotalAllotandPlan1621" numFmtId="0">
      <sharedItems containsBlank="1" containsMixedTypes="1" containsNumber="1" containsInteger="1" minValue="-2200000" maxValue="116633000"/>
    </cacheField>
    <cacheField name="LifetimeBudget" numFmtId="0">
      <sharedItems containsBlank="1" containsMixedTypes="1" containsNumber="1" minValue="0" maxValue="180437856"/>
    </cacheField>
    <cacheField name="FeederMS" numFmtId="0">
      <sharedItems containsBlank="1"/>
    </cacheField>
    <cacheField name="Total_Enrolled" numFmtId="0">
      <sharedItems containsBlank="1" containsMixedTypes="1" containsNumber="1" containsInteger="1" minValue="5" maxValue="1973"/>
    </cacheField>
    <cacheField name="Limited_English" numFmtId="0">
      <sharedItems containsMixedTypes="1" containsNumber="1" containsInteger="1" minValue="0" maxValue="429"/>
    </cacheField>
    <cacheField name="At_Risk" numFmtId="0">
      <sharedItems containsMixedTypes="1" containsNumber="1" containsInteger="1" minValue="0" maxValue="744"/>
    </cacheField>
    <cacheField name="SPED" numFmtId="0">
      <sharedItems containsMixedTypes="1" containsNumber="1" containsInteger="1" minValue="0" maxValue="296"/>
    </cacheField>
    <cacheField name="AtRiskPer" numFmtId="0">
      <sharedItems containsMixedTypes="1" containsNumber="1" minValue="0" maxValue="0.90059642147117303"/>
    </cacheField>
    <cacheField name="SPEDPer" numFmtId="0">
      <sharedItems containsMixedTypes="1" containsNumber="1" minValue="0" maxValue="0.99603174603174605"/>
    </cacheField>
    <cacheField name="ESLPer" numFmtId="0">
      <sharedItems containsMixedTypes="1" containsNumber="1" minValue="0" maxValue="0.62365591397849496"/>
    </cacheField>
    <cacheField name="SqFtPerEnroll" numFmtId="0">
      <sharedItems containsMixedTypes="1" containsNumber="1" containsInteger="1" minValue="40" maxValue="1438"/>
    </cacheField>
    <cacheField name="SpentPerMaxOccupancy" numFmtId="0">
      <sharedItems containsMixedTypes="1" containsNumber="1" minValue="0" maxValue="178520.594444444"/>
    </cacheField>
    <cacheField name="SpentPerSqFt" numFmtId="0">
      <sharedItems containsMixedTypes="1" containsNumber="1" minValue="0" maxValue="2835.7845705968002"/>
    </cacheField>
    <cacheField name="Open_Now" numFmtId="0">
      <sharedItems containsMixedTypes="1" containsNumber="1" containsInteger="1" minValue="0" maxValue="1" count="3">
        <n v="1"/>
        <n v="0"/>
        <s v="NA"/>
      </sharedItems>
    </cacheField>
    <cacheField name="ProjectPhase" numFmtId="0">
      <sharedItems/>
    </cacheField>
    <cacheField name="YrComplete" numFmtId="0">
      <sharedItems containsMixedTypes="1" containsNumber="1" containsInteger="1" minValue="2001" maxValue="2018"/>
    </cacheField>
    <cacheField name="ProjectType" numFmtId="0">
      <sharedItems/>
    </cacheField>
    <cacheField name="FeederH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n v="202"/>
    <x v="0"/>
    <n v="7"/>
    <s v="Aiton Elementary"/>
    <s v="533 48th Pl  NE"/>
    <n v="442"/>
    <s v="ES"/>
    <n v="57100"/>
    <n v="8916"/>
    <n v="12115000"/>
    <n v="14515000"/>
    <s v="Kelly Miller MS"/>
    <n v="262"/>
    <n v="1"/>
    <n v="214"/>
    <n v="42"/>
    <n v="0.81679389312977102"/>
    <n v="0.16030534351145001"/>
    <n v="3.81679389312977E-3"/>
    <n v="218"/>
    <n v="20.171945701357501"/>
    <n v="0.15614711033275"/>
    <x v="0"/>
    <s v="Phase 0"/>
    <s v="NA"/>
    <s v="Stabilized"/>
    <s v="Woodson HS"/>
  </r>
  <r>
    <n v="203"/>
    <x v="0"/>
    <n v="2"/>
    <s v="Amidon-Bowen Elementary"/>
    <s v="401 Eye St  SW"/>
    <n v="400"/>
    <s v="ES"/>
    <n v="70800"/>
    <n v="5993305"/>
    <n v="0"/>
    <n v="5993305"/>
    <s v="Jefferson Acad. MS"/>
    <n v="345"/>
    <n v="6"/>
    <n v="254"/>
    <n v="90"/>
    <n v="0.73623188405797102"/>
    <n v="0.26086956521739102"/>
    <n v="1.7391304347826101E-2"/>
    <n v="205"/>
    <n v="14983.262500000001"/>
    <n v="84.651200564971703"/>
    <x v="0"/>
    <s v="Phase I"/>
    <n v="2012"/>
    <s v="Partial Modernization"/>
    <s v="Eastern HS"/>
  </r>
  <r>
    <n v="450"/>
    <x v="0"/>
    <n v="8"/>
    <s v="Anacostia High"/>
    <s v="1601 16th St  SE"/>
    <n v="837"/>
    <s v="HS"/>
    <n v="204992"/>
    <n v="68228069"/>
    <n v="0"/>
    <n v="68860993"/>
    <m/>
    <n v="661"/>
    <n v="0"/>
    <n v="586"/>
    <n v="186"/>
    <n v="0.88653555219364599"/>
    <n v="0.28139183055975803"/>
    <n v="0"/>
    <n v="310"/>
    <n v="81515.016726403803"/>
    <n v="332.83283737902002"/>
    <x v="0"/>
    <s v="Full"/>
    <n v="2012"/>
    <s v="Full Modernization"/>
    <s v="Anacostia HS"/>
  </r>
  <r>
    <n v="452"/>
    <x v="0"/>
    <n v="8"/>
    <s v="Ballou High"/>
    <s v="3401 4th St  SE"/>
    <n v="1520"/>
    <s v="HS"/>
    <n v="356000"/>
    <n v="141737725"/>
    <n v="4007"/>
    <n v="162976011"/>
    <m/>
    <n v="755"/>
    <n v="0"/>
    <n v="644"/>
    <n v="276"/>
    <n v="0.852980132450331"/>
    <n v="0.36556291390728501"/>
    <n v="0"/>
    <n v="472"/>
    <n v="93248.503289473694"/>
    <n v="398.13967696629197"/>
    <x v="0"/>
    <s v="Full"/>
    <n v="2015"/>
    <s v="Full Replacement"/>
    <s v="Ballou HS"/>
  </r>
  <r>
    <n v="462"/>
    <x v="0"/>
    <n v="8"/>
    <s v="Ballou STAY"/>
    <s v="3401 4th St  SE"/>
    <s v="NA"/>
    <s v="ADULT"/>
    <s v="NA"/>
    <n v="0"/>
    <n v="0"/>
    <n v="0"/>
    <s v="NA"/>
    <n v="591"/>
    <n v="0"/>
    <n v="0"/>
    <n v="52"/>
    <n v="0"/>
    <n v="8.7986463620981406E-2"/>
    <n v="0"/>
    <n v="602"/>
    <s v="NA"/>
    <s v="NA"/>
    <x v="0"/>
    <s v="Full"/>
    <n v="2015"/>
    <s v="NA"/>
    <s v="City-Wide"/>
  </r>
  <r>
    <n v="204"/>
    <x v="0"/>
    <n v="1"/>
    <s v="Bancroft Elementary"/>
    <s v="1755 Newton St  NW"/>
    <n v="563"/>
    <s v="ES"/>
    <n v="79792"/>
    <n v="1446450"/>
    <n v="59943000"/>
    <n v="66496000"/>
    <s v="Deal MS"/>
    <n v="508"/>
    <n v="279"/>
    <n v="181"/>
    <n v="54"/>
    <n v="0.35629921259842501"/>
    <n v="0.10629921259842499"/>
    <n v="0.54921259842519699"/>
    <n v="157"/>
    <n v="2569.18294849023"/>
    <n v="18.1277571686385"/>
    <x v="0"/>
    <s v="Phase 0"/>
    <n v="2018"/>
    <s v="Full Modernization"/>
    <s v="Wilson HS"/>
  </r>
  <r>
    <n v="205"/>
    <x v="0"/>
    <n v="4"/>
    <s v="Barnard Elementary"/>
    <s v="430 Decatur St  NW"/>
    <n v="486"/>
    <s v="ES"/>
    <n v="72496"/>
    <n v="24386910"/>
    <n v="0"/>
    <n v="24386910"/>
    <s v="Truesdell or West EC (6th-8th)"/>
    <n v="602"/>
    <n v="193"/>
    <n v="284"/>
    <n v="72"/>
    <n v="0.47176079734219301"/>
    <n v="0.11960132890365401"/>
    <n v="0.32059800664451799"/>
    <n v="120"/>
    <n v="50178.827160493798"/>
    <n v="336.38973184727399"/>
    <x v="0"/>
    <s v="Full"/>
    <n v="2003"/>
    <s v="Full Replacement"/>
    <s v="Roosevelt HS"/>
  </r>
  <r>
    <n v="206"/>
    <x v="0"/>
    <n v="7"/>
    <s v="Beers Elementary"/>
    <s v="3600 Alabama Ave  SE"/>
    <n v="430"/>
    <s v="ES"/>
    <n v="77488"/>
    <n v="14813933"/>
    <n v="-24188"/>
    <n v="15123196"/>
    <s v="Sousa MS"/>
    <n v="438"/>
    <n v="1"/>
    <n v="243"/>
    <n v="79"/>
    <n v="0.55479452054794498"/>
    <n v="0.18036529680365301"/>
    <n v="2.2831050228310501E-3"/>
    <n v="177"/>
    <n v="34451.006976744196"/>
    <n v="191.177124199876"/>
    <x v="0"/>
    <s v="Phase I"/>
    <n v="2013"/>
    <s v="Partial Modernization"/>
    <s v="Anacostia HS"/>
  </r>
  <r>
    <n v="402"/>
    <x v="0"/>
    <n v="1"/>
    <s v="Benjamin Banneker High"/>
    <s v="800 Euclid St  NW"/>
    <n v="620"/>
    <s v="HS"/>
    <n v="180000"/>
    <n v="671104"/>
    <n v="77074000"/>
    <n v="78745104"/>
    <m/>
    <n v="449"/>
    <n v="3"/>
    <n v="113"/>
    <n v="0"/>
    <n v="0.25167037861915398"/>
    <n v="0"/>
    <n v="6.6815144766147003E-3"/>
    <n v="401"/>
    <n v="1082.42580645161"/>
    <n v="3.7283555555555599"/>
    <x v="0"/>
    <s v="Phase 0"/>
    <s v="NA"/>
    <s v="Stabilized"/>
    <s v="City-Wide"/>
  </r>
  <r>
    <n v="212"/>
    <x v="0"/>
    <n v="6"/>
    <s v="Brent Elementary"/>
    <s v="301 North Carolina Ave  SE"/>
    <n v="369"/>
    <s v="ES"/>
    <n v="47500"/>
    <n v="4475354"/>
    <n v="0"/>
    <n v="4485194"/>
    <s v="Jefferson Acad. MS"/>
    <n v="368"/>
    <n v="5"/>
    <n v="23"/>
    <n v="22"/>
    <n v="6.25E-2"/>
    <n v="5.9782608695652197E-2"/>
    <n v="1.3586956521739101E-2"/>
    <n v="129"/>
    <n v="12128.330623306199"/>
    <n v="94.217978947368394"/>
    <x v="0"/>
    <s v="Phase I"/>
    <n v="2009"/>
    <s v="Partial Modernization"/>
    <s v="Eastern HS"/>
  </r>
  <r>
    <n v="213"/>
    <x v="0"/>
    <n v="4"/>
    <s v="Brightwood Education Campus"/>
    <s v="1300 Nicholson St NW"/>
    <n v="584"/>
    <s v="ES/MS"/>
    <n v="78000"/>
    <n v="22265461"/>
    <n v="0"/>
    <n v="22269148"/>
    <m/>
    <n v="639"/>
    <n v="379"/>
    <n v="302"/>
    <n v="78"/>
    <n v="0.47261345852895098"/>
    <n v="0.122065727699531"/>
    <n v="0.59311424100156496"/>
    <n v="122"/>
    <n v="38125.789383561598"/>
    <n v="285.45462820512802"/>
    <x v="0"/>
    <s v="Full"/>
    <n v="2005"/>
    <s v="Full Modernization"/>
    <s v="Coolidge HS"/>
  </r>
  <r>
    <s v="NA"/>
    <x v="0"/>
    <n v="5"/>
    <s v="Brookland Middle"/>
    <s v=" 1150  Michigan Avenue, NE"/>
    <n v="540"/>
    <s v="MS"/>
    <n v="110000"/>
    <n v="58053351"/>
    <n v="-1202174"/>
    <n v="62711400"/>
    <s v="NA"/>
    <s v="NA"/>
    <s v="NA"/>
    <s v="NA"/>
    <s v="NA"/>
    <s v="NA"/>
    <s v="NA"/>
    <s v="NA"/>
    <s v="NA"/>
    <n v="107506.20555555599"/>
    <n v="527.75773636363601"/>
    <x v="0"/>
    <s v="Full"/>
    <n v="2015"/>
    <s v="Full Replacement"/>
    <s v="Dunbar HS"/>
  </r>
  <r>
    <n v="404"/>
    <x v="0"/>
    <n v="5"/>
    <s v="Browne Education Campus"/>
    <s v="850 26th St  NE"/>
    <n v="804"/>
    <s v="ES/MS"/>
    <n v="215392"/>
    <n v="131951"/>
    <n v="20636000"/>
    <n v="23793129"/>
    <m/>
    <n v="353"/>
    <n v="23"/>
    <n v="241"/>
    <n v="56"/>
    <n v="0.68271954674221003"/>
    <n v="0.15864022662889499"/>
    <n v="6.5155807365439106E-2"/>
    <n v="610"/>
    <n v="164.11815920398001"/>
    <n v="0.61260863913237296"/>
    <x v="0"/>
    <s v="Phase 0"/>
    <s v="NA"/>
    <s v="Stabilized"/>
    <s v="Eastern HS"/>
  </r>
  <r>
    <s v="NA"/>
    <x v="0"/>
    <n v="1"/>
    <s v="Bruce Monroe ES (demolished)"/>
    <s v="3012 Georgia Ave NW"/>
    <s v="NA"/>
    <s v="NA"/>
    <n v="110700"/>
    <n v="1499358"/>
    <n v="0"/>
    <n v="1499358"/>
    <s v="NA"/>
    <s v="NA"/>
    <s v="NA"/>
    <s v="NA"/>
    <s v="NA"/>
    <s v="NA"/>
    <s v="NA"/>
    <s v="NA"/>
    <s v="NA"/>
    <s v="NA"/>
    <n v="13.544336043360399"/>
    <x v="1"/>
    <s v="NA"/>
    <s v="NA"/>
    <s v="Demolished"/>
    <s v="NA"/>
  </r>
  <r>
    <n v="220"/>
    <x v="0"/>
    <n v="5"/>
    <s v="Burroughs Elementary"/>
    <s v="1820 Monroe St  NE"/>
    <n v="450"/>
    <s v="ES/MS"/>
    <n v="69696"/>
    <n v="8239048"/>
    <n v="0"/>
    <n v="8866114"/>
    <s v="Brookland MS"/>
    <n v="297"/>
    <n v="14"/>
    <n v="156"/>
    <n v="53"/>
    <n v="0.52525252525252497"/>
    <n v="0.178451178451178"/>
    <n v="4.7138047138047097E-2"/>
    <n v="235"/>
    <n v="18308.995555555601"/>
    <n v="118.214072543618"/>
    <x v="0"/>
    <s v="Phase I"/>
    <n v="2013"/>
    <s v="Partial Modernization"/>
    <s v="Dunbar HS"/>
  </r>
  <r>
    <n v="221"/>
    <x v="0"/>
    <n v="7"/>
    <s v="Burrville Elementary"/>
    <s v="801 Division Ave  NE"/>
    <n v="400"/>
    <s v="ES"/>
    <n v="94992"/>
    <n v="2991980"/>
    <n v="0"/>
    <n v="2996347"/>
    <s v="Kelly Miller MS"/>
    <n v="360"/>
    <n v="2"/>
    <n v="244"/>
    <n v="36"/>
    <n v="0.67777777777777803"/>
    <n v="0.1"/>
    <n v="5.5555555555555601E-3"/>
    <n v="264"/>
    <n v="7479.95"/>
    <n v="31.497178709786098"/>
    <x v="0"/>
    <s v="Phase I"/>
    <n v="2010"/>
    <s v="Partial Modernization"/>
    <s v="Woodson HS"/>
  </r>
  <r>
    <n v="247"/>
    <x v="0"/>
    <n v="7"/>
    <s v="C.W. Harris Elementary"/>
    <s v="301 53rd St  SE"/>
    <n v="438"/>
    <s v="ES"/>
    <n v="56000"/>
    <n v="0"/>
    <n v="12606000"/>
    <n v="12606000"/>
    <s v="Kelly Miller MS"/>
    <n v="291"/>
    <n v="2"/>
    <n v="229"/>
    <n v="40"/>
    <n v="0.78694158075601395"/>
    <n v="0.13745704467354"/>
    <n v="6.8728522336769802E-3"/>
    <n v="192"/>
    <n v="0"/>
    <n v="0"/>
    <x v="0"/>
    <s v="Phase 0"/>
    <s v="NA"/>
    <s v="Stabilized"/>
    <s v="Woodson HS"/>
  </r>
  <r>
    <n v="454"/>
    <x v="0"/>
    <n v="1"/>
    <s v="Cardozo Education Campus"/>
    <s v="1200 Clifton St. NW"/>
    <n v="1070"/>
    <s v="MS/HS"/>
    <n v="397400"/>
    <n v="131527974"/>
    <n v="0"/>
    <n v="132124454"/>
    <m/>
    <n v="781"/>
    <n v="266"/>
    <n v="573"/>
    <n v="188"/>
    <n v="0.733674775928297"/>
    <n v="0.240717029449424"/>
    <n v="0.34058898847631203"/>
    <n v="509"/>
    <n v="122923.340186916"/>
    <n v="330.97124811273301"/>
    <x v="0"/>
    <s v="Full"/>
    <n v="2013"/>
    <s v="Full Modernization"/>
    <s v="Cardozo HS (9-12)"/>
  </r>
  <r>
    <n v="947"/>
    <x v="0"/>
    <n v="5"/>
    <s v="CHOICE Academy at Emery"/>
    <s v="1720 1st St NE"/>
    <s v="NA"/>
    <s v="ALT"/>
    <n v="63800"/>
    <n v="0"/>
    <s v="NA"/>
    <s v="NA"/>
    <s v="NA"/>
    <n v="5"/>
    <n v="0"/>
    <n v="0"/>
    <n v="0"/>
    <n v="0"/>
    <n v="0"/>
    <n v="0"/>
    <s v="NA"/>
    <s v="NA"/>
    <n v="0"/>
    <x v="2"/>
    <s v="NA"/>
    <s v="NA"/>
    <s v="Stabilized"/>
    <s v="NA"/>
  </r>
  <r>
    <n v="224"/>
    <x v="0"/>
    <n v="1"/>
    <s v="Cleveland Elementary"/>
    <s v="1825 8th St  NW"/>
    <n v="320"/>
    <s v="ES"/>
    <n v="53000"/>
    <n v="20270264"/>
    <n v="0"/>
    <n v="20270264"/>
    <s v="Cardozo EC (6-8)"/>
    <n v="308"/>
    <n v="47"/>
    <n v="137"/>
    <n v="36"/>
    <n v="0.44480519480519498"/>
    <n v="0.11688311688311701"/>
    <n v="0.15259740259740301"/>
    <n v="172"/>
    <n v="63344.574999999997"/>
    <n v="382.45781132075501"/>
    <x v="0"/>
    <s v="Full"/>
    <n v="2004"/>
    <s v="Full Modernization"/>
    <s v="Cardozo HS (9-12)"/>
  </r>
  <r>
    <n v="442"/>
    <x v="0"/>
    <n v="1"/>
    <s v="Columbia Heights Education Campus (CHEC)"/>
    <s v="3101 16th St  NW"/>
    <n v="1400"/>
    <s v="MS/HS"/>
    <n v="325218"/>
    <n v="78652173"/>
    <n v="0"/>
    <n v="78652173"/>
    <m/>
    <n v="1384"/>
    <n v="429"/>
    <n v="744"/>
    <n v="153"/>
    <n v="0.53757225433526001"/>
    <n v="0.110549132947977"/>
    <n v="0.30997109826589597"/>
    <n v="235"/>
    <n v="56180.123571428601"/>
    <n v="241.84446432854301"/>
    <x v="0"/>
    <s v="Full"/>
    <n v="2006"/>
    <s v="Full Replacement"/>
    <s v="Cardozo HS (9-12)"/>
  </r>
  <r>
    <n v="455"/>
    <x v="0"/>
    <n v="4"/>
    <s v="Coolidge High"/>
    <s v="6315 5th St  NW"/>
    <n v="1105"/>
    <s v="HS"/>
    <n v="271300"/>
    <n v="2537691"/>
    <n v="116633000"/>
    <n v="122176717"/>
    <m/>
    <n v="395"/>
    <n v="50"/>
    <n v="301"/>
    <n v="104"/>
    <n v="0.76202531645569604"/>
    <n v="0.26329113924050601"/>
    <n v="0.126582278481013"/>
    <n v="687"/>
    <n v="2296.5529411764701"/>
    <n v="9.3538186509399193"/>
    <x v="0"/>
    <s v="Phase 0"/>
    <s v="NA"/>
    <s v="Stabilized"/>
    <s v="Coolidge HS"/>
  </r>
  <r>
    <n v="405"/>
    <x v="0"/>
    <n v="3"/>
    <s v="Deal Middle"/>
    <s v="3815 Fort Dr  NW"/>
    <n v="1370"/>
    <s v="MS"/>
    <n v="223689"/>
    <n v="73524856"/>
    <n v="0"/>
    <n v="74154641"/>
    <m/>
    <n v="1312"/>
    <n v="47"/>
    <n v="99"/>
    <n v="166"/>
    <n v="7.5457317073170702E-2"/>
    <n v="0.126524390243902"/>
    <n v="3.58231707317073E-2"/>
    <n v="170"/>
    <n v="53667.778102189797"/>
    <n v="328.69231835271302"/>
    <x v="0"/>
    <s v="Full"/>
    <n v="2009"/>
    <s v="Full Modernization"/>
    <s v="Wilson HS"/>
  </r>
  <r>
    <n v="231"/>
    <x v="0"/>
    <n v="7"/>
    <s v="Drew Elementary"/>
    <s v="5600 Eads St  NE"/>
    <n v="362"/>
    <s v="ES"/>
    <n v="72800"/>
    <n v="4898637"/>
    <n v="0"/>
    <n v="4938279"/>
    <s v="Kelly Miller MS"/>
    <n v="201"/>
    <n v="0"/>
    <n v="166"/>
    <n v="34"/>
    <n v="0.82587064676616895"/>
    <n v="0.16915422885572101"/>
    <n v="0"/>
    <n v="362"/>
    <n v="13532.146408839801"/>
    <n v="67.288969780219801"/>
    <x v="0"/>
    <s v="Phase I"/>
    <n v="2010"/>
    <s v="Partial Modernization"/>
    <s v="Woodson HS"/>
  </r>
  <r>
    <n v="467"/>
    <x v="0"/>
    <n v="5"/>
    <s v="Dunbar High"/>
    <s v="101 N St. NW"/>
    <n v="1100"/>
    <s v="HS"/>
    <n v="260000"/>
    <n v="122897293"/>
    <n v="-250000"/>
    <n v="125144890"/>
    <m/>
    <n v="653"/>
    <n v="6"/>
    <n v="483"/>
    <n v="198"/>
    <n v="0.73966309341500802"/>
    <n v="0.30321592649310902"/>
    <n v="9.18836140888208E-3"/>
    <n v="398"/>
    <n v="111724.811818182"/>
    <n v="472.68189615384603"/>
    <x v="0"/>
    <s v="Full"/>
    <n v="2013"/>
    <s v="Full Replacement"/>
    <s v="Dunbar HS"/>
  </r>
  <r>
    <n v="457"/>
    <x v="0"/>
    <n v="6"/>
    <s v="Eastern High"/>
    <s v="1700 East Capitol St NE"/>
    <n v="1100"/>
    <s v="HS"/>
    <n v="310721"/>
    <n v="74502874"/>
    <n v="0"/>
    <n v="74503071"/>
    <m/>
    <n v="1025"/>
    <n v="3"/>
    <n v="714"/>
    <n v="296"/>
    <n v="0.69658536585365805"/>
    <n v="0.28878048780487803"/>
    <n v="2.9268292682926799E-3"/>
    <n v="303"/>
    <n v="67729.885454545496"/>
    <n v="239.774183270522"/>
    <x v="0"/>
    <s v="Full"/>
    <n v="2010"/>
    <s v="Full Modernization"/>
    <s v="Eastern HS"/>
  </r>
  <r>
    <n v="232"/>
    <x v="0"/>
    <n v="3"/>
    <s v="Eaton Elementary"/>
    <s v="3301 Lowell St  NW"/>
    <n v="415"/>
    <s v="ES"/>
    <n v="49096"/>
    <n v="81414"/>
    <n v="15552000"/>
    <n v="15633414"/>
    <s v="Hardy MS"/>
    <n v="475"/>
    <n v="43"/>
    <n v="26"/>
    <n v="35"/>
    <n v="5.4736842105263202E-2"/>
    <n v="7.3684210526315796E-2"/>
    <n v="9.0526315789473705E-2"/>
    <n v="191"/>
    <n v="196.17831325301199"/>
    <n v="1.6582613654880201"/>
    <x v="0"/>
    <s v="Phase 0"/>
    <s v="NA"/>
    <s v="Stabilized"/>
    <s v="Wilson HS"/>
  </r>
  <r>
    <n v="407"/>
    <x v="0"/>
    <n v="6"/>
    <s v="Eliot-Hine Middle"/>
    <s v="1830 Constitution Ave  NE"/>
    <n v="742"/>
    <s v="MS"/>
    <n v="155072"/>
    <n v="210957"/>
    <n v="40911043"/>
    <n v="42653975"/>
    <m/>
    <n v="257"/>
    <n v="2"/>
    <n v="161"/>
    <n v="63"/>
    <n v="0.62645914396887203"/>
    <n v="0.24513618677042801"/>
    <n v="7.7821011673151804E-3"/>
    <n v="603"/>
    <n v="284.30862533692698"/>
    <n v="1.3603809843169601"/>
    <x v="0"/>
    <s v="Phase 0"/>
    <s v="NA"/>
    <s v="Stabilized"/>
    <s v="Eastern HS"/>
  </r>
  <r>
    <n v="471"/>
    <x v="0"/>
    <n v="2"/>
    <s v="Ellington School of the Arts"/>
    <s v="3500 R St NW"/>
    <n v="500"/>
    <s v="HS"/>
    <n v="258072"/>
    <n v="34081441"/>
    <n v="61688778"/>
    <n v="180437856"/>
    <m/>
    <n v="523"/>
    <n v="5"/>
    <n v="175"/>
    <n v="25"/>
    <n v="0.33460803059273397"/>
    <n v="4.7801147227533501E-2"/>
    <n v="9.5602294455066905E-3"/>
    <n v="320"/>
    <n v="68162.881999999998"/>
    <n v="132.06175408413199"/>
    <x v="0"/>
    <s v="Full"/>
    <n v="2017"/>
    <s v="Full Modernization"/>
    <s v="City-Wide"/>
  </r>
  <r>
    <n v="238"/>
    <x v="0"/>
    <n v="8"/>
    <s v="Garfield Elementary"/>
    <s v="2435 Alabama Ave  SE"/>
    <n v="365"/>
    <s v="ES"/>
    <n v="58904"/>
    <n v="1082203"/>
    <n v="12583908"/>
    <n v="14338493"/>
    <s v="Johnson MS"/>
    <n v="284"/>
    <n v="0"/>
    <n v="233"/>
    <n v="35"/>
    <n v="0.82042253521126796"/>
    <n v="0.12323943661971801"/>
    <n v="0"/>
    <n v="207"/>
    <n v="2964.9397260274"/>
    <n v="18.372317669428199"/>
    <x v="0"/>
    <s v="Phase 0"/>
    <s v="NA"/>
    <s v="Stabilized"/>
    <s v="Ballou HS"/>
  </r>
  <r>
    <s v="NA"/>
    <x v="0"/>
    <n v="1"/>
    <s v="Garnett Patterson"/>
    <s v="2001 10th St NW"/>
    <s v="NA"/>
    <s v="MS"/>
    <n v="82700"/>
    <n v="5560714"/>
    <n v="0"/>
    <n v="5560714"/>
    <s v="NA"/>
    <s v="NA"/>
    <s v="NA"/>
    <s v="NA"/>
    <s v="NA"/>
    <s v="NA"/>
    <s v="NA"/>
    <s v="NA"/>
    <s v="NA"/>
    <s v="NA"/>
    <n v="67.239588875453407"/>
    <x v="1"/>
    <s v="NA"/>
    <s v="NA"/>
    <s v="Stabilized"/>
    <s v="NA"/>
  </r>
  <r>
    <n v="239"/>
    <x v="0"/>
    <n v="2"/>
    <s v="Garrison Elementary"/>
    <s v="1200 S St  NW"/>
    <n v="356"/>
    <s v="ES"/>
    <n v="60200"/>
    <n v="655646"/>
    <n v="20000000"/>
    <n v="24000000"/>
    <s v="Cardozo EC (6-8)"/>
    <n v="244"/>
    <n v="35"/>
    <n v="117"/>
    <n v="40"/>
    <n v="0.47950819672131101"/>
    <n v="0.16393442622950799"/>
    <n v="0.14344262295082"/>
    <n v="247"/>
    <n v="1841.70224719101"/>
    <n v="10.891129568106299"/>
    <x v="0"/>
    <s v="Phase 0"/>
    <s v="NA"/>
    <s v="Stabilized"/>
    <s v="Cardozo HS (9-12)"/>
  </r>
  <r>
    <n v="227"/>
    <x v="0"/>
    <n v="1"/>
    <s v="H.D. Cooke Elementary"/>
    <s v="2525 17th St NW"/>
    <n v="440"/>
    <s v="ES"/>
    <n v="85696"/>
    <n v="32500688"/>
    <n v="0"/>
    <n v="32500688"/>
    <s v="CHEC (6-8)"/>
    <n v="400"/>
    <n v="164"/>
    <n v="215"/>
    <n v="42"/>
    <n v="0.53749999999999998"/>
    <n v="0.105"/>
    <n v="0.41"/>
    <n v="214"/>
    <n v="73865.2"/>
    <n v="379.25560119492201"/>
    <x v="0"/>
    <s v="Full"/>
    <n v="2009"/>
    <s v="Full Modernization"/>
    <s v="Cardozo HS (9-12)"/>
  </r>
  <r>
    <n v="413"/>
    <x v="0"/>
    <n v="8"/>
    <s v="Hart Middle"/>
    <s v="601 Mississippi Ave  SE"/>
    <n v="912"/>
    <s v="MS"/>
    <n v="210700"/>
    <n v="13075759"/>
    <n v="0"/>
    <n v="13214760"/>
    <s v="NA"/>
    <n v="479"/>
    <n v="0"/>
    <n v="393"/>
    <n v="128"/>
    <n v="0.82045929018789099"/>
    <n v="0.26722338204592899"/>
    <n v="0"/>
    <n v="440"/>
    <n v="14337.4550438596"/>
    <n v="62.0586568580921"/>
    <x v="0"/>
    <s v="Phase I"/>
    <n v="2011"/>
    <s v="Partial Modernization"/>
    <s v="Ballou HS"/>
  </r>
  <r>
    <n v="258"/>
    <x v="0"/>
    <n v="3"/>
    <s v="Hearst Elementary"/>
    <s v="3950 37th St  NW"/>
    <n v="330"/>
    <s v="ES"/>
    <n v="62309"/>
    <n v="35678706"/>
    <n v="361277"/>
    <n v="43433519"/>
    <s v="Deal MS"/>
    <n v="291"/>
    <n v="28"/>
    <n v="39"/>
    <n v="25"/>
    <n v="0.134020618556701"/>
    <n v="8.5910652920962199E-2"/>
    <n v="9.6219931271477696E-2"/>
    <n v="214"/>
    <n v="108117.290909091"/>
    <n v="572.60918968367298"/>
    <x v="0"/>
    <s v="Full"/>
    <n v="2015"/>
    <s v="Full Modernization"/>
    <s v="Wilson HS"/>
  </r>
  <r>
    <n v="249"/>
    <x v="0"/>
    <n v="8"/>
    <s v="Hendley Elementary"/>
    <s v="425 Chesapeake St  SE"/>
    <n v="520"/>
    <s v="ES"/>
    <n v="73200"/>
    <n v="15937127"/>
    <n v="0"/>
    <n v="16150915"/>
    <s v="Hart MS"/>
    <n v="503"/>
    <n v="0"/>
    <n v="453"/>
    <n v="84"/>
    <n v="0.90059642147117303"/>
    <n v="0.166998011928429"/>
    <n v="0"/>
    <n v="146"/>
    <n v="30648.321153846198"/>
    <n v="217.72031420765001"/>
    <x v="0"/>
    <s v="Phase I"/>
    <n v="2013"/>
    <s v="Partial Modernization"/>
    <s v="Ballou HS"/>
  </r>
  <r>
    <n v="251"/>
    <x v="0"/>
    <n v="7"/>
    <s v="Houston Elementary"/>
    <s v="1100 50th Pl  NE"/>
    <n v="398"/>
    <s v="ES"/>
    <n v="59896"/>
    <n v="1191032"/>
    <n v="15693000"/>
    <n v="16943000"/>
    <s v="Kelly Miller MS"/>
    <n v="279"/>
    <n v="3"/>
    <n v="209"/>
    <n v="40"/>
    <n v="0.74910394265233005"/>
    <n v="0.14336917562724"/>
    <n v="1.0752688172042999E-2"/>
    <n v="215"/>
    <n v="2992.5427135678401"/>
    <n v="19.885000667824201"/>
    <x v="0"/>
    <s v="Phase 0"/>
    <s v="NA"/>
    <s v="Stabilized"/>
    <s v="Woodson HS"/>
  </r>
  <r>
    <n v="252"/>
    <x v="0"/>
    <n v="2"/>
    <s v="Hyde-Addison Elementary"/>
    <s v="3219 O St  NW"/>
    <n v="330"/>
    <s v="ES"/>
    <n v="37504"/>
    <n v="19157333"/>
    <n v="22284976"/>
    <n v="43519223"/>
    <s v="Hardy MS"/>
    <n v="305"/>
    <n v="29"/>
    <n v="24"/>
    <n v="25"/>
    <n v="7.86885245901639E-2"/>
    <n v="8.1967213114754106E-2"/>
    <n v="9.5081967213114807E-2"/>
    <n v="123"/>
    <n v="58052.524242424202"/>
    <n v="510.80772717576798"/>
    <x v="0"/>
    <s v="Phase I"/>
    <n v="2014"/>
    <s v="Full Modernization"/>
    <s v="Wilson HS"/>
  </r>
  <r>
    <n v="339"/>
    <x v="0"/>
    <n v="6"/>
    <s v="J.O. Wilson Elementary"/>
    <s v="660 K Street NE"/>
    <n v="480"/>
    <s v="ES"/>
    <n v="98896"/>
    <n v="4264356"/>
    <n v="0"/>
    <n v="4264356"/>
    <s v="Stuart-Hobson MS"/>
    <n v="466"/>
    <n v="6"/>
    <n v="232"/>
    <n v="47"/>
    <n v="0.49785407725321901"/>
    <n v="0.100858369098712"/>
    <n v="1.28755364806867E-2"/>
    <n v="212"/>
    <n v="8884.0750000000007"/>
    <n v="43.119600388286699"/>
    <x v="0"/>
    <s v="Phase I"/>
    <n v="2010"/>
    <s v="Partial Modernization"/>
    <s v="Eastern HS"/>
  </r>
  <r>
    <n v="254"/>
    <x v="0"/>
    <n v="3"/>
    <s v="Janney Elementary"/>
    <s v="4130 Albemarle St  NW"/>
    <n v="700"/>
    <s v="ES"/>
    <n v="96083"/>
    <n v="37443325"/>
    <n v="0"/>
    <n v="37949758"/>
    <s v="Deal MS"/>
    <n v="693"/>
    <n v="30"/>
    <n v="8"/>
    <n v="38"/>
    <n v="1.1544011544011501E-2"/>
    <n v="5.4834054834054798E-2"/>
    <n v="4.3290043290043302E-2"/>
    <n v="139"/>
    <n v="53490.464285714297"/>
    <n v="389.69770927219201"/>
    <x v="0"/>
    <s v="Full"/>
    <n v="2011"/>
    <s v="Full Modernization"/>
    <s v="Wilson HS"/>
  </r>
  <r>
    <n v="416"/>
    <x v="0"/>
    <n v="8"/>
    <s v="Johnson Middle"/>
    <s v="1400 Bruce Pl  SE"/>
    <n v="730"/>
    <s v="MS"/>
    <n v="182496"/>
    <n v="18602234"/>
    <n v="-5857"/>
    <n v="20521528"/>
    <s v="NA"/>
    <n v="291"/>
    <n v="3"/>
    <n v="229"/>
    <n v="103"/>
    <n v="0.78694158075601395"/>
    <n v="0.353951890034364"/>
    <n v="1.03092783505155E-2"/>
    <n v="627"/>
    <n v="25482.512328767101"/>
    <n v="101.932283447308"/>
    <x v="0"/>
    <s v="Phase I"/>
    <n v="2013"/>
    <s v="Partial Modernization"/>
    <s v="Ballou HS"/>
  </r>
  <r>
    <n v="421"/>
    <x v="0"/>
    <n v="7"/>
    <s v="Kelly Miller Middle"/>
    <s v="301 49th St  NE"/>
    <n v="600"/>
    <s v="MS"/>
    <n v="114992"/>
    <n v="34578507"/>
    <n v="0"/>
    <n v="34578507"/>
    <m/>
    <n v="546"/>
    <n v="7"/>
    <n v="382"/>
    <n v="146"/>
    <n v="0.69963369963370003"/>
    <n v="0.267399267399267"/>
    <n v="1.2820512820512799E-2"/>
    <n v="211"/>
    <n v="57630.845000000001"/>
    <n v="300.70358807569198"/>
    <x v="0"/>
    <s v="Full"/>
    <n v="2004"/>
    <s v="Full Replacement"/>
    <s v="Woodson HS"/>
  </r>
  <r>
    <n v="257"/>
    <x v="0"/>
    <n v="8"/>
    <s v="Ketcham Elementary"/>
    <s v="1919 15th St  SE"/>
    <n v="325"/>
    <s v="ES"/>
    <n v="88288"/>
    <n v="8328691"/>
    <n v="0"/>
    <n v="8336451"/>
    <s v="Kramer MS"/>
    <n v="309"/>
    <n v="0"/>
    <n v="265"/>
    <n v="37"/>
    <n v="0.85760517799352798"/>
    <n v="0.119741100323625"/>
    <n v="0"/>
    <n v="286"/>
    <n v="25626.741538461501"/>
    <n v="94.335481605654195"/>
    <x v="0"/>
    <s v="Phase I"/>
    <n v="2012"/>
    <s v="Partial Modernization"/>
    <s v="Anacostia HS"/>
  </r>
  <r>
    <n v="272"/>
    <x v="0"/>
    <n v="3"/>
    <s v="Key Elementary"/>
    <s v="5001 Dana Pl  NW"/>
    <n v="364"/>
    <s v="ES"/>
    <n v="50000"/>
    <n v="13007488"/>
    <n v="0"/>
    <n v="13007488"/>
    <s v="Hardy MS"/>
    <n v="383"/>
    <n v="28"/>
    <n v="12"/>
    <n v="27"/>
    <n v="3.1331592689295001E-2"/>
    <n v="7.0496083550913802E-2"/>
    <n v="7.3107049608355096E-2"/>
    <n v="131"/>
    <n v="35734.857142857101"/>
    <n v="260.14976000000001"/>
    <x v="0"/>
    <s v="Full"/>
    <n v="2003"/>
    <s v="Full Modernization"/>
    <s v="Wilson HS"/>
  </r>
  <r>
    <n v="259"/>
    <x v="0"/>
    <n v="7"/>
    <s v="Kimball Elementary"/>
    <s v="3375 Minnesota Ave  SE"/>
    <n v="398"/>
    <s v="ES"/>
    <n v="83392"/>
    <n v="0"/>
    <n v="17696000"/>
    <n v="17696000"/>
    <s v="Sousa MS"/>
    <n v="348"/>
    <n v="0"/>
    <n v="268"/>
    <n v="48"/>
    <n v="0.77011494252873602"/>
    <n v="0.13793103448275901"/>
    <n v="0"/>
    <n v="240"/>
    <n v="0"/>
    <n v="0"/>
    <x v="0"/>
    <s v="Phase 0"/>
    <s v="NA"/>
    <s v="Stabilized"/>
    <s v="Anacostia HS"/>
  </r>
  <r>
    <n v="344"/>
    <x v="0"/>
    <n v="8"/>
    <s v="King, M.L. Elementary"/>
    <s v="3200 6th St  SE"/>
    <n v="444"/>
    <s v="ES"/>
    <n v="65496"/>
    <n v="4118755"/>
    <n v="372458"/>
    <n v="6567738"/>
    <s v="Hart MS"/>
    <n v="372"/>
    <n v="2"/>
    <n v="327"/>
    <n v="55"/>
    <n v="0.87903225806451601"/>
    <n v="0.14784946236559099"/>
    <n v="5.3763440860215101E-3"/>
    <n v="176"/>
    <n v="9276.4752252252292"/>
    <n v="62.885596066935399"/>
    <x v="0"/>
    <s v="Phase 0"/>
    <s v="NA"/>
    <s v="Stabilized"/>
    <s v="Ballou HS"/>
  </r>
  <r>
    <n v="417"/>
    <x v="0"/>
    <n v="8"/>
    <s v="Kramer Middle"/>
    <s v="1700 Q St  SE"/>
    <n v="600"/>
    <s v="MS"/>
    <n v="153984"/>
    <n v="30951777"/>
    <n v="0"/>
    <n v="35059047"/>
    <s v="NA"/>
    <n v="333"/>
    <n v="0"/>
    <n v="267"/>
    <n v="110"/>
    <n v="0.80180180180180205"/>
    <n v="0.33033033033032999"/>
    <n v="0"/>
    <n v="462"/>
    <n v="51586.294999999998"/>
    <n v="201.00644872194499"/>
    <x v="0"/>
    <s v="Phase I"/>
    <n v="2014"/>
    <s v="Partial Modernization"/>
    <s v="Anacostia HS"/>
  </r>
  <r>
    <n v="261"/>
    <x v="0"/>
    <n v="4"/>
    <s v="Lafayette Elementary"/>
    <s v="5701 Broad Branch Rd  NW"/>
    <n v="516"/>
    <s v="ES"/>
    <n v="113600"/>
    <n v="9939007"/>
    <n v="59373105"/>
    <n v="78650000"/>
    <s v="Deal MS"/>
    <n v="697"/>
    <n v="21"/>
    <n v="19"/>
    <n v="47"/>
    <n v="2.7259684361549501E-2"/>
    <n v="6.7431850789096096E-2"/>
    <n v="3.0129124820659998E-2"/>
    <n v="163"/>
    <n v="19261.641472868199"/>
    <n v="87.491258802816901"/>
    <x v="0"/>
    <s v="Full"/>
    <n v="2016"/>
    <s v="Full Modernization"/>
    <s v="Wilson HS"/>
  </r>
  <r>
    <n v="262"/>
    <x v="0"/>
    <n v="5"/>
    <s v="Langdon Elementary"/>
    <s v="1900 Evarts St  NE"/>
    <n v="500"/>
    <s v="ES"/>
    <n v="101392"/>
    <n v="19828246"/>
    <n v="0"/>
    <n v="20824380"/>
    <s v="McKinley MS"/>
    <n v="340"/>
    <n v="17"/>
    <n v="191"/>
    <n v="56"/>
    <n v="0.56176470588235305"/>
    <n v="0.16470588235294101"/>
    <n v="0.05"/>
    <n v="298"/>
    <n v="39656.491999999998"/>
    <n v="195.56026116458901"/>
    <x v="0"/>
    <s v="Phase I"/>
    <n v="2015"/>
    <s v="Partial Modernization"/>
    <s v="Dunbar HS"/>
  </r>
  <r>
    <n v="370"/>
    <x v="0"/>
    <n v="5"/>
    <s v="Langley Elementary"/>
    <s v="101 T Street NE"/>
    <n v="530"/>
    <s v="ES"/>
    <n v="100000"/>
    <n v="10253618"/>
    <n v="0"/>
    <n v="10273670"/>
    <s v="McKinley MS"/>
    <n v="297"/>
    <n v="3"/>
    <n v="185"/>
    <n v="44"/>
    <n v="0.62289562289562295"/>
    <n v="0.148148148148148"/>
    <n v="1.01010101010101E-2"/>
    <n v="337"/>
    <n v="19346.4490566038"/>
    <n v="102.53618"/>
    <x v="0"/>
    <s v="Phase II"/>
    <n v="2011"/>
    <s v="Partial Modernization"/>
    <s v="Dunbar HS"/>
  </r>
  <r>
    <n v="264"/>
    <x v="0"/>
    <n v="4"/>
    <s v="LaSalle-Backus Education Campus"/>
    <s v="501 Riggs Road NE"/>
    <n v="400"/>
    <s v="ES/MS"/>
    <n v="63000"/>
    <n v="14206295"/>
    <n v="0"/>
    <n v="14545500"/>
    <m/>
    <n v="349"/>
    <n v="106"/>
    <n v="183"/>
    <n v="50"/>
    <n v="0.52435530085959903"/>
    <n v="0.14326647564469899"/>
    <n v="0.30372492836676201"/>
    <n v="181"/>
    <n v="35515.737500000003"/>
    <n v="225.496746031746"/>
    <x v="0"/>
    <s v="Phase I"/>
    <n v="2012"/>
    <s v="Partial Modernization"/>
    <s v="Coolidge HS"/>
  </r>
  <r>
    <n v="266"/>
    <x v="0"/>
    <n v="8"/>
    <s v="Leckie Elementary"/>
    <s v="4201 M L  King Ave  SW"/>
    <n v="480"/>
    <s v="ES"/>
    <n v="65000"/>
    <n v="595860"/>
    <n v="0"/>
    <n v="595860"/>
    <s v="Hart MS"/>
    <n v="478"/>
    <n v="8"/>
    <n v="226"/>
    <n v="53"/>
    <n v="0.47280334728033502"/>
    <n v="0.110878661087866"/>
    <n v="1.6736401673640201E-2"/>
    <n v="136"/>
    <n v="1241.375"/>
    <n v="9.1670769230769196"/>
    <x v="0"/>
    <s v="Phase I"/>
    <n v="2012"/>
    <s v="Partial Modernization"/>
    <s v="Ballou HS"/>
  </r>
  <r>
    <n v="271"/>
    <x v="0"/>
    <n v="6"/>
    <s v="Ludlow-Taylor Elementary"/>
    <s v="659 G St  NE"/>
    <n v="362"/>
    <s v="ES"/>
    <n v="66896"/>
    <n v="11489803"/>
    <n v="-1026290"/>
    <n v="11762825"/>
    <s v="Stuart-Hobson MS"/>
    <n v="340"/>
    <n v="3"/>
    <n v="109"/>
    <n v="31"/>
    <n v="0.32058823529411801"/>
    <n v="9.1176470588235303E-2"/>
    <n v="8.8235294117647092E-3"/>
    <n v="197"/>
    <n v="31739.787292817698"/>
    <n v="171.75620365941199"/>
    <x v="0"/>
    <s v="Phase I"/>
    <n v="2013"/>
    <s v="Partial Modernization"/>
    <s v="Eastern HS"/>
  </r>
  <r>
    <n v="884"/>
    <x v="0"/>
    <n v="5"/>
    <s v="Luke Moore High"/>
    <s v="1001 Monroe St NE"/>
    <n v="350"/>
    <s v="ALT"/>
    <n v="65528"/>
    <n v="16352780"/>
    <n v="0"/>
    <s v="NA"/>
    <m/>
    <n v="350"/>
    <n v="2"/>
    <n v="0"/>
    <n v="41"/>
    <n v="0"/>
    <n v="0.11714285714285699"/>
    <n v="5.7142857142857099E-3"/>
    <n v="187"/>
    <n v="46722.228571428597"/>
    <n v="249.55408375045801"/>
    <x v="0"/>
    <s v="Full"/>
    <n v="2006"/>
    <s v="Full Modernization"/>
    <s v="City-Wide"/>
  </r>
  <r>
    <s v="NA"/>
    <x v="0"/>
    <n v="4"/>
    <s v="Macfarland"/>
    <s v="4400 Iowa Ave NW"/>
    <s v="NA"/>
    <s v="MS"/>
    <n v="11000"/>
    <n v="874564"/>
    <n v="50026000"/>
    <n v="53650564"/>
    <s v="NA"/>
    <s v="NA"/>
    <s v="NA"/>
    <s v="NA"/>
    <s v="NA"/>
    <s v="NA"/>
    <s v="NA"/>
    <s v="NA"/>
    <s v="NA"/>
    <s v="NA"/>
    <n v="79.505818181818199"/>
    <x v="1"/>
    <s v="NA"/>
    <s v="NA"/>
    <s v="Stabilized"/>
    <s v="NA"/>
  </r>
  <r>
    <n v="273"/>
    <x v="0"/>
    <n v="3"/>
    <s v="Mann Elementary"/>
    <s v="4430 Newark St NW"/>
    <n v="370"/>
    <s v="ES"/>
    <n v="60969"/>
    <n v="34565362"/>
    <n v="-500000"/>
    <n v="37197238"/>
    <s v="Hardy MS"/>
    <n v="302"/>
    <n v="34"/>
    <n v="4"/>
    <n v="12"/>
    <n v="1.3245033112582801E-2"/>
    <n v="3.9735099337748297E-2"/>
    <n v="0.112582781456954"/>
    <n v="202"/>
    <n v="93419.897297297299"/>
    <n v="566.93339237973396"/>
    <x v="0"/>
    <s v="Full"/>
    <n v="2015"/>
    <s v="Full Modernization"/>
    <s v="Wilson HS"/>
  </r>
  <r>
    <n v="284"/>
    <x v="0"/>
    <n v="1"/>
    <s v="Marie Reed Elementary"/>
    <s v="2201 18th St. NW"/>
    <n v="470"/>
    <s v="ES"/>
    <n v="162688"/>
    <n v="2970097"/>
    <n v="54503000"/>
    <n v="64904196"/>
    <s v="Col Hts. Ed. Campus (6-8)"/>
    <n v="393"/>
    <n v="189"/>
    <n v="143"/>
    <n v="41"/>
    <n v="0.36386768447837098"/>
    <n v="0.10432569974554699"/>
    <n v="0.480916030534351"/>
    <n v="414"/>
    <n v="6319.35531914894"/>
    <n v="18.2563987509835"/>
    <x v="0"/>
    <s v="Phase 0"/>
    <n v="2017"/>
    <s v="Full Modernization"/>
    <s v="Cardozo HS (9-12)"/>
  </r>
  <r>
    <n v="274"/>
    <x v="0"/>
    <n v="6"/>
    <s v="Maury Elementary"/>
    <s v="1250 Constitution Ave NE"/>
    <n v="300"/>
    <s v="ES"/>
    <n v="46800"/>
    <n v="6444395"/>
    <n v="5044000"/>
    <n v="12620745"/>
    <s v="Eliot-Hine MS"/>
    <n v="366"/>
    <n v="2"/>
    <n v="48"/>
    <n v="23"/>
    <n v="0.13114754098360701"/>
    <n v="6.2841530054644795E-2"/>
    <n v="5.4644808743169399E-3"/>
    <n v="128"/>
    <n v="21481.316666666698"/>
    <n v="137.70074786324801"/>
    <x v="0"/>
    <s v="Phase I"/>
    <n v="2011"/>
    <s v="Partial Modernization"/>
    <s v="Eastern HS"/>
  </r>
  <r>
    <n v="435"/>
    <x v="0"/>
    <n v="5"/>
    <s v="McKinley Middle"/>
    <s v="151 T St NE"/>
    <n v="340"/>
    <s v="MS"/>
    <n v="62000"/>
    <n v="15000000"/>
    <s v="NA"/>
    <n v="15000000"/>
    <m/>
    <n v="202"/>
    <n v="5"/>
    <n v="119"/>
    <n v="31"/>
    <n v="0.58910891089108897"/>
    <n v="0.15346534653465299"/>
    <n v="2.4752475247524799E-2"/>
    <n v="307"/>
    <n v="44117.647058823502"/>
    <n v="241.935483870968"/>
    <x v="0"/>
    <s v="Full"/>
    <n v="2014"/>
    <s v="Full Modernization"/>
    <s v="Dunbar HS"/>
  </r>
  <r>
    <n v="458"/>
    <x v="0"/>
    <n v="5"/>
    <s v="McKinley Technology High"/>
    <s v="151 T St NE"/>
    <n v="1160"/>
    <s v="HS"/>
    <n v="282200"/>
    <n v="77382544"/>
    <n v="0"/>
    <n v="77443210"/>
    <m/>
    <n v="645"/>
    <n v="6"/>
    <n v="239"/>
    <n v="12"/>
    <n v="0.37054263565891499"/>
    <n v="1.8604651162790701E-2"/>
    <n v="9.3023255813953504E-3"/>
    <n v="438"/>
    <n v="66709.0896551724"/>
    <n v="274.21170800850501"/>
    <x v="0"/>
    <s v="Full"/>
    <n v="2004"/>
    <s v="Full Modernization"/>
    <s v="City-Wide"/>
  </r>
  <r>
    <n v="280"/>
    <x v="0"/>
    <n v="6"/>
    <s v="Miner Elementary"/>
    <s v="601 15th St  NE"/>
    <n v="550"/>
    <s v="ES"/>
    <n v="76896"/>
    <n v="6391359"/>
    <n v="0"/>
    <n v="6391359"/>
    <s v="Eliot-Hine MS"/>
    <n v="398"/>
    <n v="7"/>
    <n v="296"/>
    <n v="66"/>
    <n v="0.74371859296482401"/>
    <n v="0.16582914572864299"/>
    <n v="1.75879396984925E-2"/>
    <n v="193"/>
    <n v="11620.6527272727"/>
    <n v="83.116924157303401"/>
    <x v="0"/>
    <s v="Full"/>
    <n v="2003"/>
    <s v="Full Replacement"/>
    <s v="Eastern HS"/>
  </r>
  <r>
    <n v="285"/>
    <x v="0"/>
    <n v="8"/>
    <s v="Moten Elementary"/>
    <s v="1565 Morris Rd SE"/>
    <n v="480"/>
    <s v="ES"/>
    <n v="99696"/>
    <n v="27716993"/>
    <n v="0"/>
    <n v="27856881"/>
    <s v="Kramer MS"/>
    <n v="395"/>
    <n v="0"/>
    <n v="348"/>
    <n v="65"/>
    <n v="0.88101265822784802"/>
    <n v="0.164556962025316"/>
    <n v="0"/>
    <n v="252"/>
    <n v="57743.735416666699"/>
    <n v="278.01509589150999"/>
    <x v="0"/>
    <s v="Full"/>
    <n v="2012"/>
    <s v="Full Modernization"/>
    <s v="Anacostia HS"/>
  </r>
  <r>
    <n v="287"/>
    <x v="0"/>
    <n v="3"/>
    <s v="Murch Elementary"/>
    <s v="4810 36th St  NW"/>
    <n v="488"/>
    <s v="ES"/>
    <n v="47696"/>
    <n v="748083"/>
    <n v="63156000"/>
    <n v="68294774"/>
    <s v="Deal MS"/>
    <n v="620"/>
    <n v="56"/>
    <n v="18"/>
    <n v="23"/>
    <n v="2.9032258064516099E-2"/>
    <n v="3.7096774193548399E-2"/>
    <n v="9.0322580645161299E-2"/>
    <n v="77"/>
    <n v="1532.9569672131099"/>
    <n v="15.6843970144247"/>
    <x v="0"/>
    <s v="Phase 0"/>
    <n v="2018"/>
    <s v="Full Modernization"/>
    <s v="Wilson HS"/>
  </r>
  <r>
    <n v="288"/>
    <x v="0"/>
    <n v="7"/>
    <s v="Nalle Elementary"/>
    <s v="219 50th St  SE"/>
    <n v="400"/>
    <s v="ES"/>
    <n v="83900"/>
    <n v="11521407"/>
    <n v="0"/>
    <n v="11570572"/>
    <s v="Kelly Miller MS"/>
    <n v="384"/>
    <n v="6"/>
    <n v="295"/>
    <n v="45"/>
    <n v="0.76822916666666696"/>
    <n v="0.1171875"/>
    <n v="1.5625E-2"/>
    <n v="218"/>
    <n v="28803.517500000002"/>
    <n v="137.32308700834301"/>
    <x v="0"/>
    <s v="Phase I"/>
    <n v="2012"/>
    <s v="Partial Modernization"/>
    <s v="Woodson HS"/>
  </r>
  <r>
    <n v="290"/>
    <x v="0"/>
    <n v="5"/>
    <s v="Noyes Elementary"/>
    <s v="2725 10th St  NE"/>
    <n v="391"/>
    <s v="ES"/>
    <n v="51496"/>
    <n v="24719301"/>
    <n v="0"/>
    <n v="24719301"/>
    <s v="Brookland MS"/>
    <n v="289"/>
    <n v="11"/>
    <n v="182"/>
    <n v="44"/>
    <n v="0.62975778546712802"/>
    <n v="0.152249134948097"/>
    <n v="3.8062283737024201E-2"/>
    <n v="178"/>
    <n v="63220.718670076698"/>
    <n v="480.02371057946198"/>
    <x v="0"/>
    <s v="Full"/>
    <n v="2004"/>
    <s v="Full Modernization"/>
    <s v="Dunbar HS"/>
  </r>
  <r>
    <n v="291"/>
    <x v="0"/>
    <n v="8"/>
    <s v="Orr Elementary"/>
    <s v="2200 Minnesota Ave  SE"/>
    <n v="392"/>
    <s v="ES"/>
    <n v="75900"/>
    <n v="0"/>
    <n v="41995000"/>
    <n v="44995000"/>
    <s v="Kramer MS"/>
    <n v="384"/>
    <n v="2"/>
    <n v="295"/>
    <n v="54"/>
    <n v="0.76822916666666696"/>
    <n v="0.140625"/>
    <n v="5.2083333333333296E-3"/>
    <n v="198"/>
    <n v="0"/>
    <n v="0"/>
    <x v="0"/>
    <s v="Phase 0"/>
    <s v="NA"/>
    <s v="Stabilized"/>
    <s v="Anacostia HS"/>
  </r>
  <r>
    <n v="292"/>
    <x v="0"/>
    <n v="1"/>
    <s v="Oyster-Adams Bilingual School"/>
    <s v="2020 19th St. NW"/>
    <n v="324"/>
    <s v="MS"/>
    <n v="59400"/>
    <n v="3803375"/>
    <n v="12236000"/>
    <n v="16039375"/>
    <s v="NA"/>
    <n v="314"/>
    <s v="NA"/>
    <s v="NA"/>
    <s v="NA"/>
    <s v="NA"/>
    <s v="NA"/>
    <s v="NA"/>
    <s v="NA"/>
    <n v="11738.8117283951"/>
    <n v="64.029882154882202"/>
    <x v="0"/>
    <s v="Phase 0"/>
    <s v="NA"/>
    <s v="Stabilized"/>
    <s v="Wilson HS"/>
  </r>
  <r>
    <n v="292"/>
    <x v="0"/>
    <n v="3"/>
    <s v="Oyster-Adams Bilingual School"/>
    <s v="2801 Calvert St NW"/>
    <n v="350"/>
    <s v="ES"/>
    <n v="47984"/>
    <n v="0"/>
    <n v="0"/>
    <s v="NA"/>
    <s v="NA"/>
    <n v="263"/>
    <s v="NA"/>
    <s v="NA"/>
    <s v="NA"/>
    <s v="NA"/>
    <s v="NA"/>
    <s v="NA"/>
    <s v="NA"/>
    <n v="0"/>
    <n v="0"/>
    <x v="0"/>
    <s v="Full"/>
    <n v="2001"/>
    <s v="Full Replacement"/>
    <s v="Wilson HS"/>
  </r>
  <r>
    <n v="294"/>
    <x v="0"/>
    <n v="8"/>
    <s v="Patterson Elementary"/>
    <s v="4399 South Capitol Terr  SW"/>
    <n v="382"/>
    <s v="ES"/>
    <n v="76896"/>
    <n v="32570942"/>
    <n v="0"/>
    <n v="5365870"/>
    <s v="Hart MS"/>
    <n v="380"/>
    <n v="1"/>
    <n v="323"/>
    <n v="44"/>
    <n v="0.85"/>
    <n v="0.115789473684211"/>
    <n v="2.6315789473684201E-3"/>
    <n v="202"/>
    <n v="85264.246073298404"/>
    <n v="423.57134311277599"/>
    <x v="0"/>
    <s v="Full"/>
    <n v="2004"/>
    <s v="Full Replacement"/>
    <s v="Ballou HS"/>
  </r>
  <r>
    <n v="295"/>
    <x v="0"/>
    <n v="6"/>
    <s v="Payne Elementary"/>
    <s v="1445 C St SE"/>
    <n v="348"/>
    <s v="ES"/>
    <n v="83792"/>
    <n v="22389213"/>
    <n v="27450"/>
    <n v="27815086"/>
    <s v="Eliot-Hine MS"/>
    <n v="277"/>
    <n v="5"/>
    <n v="165"/>
    <n v="30"/>
    <n v="0.595667870036101"/>
    <n v="0.10830324909747301"/>
    <n v="1.8050541516245501E-2"/>
    <n v="302"/>
    <n v="64336.818965517203"/>
    <n v="267.19988781745298"/>
    <x v="0"/>
    <s v="Full"/>
    <n v="2016"/>
    <s v="Full Modernization"/>
    <s v="Eastern HS"/>
  </r>
  <r>
    <n v="301"/>
    <x v="0"/>
    <n v="6"/>
    <s v="Peabody Elementary"/>
    <s v="425 C St  NE"/>
    <n v="228"/>
    <s v="PK3-K"/>
    <n v="37800"/>
    <n v="7028816"/>
    <n v="0"/>
    <n v="7099258"/>
    <s v="Stuart-Hobson MS"/>
    <n v="227"/>
    <n v="4"/>
    <n v="16"/>
    <n v="10"/>
    <n v="7.0484581497797405E-2"/>
    <n v="4.4052863436123399E-2"/>
    <n v="1.7621145374449299E-2"/>
    <n v="167"/>
    <n v="30828.140350877198"/>
    <n v="185.94751322751301"/>
    <x v="0"/>
    <s v="Phase I"/>
    <n v="2013"/>
    <s v="Partial Modernization"/>
    <s v="Eastern HS"/>
  </r>
  <r>
    <n v="478"/>
    <x v="0"/>
    <n v="5"/>
    <s v="Phelps ACE High"/>
    <s v="704 26th Street NE"/>
    <n v="512"/>
    <s v="HS"/>
    <n v="146976"/>
    <n v="66594065"/>
    <n v="0"/>
    <s v="NA"/>
    <m/>
    <n v="323"/>
    <n v="9"/>
    <n v="166"/>
    <n v="42"/>
    <n v="0.51393188854489202"/>
    <n v="0.13003095975232201"/>
    <n v="2.7863777089783302E-2"/>
    <n v="455"/>
    <n v="130066.533203125"/>
    <n v="453.094825005443"/>
    <x v="0"/>
    <s v="Full"/>
    <n v="2008"/>
    <s v="Full Modernization"/>
    <s v="City-Wide"/>
  </r>
  <r>
    <n v="299"/>
    <x v="0"/>
    <n v="7"/>
    <s v="Plummer Elementary"/>
    <s v="4601 Texas Ave  SE"/>
    <n v="448"/>
    <s v="ES"/>
    <n v="69392"/>
    <n v="13846933"/>
    <n v="26191"/>
    <n v="14299544"/>
    <s v="Sousa MS"/>
    <n v="428"/>
    <n v="24"/>
    <n v="354"/>
    <n v="54"/>
    <n v="0.82710280373831802"/>
    <n v="0.12616822429906499"/>
    <n v="5.60747663551402E-2"/>
    <n v="162"/>
    <n v="30908.332589285699"/>
    <n v="199.54653274152599"/>
    <x v="0"/>
    <s v="Phase I"/>
    <n v="2014"/>
    <s v="Partial Modernization"/>
    <s v="Anacostia HS"/>
  </r>
  <r>
    <n v="300"/>
    <x v="0"/>
    <n v="4"/>
    <s v="Powell Elementary"/>
    <s v="1350 Upshur St  NW"/>
    <n v="304"/>
    <s v="ES"/>
    <n v="76848"/>
    <n v="25490976"/>
    <n v="2504026"/>
    <n v="44744174"/>
    <s v="Col. Hts. EC (6-8)"/>
    <n v="446"/>
    <n v="250"/>
    <n v="202"/>
    <n v="57"/>
    <n v="0.452914798206278"/>
    <n v="0.12780269058296001"/>
    <n v="0.56053811659192798"/>
    <n v="172"/>
    <n v="83851.894736842107"/>
    <n v="331.706433479076"/>
    <x v="0"/>
    <s v="Full"/>
    <n v="2016"/>
    <s v="Full Modernization"/>
    <s v="Cardozo HS (9-12)"/>
  </r>
  <r>
    <s v="NA"/>
    <x v="0"/>
    <n v="8"/>
    <s v="PR Harris"/>
    <s v="4600 Livingston Rd SE"/>
    <s v="NA"/>
    <s v="NA"/>
    <n v="348700"/>
    <n v="700"/>
    <n v="0"/>
    <n v="700"/>
    <s v="NA"/>
    <s v="NA"/>
    <s v="NA"/>
    <s v="NA"/>
    <s v="NA"/>
    <s v="NA"/>
    <s v="NA"/>
    <s v="NA"/>
    <s v="NA"/>
    <s v="NA"/>
    <n v="2.0074562661313499E-3"/>
    <x v="1"/>
    <s v="NA"/>
    <s v="NA"/>
    <s v="Stabilized"/>
    <s v="NA"/>
  </r>
  <r>
    <n v="316"/>
    <x v="0"/>
    <n v="7"/>
    <s v="Randle Highlands Elementary"/>
    <s v="1650 30th St  SE"/>
    <n v="450"/>
    <s v="ES"/>
    <n v="72476"/>
    <n v="21543183"/>
    <n v="0"/>
    <n v="8391223"/>
    <s v="Sousa MS"/>
    <n v="360"/>
    <n v="3"/>
    <n v="228"/>
    <n v="49"/>
    <n v="0.63333333333333297"/>
    <n v="0.13611111111111099"/>
    <n v="8.3333333333333297E-3"/>
    <n v="201"/>
    <n v="47873.74"/>
    <n v="297.24575031734599"/>
    <x v="0"/>
    <s v="Full"/>
    <n v="2002"/>
    <s v="Full Replacement"/>
    <s v="Anacostia HS"/>
  </r>
  <r>
    <n v="302"/>
    <x v="0"/>
    <n v="4"/>
    <s v="Raymond Education Campus"/>
    <s v="915 Spring Rd  NW"/>
    <n v="615"/>
    <s v="ES/MS"/>
    <n v="73600"/>
    <n v="0"/>
    <n v="19567000"/>
    <n v="19567000"/>
    <m/>
    <n v="581"/>
    <n v="245"/>
    <n v="308"/>
    <n v="96"/>
    <n v="0.530120481927711"/>
    <n v="0.16523235800344199"/>
    <n v="0.421686746987952"/>
    <n v="127"/>
    <n v="0"/>
    <n v="0"/>
    <x v="0"/>
    <s v="Phase 0"/>
    <s v="NA"/>
    <s v="Stabilized"/>
    <s v="Roosevelt HS"/>
  </r>
  <r>
    <s v="NA"/>
    <x v="0"/>
    <n v="6"/>
    <s v="RH Terrell"/>
    <s v="1000 1st St NW"/>
    <s v="NA"/>
    <s v="NA"/>
    <n v="143700"/>
    <n v="1446215"/>
    <n v="0"/>
    <n v="1446215"/>
    <s v="NA"/>
    <s v="NA"/>
    <s v="NA"/>
    <s v="NA"/>
    <s v="NA"/>
    <s v="NA"/>
    <s v="NA"/>
    <s v="NA"/>
    <s v="NA"/>
    <s v="NA"/>
    <n v="10.064126652748801"/>
    <x v="1"/>
    <s v="NA"/>
    <s v="NA"/>
    <s v="Demolished"/>
    <s v="NA"/>
  </r>
  <r>
    <s v="NA"/>
    <x v="0"/>
    <n v="7"/>
    <s v="River Terrace Special Education Center"/>
    <s v="420 34th St NE"/>
    <n v="180"/>
    <s v="SPED"/>
    <n v="77707"/>
    <n v="32133707"/>
    <n v="-2200000"/>
    <n v="35717175"/>
    <s v="NA"/>
    <s v="NA"/>
    <s v="NA"/>
    <s v="NA"/>
    <s v="NA"/>
    <s v="NA"/>
    <s v="NA"/>
    <s v="NA"/>
    <s v="NA"/>
    <n v="178520.594444444"/>
    <n v="413.52396823967001"/>
    <x v="0"/>
    <s v="Full"/>
    <n v="2015"/>
    <s v="Full Modernization"/>
    <s v="NA"/>
  </r>
  <r>
    <n v="459"/>
    <x v="0"/>
    <n v="4"/>
    <s v="Roosevelt High"/>
    <s v="4301 13th St NW"/>
    <n v="1030"/>
    <s v="HS"/>
    <n v="331840"/>
    <n v="117015598"/>
    <n v="1887406"/>
    <n v="143557836"/>
    <m/>
    <n v="476"/>
    <n v="143"/>
    <n v="394"/>
    <n v="141"/>
    <n v="0.82773109243697496"/>
    <n v="0.29621848739495799"/>
    <n v="0.30042016806722699"/>
    <n v="697"/>
    <n v="113607.376699029"/>
    <n v="352.62656099325"/>
    <x v="0"/>
    <s v="Full"/>
    <n v="2016"/>
    <s v="Full Modernization"/>
    <s v="Roosevelt HS"/>
  </r>
  <r>
    <n v="456"/>
    <x v="0"/>
    <n v="4"/>
    <s v="Roosevelt STAY"/>
    <s v="4301 13th St NW"/>
    <s v="NA"/>
    <s v="ADULT"/>
    <s v="NA"/>
    <n v="0"/>
    <n v="1887406"/>
    <s v="NA"/>
    <m/>
    <n v="802"/>
    <n v="11"/>
    <n v="0"/>
    <n v="49"/>
    <n v="0"/>
    <n v="6.10972568578554E-2"/>
    <n v="1.3715710723192E-2"/>
    <n v="697"/>
    <s v="NA"/>
    <s v="NA"/>
    <x v="0"/>
    <s v="Full"/>
    <n v="2015"/>
    <s v="NA"/>
    <s v="City-Wide"/>
  </r>
  <r>
    <n v="305"/>
    <x v="0"/>
    <n v="2"/>
    <s v="Ross Elementary"/>
    <s v="1730 R St  NW"/>
    <n v="176"/>
    <s v="ES"/>
    <n v="22400"/>
    <n v="2604666"/>
    <n v="0"/>
    <n v="2612974"/>
    <s v="Cardozo EC (6-8)"/>
    <n v="166"/>
    <n v="28"/>
    <n v="10"/>
    <n v="5"/>
    <n v="6.02409638554217E-2"/>
    <n v="3.0120481927710802E-2"/>
    <n v="0.16867469879518099"/>
    <n v="135"/>
    <n v="14799.2386363636"/>
    <n v="116.279732142857"/>
    <x v="0"/>
    <s v="Phase I"/>
    <n v="2012"/>
    <s v="Partial Modernization"/>
    <s v="Cardozo HS (9-12)"/>
  </r>
  <r>
    <n v="307"/>
    <x v="0"/>
    <n v="8"/>
    <s v="Savoy Elementary"/>
    <s v="2400 Shannon Pl SE"/>
    <n v="430"/>
    <s v="ES"/>
    <n v="86800"/>
    <n v="34338372"/>
    <n v="0"/>
    <n v="34338372"/>
    <s v="Kramer MS"/>
    <n v="408"/>
    <n v="4"/>
    <n v="333"/>
    <n v="51"/>
    <n v="0.81617647058823495"/>
    <n v="0.125"/>
    <n v="9.8039215686274508E-3"/>
    <n v="213"/>
    <n v="79856.679069767401"/>
    <n v="395.60336405530001"/>
    <x v="0"/>
    <s v="Full"/>
    <n v="2009"/>
    <s v="Full Modernization"/>
    <s v="Anacostia HS"/>
  </r>
  <r>
    <n v="409"/>
    <x v="0"/>
    <n v="2"/>
    <s v="Francis Stevens"/>
    <s v="2425 N St  NW"/>
    <n v="437"/>
    <s v="ES/MS"/>
    <n v="95088"/>
    <n v="1314689"/>
    <n v="20178000"/>
    <n v="22278000"/>
    <m/>
    <n v="414"/>
    <n v="25"/>
    <n v="109"/>
    <n v="58"/>
    <n v="0.26328502415458899"/>
    <n v="0.14009661835748799"/>
    <n v="6.0386473429951702E-2"/>
    <n v="230"/>
    <n v="3008.4416475972498"/>
    <n v="13.826024314319399"/>
    <x v="0"/>
    <s v="Phase 0"/>
    <s v="NA"/>
    <s v="Stabilized"/>
    <s v="Cardozo HS (9-12)"/>
  </r>
  <r>
    <n v="175"/>
    <x v="0"/>
    <n v="6"/>
    <s v="School-Within-School at Goding"/>
    <s v="920 F STREET NE"/>
    <n v="450"/>
    <s v="ES"/>
    <n v="59200"/>
    <n v="1365487"/>
    <n v="12028931"/>
    <n v="16383000"/>
    <s v="NA"/>
    <n v="126"/>
    <n v="1"/>
    <n v="70"/>
    <n v="37"/>
    <n v="0.55555555555555602"/>
    <n v="0.293650793650794"/>
    <n v="7.9365079365079395E-3"/>
    <n v="470"/>
    <n v="3034.4155555555599"/>
    <n v="23.0656587837838"/>
    <x v="0"/>
    <s v="Phase I"/>
    <n v="2005"/>
    <s v="Partial Modernization"/>
    <s v="City-Wide"/>
  </r>
  <r>
    <n v="309"/>
    <x v="0"/>
    <n v="6"/>
    <s v="Seaton Elementary"/>
    <s v="1503 10th St  NW"/>
    <n v="325"/>
    <s v="ES"/>
    <n v="65000"/>
    <n v="4298925"/>
    <n v="0"/>
    <n v="4302057"/>
    <s v="Cardozo EC (6-8)"/>
    <n v="295"/>
    <n v="125"/>
    <n v="148"/>
    <n v="32"/>
    <n v="0.50169491525423704"/>
    <n v="0.10847457627118599"/>
    <n v="0.42372881355932202"/>
    <n v="220"/>
    <n v="13227.461538461501"/>
    <n v="66.137307692307701"/>
    <x v="0"/>
    <s v="Phase I"/>
    <n v="2011"/>
    <s v="Partial Modernization"/>
    <s v="Cardozo HS (9-12)"/>
  </r>
  <r>
    <s v="NA"/>
    <x v="0"/>
    <n v="6"/>
    <s v="Shaw"/>
    <s v="925 Rhode Island Ave NW"/>
    <s v="NA"/>
    <s v="NA"/>
    <n v="230400"/>
    <n v="10000"/>
    <n v="0"/>
    <n v="10000"/>
    <s v="NA"/>
    <s v="NA"/>
    <s v="NA"/>
    <s v="NA"/>
    <s v="NA"/>
    <s v="NA"/>
    <s v="NA"/>
    <s v="NA"/>
    <s v="NA"/>
    <s v="NA"/>
    <n v="4.3402777777777797E-2"/>
    <x v="1"/>
    <s v="NA"/>
    <s v="NA"/>
    <s v="Stabilized"/>
    <s v="NA"/>
  </r>
  <r>
    <n v="315"/>
    <x v="0"/>
    <n v="8"/>
    <s v="Simon Elementary"/>
    <s v="401 Mississippi Ave  SE"/>
    <n v="325"/>
    <s v="ES"/>
    <n v="66192"/>
    <n v="8505311"/>
    <n v="0"/>
    <n v="8672620"/>
    <s v="Hart MS"/>
    <n v="293"/>
    <n v="2"/>
    <n v="227"/>
    <n v="38"/>
    <n v="0.77474402730375402"/>
    <n v="0.12969283276450499"/>
    <n v="6.8259385665529002E-3"/>
    <n v="226"/>
    <n v="26170.1876923077"/>
    <n v="128.494546168721"/>
    <x v="0"/>
    <s v="Phase I"/>
    <n v="2012"/>
    <s v="Partial Modernization"/>
    <s v="Ballou HS"/>
  </r>
  <r>
    <n v="322"/>
    <x v="0"/>
    <n v="7"/>
    <s v="Smothers Elementary"/>
    <s v="4400 Brooks St  NE"/>
    <n v="344"/>
    <s v="ES"/>
    <n v="43000"/>
    <n v="152322"/>
    <n v="12679000"/>
    <n v="12831322"/>
    <s v="Kelly Miller MS"/>
    <n v="275"/>
    <n v="6"/>
    <n v="203"/>
    <n v="30"/>
    <n v="0.73818181818181805"/>
    <n v="0.109090909090909"/>
    <n v="2.1818181818181799E-2"/>
    <n v="156"/>
    <n v="442.79651162790702"/>
    <n v="3.5423720930232601"/>
    <x v="0"/>
    <s v="Phase 0"/>
    <s v="NA"/>
    <s v="Stabilized"/>
    <s v="Woodson HS"/>
  </r>
  <r>
    <n v="427"/>
    <x v="0"/>
    <n v="7"/>
    <s v="Sousa Middle"/>
    <s v="3650 Ely Pl SE"/>
    <n v="636"/>
    <s v="MS"/>
    <n v="136000"/>
    <n v="34545250"/>
    <n v="0"/>
    <s v="NA"/>
    <s v="NA"/>
    <n v="284"/>
    <n v="0"/>
    <n v="209"/>
    <n v="82"/>
    <n v="0.73591549295774605"/>
    <n v="0.28873239436619702"/>
    <n v="0"/>
    <n v="479"/>
    <n v="54316.430817610097"/>
    <n v="254.00919117647101"/>
    <x v="0"/>
    <s v="Full"/>
    <n v="2008"/>
    <s v="Full Modernization"/>
    <s v="Anacostia HS"/>
  </r>
  <r>
    <n v="319"/>
    <x v="0"/>
    <n v="8"/>
    <s v="Stanton Elementary"/>
    <s v="2701 Naylor Rd  SE"/>
    <n v="586"/>
    <s v="ES"/>
    <n v="95000"/>
    <n v="23307939"/>
    <n v="2165644"/>
    <n v="36035000"/>
    <s v="Kramer MS"/>
    <n v="578"/>
    <n v="0"/>
    <n v="502"/>
    <n v="94"/>
    <n v="0.86851211072664403"/>
    <n v="0.16262975778546701"/>
    <n v="0"/>
    <n v="164"/>
    <n v="39774.639931740603"/>
    <n v="245.346726315789"/>
    <x v="0"/>
    <s v="Full"/>
    <n v="2016"/>
    <s v="Full Modernization"/>
    <s v="Anacostia HS"/>
  </r>
  <r>
    <n v="321"/>
    <x v="0"/>
    <n v="3"/>
    <s v="Stoddert Elementary"/>
    <s v="4001 Calvert St  NW"/>
    <n v="320"/>
    <s v="ES"/>
    <n v="65200"/>
    <n v="34319480"/>
    <n v="0"/>
    <n v="34319480"/>
    <s v="Hardy MS"/>
    <n v="418"/>
    <n v="72"/>
    <n v="18"/>
    <n v="15"/>
    <n v="4.3062200956937802E-2"/>
    <n v="3.5885167464114798E-2"/>
    <n v="0.17224880382775101"/>
    <n v="156"/>
    <n v="107248.375"/>
    <n v="526.37239263803701"/>
    <x v="0"/>
    <s v="Full"/>
    <n v="2010"/>
    <s v="Full Modernization"/>
    <s v="Wilson HS"/>
  </r>
  <r>
    <n v="428"/>
    <x v="0"/>
    <n v="6"/>
    <s v="Stuart-Hobson Middle"/>
    <s v="410 E St  NE"/>
    <n v="450"/>
    <s v="MS"/>
    <n v="115242"/>
    <n v="44653267"/>
    <n v="1190116"/>
    <n v="47666762"/>
    <m/>
    <n v="423"/>
    <n v="3"/>
    <n v="143"/>
    <n v="83"/>
    <n v="0.33806146572104001"/>
    <n v="0.19621749408983499"/>
    <n v="7.09219858156028E-3"/>
    <n v="272"/>
    <n v="99229.482222222199"/>
    <n v="387.47389840509499"/>
    <x v="0"/>
    <s v="Full"/>
    <n v="2015"/>
    <s v="Full Modernization"/>
    <s v="Eastern HS"/>
  </r>
  <r>
    <n v="324"/>
    <x v="0"/>
    <n v="4"/>
    <s v="Takoma Education Campus"/>
    <s v="7010 Piney Branch Rd  NW"/>
    <n v="450"/>
    <s v="ES/MS"/>
    <n v="118992"/>
    <n v="26979598"/>
    <n v="0"/>
    <n v="27036559"/>
    <m/>
    <n v="442"/>
    <n v="113"/>
    <n v="189"/>
    <n v="70"/>
    <n v="0.427601809954751"/>
    <n v="0.158371040723982"/>
    <n v="0.25565610859728499"/>
    <n v="269"/>
    <n v="59954.662222222199"/>
    <n v="226.73455358343401"/>
    <x v="0"/>
    <s v="Full"/>
    <n v="2012"/>
    <s v="Full Modernization"/>
    <s v="Coolidge HS"/>
  </r>
  <r>
    <n v="325"/>
    <x v="0"/>
    <n v="7"/>
    <s v="Thomas Elementary"/>
    <s v="650 Anacostia Ave NE"/>
    <n v="474"/>
    <s v="ES"/>
    <n v="87600"/>
    <n v="7563320"/>
    <n v="0"/>
    <n v="7572071"/>
    <s v="Kelly Miller MS"/>
    <n v="408"/>
    <n v="6"/>
    <n v="295"/>
    <n v="44"/>
    <n v="0.72303921568627405"/>
    <n v="0.10784313725490199"/>
    <n v="1.4705882352941201E-2"/>
    <n v="215"/>
    <n v="15956.3713080169"/>
    <n v="86.339269406392702"/>
    <x v="0"/>
    <s v="Phase I"/>
    <n v="2013"/>
    <s v="Partial Modernization"/>
    <s v="Woodson HS"/>
  </r>
  <r>
    <n v="326"/>
    <x v="0"/>
    <n v="2"/>
    <s v="Thomson Elementary"/>
    <s v="1200 L St  NW"/>
    <n v="320"/>
    <s v="ES"/>
    <n v="74992"/>
    <n v="25521091"/>
    <n v="0"/>
    <n v="25521091"/>
    <s v="Jefferson Acad. MS"/>
    <n v="272"/>
    <n v="141"/>
    <n v="124"/>
    <n v="40"/>
    <n v="0.45588235294117602"/>
    <n v="0.14705882352941199"/>
    <n v="0.51838235294117696"/>
    <n v="276"/>
    <n v="79753.409375000003"/>
    <n v="340.31751386814602"/>
    <x v="0"/>
    <s v="Full"/>
    <n v="2006"/>
    <s v="Full Modernization"/>
    <s v="Eastern HS"/>
  </r>
  <r>
    <n v="327"/>
    <x v="0"/>
    <n v="4"/>
    <s v="Truesdell Education Campus"/>
    <s v="800 Ingraham St  NW"/>
    <n v="542"/>
    <s v="ES/MS"/>
    <n v="69600"/>
    <n v="4465045"/>
    <n v="7489000"/>
    <n v="11954045"/>
    <m/>
    <n v="526"/>
    <n v="239"/>
    <n v="290"/>
    <n v="104"/>
    <n v="0.55133079847908795"/>
    <n v="0.197718631178707"/>
    <n v="0.45437262357414399"/>
    <n v="132"/>
    <n v="8238.0904059040604"/>
    <n v="64.152945402298897"/>
    <x v="0"/>
    <s v="Phase I"/>
    <n v="2011"/>
    <s v="Partial Modernization"/>
    <s v="Roosevelt HS"/>
  </r>
  <r>
    <n v="328"/>
    <x v="0"/>
    <n v="1"/>
    <s v="Tubman Elementary"/>
    <s v="3101 13th St  NW"/>
    <n v="500"/>
    <s v="ES"/>
    <n v="66592"/>
    <n v="3644743"/>
    <n v="0"/>
    <n v="3644743"/>
    <s v="Col. Hts. EC (6-8)"/>
    <n v="498"/>
    <n v="167"/>
    <n v="302"/>
    <n v="69"/>
    <n v="0.60642570281124497"/>
    <n v="0.13855421686746999"/>
    <n v="0.33534136546184701"/>
    <n v="134"/>
    <n v="7289.4859999999999"/>
    <n v="54.732445338779399"/>
    <x v="0"/>
    <s v="Phase I"/>
    <n v="2009"/>
    <s v="Partial Modernization"/>
    <s v="Cardozo HS (9-12)"/>
  </r>
  <r>
    <n v="329"/>
    <x v="0"/>
    <n v="8"/>
    <s v="Turner Elementary"/>
    <s v="3264 Stanton Rd SE"/>
    <n v="530"/>
    <s v="ES"/>
    <n v="101093"/>
    <n v="27580545"/>
    <n v="0"/>
    <n v="27695424"/>
    <s v="Johnson MS"/>
    <n v="392"/>
    <n v="0"/>
    <n v="333"/>
    <n v="52"/>
    <n v="0.84948979591836704"/>
    <n v="0.13265306122449"/>
    <n v="0"/>
    <n v="258"/>
    <n v="52038.764150943403"/>
    <n v="272.82348926236199"/>
    <x v="0"/>
    <s v="Full"/>
    <n v="2013"/>
    <s v="Full Modernization"/>
    <s v="Ballou HS"/>
  </r>
  <r>
    <n v="330"/>
    <x v="0"/>
    <n v="6"/>
    <s v="Tyler Elementary"/>
    <s v="1001 G St  SE"/>
    <n v="564"/>
    <s v="ES"/>
    <n v="69600"/>
    <n v="3750929"/>
    <n v="0"/>
    <n v="3750929"/>
    <s v="Jefferson Acad. MS"/>
    <n v="522"/>
    <n v="9"/>
    <n v="239"/>
    <n v="74"/>
    <n v="0.45785440613026801"/>
    <n v="0.14176245210728"/>
    <n v="1.72413793103448E-2"/>
    <n v="133"/>
    <n v="6650.5833333333303"/>
    <n v="53.892658045977001"/>
    <x v="0"/>
    <s v="Phase I"/>
    <n v="2010"/>
    <s v="Partial Modernization"/>
    <s v="Eastern HS"/>
  </r>
  <r>
    <s v="NA"/>
    <x v="0"/>
    <n v="6"/>
    <s v="Van Ness Elementary"/>
    <s v="1150 5th St SE"/>
    <n v="336"/>
    <s v="ES"/>
    <n v="49400"/>
    <n v="10556642"/>
    <n v="17995000"/>
    <n v="32448396"/>
    <s v="Jefferson Acad. MS"/>
    <s v="NA"/>
    <s v="NA"/>
    <s v="NA"/>
    <s v="NA"/>
    <s v="NA"/>
    <s v="NA"/>
    <s v="NA"/>
    <s v="NA"/>
    <n v="31418.5773809524"/>
    <n v="213.697206477733"/>
    <x v="0"/>
    <s v="Full"/>
    <n v="2016"/>
    <s v="Full Modernization"/>
    <s v="Eastern HS"/>
  </r>
  <r>
    <n v="332"/>
    <x v="0"/>
    <n v="6"/>
    <s v="Walker-Jones Education Campus"/>
    <s v="1125 New Jersey Ave NW"/>
    <n v="700"/>
    <s v="ES/MS"/>
    <n v="95000"/>
    <n v="40442253"/>
    <n v="0"/>
    <n v="40442253"/>
    <m/>
    <n v="465"/>
    <n v="8"/>
    <n v="348"/>
    <n v="124"/>
    <n v="0.74838709677419402"/>
    <n v="0.266666666666667"/>
    <n v="1.72043010752688E-2"/>
    <n v="204"/>
    <n v="57774.647142857102"/>
    <n v="425.707926315789"/>
    <x v="0"/>
    <s v="Full"/>
    <n v="2009"/>
    <s v="Full Replacement"/>
    <s v="Dunbar HS"/>
  </r>
  <r>
    <n v="333"/>
    <x v="0"/>
    <n v="6"/>
    <s v="Watkins Elementary"/>
    <s v="420 12th St  SE"/>
    <n v="587"/>
    <s v="ES"/>
    <n v="69296"/>
    <n v="2675972"/>
    <n v="30313978"/>
    <n v="39400200"/>
    <s v="Stuart-Hobson MS"/>
    <n v="500"/>
    <n v="4"/>
    <n v="98"/>
    <n v="45"/>
    <n v="0.19600000000000001"/>
    <n v="0.09"/>
    <n v="8.0000000000000002E-3"/>
    <n v="139"/>
    <n v="4558.7257240204399"/>
    <n v="38.616543523435702"/>
    <x v="0"/>
    <s v="Phase 0"/>
    <n v="2017"/>
    <s v="Full Modernization"/>
    <s v="Eastern HS"/>
  </r>
  <r>
    <n v="336"/>
    <x v="0"/>
    <n v="4"/>
    <s v="West Education Campus"/>
    <s v="1338 Farragut St  NW"/>
    <n v="278"/>
    <s v="ES/MS"/>
    <n v="69642"/>
    <n v="0"/>
    <n v="35095000"/>
    <n v="35095000"/>
    <m/>
    <n v="267"/>
    <n v="27"/>
    <n v="112"/>
    <n v="44"/>
    <n v="0.41947565543071202"/>
    <n v="0.164794007490637"/>
    <n v="0.101123595505618"/>
    <n v="261"/>
    <n v="0"/>
    <n v="0"/>
    <x v="0"/>
    <s v="Phase 0"/>
    <s v="NA"/>
    <s v="Stabilized"/>
    <s v="Roosevelt HS"/>
  </r>
  <r>
    <n v="338"/>
    <x v="0"/>
    <n v="4"/>
    <s v="Whittier Education Campus"/>
    <s v="6201 5th St  NW"/>
    <n v="520"/>
    <s v="ES/MS"/>
    <n v="71092"/>
    <n v="5208611"/>
    <n v="0"/>
    <n v="5241031"/>
    <m/>
    <n v="350"/>
    <n v="38"/>
    <n v="214"/>
    <n v="74"/>
    <n v="0.61142857142857099"/>
    <n v="0.21142857142857099"/>
    <n v="0.108571428571429"/>
    <n v="203"/>
    <n v="10016.5596153846"/>
    <n v="73.265782366511004"/>
    <x v="0"/>
    <s v="Phase I"/>
    <n v="2012"/>
    <s v="Partial Modernization"/>
    <s v="Coolidge HS"/>
  </r>
  <r>
    <n v="463"/>
    <x v="0"/>
    <n v="3"/>
    <s v="Wilson High"/>
    <s v="3950 Chesapeake St NW"/>
    <n v="1700"/>
    <s v="HS"/>
    <n v="376448"/>
    <n v="135126577"/>
    <n v="0"/>
    <n v="135126577"/>
    <m/>
    <n v="1788"/>
    <n v="106"/>
    <n v="550"/>
    <n v="263"/>
    <n v="0.307606263982103"/>
    <n v="0.14709172259507799"/>
    <n v="5.9284116331096197E-2"/>
    <n v="211"/>
    <n v="79486.221764705901"/>
    <n v="358.95150724668503"/>
    <x v="0"/>
    <s v="Full"/>
    <n v="2011"/>
    <s v="Full Modernization"/>
    <s v="Wilson HS"/>
  </r>
  <r>
    <n v="464"/>
    <x v="0"/>
    <n v="7"/>
    <s v="Woodson, H.D. High"/>
    <s v="540 55th St. NE"/>
    <n v="1000"/>
    <s v="HS"/>
    <n v="253406"/>
    <n v="107742134"/>
    <n v="0"/>
    <n v="107779131"/>
    <m/>
    <n v="639"/>
    <n v="6"/>
    <n v="501"/>
    <n v="193"/>
    <n v="0.784037558685446"/>
    <n v="0.30203442879499198"/>
    <n v="9.3896713615023494E-3"/>
    <n v="397"/>
    <n v="107742.13400000001"/>
    <n v="425.17593900696897"/>
    <x v="0"/>
    <s v="Full"/>
    <n v="2011"/>
    <s v="Full Replacement"/>
    <s v="Woodson HS"/>
  </r>
  <r>
    <s v="NA"/>
    <x v="0"/>
    <n v="8"/>
    <s v="Malcolm X"/>
    <s v="1351 Alabama Ave SE"/>
    <s v="NA"/>
    <s v="NA"/>
    <n v="110800"/>
    <n v="0"/>
    <n v="0"/>
    <n v="0"/>
    <s v="NA"/>
    <s v="NA"/>
    <s v="NA"/>
    <s v="NA"/>
    <s v="NA"/>
    <s v="NA"/>
    <s v="NA"/>
    <s v="NA"/>
    <s v="NA"/>
    <s v="NA"/>
    <n v="0"/>
    <x v="1"/>
    <s v="NA"/>
    <s v="NA"/>
    <s v="Stabilized"/>
    <s v="NA"/>
  </r>
  <r>
    <n v="265"/>
    <x v="0"/>
    <n v="5"/>
    <s v="Mamiedlee"/>
    <s v="100 Galatin St NE"/>
    <n v="120"/>
    <s v="SPED"/>
    <n v="45800"/>
    <n v="757876.13460015797"/>
    <n v="0"/>
    <n v="757876.13460015797"/>
    <s v="NA"/>
    <n v="56"/>
    <n v="4"/>
    <n v="29"/>
    <n v="0"/>
    <n v="0.51785714285714302"/>
    <n v="0"/>
    <n v="7.1428571428571397E-2"/>
    <n v="1438"/>
    <n v="6315.63445500132"/>
    <n v="16.5475138558986"/>
    <x v="0"/>
    <s v="NA"/>
    <s v="NA"/>
    <s v="Stabilized"/>
    <s v="NA"/>
  </r>
  <r>
    <s v="NA"/>
    <x v="0"/>
    <n v="5"/>
    <s v="Marshall"/>
    <s v="3100 Fort Lincoln Drive SE"/>
    <s v="NA"/>
    <s v="NA"/>
    <n v="103800"/>
    <n v="0"/>
    <n v="0"/>
    <n v="0"/>
    <s v="NA"/>
    <s v="NA"/>
    <s v="NA"/>
    <s v="NA"/>
    <s v="NA"/>
    <s v="NA"/>
    <s v="NA"/>
    <s v="NA"/>
    <s v="NA"/>
    <s v="NA"/>
    <n v="0"/>
    <x v="1"/>
    <s v="NA"/>
    <s v="NA"/>
    <s v="Stabilized"/>
    <s v="NA"/>
  </r>
  <r>
    <s v="NA"/>
    <x v="0"/>
    <n v="7"/>
    <s v="Ron Brown"/>
    <s v="4800 Meade St NE"/>
    <n v="500"/>
    <s v="HS"/>
    <n v="156000"/>
    <n v="0"/>
    <n v="44597000"/>
    <n v="47347000"/>
    <s v="NA"/>
    <s v="NA"/>
    <s v="NA"/>
    <s v="NA"/>
    <s v="NA"/>
    <s v="NA"/>
    <s v="NA"/>
    <s v="NA"/>
    <s v="NA"/>
    <n v="0"/>
    <n v="0"/>
    <x v="1"/>
    <s v="NA"/>
    <n v="2017"/>
    <s v="Full Modernization"/>
    <s v="City-Wide"/>
  </r>
  <r>
    <s v="NA"/>
    <x v="0"/>
    <n v="4"/>
    <s v="Rudolph"/>
    <s v="5200 2nd St NW"/>
    <s v="NA"/>
    <s v="NA"/>
    <n v="84400"/>
    <n v="100000"/>
    <n v="0"/>
    <n v="100000"/>
    <s v="NA"/>
    <s v="NA"/>
    <s v="NA"/>
    <s v="NA"/>
    <s v="NA"/>
    <s v="NA"/>
    <s v="NA"/>
    <s v="NA"/>
    <s v="NA"/>
    <s v="NA"/>
    <n v="1.1848341232227499"/>
    <x v="1"/>
    <s v="NA"/>
    <s v="NA"/>
    <s v="Stabilized"/>
    <s v="NA"/>
  </r>
  <r>
    <n v="312"/>
    <x v="0"/>
    <n v="4"/>
    <s v="Sharpe Health"/>
    <s v="4300 13th Street NW"/>
    <n v="120"/>
    <s v="SPED"/>
    <n v="80500"/>
    <n v="1332074.8653998401"/>
    <n v="0"/>
    <n v="2089951"/>
    <s v="NA"/>
    <n v="60"/>
    <n v="7"/>
    <n v="31"/>
    <n v="3"/>
    <n v="0.51666666666666705"/>
    <n v="0.05"/>
    <n v="0.116666666666667"/>
    <n v="1342"/>
    <n v="11100.623878332"/>
    <n v="16.5475138558986"/>
    <x v="0"/>
    <s v="NA"/>
    <s v="NA"/>
    <s v="Stabilized"/>
    <s v="NA"/>
  </r>
  <r>
    <n v="313"/>
    <x v="0"/>
    <n v="4"/>
    <s v="Shepherd Elementary"/>
    <s v="7800 14th St  NW"/>
    <n v="400"/>
    <s v="ES"/>
    <n v="79696"/>
    <n v="20462934"/>
    <n v="1274389"/>
    <n v="31576280"/>
    <s v="Deal MS"/>
    <n v="318"/>
    <n v="6"/>
    <n v="59"/>
    <n v="39"/>
    <n v="0.18553459119496901"/>
    <n v="0.122641509433962"/>
    <n v="1.88679245283019E-2"/>
    <n v="251"/>
    <n v="51157.334999999999"/>
    <n v="256.762372013652"/>
    <x v="0"/>
    <s v="Phase I"/>
    <n v="2016"/>
    <s v="Full Modernization"/>
    <s v="Wilson HS"/>
  </r>
  <r>
    <s v="NA"/>
    <x v="1"/>
    <n v="4"/>
    <s v="Academia Bilingue"/>
    <s v="209 Upshur Street NW"/>
    <s v="NA"/>
    <s v="NA"/>
    <s v="NA"/>
    <n v="1013952"/>
    <n v="0"/>
    <n v="1013952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233"/>
    <x v="1"/>
    <n v="8"/>
    <s v="Academy of Hope Adult "/>
    <s v="421 Alabama Avenue SE"/>
    <n v="186"/>
    <s v="ADULT"/>
    <n v="12000"/>
    <n v="786432"/>
    <n v="4798464"/>
    <n v="5584896"/>
    <s v="NA"/>
    <n v="256"/>
    <n v="0"/>
    <n v="0"/>
    <n v="0"/>
    <n v="0"/>
    <n v="0"/>
    <n v="0"/>
    <n v="83"/>
    <n v="4228.1290322580599"/>
    <n v="65.536000000000001"/>
    <x v="0"/>
    <s v="NA"/>
    <s v="NA"/>
    <s v="Facility Allowance"/>
    <s v="NA"/>
  </r>
  <r>
    <n v="233"/>
    <x v="1"/>
    <n v="5"/>
    <s v="Academy of Hope Adult "/>
    <s v="601 Edgewood Street, NE"/>
    <m/>
    <s v="ADULT"/>
    <n v="9375"/>
    <m/>
    <m/>
    <m/>
    <s v="NA"/>
    <m/>
    <n v="0"/>
    <n v="0"/>
    <n v="0"/>
    <n v="0"/>
    <n v="0"/>
    <n v="0"/>
    <n v="83"/>
    <n v="4228.1290322580599"/>
    <n v="83.886080000000007"/>
    <x v="0"/>
    <s v="NA"/>
    <s v="NA"/>
    <s v="Facility Allowance"/>
    <s v="NA"/>
  </r>
  <r>
    <n v="217"/>
    <x v="1"/>
    <n v="8"/>
    <s v="Achievement Preparatory-Elementary"/>
    <s v="1500 Mississippi Avenue, SE"/>
    <n v="350"/>
    <s v="ES"/>
    <n v="23302"/>
    <n v="3963509"/>
    <n v="5004648"/>
    <n v="8968157"/>
    <s v="NA"/>
    <n v="267"/>
    <n v="1"/>
    <n v="132"/>
    <n v="23"/>
    <n v="0.49438202247190999"/>
    <n v="8.6142322097378293E-2"/>
    <n v="3.7453183520599299E-3"/>
    <n v="87"/>
    <n v="11324.3114285714"/>
    <n v="170.09308213887201"/>
    <x v="0"/>
    <s v="NA"/>
    <s v="NA"/>
    <s v="Facility Allowance"/>
    <s v="NA"/>
  </r>
  <r>
    <n v="1100"/>
    <x v="1"/>
    <n v="8"/>
    <s v="Achievement Preparatory-Middle School"/>
    <s v="908 Wahler Place, SE"/>
    <n v="450"/>
    <s v="MS"/>
    <n v="33177"/>
    <n v="2316432"/>
    <n v="7141464"/>
    <n v="9457896"/>
    <s v="NA"/>
    <n v="381"/>
    <n v="0"/>
    <n v="192"/>
    <n v="51"/>
    <n v="0.50393700787401596"/>
    <n v="0.133858267716535"/>
    <n v="0"/>
    <n v="87"/>
    <n v="5147.6266666666697"/>
    <n v="69.820417759291104"/>
    <x v="0"/>
    <s v="NA"/>
    <s v="NA"/>
    <s v="Facility Allowance"/>
    <s v="NA"/>
  </r>
  <r>
    <s v="NA"/>
    <x v="1"/>
    <n v="5"/>
    <s v="ALTA Associates for Learning Through the Arts"/>
    <s v="1600 Taylor Street NE"/>
    <s v="NA"/>
    <s v="NA"/>
    <s v="NA"/>
    <n v="1226332"/>
    <n v="0"/>
    <n v="1226332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6"/>
    <s v="AppleTree Amidon"/>
    <s v="401 I Street SW"/>
    <s v="NA"/>
    <s v="NA"/>
    <s v="NA"/>
    <n v="699648"/>
    <n v="0"/>
    <n v="699648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40"/>
    <x v="1"/>
    <n v="1"/>
    <s v="AppleTree Early Learning Center Columbia Heights"/>
    <s v="2750 14th Street, NW "/>
    <n v="176"/>
    <s v="PK3-K"/>
    <n v="12204"/>
    <n v="3303610.1390134501"/>
    <n v="3055272"/>
    <n v="6358882.1390134497"/>
    <s v="NA"/>
    <n v="163"/>
    <n v="37"/>
    <n v="58"/>
    <n v="10"/>
    <n v="0.35582822085889598"/>
    <n v="6.13496932515337E-2"/>
    <n v="0.22699386503067501"/>
    <n v="75"/>
    <n v="18770.512153485499"/>
    <n v="270.69896255436402"/>
    <x v="0"/>
    <s v="NA"/>
    <s v="NA"/>
    <s v="Facility Allowance"/>
    <s v="NA"/>
  </r>
  <r>
    <n v="3073"/>
    <x v="1"/>
    <n v="6"/>
    <s v="AppleTree Early Learning Center Lincoln Park"/>
    <s v="138 12th Street, NE"/>
    <n v="63"/>
    <s v="PK3-K"/>
    <n v="8975"/>
    <n v="1236936.8609865501"/>
    <n v="1124640"/>
    <n v="2361576.8609865499"/>
    <s v="NA"/>
    <n v="60"/>
    <n v="2"/>
    <n v="5"/>
    <n v="5"/>
    <n v="8.3333333333333301E-2"/>
    <n v="8.3333333333333301E-2"/>
    <n v="3.3333333333333298E-2"/>
    <n v="150"/>
    <n v="19633.918428357902"/>
    <n v="137.82026306256799"/>
    <x v="0"/>
    <s v="NA"/>
    <s v="NA"/>
    <s v="Facility Allowance"/>
    <s v="NA"/>
  </r>
  <r>
    <n v="1137"/>
    <x v="1"/>
    <n v="7"/>
    <s v="AppleTree Early Learning Center Oklahoma"/>
    <s v="320 21st Street, NE"/>
    <n v="176"/>
    <s v="PK3-K"/>
    <n v="15866"/>
    <n v="2327592"/>
    <n v="3017784"/>
    <n v="5345376"/>
    <s v="NA"/>
    <n v="161"/>
    <n v="3"/>
    <n v="80"/>
    <n v="4"/>
    <n v="0.49689440993788803"/>
    <n v="2.4844720496894401E-2"/>
    <n v="1.8633540372670801E-2"/>
    <n v="99"/>
    <n v="13224.9545454545"/>
    <n v="146.70313878734399"/>
    <x v="0"/>
    <s v="NA"/>
    <s v="NA"/>
    <s v="Facility Allowance"/>
    <s v="NA"/>
  </r>
  <r>
    <n v="141"/>
    <x v="1"/>
    <n v="6"/>
    <s v="AppleTree Early Learning Center Southwest"/>
    <s v="801 7th Street, SW"/>
    <n v="110"/>
    <s v="PK3-K"/>
    <n v="6162"/>
    <n v="736320"/>
    <n v="1611984"/>
    <n v="2348304"/>
    <s v="NA"/>
    <n v="86"/>
    <n v="4"/>
    <n v="41"/>
    <n v="2"/>
    <n v="0.47674418604651198"/>
    <n v="2.32558139534884E-2"/>
    <n v="4.6511627906976702E-2"/>
    <n v="72"/>
    <n v="6693.8181818181802"/>
    <n v="119.493670886076"/>
    <x v="0"/>
    <s v="NA"/>
    <s v="NA"/>
    <s v="Facility Allowance"/>
    <s v="NA"/>
  </r>
  <r>
    <n v="3072"/>
    <x v="1"/>
    <n v="8"/>
    <s v="AppleTree Early Learning Southeast"/>
    <s v="2011 Savannah Terrace, SE"/>
    <n v="88"/>
    <s v="PK3-K"/>
    <n v="7484"/>
    <n v="2058816"/>
    <n v="3336432"/>
    <n v="5395248"/>
    <s v="NA"/>
    <n v="178"/>
    <n v="1"/>
    <n v="129"/>
    <n v="4"/>
    <n v="0.72471910112359506"/>
    <n v="2.2471910112359501E-2"/>
    <n v="5.6179775280898901E-3"/>
    <n v="96"/>
    <n v="23395.6363636364"/>
    <n v="275.09567076429698"/>
    <x v="0"/>
    <s v="NA"/>
    <s v="NA"/>
    <s v="Facility Allowance"/>
    <s v="NA"/>
  </r>
  <r>
    <n v="3072"/>
    <x v="1"/>
    <n v="8"/>
    <s v="AppleTree Early Learning Southeast"/>
    <s v="2017 Savannah Terrace, SE"/>
    <n v="88"/>
    <s v="PK3-K"/>
    <n v="9677"/>
    <n v="1560816"/>
    <n v="3336432"/>
    <n v="4897248"/>
    <s v="NA"/>
    <n v="178"/>
    <n v="1"/>
    <n v="129"/>
    <n v="4"/>
    <n v="0.72471910112359506"/>
    <n v="2.2471910112359501E-2"/>
    <n v="5.6179775280898901E-3"/>
    <n v="96"/>
    <n v="17736.5454545455"/>
    <n v="161.29130929006899"/>
    <x v="0"/>
    <s v="NA"/>
    <s v="NA"/>
    <s v="Facility Allowance"/>
    <s v="NA"/>
  </r>
  <r>
    <s v="NA"/>
    <x v="1"/>
    <n v="5"/>
    <s v="ARE Academy for Renewal in Education"/>
    <s v="45 P St NW"/>
    <s v="NA"/>
    <s v="NA"/>
    <s v="NA"/>
    <n v="156702"/>
    <n v="0"/>
    <n v="156702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7"/>
    <s v="Arts and Technology Academy"/>
    <s v="5300 Blaine Street NE"/>
    <s v="NA"/>
    <s v="NA"/>
    <s v="NA"/>
    <n v="21620200"/>
    <n v="0"/>
    <n v="21620200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4"/>
    <s v="Barbara Jordan"/>
    <s v="100 Peabody Street NW"/>
    <s v="NA"/>
    <s v="NA"/>
    <s v="NA"/>
    <n v="2169195"/>
    <n v="0"/>
    <n v="2169195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3068"/>
    <x v="1"/>
    <n v="2"/>
    <s v="Basis DC "/>
    <s v="410 8th Street, NW"/>
    <n v="620"/>
    <s v="MS/HS"/>
    <n v="44179"/>
    <n v="4551672"/>
    <n v="10327944"/>
    <n v="14879616"/>
    <s v="NA"/>
    <n v="551"/>
    <n v="0"/>
    <n v="48"/>
    <n v="23"/>
    <n v="8.7114337568058101E-2"/>
    <n v="4.1742286751361199E-2"/>
    <n v="0"/>
    <n v="80"/>
    <n v="7341.4064516129001"/>
    <n v="103.027954458"/>
    <x v="0"/>
    <s v="NA"/>
    <s v="NA"/>
    <s v="Facility Allowance"/>
    <s v="NA"/>
  </r>
  <r>
    <s v="NA"/>
    <x v="1"/>
    <n v="1"/>
    <s v="Booker T Washington"/>
    <s v="1346 Florida Ave NW"/>
    <s v="NA"/>
    <s v="NA"/>
    <s v="NA"/>
    <n v="11508196"/>
    <n v="0"/>
    <n v="11508196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42"/>
    <x v="1"/>
    <n v="4"/>
    <s v="Bridges "/>
    <s v="1244 Taylor Street. NW"/>
    <n v="140"/>
    <s v="ES"/>
    <n v="10776"/>
    <n v="3405436"/>
    <n v="5098368"/>
    <n v="8503804"/>
    <s v="NA"/>
    <n v="272"/>
    <n v="102"/>
    <n v="93"/>
    <n v="77"/>
    <n v="0.34191176470588203"/>
    <n v="0.28308823529411797"/>
    <n v="0.375"/>
    <n v="76"/>
    <n v="24324.5428571429"/>
    <n v="316.02041573867899"/>
    <x v="0"/>
    <s v="NA"/>
    <s v="NA"/>
    <s v="Facility Allowance"/>
    <s v="NA"/>
  </r>
  <r>
    <n v="142"/>
    <x v="1"/>
    <n v="4"/>
    <s v="Bridges "/>
    <s v="1250 Taylor Street, NW"/>
    <n v="142"/>
    <s v="ES"/>
    <n v="3900"/>
    <m/>
    <m/>
    <m/>
    <s v="NA"/>
    <m/>
    <n v="102"/>
    <n v="93"/>
    <n v="77"/>
    <n v="0.34191176470588203"/>
    <n v="0.28308823529411797"/>
    <n v="0.375"/>
    <n v="76"/>
    <n v="23981.9436619718"/>
    <n v="873.18871794871802"/>
    <x v="0"/>
    <s v="NA"/>
    <s v="NA"/>
    <s v="Facility Allowance"/>
    <s v="NA"/>
  </r>
  <r>
    <n v="142"/>
    <x v="1"/>
    <n v="4"/>
    <s v="Bridges "/>
    <s v="4300 13th Street NW"/>
    <n v="254"/>
    <s v="ES"/>
    <n v="6000"/>
    <m/>
    <m/>
    <m/>
    <s v="NA"/>
    <m/>
    <n v="102"/>
    <n v="93"/>
    <n v="77"/>
    <n v="0.34191176470588203"/>
    <n v="0.28308823529411797"/>
    <n v="0.375"/>
    <n v="76"/>
    <n v="13407.228346456701"/>
    <n v="567.57266666666703"/>
    <x v="0"/>
    <s v="NA"/>
    <s v="NA"/>
    <s v="Facility Allowance"/>
    <s v="NA"/>
  </r>
  <r>
    <n v="126"/>
    <x v="1"/>
    <n v="1"/>
    <s v="Briya Public Charter School"/>
    <s v="1755 Newton Street, NW"/>
    <n v="100"/>
    <s v="ADULT"/>
    <s v="NA"/>
    <n v="8206459"/>
    <n v="9222048"/>
    <n v="17428507"/>
    <s v="NA"/>
    <n v="492"/>
    <n v="50"/>
    <n v="20"/>
    <n v="5"/>
    <n v="4.0650406504064998E-2"/>
    <n v="1.01626016260163E-2"/>
    <n v="0.101626016260163"/>
    <n v="55"/>
    <n v="82064.59"/>
    <s v="NA"/>
    <x v="0"/>
    <s v="NA"/>
    <s v="NA"/>
    <s v="Facility Allowance"/>
    <s v="NA"/>
  </r>
  <r>
    <n v="126"/>
    <x v="1"/>
    <n v="1"/>
    <s v="Briya Public Charter School"/>
    <s v="2333 Ontario Road, NW (Main Office)"/>
    <n v="180"/>
    <s v="ADULT"/>
    <s v="NA"/>
    <m/>
    <m/>
    <m/>
    <s v="NA"/>
    <m/>
    <n v="50"/>
    <n v="20"/>
    <n v="5"/>
    <n v="4.0650406504064998E-2"/>
    <n v="1.01626016260163E-2"/>
    <n v="0.101626016260163"/>
    <n v="55"/>
    <n v="45591.438888888901"/>
    <s v="NA"/>
    <x v="0"/>
    <s v="NA"/>
    <s v="NA"/>
    <s v="Facility Allowance"/>
    <s v="NA"/>
  </r>
  <r>
    <n v="126"/>
    <x v="1"/>
    <n v="4"/>
    <s v="Briya Public Charter School"/>
    <s v="3912 Georgia Avenue, NW"/>
    <n v="206"/>
    <s v="ADULT"/>
    <n v="26940"/>
    <m/>
    <m/>
    <m/>
    <s v="NA"/>
    <m/>
    <n v="50"/>
    <n v="20"/>
    <n v="5"/>
    <n v="4.0650406504064998E-2"/>
    <n v="1.01626016260163E-2"/>
    <n v="0.101626016260163"/>
    <n v="55"/>
    <n v="39837.179611650499"/>
    <n v="304.61985894580602"/>
    <x v="0"/>
    <s v="NA"/>
    <s v="NA"/>
    <s v="Facility Allowance"/>
    <s v="NA"/>
  </r>
  <r>
    <n v="1207"/>
    <x v="1"/>
    <n v="4"/>
    <s v="Capital City High School "/>
    <s v="102 Peabody Street, NW"/>
    <n v="1000"/>
    <s v="HS"/>
    <n v="57033"/>
    <n v="5546488"/>
    <n v="6166776"/>
    <n v="11713264"/>
    <s v="NA"/>
    <n v="329"/>
    <n v="50"/>
    <n v="148"/>
    <n v="60"/>
    <n v="0.44984802431610899"/>
    <n v="0.18237082066869301"/>
    <n v="0.151975683890578"/>
    <n v="173"/>
    <n v="5546.4880000000003"/>
    <n v="97.250504094120899"/>
    <x v="0"/>
    <s v="NA"/>
    <s v="NA"/>
    <s v="Facility Allowance"/>
    <s v="NA"/>
  </r>
  <r>
    <n v="184"/>
    <x v="1"/>
    <n v="4"/>
    <s v="Capital City Lower "/>
    <s v="100 Peabody Street, NW"/>
    <m/>
    <s v="ES"/>
    <n v="57033"/>
    <n v="7704994.5264797499"/>
    <n v="6035568"/>
    <n v="13740562.526479799"/>
    <s v="NA"/>
    <n v="322"/>
    <n v="95"/>
    <n v="72"/>
    <n v="15"/>
    <n v="0.22360248447205"/>
    <n v="4.6583850931677002E-2"/>
    <n v="0.29503105590062101"/>
    <n v="177"/>
    <n v="7704.9945264797498"/>
    <n v="135.097128442827"/>
    <x v="0"/>
    <s v="NA"/>
    <s v="NA"/>
    <s v="Facility Allowance"/>
    <s v="NA"/>
  </r>
  <r>
    <n v="182"/>
    <x v="1"/>
    <n v="4"/>
    <s v="Capital City Middle School"/>
    <s v="101 Peabody Street, NW"/>
    <m/>
    <s v="MS"/>
    <n v="57033"/>
    <n v="5116360.4735202501"/>
    <n v="5998080"/>
    <n v="11114440.473520201"/>
    <s v="NA"/>
    <n v="320"/>
    <n v="38"/>
    <n v="111"/>
    <n v="56"/>
    <n v="0.34687499999999999"/>
    <n v="0.17499999999999999"/>
    <n v="0.11874999999999999"/>
    <n v="178"/>
    <n v="5116.3604735202498"/>
    <n v="89.708773403472506"/>
    <x v="0"/>
    <s v="NA"/>
    <s v="NA"/>
    <s v="Facility Allowance"/>
    <s v="NA"/>
  </r>
  <r>
    <n v="1119"/>
    <x v="1"/>
    <n v="5"/>
    <s v="Carlos Rosario International Harvard Street Campus"/>
    <s v="514 V Street, NE"/>
    <n v="1614"/>
    <s v="ADULT"/>
    <n v="48000"/>
    <n v="57276227"/>
    <n v="36981912"/>
    <n v="94258139"/>
    <s v="NA"/>
    <n v="1973"/>
    <n v="113"/>
    <n v="0"/>
    <n v="0"/>
    <n v="0"/>
    <n v="0"/>
    <n v="5.7273188038520002E-2"/>
    <n v="67"/>
    <n v="35487.129491945503"/>
    <n v="1193.2547291666699"/>
    <x v="0"/>
    <s v="NA"/>
    <s v="NA"/>
    <s v="Facility Allowance"/>
    <s v="NA"/>
  </r>
  <r>
    <n v="1119"/>
    <x v="1"/>
    <n v="1"/>
    <s v="Carlos Rosario International Harvard Street Campus"/>
    <s v="1100 Harvard Street, NW"/>
    <m/>
    <s v="ADULT"/>
    <n v="84000"/>
    <m/>
    <m/>
    <m/>
    <s v="NA"/>
    <m/>
    <n v="113"/>
    <n v="0"/>
    <n v="0"/>
    <n v="0"/>
    <n v="0"/>
    <n v="5.7273188038520002E-2"/>
    <n v="67"/>
    <n v="35487.129491945503"/>
    <n v="681.85984523809498"/>
    <x v="0"/>
    <s v="NA"/>
    <s v="NA"/>
    <s v="Facility Allowance"/>
    <s v="NA"/>
  </r>
  <r>
    <n v="188"/>
    <x v="1"/>
    <n v="8"/>
    <s v="Cedar Tree Academy "/>
    <s v="701 Howard Road, SE"/>
    <n v="400"/>
    <s v="PK3-K"/>
    <n v="31000"/>
    <n v="2065776"/>
    <n v="6710352"/>
    <n v="8776128"/>
    <s v="NA"/>
    <n v="358"/>
    <n v="0"/>
    <n v="261"/>
    <n v="9"/>
    <n v="0.72905027932960897"/>
    <n v="2.5139664804469299E-2"/>
    <n v="0"/>
    <n v="87"/>
    <n v="5164.4399999999996"/>
    <n v="66.637935483871004"/>
    <x v="0"/>
    <s v="NA"/>
    <s v="NA"/>
    <s v="Facility Allowance"/>
    <s v="NA"/>
  </r>
  <r>
    <s v="NA"/>
    <x v="1"/>
    <n v="5"/>
    <s v="Center City Brentwood"/>
    <s v="2019 Rhode Island Ave NE"/>
    <s v="NA"/>
    <s v="NA"/>
    <s v="NA"/>
    <n v="301573"/>
    <n v="0"/>
    <n v="301573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103"/>
    <x v="1"/>
    <n v="4"/>
    <s v="Center City Brightwood Campus "/>
    <s v="6008 Georgia Avenue, NW"/>
    <n v="280"/>
    <s v="ES/MS"/>
    <n v="37010"/>
    <n v="4766091"/>
    <n v="4648512"/>
    <n v="9414603"/>
    <s v="NA"/>
    <n v="248"/>
    <n v="55"/>
    <n v="80"/>
    <n v="26"/>
    <n v="0.32258064516128998"/>
    <n v="0.104838709677419"/>
    <n v="0.22177419354838701"/>
    <n v="149"/>
    <n v="17021.753571428599"/>
    <n v="128.778465279654"/>
    <x v="0"/>
    <s v="NA"/>
    <s v="NA"/>
    <s v="Facility Allowance"/>
    <s v="NA"/>
  </r>
  <r>
    <n v="1104"/>
    <x v="1"/>
    <n v="6"/>
    <s v="Center City Capitol Hill Campus "/>
    <s v="1503 East Capitol Street, SE"/>
    <n v="280"/>
    <s v="ES/MS"/>
    <n v="40037"/>
    <n v="4699097"/>
    <n v="4479816"/>
    <n v="9178913"/>
    <s v="NA"/>
    <n v="239"/>
    <n v="0"/>
    <n v="112"/>
    <n v="23"/>
    <n v="0.46861924686192502"/>
    <n v="9.6234309623431005E-2"/>
    <n v="0"/>
    <n v="168"/>
    <n v="16782.489285714299"/>
    <n v="117.368858805605"/>
    <x v="0"/>
    <s v="NA"/>
    <s v="NA"/>
    <s v="Facility Allowance"/>
    <s v="NA"/>
  </r>
  <r>
    <n v="1105"/>
    <x v="1"/>
    <n v="8"/>
    <s v="Center City Congress Heights Campus "/>
    <s v="220 Highview Place, SE"/>
    <n v="280"/>
    <s v="ES/MS"/>
    <n v="27000"/>
    <n v="4770011"/>
    <n v="4817208"/>
    <n v="9587219"/>
    <s v="NA"/>
    <n v="257"/>
    <n v="0"/>
    <n v="172"/>
    <n v="19"/>
    <n v="0.66926070038910501"/>
    <n v="7.3929961089494206E-2"/>
    <n v="0"/>
    <n v="105"/>
    <n v="17035.753571428599"/>
    <n v="176.66707407407401"/>
    <x v="0"/>
    <s v="NA"/>
    <s v="NA"/>
    <s v="Facility Allowance"/>
    <s v="NA"/>
  </r>
  <r>
    <n v="1106"/>
    <x v="1"/>
    <n v="4"/>
    <s v="Center City Petworth Campus "/>
    <s v="510 Webster Street, NW"/>
    <n v="280"/>
    <s v="ES/MS"/>
    <n v="30825"/>
    <n v="4949770"/>
    <n v="4910928"/>
    <n v="9860698"/>
    <s v="NA"/>
    <n v="262"/>
    <n v="53"/>
    <n v="97"/>
    <n v="19"/>
    <n v="0.37022900763358801"/>
    <n v="7.2519083969465603E-2"/>
    <n v="0.20229007633587801"/>
    <n v="118"/>
    <n v="17677.75"/>
    <n v="160.576480129765"/>
    <x v="0"/>
    <s v="NA"/>
    <s v="NA"/>
    <s v="Facility Allowance"/>
    <s v="NA"/>
  </r>
  <r>
    <n v="1107"/>
    <x v="1"/>
    <n v="6"/>
    <s v="Center City Shaw Campus "/>
    <s v="711 N Street, NW"/>
    <n v="280"/>
    <s v="ES/MS"/>
    <n v="29240"/>
    <n v="4824166"/>
    <n v="4517304"/>
    <n v="9341470"/>
    <s v="NA"/>
    <n v="241"/>
    <n v="34"/>
    <n v="113"/>
    <n v="29"/>
    <n v="0.46887966804979297"/>
    <n v="0.12033195020746899"/>
    <n v="0.141078838174274"/>
    <n v="121"/>
    <n v="17229.164285714302"/>
    <n v="164.98515731874099"/>
    <x v="0"/>
    <s v="NA"/>
    <s v="NA"/>
    <s v="Facility Allowance"/>
    <s v="NA"/>
  </r>
  <r>
    <n v="1108"/>
    <x v="1"/>
    <n v="5"/>
    <s v="Center City Trinidad Campus "/>
    <s v="1217 W  Virginia Avenue, NE"/>
    <n v="280"/>
    <s v="ES/MS"/>
    <n v="23313"/>
    <n v="4651663"/>
    <n v="4423584"/>
    <n v="9075247"/>
    <s v="NA"/>
    <n v="236"/>
    <n v="4"/>
    <n v="132"/>
    <n v="26"/>
    <n v="0.55932203389830504"/>
    <n v="0.110169491525424"/>
    <n v="1.6949152542372899E-2"/>
    <n v="99"/>
    <n v="16613.0821428571"/>
    <n v="199.53086260884501"/>
    <x v="0"/>
    <s v="NA"/>
    <s v="NA"/>
    <s v="Facility Allowance"/>
    <s v="NA"/>
  </r>
  <r>
    <n v="153"/>
    <x v="1"/>
    <n v="6"/>
    <s v="Cesar Chavez Capitol Hill "/>
    <s v="709 12th Street, SE"/>
    <n v="448"/>
    <s v="HS"/>
    <n v="40000"/>
    <n v="13525121.9667171"/>
    <n v="6710352"/>
    <n v="20235473.966717102"/>
    <s v="NA"/>
    <n v="358"/>
    <n v="21"/>
    <n v="225"/>
    <n v="70"/>
    <n v="0.62849162011173199"/>
    <n v="0.19553072625698301"/>
    <n v="5.8659217877095E-2"/>
    <n v="112"/>
    <n v="30190.004389993501"/>
    <n v="338.12804916792697"/>
    <x v="0"/>
    <s v="NA"/>
    <s v="NA"/>
    <s v="Facility Allowance"/>
    <s v="NA"/>
  </r>
  <r>
    <n v="127"/>
    <x v="1"/>
    <n v="1"/>
    <s v="Cesar Chavez Chavez Prep"/>
    <s v="770 Kenyon Street, NW"/>
    <n v="414"/>
    <s v="MS"/>
    <n v="36059"/>
    <n v="6096304"/>
    <n v="6204264"/>
    <n v="12300568"/>
    <s v="NA"/>
    <n v="331"/>
    <n v="94"/>
    <n v="170"/>
    <n v="48"/>
    <n v="0.51359516616314205"/>
    <n v="0.14501510574018101"/>
    <n v="0.28398791540785501"/>
    <n v="109"/>
    <n v="14725.3719806763"/>
    <n v="169.06469952023099"/>
    <x v="0"/>
    <s v="NA"/>
    <s v="NA"/>
    <s v="Facility Allowance"/>
    <s v="NA"/>
  </r>
  <r>
    <n v="102"/>
    <x v="1"/>
    <n v="7"/>
    <s v="Cesar Chavez Parkside Middle "/>
    <s v="3702 Hayes Street,  NE"/>
    <n v="825"/>
    <s v="MS"/>
    <n v="30870"/>
    <n v="18175850.033282898"/>
    <n v="5679432"/>
    <n v="23855282.033282898"/>
    <s v="NA"/>
    <n v="303"/>
    <n v="8"/>
    <n v="204"/>
    <n v="42"/>
    <n v="0.67326732673267298"/>
    <n v="0.13861386138613899"/>
    <n v="2.6402640264026399E-2"/>
    <n v="102"/>
    <n v="22031.333373676302"/>
    <n v="588.78684915072597"/>
    <x v="0"/>
    <s v="NA"/>
    <s v="NA"/>
    <s v="Facility Allowance"/>
    <s v="NA"/>
  </r>
  <r>
    <n v="109"/>
    <x v="1"/>
    <n v="7"/>
    <s v="Cesar Chavez Parkside Upper"/>
    <s v="3701 Hayes Street,  NE"/>
    <m/>
    <s v="HS"/>
    <n v="36015"/>
    <n v="3379632"/>
    <n v="6672864"/>
    <n v="10052496"/>
    <s v="NA"/>
    <n v="356"/>
    <n v="7"/>
    <n v="228"/>
    <n v="40"/>
    <n v="0.64044943820224698"/>
    <n v="0.112359550561798"/>
    <n v="1.9662921348314599E-2"/>
    <n v="101"/>
    <n v="4096.5236363636404"/>
    <n v="93.839566847146997"/>
    <x v="0"/>
    <s v="NA"/>
    <s v="NA"/>
    <s v="Facility Allowance"/>
    <s v="NA"/>
  </r>
  <r>
    <s v="NA"/>
    <x v="1"/>
    <n v="1"/>
    <s v="Children's Studio School"/>
    <s v="1301 V Street NW"/>
    <s v="NA"/>
    <s v="NA"/>
    <s v="NA"/>
    <n v="2230312"/>
    <n v="0"/>
    <n v="2230312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2"/>
    <s v="City Collegiate"/>
    <s v="3265 S Street NW"/>
    <s v="NA"/>
    <s v="NA"/>
    <s v="NA"/>
    <n v="920095"/>
    <n v="0"/>
    <n v="920095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5"/>
    <s v="City Lights"/>
    <s v="62 T Street NE"/>
    <s v="NA"/>
    <s v="NA"/>
    <s v="NA"/>
    <n v="618836"/>
    <n v="0"/>
    <n v="618836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05"/>
    <x v="1"/>
    <n v="4"/>
    <s v="Community Academy Amos I"/>
    <s v="1300 Allison Street, NW"/>
    <n v="590"/>
    <s v="ES"/>
    <n v="55000"/>
    <n v="16071822.718446599"/>
    <n v="11058960"/>
    <n v="27130782.718446601"/>
    <s v="NA"/>
    <n v="590"/>
    <n v="213"/>
    <n v="261"/>
    <n v="53"/>
    <n v="0.442372881355932"/>
    <n v="8.9830508474576298E-2"/>
    <n v="0.36101694915254201"/>
    <n v="93"/>
    <n v="27240.3774888925"/>
    <n v="292.21495851721102"/>
    <x v="0"/>
    <s v="NA"/>
    <s v="NA"/>
    <s v="Facility Allowance"/>
    <s v="NA"/>
  </r>
  <r>
    <n v="158"/>
    <x v="1"/>
    <n v="5"/>
    <s v="Community Academy Amos II"/>
    <s v="33 Riggs Road, NE"/>
    <n v="329"/>
    <s v="ES"/>
    <n v="50600"/>
    <n v="13706414.0582524"/>
    <n v="6166776"/>
    <n v="19873190.058252402"/>
    <s v="NA"/>
    <n v="329"/>
    <n v="86"/>
    <n v="193"/>
    <n v="18"/>
    <n v="0.58662613981762901"/>
    <n v="5.4711246200607903E-2"/>
    <n v="0.26139817629179302"/>
    <n v="154"/>
    <n v="41660.833003806802"/>
    <n v="270.87774818680703"/>
    <x v="0"/>
    <s v="NA"/>
    <s v="NA"/>
    <s v="Facility Allowance"/>
    <s v="NA"/>
  </r>
  <r>
    <n v="106"/>
    <x v="1"/>
    <n v="5"/>
    <s v="Community Academy Butler Global"/>
    <s v="1400 1st Street, NW"/>
    <n v="523"/>
    <s v="ES"/>
    <n v="100000"/>
    <n v="16964506.223301001"/>
    <n v="9803112"/>
    <n v="26767618.223301001"/>
    <s v="NA"/>
    <n v="523"/>
    <n v="51"/>
    <n v="272"/>
    <n v="35"/>
    <n v="0.52007648183556399"/>
    <n v="6.6921606118546806E-2"/>
    <n v="9.7514340344168296E-2"/>
    <n v="191"/>
    <n v="32436.9143848967"/>
    <n v="169.64506223301001"/>
    <x v="0"/>
    <s v="NA"/>
    <s v="NA"/>
    <s v="Facility Allowance"/>
    <s v="NA"/>
  </r>
  <r>
    <n v="108"/>
    <x v="1"/>
    <n v="4"/>
    <s v="Community Academy CAPCS Online"/>
    <s v="1351 Nicholson Street, NW"/>
    <n v="123"/>
    <s v="ES/MS"/>
    <n v="20100"/>
    <n v="3128675"/>
    <n v="2305512"/>
    <n v="5434187"/>
    <s v="NA"/>
    <n v="123"/>
    <n v="0"/>
    <n v="43"/>
    <n v="21"/>
    <n v="0.34959349593495898"/>
    <n v="0.17073170731707299"/>
    <n v="0"/>
    <n v="163"/>
    <n v="25436.382113821099"/>
    <n v="155.655472636816"/>
    <x v="0"/>
    <s v="NA"/>
    <s v="NA"/>
    <s v="Facility Allowance"/>
    <s v="NA"/>
  </r>
  <r>
    <n v="216"/>
    <x v="1"/>
    <n v="8"/>
    <s v="Community College Preparatory Academy "/>
    <s v="2405 Martin Luther King Jr. Avenue, SE"/>
    <n v="155"/>
    <s v="ADULT"/>
    <n v="11000"/>
    <n v="1339656"/>
    <n v="5117112"/>
    <n v="6456768"/>
    <s v="NA"/>
    <n v="273"/>
    <n v="0"/>
    <n v="0"/>
    <n v="1"/>
    <n v="0"/>
    <n v="3.66300366300366E-3"/>
    <n v="0"/>
    <n v="40"/>
    <n v="8642.9419354838701"/>
    <n v="121.78690909090901"/>
    <x v="0"/>
    <s v="NA"/>
    <s v="NA"/>
    <s v="Facility Allowance"/>
    <s v="NA"/>
  </r>
  <r>
    <n v="3069"/>
    <x v="1"/>
    <n v="1"/>
    <s v="Creative Minds International "/>
    <s v="3224 16th Street, NW"/>
    <n v="181"/>
    <s v="ES"/>
    <n v="17976"/>
    <n v="1282032"/>
    <n v="3392664"/>
    <n v="4674696"/>
    <s v="NA"/>
    <n v="181"/>
    <n v="10"/>
    <n v="22"/>
    <n v="48"/>
    <n v="0.121546961325967"/>
    <n v="0.26519337016574601"/>
    <n v="5.5248618784530398E-2"/>
    <n v="99"/>
    <n v="7083.0497237569098"/>
    <n v="71.319092122830398"/>
    <x v="0"/>
    <s v="NA"/>
    <s v="NA"/>
    <s v="Facility Allowance"/>
    <s v="NA"/>
  </r>
  <r>
    <n v="199"/>
    <x v="1"/>
    <n v="1"/>
    <s v="DC Bilingual "/>
    <s v="1420 Columbia Road, NW"/>
    <s v="NA"/>
    <s v="ES"/>
    <n v="50000"/>
    <n v="9258495"/>
    <n v="6822816"/>
    <n v="16081311"/>
    <s v="NA"/>
    <n v="364"/>
    <n v="180"/>
    <n v="130"/>
    <n v="56"/>
    <n v="0.35714285714285698"/>
    <n v="0.15384615384615399"/>
    <n v="0.49450549450549502"/>
    <n v="206"/>
    <s v="NA"/>
    <n v="185.16990000000001"/>
    <x v="0"/>
    <s v="NA"/>
    <s v="NA"/>
    <s v="Facility Allowance"/>
    <s v="NA"/>
  </r>
  <r>
    <n v="199"/>
    <x v="1"/>
    <n v="1"/>
    <s v="DC Bilingual "/>
    <s v="3029 14th Street, NW"/>
    <n v="364"/>
    <s v="ES"/>
    <n v="25000"/>
    <m/>
    <m/>
    <m/>
    <s v="NA"/>
    <m/>
    <n v="180"/>
    <n v="130"/>
    <n v="56"/>
    <n v="0.35714285714285698"/>
    <n v="0.15384615384615399"/>
    <n v="0.49450549450549502"/>
    <n v="206"/>
    <n v="25435.4258241758"/>
    <n v="370.33980000000003"/>
    <x v="0"/>
    <s v="NA"/>
    <s v="NA"/>
    <s v="Facility Allowance"/>
    <s v="NA"/>
  </r>
  <r>
    <n v="1110"/>
    <x v="1"/>
    <n v="7"/>
    <s v="DC Preparatory Benning Campus "/>
    <s v="100 41st Street, NE"/>
    <n v="754"/>
    <s v="ES"/>
    <n v="80352"/>
    <n v="6611687"/>
    <n v="8284848"/>
    <n v="14896535"/>
    <s v="NA"/>
    <n v="442"/>
    <n v="8"/>
    <n v="231"/>
    <n v="22"/>
    <n v="0.52262443438913997"/>
    <n v="4.9773755656108601E-2"/>
    <n v="1.8099547511312201E-2"/>
    <n v="182"/>
    <n v="8768.8156498673707"/>
    <n v="82.284037733970493"/>
    <x v="0"/>
    <s v="NA"/>
    <s v="NA"/>
    <s v="Facility Allowance"/>
    <s v="NA"/>
  </r>
  <r>
    <n v="218"/>
    <x v="1"/>
    <n v="7"/>
    <s v="DC Preparatory Benning Middle Campus"/>
    <s v="101 41st Street, NE"/>
    <m/>
    <s v="MS"/>
    <n v="26784"/>
    <n v="697944"/>
    <n v="2849088"/>
    <n v="3547032"/>
    <s v="NA"/>
    <n v="152"/>
    <n v="1"/>
    <n v="67"/>
    <n v="22"/>
    <n v="0.44078947368421101"/>
    <n v="0.144736842105263"/>
    <n v="6.5789473684210497E-3"/>
    <n v="176"/>
    <n v="925.65517241379303"/>
    <n v="26.058243727598601"/>
    <x v="0"/>
    <s v="NA"/>
    <s v="NA"/>
    <s v="Facility Allowance"/>
    <s v="NA"/>
  </r>
  <r>
    <n v="130"/>
    <x v="1"/>
    <n v="5"/>
    <s v="DC Preparatory Edgewood Elementary Campus "/>
    <s v="707 Edgewood Street, NE"/>
    <n v="440"/>
    <s v="ES"/>
    <n v="50050"/>
    <n v="10420765.107438"/>
    <n v="8097408"/>
    <n v="18518173.107438002"/>
    <s v="NA"/>
    <n v="432"/>
    <n v="20"/>
    <n v="197"/>
    <n v="28"/>
    <n v="0.45601851851851899"/>
    <n v="6.4814814814814797E-2"/>
    <n v="4.6296296296296301E-2"/>
    <n v="116"/>
    <n v="23683.557062359101"/>
    <n v="208.20709505370701"/>
    <x v="0"/>
    <s v="NA"/>
    <s v="NA"/>
    <s v="Facility Allowance"/>
    <s v="NA"/>
  </r>
  <r>
    <n v="196"/>
    <x v="1"/>
    <n v="5"/>
    <s v="DC Preparatory Edgewood Middle Campus "/>
    <s v=" 701 Edgewood Street, NE"/>
    <n v="314"/>
    <s v="MS"/>
    <n v="39746"/>
    <n v="7484215.8925619796"/>
    <n v="5510736"/>
    <n v="12994951.892562"/>
    <s v="NA"/>
    <n v="294"/>
    <n v="1"/>
    <n v="101"/>
    <n v="46"/>
    <n v="0.343537414965986"/>
    <n v="0.156462585034014"/>
    <n v="3.40136054421769E-3"/>
    <n v="135"/>
    <n v="23835.082460388501"/>
    <n v="188.301109358476"/>
    <x v="0"/>
    <s v="NA"/>
    <s v="NA"/>
    <s v="Facility Allowance"/>
    <s v="NA"/>
  </r>
  <r>
    <n v="3070"/>
    <x v="1"/>
    <n v="7"/>
    <s v="DC Scholars "/>
    <s v="5601 East Capitol Street, SE"/>
    <n v="700"/>
    <s v="ES"/>
    <n v="31000"/>
    <n v="2641008"/>
    <n v="7291416"/>
    <n v="9932424"/>
    <s v="NA"/>
    <n v="389"/>
    <n v="0"/>
    <n v="252"/>
    <n v="38"/>
    <n v="0.64781491002570701"/>
    <n v="9.7686375321336796E-2"/>
    <n v="0"/>
    <n v="80"/>
    <n v="3772.8685714285698"/>
    <n v="85.1938064516129"/>
    <x v="0"/>
    <s v="NA"/>
    <s v="NA"/>
    <s v="Facility Allowance"/>
    <s v="NA"/>
  </r>
  <r>
    <n v="234"/>
    <x v="1"/>
    <n v="8"/>
    <s v="Democracy Prep-Congress Heights"/>
    <s v="3100 Martin Luther King Jr. Avenue, SE"/>
    <n v="625"/>
    <s v="ES"/>
    <n v="42528"/>
    <n v="1904640"/>
    <n v="11621280"/>
    <n v="13525920"/>
    <s v="NA"/>
    <n v="620"/>
    <n v="1"/>
    <n v="436"/>
    <n v="70"/>
    <n v="0.70322580645161303"/>
    <n v="0.112903225806452"/>
    <n v="1.6129032258064501E-3"/>
    <n v="69"/>
    <n v="3047.424"/>
    <n v="44.7855530474041"/>
    <x v="0"/>
    <s v="NA"/>
    <s v="NA"/>
    <s v="Facility Allowance"/>
    <s v="NA"/>
  </r>
  <r>
    <n v="248"/>
    <x v="1"/>
    <n v="1"/>
    <s v="District of Columbia International School"/>
    <s v="3220 16th Street, NW"/>
    <n v="410"/>
    <s v="MS"/>
    <n v="20217"/>
    <n v="645120"/>
    <n v="3936240"/>
    <n v="4581360"/>
    <s v="NA"/>
    <n v="210"/>
    <n v="26"/>
    <n v="44"/>
    <n v="40"/>
    <n v="0.20952380952381"/>
    <n v="0.19047619047618999"/>
    <n v="0.12380952380952399"/>
    <n v="96"/>
    <n v="1573.46341463415"/>
    <n v="31.909778898946399"/>
    <x v="0"/>
    <s v="NA"/>
    <s v="NA"/>
    <s v="Facility Allowance"/>
    <s v="NA"/>
  </r>
  <r>
    <n v="146"/>
    <x v="1"/>
    <n v="1"/>
    <s v="E L Haynes Georgia Avenue"/>
    <s v="3600 Georgia Avenue, NW"/>
    <n v="395"/>
    <s v="MS"/>
    <n v="45484"/>
    <n v="10299664"/>
    <n v="7066488"/>
    <n v="17366152"/>
    <s v="NA"/>
    <n v="377"/>
    <n v="54"/>
    <n v="157"/>
    <n v="77"/>
    <n v="0.416445623342175"/>
    <n v="0.20424403183023901"/>
    <n v="0.14323607427055701"/>
    <n v="121"/>
    <n v="26075.098734177202"/>
    <n v="226.44587107554301"/>
    <x v="0"/>
    <s v="NA"/>
    <s v="NA"/>
    <s v="Facility Allowance"/>
    <s v="NA"/>
  </r>
  <r>
    <n v="1206"/>
    <x v="1"/>
    <n v="4"/>
    <s v="E.L. Haynes Kansas Avenue (Elementary School)"/>
    <s v="4502 Kansas Avenue, NW"/>
    <s v="NA"/>
    <s v="ES"/>
    <n v="53800"/>
    <n v="2661384"/>
    <n v="6710352"/>
    <n v="9371736"/>
    <s v="NA"/>
    <n v="358"/>
    <n v="108"/>
    <n v="126"/>
    <n v="39"/>
    <n v="0.35195530726257002"/>
    <n v="0.108938547486034"/>
    <n v="0.30167597765363102"/>
    <n v="150"/>
    <s v="NA"/>
    <n v="49.468104089219302"/>
    <x v="0"/>
    <s v="NA"/>
    <s v="NA"/>
    <s v="Facility Allowance"/>
    <s v="NA"/>
  </r>
  <r>
    <n v="1138"/>
    <x v="1"/>
    <n v="4"/>
    <s v="E.L. Haynes Kansas Avenue- High School"/>
    <s v="4501 Kansas Avenue, NW"/>
    <n v="795"/>
    <s v="HS"/>
    <n v="17647"/>
    <n v="5596776"/>
    <n v="7909968"/>
    <n v="13506744"/>
    <s v="NA"/>
    <n v="422"/>
    <n v="66"/>
    <n v="218"/>
    <n v="90"/>
    <n v="0.51658767772511804"/>
    <n v="0.21327014218009499"/>
    <n v="0.15639810426540299"/>
    <n v="42"/>
    <n v="7039.9698113207596"/>
    <n v="317.15169717232402"/>
    <x v="0"/>
    <s v="NA"/>
    <s v="NA"/>
    <s v="Facility Allowance"/>
    <s v="NA"/>
  </r>
  <r>
    <n v="195"/>
    <x v="1"/>
    <n v="8"/>
    <s v="Eagle Academy- Eagle Center at McGogney"/>
    <s v="3400 Wheeler Road, SE"/>
    <n v="800"/>
    <s v="ES"/>
    <n v="60000"/>
    <n v="13087929.021739099"/>
    <n v="14507856"/>
    <n v="27595785.021739099"/>
    <s v="NA"/>
    <n v="774"/>
    <n v="2"/>
    <n v="466"/>
    <n v="83"/>
    <n v="0.60206718346253196"/>
    <n v="0.10723514211886299"/>
    <n v="2.58397932816537E-3"/>
    <n v="78"/>
    <n v="16359.9112771739"/>
    <n v="218.13215036231901"/>
    <x v="0"/>
    <s v="NA"/>
    <s v="NA"/>
    <s v="Facility Allowance"/>
    <s v="NA"/>
  </r>
  <r>
    <n v="1125"/>
    <x v="1"/>
    <n v="6"/>
    <s v="Eagle Academy New Jersey Avenue Campus"/>
    <s v="1017 New Jersey Avenue, SE"/>
    <n v="160"/>
    <s v="ES"/>
    <n v="8500"/>
    <n v="2897920.9782608701"/>
    <n v="2736624"/>
    <n v="5634544.9782608701"/>
    <s v="NA"/>
    <n v="146"/>
    <n v="0"/>
    <n v="79"/>
    <n v="11"/>
    <n v="0.54109589041095896"/>
    <n v="7.5342465753424695E-2"/>
    <n v="0"/>
    <n v="58"/>
    <n v="18112.0061141304"/>
    <n v="340.93187979539601"/>
    <x v="0"/>
    <s v="NA"/>
    <s v="NA"/>
    <s v="Facility Allowance"/>
    <s v="NA"/>
  </r>
  <r>
    <n v="138"/>
    <x v="1"/>
    <n v="8"/>
    <s v="Early Childhood Academy "/>
    <s v="4025 9th Street, SE"/>
    <n v="162"/>
    <s v="ES"/>
    <n v="15602"/>
    <n v="4742251"/>
    <n v="4854696"/>
    <n v="9596947"/>
    <s v="NA"/>
    <n v="259"/>
    <n v="0"/>
    <n v="167"/>
    <n v="22"/>
    <n v="0.64478764478764505"/>
    <n v="8.4942084942084897E-2"/>
    <n v="0"/>
    <n v="76"/>
    <n v="29273.154320987702"/>
    <n v="303.95148057941299"/>
    <x v="0"/>
    <s v="NA"/>
    <s v="NA"/>
    <s v="Facility Allowance"/>
    <s v="NA"/>
  </r>
  <r>
    <n v="138"/>
    <x v="1"/>
    <n v="8"/>
    <s v="Early Childhood Academy "/>
    <s v="4301 9th Street, SE "/>
    <n v="118"/>
    <s v="ES"/>
    <n v="4012"/>
    <m/>
    <m/>
    <m/>
    <s v="NA"/>
    <m/>
    <n v="0"/>
    <n v="167"/>
    <n v="22"/>
    <n v="0.64478764478764505"/>
    <n v="8.4942084942084897E-2"/>
    <n v="0"/>
    <n v="76"/>
    <n v="40188.567796610201"/>
    <n v="1182.0166999003"/>
    <x v="0"/>
    <s v="NA"/>
    <s v="NA"/>
    <s v="Facility Allowance"/>
    <s v="NA"/>
  </r>
  <r>
    <s v="NA"/>
    <x v="1"/>
    <n v="8"/>
    <s v="Early Childhood Academy Johenning"/>
    <s v="4025 9th Street, SE"/>
    <s v="NA"/>
    <s v="NA"/>
    <s v="NA"/>
    <n v="405000"/>
    <n v="0"/>
    <n v="405000"/>
    <s v="NA"/>
    <s v="NA"/>
    <s v="NA"/>
    <s v="NA"/>
    <s v="NA"/>
    <s v="NA"/>
    <s v="NA"/>
    <s v="NA"/>
    <s v="NA"/>
    <s v="NA"/>
    <s v="NA"/>
    <x v="0"/>
    <s v="NA"/>
    <s v="NA"/>
    <s v="NA"/>
    <s v="NA"/>
  </r>
  <r>
    <s v="NA"/>
    <x v="1"/>
    <n v="8"/>
    <s v="Early Childhood Academy Walter Washington"/>
    <s v="4301 9th Street SE"/>
    <s v="NA"/>
    <s v="NA"/>
    <s v="NA"/>
    <n v="339000"/>
    <n v="0"/>
    <n v="339000"/>
    <s v="NA"/>
    <s v="NA"/>
    <s v="NA"/>
    <s v="NA"/>
    <s v="NA"/>
    <s v="NA"/>
    <s v="NA"/>
    <s v="NA"/>
    <s v="NA"/>
    <s v="NA"/>
    <s v="NA"/>
    <x v="0"/>
    <s v="NA"/>
    <s v="NA"/>
    <s v="NA"/>
    <s v="NA"/>
  </r>
  <r>
    <n v="159"/>
    <x v="1"/>
    <n v="5"/>
    <s v="Elsie Whitlow Stokes Community Freedom "/>
    <s v="3700 Oakview Terrace, NE"/>
    <n v="350"/>
    <s v="ES"/>
    <n v="32341"/>
    <n v="11118784"/>
    <n v="6560400"/>
    <n v="17679184"/>
    <s v="NA"/>
    <n v="350"/>
    <n v="63"/>
    <n v="62"/>
    <n v="26"/>
    <n v="0.17714285714285699"/>
    <n v="7.4285714285714302E-2"/>
    <n v="0.18"/>
    <n v="92"/>
    <n v="31767.954285714299"/>
    <n v="343.79839831792498"/>
    <x v="0"/>
    <s v="NA"/>
    <s v="NA"/>
    <s v="Facility Allowance"/>
    <s v="NA"/>
  </r>
  <r>
    <n v="1113"/>
    <x v="1"/>
    <n v="8"/>
    <s v="Excel Academy "/>
    <s v="2501 Martin Luther King Jr. Avenue, SE"/>
    <n v="867"/>
    <s v="ES"/>
    <n v="67508"/>
    <n v="8332774"/>
    <n v="10665336"/>
    <n v="18998110"/>
    <s v="NA"/>
    <n v="569"/>
    <n v="0"/>
    <n v="366"/>
    <n v="23"/>
    <n v="0.64323374340949002"/>
    <n v="4.0421792618629201E-2"/>
    <n v="0"/>
    <n v="119"/>
    <n v="9611.0426758938902"/>
    <n v="123.43387450376299"/>
    <x v="0"/>
    <s v="NA"/>
    <s v="NA"/>
    <s v="Facility Allowance"/>
    <s v="NA"/>
  </r>
  <r>
    <n v="1211"/>
    <x v="1"/>
    <n v="8"/>
    <s v="Excel Academy LEAD"/>
    <s v="2502 Martin Luther King Jr. Avenue, SE"/>
    <s v="NA"/>
    <s v="MS"/>
    <n v="19288"/>
    <n v="476160"/>
    <n v="2905320"/>
    <n v="3381480"/>
    <s v="NA"/>
    <n v="155"/>
    <n v="0"/>
    <n v="100"/>
    <n v="27"/>
    <n v="0.64516129032258096"/>
    <n v="0.174193548387097"/>
    <n v="0"/>
    <n v="124"/>
    <s v="NA"/>
    <n v="24.6868519286603"/>
    <x v="0"/>
    <s v="NA"/>
    <s v="NA"/>
    <s v="Facility Allowance"/>
    <s v="NA"/>
  </r>
  <r>
    <n v="361"/>
    <x v="1"/>
    <n v="7"/>
    <s v="Friendship Blow Pierce Elementary"/>
    <s v="725 19th Street, NE"/>
    <n v="675"/>
    <s v="ES"/>
    <n v="52944"/>
    <n v="23015083.623147801"/>
    <n v="7103976"/>
    <n v="30119059.623147801"/>
    <s v="NA"/>
    <n v="379"/>
    <n v="6"/>
    <n v="289"/>
    <n v="14"/>
    <n v="0.76253298153034299"/>
    <n v="3.6939313984168901E-2"/>
    <n v="1.5831134564643801E-2"/>
    <n v="140"/>
    <n v="34096.420182441201"/>
    <n v="434.70617299689798"/>
    <x v="0"/>
    <s v="NA"/>
    <s v="NA"/>
    <s v="Facility Allowance"/>
    <s v="NA"/>
  </r>
  <r>
    <n v="362"/>
    <x v="1"/>
    <n v="7"/>
    <s v="Friendship Blow-Pierce Middle"/>
    <s v="725 19th Street, NE"/>
    <m/>
    <s v="MS"/>
    <n v="52944"/>
    <n v="654336"/>
    <n v="3992472"/>
    <n v="4646808"/>
    <s v="NA"/>
    <n v="213"/>
    <n v="1"/>
    <n v="147"/>
    <n v="42"/>
    <n v="0.69014084507042295"/>
    <n v="0.19718309859154901"/>
    <n v="4.6948356807511703E-3"/>
    <s v="NA"/>
    <n v="969.386666666667"/>
    <n v="12.3590208522212"/>
    <x v="0"/>
    <s v="NA"/>
    <s v="NA"/>
    <s v="Facility Allowance"/>
    <s v="NA"/>
  </r>
  <r>
    <n v="363"/>
    <x v="1"/>
    <n v="6"/>
    <s v="Friendship Chamberlain Elementary"/>
    <s v="1345 Potomac Avenue, SE"/>
    <n v="760"/>
    <s v="ES"/>
    <n v="80860"/>
    <n v="26167936.793352"/>
    <n v="7029000"/>
    <n v="33196936.793352"/>
    <s v="NA"/>
    <n v="375"/>
    <n v="1"/>
    <n v="235"/>
    <n v="18"/>
    <n v="0.62666666666666704"/>
    <n v="4.8000000000000001E-2"/>
    <n v="2.66666666666667E-3"/>
    <n v="216"/>
    <n v="34431.495780726298"/>
    <n v="323.62029178026199"/>
    <x v="0"/>
    <s v="NA"/>
    <s v="NA"/>
    <s v="Facility Allowance"/>
    <s v="NA"/>
  </r>
  <r>
    <n v="364"/>
    <x v="1"/>
    <n v="6"/>
    <s v="Friendship Chamberlain Middle"/>
    <s v="1345 Potomac Avenue, SE"/>
    <m/>
    <s v="MS"/>
    <n v="80860"/>
    <n v="1053696"/>
    <n v="6429192"/>
    <n v="7482888"/>
    <s v="NA"/>
    <n v="343"/>
    <n v="0"/>
    <n v="200"/>
    <n v="59"/>
    <n v="0.58309037900874605"/>
    <n v="0.17201166180758001"/>
    <n v="0"/>
    <s v="NA"/>
    <n v="1386.4421052631601"/>
    <n v="13.0311155082859"/>
    <x v="0"/>
    <s v="NA"/>
    <s v="NA"/>
    <s v="Facility Allowance"/>
    <s v="NA"/>
  </r>
  <r>
    <n v="113"/>
    <x v="1"/>
    <n v="8"/>
    <s v="Friendship SouthEast Academy"/>
    <s v="645 Milwaukee Place, SE"/>
    <n v="560"/>
    <s v="ES"/>
    <n v="58539"/>
    <n v="21108472.490588699"/>
    <n v="10796544"/>
    <n v="31905016.490588699"/>
    <s v="NA"/>
    <n v="576"/>
    <n v="0"/>
    <n v="412"/>
    <n v="56"/>
    <n v="0.71527777777777801"/>
    <n v="9.7222222222222196E-2"/>
    <n v="0"/>
    <n v="102"/>
    <n v="37693.700876051298"/>
    <n v="360.588197451079"/>
    <x v="0"/>
    <s v="NA"/>
    <s v="NA"/>
    <s v="Facility Allowance"/>
    <s v="NA"/>
  </r>
  <r>
    <n v="1124"/>
    <x v="1"/>
    <n v="8"/>
    <s v="Friendship Tech Prep"/>
    <s v="2705 Martin Luther King Jr. Avenue, SE"/>
    <n v="670"/>
    <s v="MS/HS"/>
    <n v="59125"/>
    <n v="6129328"/>
    <n v="9353256"/>
    <n v="15482584"/>
    <s v="NA"/>
    <n v="499"/>
    <n v="1"/>
    <n v="353"/>
    <n v="90"/>
    <n v="0.70741482965931901"/>
    <n v="0.18036072144288601"/>
    <n v="2.0040080160320601E-3"/>
    <n v="133"/>
    <n v="9148.2507462686608"/>
    <n v="103.667281183932"/>
    <x v="0"/>
    <s v="NA"/>
    <s v="NA"/>
    <s v="Facility Allowance"/>
    <s v="NA"/>
  </r>
  <r>
    <n v="365"/>
    <x v="1"/>
    <n v="5"/>
    <s v="Friendship Woodridge Elementary"/>
    <s v="2959 Carlton Avenue, NE"/>
    <n v="665"/>
    <s v="ES"/>
    <n v="37000"/>
    <n v="20765377.915498599"/>
    <n v="5323296"/>
    <n v="26088673.915498599"/>
    <s v="NA"/>
    <n v="284"/>
    <n v="8"/>
    <n v="127"/>
    <n v="12"/>
    <n v="0.44718309859154898"/>
    <n v="4.2253521126760597E-2"/>
    <n v="2.8169014084507001E-2"/>
    <n v="130"/>
    <n v="31226.132203757301"/>
    <n v="561.22643014861103"/>
    <x v="0"/>
    <s v="NA"/>
    <s v="NA"/>
    <s v="Facility Allowance"/>
    <s v="NA"/>
  </r>
  <r>
    <n v="366"/>
    <x v="1"/>
    <n v="5"/>
    <s v="Friendship Woodridge Middle"/>
    <s v="2960 Carlton Avenue, NE"/>
    <s v="NA"/>
    <s v="MS"/>
    <n v="37000"/>
    <n v="516096"/>
    <n v="3148992"/>
    <n v="3665088"/>
    <s v="NA"/>
    <n v="168"/>
    <n v="1"/>
    <n v="75"/>
    <n v="35"/>
    <n v="0.44642857142857101"/>
    <n v="0.20833333333333301"/>
    <n v="5.9523809523809503E-3"/>
    <s v="NA"/>
    <s v="NA"/>
    <n v="13.948540540540501"/>
    <x v="0"/>
    <s v="NA"/>
    <s v="NA"/>
    <s v="Facility Allowance"/>
    <s v="NA"/>
  </r>
  <r>
    <n v="186"/>
    <x v="1"/>
    <n v="7"/>
    <s v="Friendship Woodson Collegiate Academy"/>
    <s v="4095 Minnesota Avenue, NE"/>
    <n v="1200"/>
    <s v="HS"/>
    <n v="152000"/>
    <n v="43593244.177412897"/>
    <n v="16550952"/>
    <n v="60144196.177412897"/>
    <s v="NA"/>
    <n v="883"/>
    <n v="0"/>
    <n v="517"/>
    <n v="165"/>
    <n v="0.58550396375990899"/>
    <n v="0.18686296715741799"/>
    <n v="0"/>
    <n v="172"/>
    <n v="36327.703481177399"/>
    <n v="286.79765906192699"/>
    <x v="0"/>
    <s v="NA"/>
    <s v="NA"/>
    <s v="Facility Allowance"/>
    <s v="NA"/>
  </r>
  <r>
    <n v="245"/>
    <x v="1"/>
    <n v="5"/>
    <s v="Harmony DC-School of Excellence"/>
    <s v="62 T Street, NE"/>
    <n v="216"/>
    <s v="ES"/>
    <n v="20000"/>
    <n v="202752"/>
    <n v="1237104"/>
    <n v="1439856"/>
    <s v="NA"/>
    <n v="66"/>
    <n v="0"/>
    <n v="40"/>
    <n v="8"/>
    <n v="0.60606060606060597"/>
    <n v="0.12121212121212099"/>
    <n v="0"/>
    <n v="303"/>
    <n v="938.66666666666697"/>
    <n v="10.137600000000001"/>
    <x v="0"/>
    <s v="NA"/>
    <s v="NA"/>
    <s v="Facility Allowance"/>
    <s v="NA"/>
  </r>
  <r>
    <n v="131"/>
    <x v="1"/>
    <n v="4"/>
    <s v="Hope Community Lamond Campus"/>
    <s v="6200 Kansas Avenue, NE"/>
    <n v="350"/>
    <s v="ES"/>
    <n v="41000"/>
    <n v="8800358.4000000004"/>
    <n v="6710352"/>
    <n v="15510710.4"/>
    <s v="NA"/>
    <n v="358"/>
    <n v="13"/>
    <n v="148"/>
    <n v="22"/>
    <n v="0.41340782122905001"/>
    <n v="6.1452513966480403E-2"/>
    <n v="3.6312849162011197E-2"/>
    <n v="115"/>
    <n v="25143.881142857099"/>
    <n v="214.642887804878"/>
    <x v="0"/>
    <s v="NA"/>
    <s v="NA"/>
    <s v="Facility Allowance"/>
    <s v="NA"/>
  </r>
  <r>
    <n v="114"/>
    <x v="1"/>
    <n v="5"/>
    <s v="Hope Community Tolson Campus"/>
    <s v="2917 8th Street, NE"/>
    <n v="560"/>
    <s v="ES/MS"/>
    <n v="33571"/>
    <n v="10181754.6"/>
    <n v="9690648"/>
    <n v="19872402.600000001"/>
    <s v="NA"/>
    <n v="517"/>
    <n v="34"/>
    <n v="264"/>
    <n v="43"/>
    <n v="0.51063829787234005"/>
    <n v="8.3172147001934205E-2"/>
    <n v="6.5764023210831704E-2"/>
    <n v="65"/>
    <n v="18181.704642857101"/>
    <n v="303.29017902356202"/>
    <x v="0"/>
    <s v="NA"/>
    <s v="NA"/>
    <s v="Facility Allowance"/>
    <s v="NA"/>
  </r>
  <r>
    <s v="NA"/>
    <x v="1"/>
    <n v="1"/>
    <s v="Hospitality High"/>
    <s v="1851 9th Street NW"/>
    <s v="NA"/>
    <s v="NA"/>
    <s v="NA"/>
    <n v="5810972"/>
    <n v="0"/>
    <n v="5810972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8"/>
    <s v="Howard Road Academy"/>
    <s v="701 Howard Road SE"/>
    <s v="NA"/>
    <s v="NA"/>
    <s v="NA"/>
    <n v="10909039"/>
    <n v="0"/>
    <n v="10909039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7"/>
    <s v="Howard Road Academy G St."/>
    <s v="4625 G St SE"/>
    <s v="NA"/>
    <s v="NA"/>
    <s v="NA"/>
    <n v="3344491"/>
    <n v="0"/>
    <n v="3344491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7"/>
    <s v="Howard Road Academy Penn. Ave."/>
    <s v="3000 Pennsylvania Ave SE"/>
    <s v="NA"/>
    <s v="NA"/>
    <s v="NA"/>
    <n v="5256099"/>
    <n v="0"/>
    <n v="5256099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8"/>
    <s v="Howard Road Adademy MLK Ave. Middle"/>
    <s v="2405 ML King Ave SE"/>
    <s v="NA"/>
    <s v="NA"/>
    <s v="NA"/>
    <n v="4414369"/>
    <n v="0"/>
    <n v="4414369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15"/>
    <x v="1"/>
    <n v="1"/>
    <s v="Howard University Middle School of Math and Science "/>
    <s v="405 Howard Place, NW"/>
    <n v="360"/>
    <s v="MS"/>
    <n v="20968"/>
    <n v="8215644"/>
    <n v="5510736"/>
    <n v="13726380"/>
    <s v="NA"/>
    <n v="294"/>
    <n v="11"/>
    <n v="115"/>
    <n v="9"/>
    <n v="0.391156462585034"/>
    <n v="3.06122448979592E-2"/>
    <n v="3.7414965986394599E-2"/>
    <n v="71"/>
    <n v="22821.233333333301"/>
    <n v="391.81819916062602"/>
    <x v="0"/>
    <s v="NA"/>
    <s v="NA"/>
    <s v="Facility Allowance"/>
    <s v="NA"/>
  </r>
  <r>
    <n v="163"/>
    <x v="1"/>
    <n v="7"/>
    <s v="IDEA "/>
    <s v="1027 45th Street, NE"/>
    <n v="450"/>
    <s v="HS"/>
    <n v="70000"/>
    <n v="13450019"/>
    <n v="4067448"/>
    <n v="17517467"/>
    <s v="NA"/>
    <n v="217"/>
    <n v="1"/>
    <n v="165"/>
    <n v="42"/>
    <n v="0.76036866359446997"/>
    <n v="0.19354838709677399"/>
    <n v="4.6082949308755804E-3"/>
    <n v="323"/>
    <n v="29888.931111111098"/>
    <n v="192.143128571429"/>
    <x v="0"/>
    <s v="NA"/>
    <s v="NA"/>
    <s v="Facility Allowance"/>
    <s v="NA"/>
  </r>
  <r>
    <n v="134"/>
    <x v="1"/>
    <n v="4"/>
    <s v="Ideal Academy North Capitol Street Campus Elementary"/>
    <s v="6130 N Capitol Street, NW"/>
    <n v="372"/>
    <s v="ES/MS"/>
    <n v="35090"/>
    <n v="10624686"/>
    <n v="5566968"/>
    <n v="16191654"/>
    <s v="NA"/>
    <n v="297"/>
    <n v="3"/>
    <n v="185"/>
    <n v="32"/>
    <n v="0.62289562289562295"/>
    <n v="0.107744107744108"/>
    <n v="1.01010101010101E-2"/>
    <n v="118"/>
    <n v="28560.983870967699"/>
    <n v="302.783870048447"/>
    <x v="0"/>
    <s v="NA"/>
    <s v="NA"/>
    <s v="Facility Allowance"/>
    <s v="NA"/>
  </r>
  <r>
    <s v="NA"/>
    <x v="1"/>
    <n v="4"/>
    <s v="Ideal Academy Peabody St."/>
    <s v="100 Peabody Street NW"/>
    <s v="NA"/>
    <s v="NA"/>
    <s v="NA"/>
    <n v="1512212"/>
    <n v="0"/>
    <n v="1512212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8"/>
    <s v="Imagine Southeast"/>
    <s v="3100 ML King Ave SE"/>
    <s v="NA"/>
    <s v="NA"/>
    <s v="NA"/>
    <n v="7943598"/>
    <n v="0"/>
    <n v="7943598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200"/>
    <x v="1"/>
    <n v="8"/>
    <s v="Ingenuity Prep "/>
    <s v="4600 Livingston Road, SE"/>
    <n v="319"/>
    <s v="ES"/>
    <n v="31075"/>
    <n v="941472"/>
    <n v="3767544"/>
    <n v="4709016"/>
    <s v="NA"/>
    <n v="201"/>
    <n v="0"/>
    <n v="148"/>
    <n v="22"/>
    <n v="0.73631840796019898"/>
    <n v="0.109452736318408"/>
    <n v="0"/>
    <n v="155"/>
    <n v="2951.3228840125398"/>
    <n v="30.2967658889783"/>
    <x v="0"/>
    <s v="NA"/>
    <s v="NA"/>
    <s v="Facility Allowance"/>
    <s v="NA"/>
  </r>
  <r>
    <n v="3064"/>
    <x v="1"/>
    <n v="5"/>
    <s v="Inspired Teaching Demonstration "/>
    <s v="200 Douglas Street, NE"/>
    <n v="516"/>
    <s v="ES/MS"/>
    <n v="40800"/>
    <n v="2824824"/>
    <n v="5941848"/>
    <n v="8766672"/>
    <s v="NA"/>
    <n v="317"/>
    <n v="14"/>
    <n v="35"/>
    <n v="34"/>
    <n v="0.110410094637224"/>
    <n v="0.107255520504732"/>
    <n v="4.41640378548896E-2"/>
    <n v="129"/>
    <n v="5474.4651162790697"/>
    <n v="69.235882352941204"/>
    <x v="0"/>
    <s v="NA"/>
    <s v="NA"/>
    <s v="Facility Allowance"/>
    <s v="NA"/>
  </r>
  <r>
    <s v="NA"/>
    <x v="1"/>
    <n v="5"/>
    <s v="Jo-Arz Academy"/>
    <s v="220 Taylor Street NE"/>
    <s v="NA"/>
    <s v="NA"/>
    <s v="NA"/>
    <n v="393584"/>
    <n v="0"/>
    <n v="393584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4"/>
    <s v="KAMIT Institute"/>
    <s v="100 Peabody Street NW"/>
    <s v="NA"/>
    <s v="NA"/>
    <s v="NA"/>
    <n v="3537694"/>
    <n v="0"/>
    <n v="3537694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16"/>
    <x v="1"/>
    <n v="8"/>
    <s v="KIPP DC AIM Academy "/>
    <s v="2600 Douglass Place, SE"/>
    <n v="1300"/>
    <s v="MS"/>
    <n v="144000"/>
    <n v="8947893"/>
    <n v="6016824"/>
    <n v="14964717"/>
    <s v="NA"/>
    <n v="321"/>
    <n v="1"/>
    <n v="189"/>
    <n v="74"/>
    <n v="0.58878504672897203"/>
    <n v="0.23052959501557599"/>
    <n v="3.1152647975077898E-3"/>
    <n v="449"/>
    <n v="6882.9946153846204"/>
    <n v="62.138145833333297"/>
    <x v="0"/>
    <s v="NA"/>
    <s v="NA"/>
    <s v="Facility Allowance"/>
    <s v="NA"/>
  </r>
  <r>
    <n v="236"/>
    <x v="1"/>
    <n v="7"/>
    <s v="KIPP DC Arts &amp; Technology Academy "/>
    <s v="5300 Blaine Street, NE"/>
    <n v="600"/>
    <s v="PK3-K"/>
    <n v="26950"/>
    <n v="651264"/>
    <n v="3973728"/>
    <n v="4624992"/>
    <s v="NA"/>
    <n v="212"/>
    <n v="1"/>
    <n v="129"/>
    <n v="14"/>
    <n v="0.60849056603773599"/>
    <n v="6.6037735849056603E-2"/>
    <n v="4.7169811320754698E-3"/>
    <n v="127"/>
    <n v="1085.44"/>
    <n v="24.165640074211499"/>
    <x v="0"/>
    <s v="NA"/>
    <s v="NA"/>
    <s v="Facility Allowance"/>
    <s v="NA"/>
  </r>
  <r>
    <n v="1123"/>
    <x v="1"/>
    <n v="5"/>
    <s v="KIPP DC College Prep "/>
    <s v="1401 Brentwood Parkway, NE"/>
    <n v="900"/>
    <s v="HS"/>
    <n v="187423"/>
    <n v="5814288"/>
    <n v="8509776"/>
    <n v="14324064"/>
    <s v="NA"/>
    <n v="454"/>
    <n v="0"/>
    <n v="232"/>
    <n v="86"/>
    <n v="0.51101321585903103"/>
    <n v="0.18942731277533001"/>
    <n v="0"/>
    <n v="413"/>
    <n v="6460.32"/>
    <n v="31.022275814601201"/>
    <x v="0"/>
    <s v="NA"/>
    <s v="NA"/>
    <s v="Facility Allowance"/>
    <s v="NA"/>
  </r>
  <r>
    <n v="209"/>
    <x v="1"/>
    <n v="5"/>
    <s v="KIPP DC Connect Academy"/>
    <s v="1375 Mt Olivet Road, NE"/>
    <n v="1000"/>
    <s v="PK3-K"/>
    <n v="67000"/>
    <n v="1533672"/>
    <n v="5641944"/>
    <n v="7175616"/>
    <s v="NA"/>
    <n v="301"/>
    <n v="2"/>
    <n v="159"/>
    <n v="21"/>
    <n v="0.52823920265780699"/>
    <n v="6.9767441860465101E-2"/>
    <n v="6.6445182724252502E-3"/>
    <n v="223"/>
    <n v="1533.672"/>
    <n v="22.890626865671599"/>
    <x v="0"/>
    <s v="NA"/>
    <s v="NA"/>
    <s v="Facility Allowance"/>
    <s v="NA"/>
  </r>
  <r>
    <n v="1122"/>
    <x v="1"/>
    <n v="8"/>
    <s v="KIPP DC Discover "/>
    <s v="2600 Douglass Place, SE"/>
    <m/>
    <s v="PK3-K"/>
    <n v="50000"/>
    <n v="4626760"/>
    <n v="6185520"/>
    <n v="10812280"/>
    <s v="NA"/>
    <n v="330"/>
    <n v="0"/>
    <n v="203"/>
    <n v="22"/>
    <n v="0.615151515151515"/>
    <n v="6.6666666666666693E-2"/>
    <n v="0"/>
    <s v="NA"/>
    <n v="3559.04615384615"/>
    <n v="92.535200000000003"/>
    <x v="0"/>
    <s v="NA"/>
    <s v="NA"/>
    <s v="Facility Allowance"/>
    <s v="NA"/>
  </r>
  <r>
    <n v="1129"/>
    <x v="1"/>
    <n v="6"/>
    <s v="KIPP DC GROW Academy "/>
    <s v="421 P Street, NW"/>
    <n v="1000"/>
    <s v="PK3-K"/>
    <n v="100671"/>
    <n v="3706464"/>
    <n v="5848128"/>
    <n v="9554592"/>
    <s v="NA"/>
    <n v="312"/>
    <n v="3"/>
    <n v="140"/>
    <n v="17"/>
    <n v="0.44871794871794901"/>
    <n v="5.4487179487179502E-2"/>
    <n v="9.6153846153846194E-3"/>
    <n v="323"/>
    <n v="3706.4639999999999"/>
    <n v="36.817593944631497"/>
    <x v="0"/>
    <s v="NA"/>
    <s v="NA"/>
    <s v="Facility Allowance"/>
    <s v="NA"/>
  </r>
  <r>
    <n v="3071"/>
    <x v="1"/>
    <n v="8"/>
    <s v="KIPP DC Heights Academy "/>
    <s v="2600 Douglass Place, SE"/>
    <m/>
    <s v="ES"/>
    <n v="31000"/>
    <n v="3161880"/>
    <n v="7778760"/>
    <n v="10940640"/>
    <s v="NA"/>
    <n v="415"/>
    <n v="0"/>
    <n v="229"/>
    <n v="57"/>
    <n v="0.55180722891566303"/>
    <n v="0.13734939759036099"/>
    <n v="0"/>
    <s v="NA"/>
    <n v="2432.2153846153801"/>
    <n v="101.996129032258"/>
    <x v="0"/>
    <s v="NA"/>
    <s v="NA"/>
    <s v="Facility Allowance"/>
    <s v="NA"/>
  </r>
  <r>
    <n v="189"/>
    <x v="1"/>
    <n v="7"/>
    <s v="KIPP DC KEY Academy "/>
    <s v="4801 Benning Road, SE"/>
    <n v="1000"/>
    <s v="MS"/>
    <n v="84681"/>
    <n v="11203877"/>
    <n v="6260496"/>
    <n v="17464373"/>
    <s v="NA"/>
    <n v="334"/>
    <n v="1"/>
    <n v="161"/>
    <n v="37"/>
    <n v="0.48203592814371299"/>
    <n v="0.110778443113772"/>
    <n v="2.9940119760479E-3"/>
    <n v="254"/>
    <n v="11203.877"/>
    <n v="132.30685750050199"/>
    <x v="0"/>
    <s v="NA"/>
    <s v="NA"/>
    <s v="Facility Allowance"/>
    <s v="NA"/>
  </r>
  <r>
    <n v="190"/>
    <x v="1"/>
    <n v="6"/>
    <s v="KIPP DC LEAD Academy"/>
    <s v="421 P Street, NW"/>
    <m/>
    <s v="ES"/>
    <n v="84681"/>
    <n v="1893744"/>
    <n v="5660688"/>
    <n v="7554432"/>
    <s v="NA"/>
    <n v="302"/>
    <n v="4"/>
    <n v="127"/>
    <n v="27"/>
    <n v="0.42052980132450302"/>
    <n v="8.9403973509933801E-2"/>
    <n v="1.3245033112582801E-2"/>
    <s v="NA"/>
    <n v="1893.7439999999999"/>
    <n v="22.3632692103305"/>
    <x v="0"/>
    <s v="NA"/>
    <s v="NA"/>
    <s v="Facility Allowance"/>
    <s v="NA"/>
  </r>
  <r>
    <n v="132"/>
    <x v="1"/>
    <n v="7"/>
    <s v="KIPP DC LEAP Academy "/>
    <s v="4801 Benning Road, SE"/>
    <m/>
    <s v="PK3-K"/>
    <n v="41000"/>
    <n v="6204843"/>
    <n v="5698176"/>
    <n v="11903019"/>
    <s v="NA"/>
    <n v="304"/>
    <n v="0"/>
    <n v="177"/>
    <n v="19"/>
    <n v="0.58223684210526305"/>
    <n v="6.25E-2"/>
    <n v="0"/>
    <s v="NA"/>
    <n v="6204.8429999999998"/>
    <n v="151.337634146341"/>
    <x v="0"/>
    <s v="NA"/>
    <s v="NA"/>
    <s v="Facility Allowance"/>
    <s v="NA"/>
  </r>
  <r>
    <n v="242"/>
    <x v="1"/>
    <n v="5"/>
    <s v="KIPP DC Northeast Academy "/>
    <s v="1375 Mt Olivet Road, NE"/>
    <m/>
    <s v="MS"/>
    <n v="40425"/>
    <n v="387072"/>
    <n v="2361744"/>
    <n v="2748816"/>
    <s v="NA"/>
    <n v="126"/>
    <n v="1"/>
    <n v="70"/>
    <n v="22"/>
    <n v="0.55555555555555602"/>
    <n v="0.17460317460317501"/>
    <n v="7.9365079365079395E-3"/>
    <s v="NA"/>
    <n v="387.072"/>
    <n v="9.5750649350649404"/>
    <x v="0"/>
    <s v="NA"/>
    <s v="NA"/>
    <s v="Facility Allowance"/>
    <s v="NA"/>
  </r>
  <r>
    <n v="1121"/>
    <x v="1"/>
    <n v="7"/>
    <s v="KIPP DC Promise "/>
    <s v="4801 Benning Road, SE"/>
    <m/>
    <s v="ES"/>
    <n v="50000"/>
    <n v="5553600"/>
    <n v="7497600"/>
    <n v="13051200"/>
    <s v="NA"/>
    <n v="400"/>
    <n v="3"/>
    <n v="219"/>
    <n v="55"/>
    <n v="0.54749999999999999"/>
    <n v="0.13750000000000001"/>
    <n v="7.4999999999999997E-3"/>
    <s v="NA"/>
    <n v="5553.6"/>
    <n v="111.072"/>
    <x v="0"/>
    <s v="NA"/>
    <s v="NA"/>
    <s v="Facility Allowance"/>
    <s v="NA"/>
  </r>
  <r>
    <n v="237"/>
    <x v="1"/>
    <n v="7"/>
    <s v="KIPP DC Quest Academy "/>
    <s v="5300 Blaine Street, NE"/>
    <m/>
    <s v="ES"/>
    <n v="40425"/>
    <n v="866304"/>
    <n v="5285808"/>
    <n v="6152112"/>
    <s v="NA"/>
    <n v="282"/>
    <n v="1"/>
    <n v="176"/>
    <n v="43"/>
    <n v="0.62411347517730498"/>
    <n v="0.15248226950354599"/>
    <n v="3.54609929078014E-3"/>
    <n v="143"/>
    <n v="1443.84"/>
    <n v="21.429907235621499"/>
    <x v="0"/>
    <s v="NA"/>
    <s v="NA"/>
    <s v="Facility Allowance"/>
    <s v="NA"/>
  </r>
  <r>
    <n v="214"/>
    <x v="1"/>
    <n v="5"/>
    <s v="KIPP DC Spring Academy"/>
    <s v="1375 Mt Olivet Road, NE"/>
    <m/>
    <s v="ES"/>
    <n v="46835"/>
    <n v="616344"/>
    <n v="1911888"/>
    <n v="2528232"/>
    <s v="NA"/>
    <n v="102"/>
    <n v="0"/>
    <n v="60"/>
    <n v="5"/>
    <n v="0.58823529411764697"/>
    <n v="4.9019607843137303E-2"/>
    <n v="0"/>
    <s v="NA"/>
    <n v="616.34400000000005"/>
    <n v="13.1599017828547"/>
    <x v="0"/>
    <s v="NA"/>
    <s v="NA"/>
    <s v="Facility Allowance"/>
    <s v="NA"/>
  </r>
  <r>
    <n v="121"/>
    <x v="1"/>
    <n v="6"/>
    <s v="KIPP DC WILL Academy "/>
    <s v="421 P Street, NW"/>
    <m/>
    <s v="MS"/>
    <n v="42016"/>
    <n v="7645919"/>
    <n v="6447936"/>
    <n v="14093855"/>
    <s v="NA"/>
    <n v="344"/>
    <n v="3"/>
    <n v="138"/>
    <n v="66"/>
    <n v="0.40116279069767402"/>
    <n v="0.19186046511627899"/>
    <n v="8.7209302325581394E-3"/>
    <s v="NA"/>
    <n v="7645.9189999999999"/>
    <n v="181.97636614622999"/>
    <x v="0"/>
    <s v="NA"/>
    <s v="NA"/>
    <s v="Facility Allowance"/>
    <s v="NA"/>
  </r>
  <r>
    <s v="NA"/>
    <x v="1"/>
    <n v="5"/>
    <s v="LAMB Taylor St."/>
    <s v="1600 Taylor Street NE"/>
    <s v="NA"/>
    <s v="NA"/>
    <s v="NA"/>
    <n v="237000"/>
    <n v="0"/>
    <n v="237000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93"/>
    <x v="1"/>
    <n v="5"/>
    <s v="Latin American Montessori Bilingual (LAMB) "/>
    <s v="1800 Perry Street, NE"/>
    <n v="200"/>
    <s v="ES"/>
    <n v="20200"/>
    <n v="6050898"/>
    <n v="6410448"/>
    <n v="12461346"/>
    <s v="NA"/>
    <n v="342"/>
    <n v="129"/>
    <n v="40"/>
    <n v="38"/>
    <n v="0.116959064327485"/>
    <n v="0.11111111111111099"/>
    <n v="0.37719298245614002"/>
    <n v="107"/>
    <n v="30254.49"/>
    <n v="299.549405940594"/>
    <x v="0"/>
    <s v="NA"/>
    <s v="NA"/>
    <s v="Facility Allowance"/>
    <s v="NA"/>
  </r>
  <r>
    <n v="193"/>
    <x v="1"/>
    <n v="4"/>
    <s v="Latin American Montessori Bilingual (LAMB) "/>
    <s v="1375 Missouri Avenue, NW"/>
    <n v="175"/>
    <s v="ES"/>
    <n v="16468"/>
    <m/>
    <m/>
    <m/>
    <s v="NA"/>
    <m/>
    <n v="129"/>
    <n v="40"/>
    <n v="38"/>
    <n v="0.116959064327485"/>
    <n v="0.11111111111111099"/>
    <n v="0.37719298245614002"/>
    <n v="107"/>
    <n v="34576.559999999998"/>
    <n v="367.43368957979101"/>
    <x v="0"/>
    <s v="NA"/>
    <s v="NA"/>
    <s v="Facility Allowance"/>
    <s v="NA"/>
  </r>
  <r>
    <n v="104"/>
    <x v="1"/>
    <n v="1"/>
    <s v="Latin American Youth Center Career Academy"/>
    <s v="3047 15th Street, NW"/>
    <n v="225"/>
    <s v="ALT"/>
    <n v="15500"/>
    <n v="3701585"/>
    <n v="3561360"/>
    <n v="7262945"/>
    <s v="NA"/>
    <n v="190"/>
    <n v="36"/>
    <n v="0"/>
    <n v="6"/>
    <n v="0"/>
    <n v="3.1578947368421102E-2"/>
    <n v="0.18947368421052599"/>
    <n v="82"/>
    <n v="16451.4888888889"/>
    <n v="238.811935483871"/>
    <x v="0"/>
    <s v="NA"/>
    <s v="NA"/>
    <s v="Facility Allowance"/>
    <s v="NA"/>
  </r>
  <r>
    <n v="228"/>
    <x v="1"/>
    <n v="5"/>
    <s v="Lee Montessori "/>
    <s v="301 Douglas Street, NE"/>
    <n v="135"/>
    <s v="ES"/>
    <n v="13200"/>
    <n v="227328"/>
    <n v="1387056"/>
    <n v="1614384"/>
    <s v="NA"/>
    <n v="74"/>
    <n v="0"/>
    <n v="10"/>
    <n v="5"/>
    <n v="0.135135135135135"/>
    <n v="6.7567567567567599E-2"/>
    <n v="0"/>
    <n v="178"/>
    <n v="1683.9111111111099"/>
    <n v="17.2218181818182"/>
    <x v="0"/>
    <s v="NA"/>
    <s v="NA"/>
    <s v="Facility Allowance"/>
    <s v="NA"/>
  </r>
  <r>
    <s v="NA"/>
    <x v="1"/>
    <n v="7"/>
    <s v="Mary McLeod Bethune 42nd St."/>
    <s v="253 42nd Street NE"/>
    <s v="NA"/>
    <s v="NA"/>
    <s v="NA"/>
    <n v="691425"/>
    <n v="0"/>
    <n v="691425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4"/>
    <s v="Mary McLeod Bethune Crestwood Campus"/>
    <s v="5413 16th Street NW"/>
    <s v="NA"/>
    <s v="NA"/>
    <s v="NA"/>
    <n v="843148"/>
    <n v="0"/>
    <n v="843148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35"/>
    <x v="1"/>
    <n v="5"/>
    <s v="Mary McLeod Bethune Day Academy Slowe Campus"/>
    <s v="1404 Jackson Street, NE"/>
    <n v="500"/>
    <s v="ES/MS"/>
    <n v="56927"/>
    <n v="6686938"/>
    <n v="7141464"/>
    <n v="13828402"/>
    <s v="NA"/>
    <n v="381"/>
    <n v="8"/>
    <n v="237"/>
    <n v="35"/>
    <n v="0.62204724409448797"/>
    <n v="9.1863517060367494E-2"/>
    <n v="2.0997375328084E-2"/>
    <n v="149"/>
    <n v="13373.876"/>
    <n v="117.46513956470601"/>
    <x v="0"/>
    <s v="NA"/>
    <s v="NA"/>
    <s v="Facility Allowance"/>
    <s v="NA"/>
  </r>
  <r>
    <n v="101"/>
    <x v="1"/>
    <n v="7"/>
    <s v="Maya Angelou Evans Campus "/>
    <s v="5600 E Capitol Street, NE"/>
    <n v="450"/>
    <s v="ALT"/>
    <n v="78625"/>
    <n v="11218068"/>
    <n v="4723488"/>
    <n v="15941556"/>
    <s v="NA"/>
    <n v="252"/>
    <n v="0"/>
    <n v="0"/>
    <n v="88"/>
    <n v="0"/>
    <n v="0.34920634920634902"/>
    <n v="0"/>
    <n v="312"/>
    <n v="24929.040000000001"/>
    <n v="142.67813036566"/>
    <x v="0"/>
    <s v="NA"/>
    <s v="NA"/>
    <s v="Facility Allowance"/>
    <s v="NA"/>
  </r>
  <r>
    <s v="NA"/>
    <x v="1"/>
    <n v="1"/>
    <s v="Maya Angelou Shaw Campus"/>
    <s v="1851 9th Street NW"/>
    <s v="NA"/>
    <s v="NA"/>
    <s v="NA"/>
    <n v="2571219"/>
    <n v="0"/>
    <n v="2571219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37"/>
    <x v="1"/>
    <n v="7"/>
    <s v="Maya Angelou Young Adult Learning Center"/>
    <s v="5600 E Capitol Street, NE"/>
    <n v="450"/>
    <s v="ADULT"/>
    <n v="47175"/>
    <n v="1144584"/>
    <n v="2755368"/>
    <n v="3899952"/>
    <s v="NA"/>
    <n v="147"/>
    <n v="0"/>
    <n v="1"/>
    <n v="17"/>
    <n v="6.8027210884353704E-3"/>
    <n v="0.115646258503401"/>
    <n v="0"/>
    <n v="321"/>
    <n v="2543.52"/>
    <n v="24.2625119236884"/>
    <x v="0"/>
    <s v="NA"/>
    <s v="NA"/>
    <s v="Facility Allowance"/>
    <s v="NA"/>
  </r>
  <r>
    <s v="NA"/>
    <x v="1"/>
    <n v="4"/>
    <s v="MEI Futures"/>
    <s v="6000 New Hampshire Ave NE"/>
    <s v="NA"/>
    <s v="NA"/>
    <s v="NA"/>
    <n v="357535"/>
    <n v="0"/>
    <n v="357535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65"/>
    <x v="1"/>
    <n v="1"/>
    <s v="Meridian "/>
    <s v="2120 13th Street, NW"/>
    <n v="718"/>
    <s v="ES/MS"/>
    <n v="61900"/>
    <n v="20265712"/>
    <n v="11977416"/>
    <n v="32243128"/>
    <s v="NA"/>
    <n v="639"/>
    <n v="176"/>
    <n v="294"/>
    <n v="77"/>
    <n v="0.460093896713615"/>
    <n v="0.12050078247261301"/>
    <n v="0.275430359937402"/>
    <n v="97"/>
    <n v="28225.225626740899"/>
    <n v="327.39437802907901"/>
    <x v="0"/>
    <s v="NA"/>
    <s v="NA"/>
    <s v="Facility Allowance"/>
    <s v="NA"/>
  </r>
  <r>
    <n v="3065"/>
    <x v="1"/>
    <n v="5"/>
    <s v="Mundo Verde Bilingual "/>
    <s v="30 P Street, NW"/>
    <n v="568"/>
    <s v="ES"/>
    <n v="36148"/>
    <n v="3140088"/>
    <n v="7572576"/>
    <n v="10712664"/>
    <s v="NA"/>
    <n v="404"/>
    <n v="84"/>
    <n v="57"/>
    <n v="22"/>
    <n v="0.14108910891089099"/>
    <n v="5.4455445544554497E-2"/>
    <n v="0.20792079207920799"/>
    <n v="89"/>
    <n v="5528.3239436619697"/>
    <n v="86.867544539117006"/>
    <x v="0"/>
    <s v="NA"/>
    <s v="NA"/>
    <s v="Facility Allowance"/>
    <s v="NA"/>
  </r>
  <r>
    <n v="1120"/>
    <x v="1"/>
    <n v="8"/>
    <s v="National Collegiate Prep "/>
    <s v="4600 Livingston Road, SE"/>
    <n v="319"/>
    <s v="HS"/>
    <n v="50000"/>
    <n v="4199632"/>
    <n v="5735664"/>
    <n v="9935296"/>
    <s v="NA"/>
    <n v="306"/>
    <n v="0"/>
    <n v="213"/>
    <n v="40"/>
    <n v="0.69607843137254899"/>
    <n v="0.13071895424836599"/>
    <n v="0"/>
    <n v="163"/>
    <n v="13164.9905956113"/>
    <n v="83.992639999999994"/>
    <x v="0"/>
    <s v="NA"/>
    <s v="NA"/>
    <s v="Facility Allowance"/>
    <s v="NA"/>
  </r>
  <r>
    <s v="NA"/>
    <x v="1"/>
    <n v="5"/>
    <s v="New School"/>
    <s v="1920 Bladensburg Road NE"/>
    <s v="NA"/>
    <s v="NA"/>
    <s v="NA"/>
    <n v="4109909"/>
    <n v="0"/>
    <n v="4109909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4"/>
    <s v="New Vistas Prep"/>
    <s v="100 Peabody Street NW"/>
    <s v="NA"/>
    <s v="NA"/>
    <s v="NA"/>
    <n v="353492"/>
    <n v="0"/>
    <n v="353492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8"/>
    <s v="Nia Community"/>
    <s v="3845 South Capitol Street SW"/>
    <s v="NA"/>
    <s v="NA"/>
    <s v="NA"/>
    <n v="2482515"/>
    <n v="0"/>
    <n v="2482515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69"/>
    <x v="1"/>
    <n v="6"/>
    <s v="Options "/>
    <s v="1375 E Street, NE"/>
    <n v="268"/>
    <s v="MS/HS"/>
    <n v="66622"/>
    <n v="9184284"/>
    <n v="5023392"/>
    <n v="14207676"/>
    <s v="NA"/>
    <n v="268"/>
    <n v="0"/>
    <n v="218"/>
    <n v="168"/>
    <n v="0.81343283582089598"/>
    <n v="0.62686567164179097"/>
    <n v="0"/>
    <n v="249"/>
    <n v="34269.716417910502"/>
    <n v="137.85662393803801"/>
    <x v="0"/>
    <s v="NA"/>
    <s v="NA"/>
    <s v="Facility Allowance"/>
    <s v="NA"/>
  </r>
  <r>
    <s v="NA"/>
    <x v="1"/>
    <n v="6"/>
    <s v="Options Satillite Campus"/>
    <s v="702 15th Street NE"/>
    <s v="NA"/>
    <s v="NA"/>
    <s v="NA"/>
    <n v="756800"/>
    <n v="0"/>
    <n v="756800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222"/>
    <x v="1"/>
    <n v="4"/>
    <s v="Paul Public Charter School- International High School"/>
    <s v="5800 8th Street, NW"/>
    <n v="700"/>
    <s v="HS"/>
    <n v="59423"/>
    <n v="1757400"/>
    <n v="6091800"/>
    <n v="7849200"/>
    <s v="NA"/>
    <n v="325"/>
    <n v="24"/>
    <n v="159"/>
    <n v="42"/>
    <n v="0.48923076923076902"/>
    <n v="0.12923076923076901"/>
    <n v="7.3846153846153895E-2"/>
    <n v="183"/>
    <n v="2510.5714285714298"/>
    <n v="29.5744072160611"/>
    <x v="0"/>
    <s v="NA"/>
    <s v="NA"/>
    <s v="Facility Allowance"/>
    <s v="NA"/>
  </r>
  <r>
    <n v="170"/>
    <x v="1"/>
    <n v="4"/>
    <s v="Paul Public Charter School- Middle School"/>
    <s v="5800 8th Street, NW"/>
    <m/>
    <s v="MS"/>
    <n v="68565"/>
    <n v="21115814"/>
    <n v="7047744"/>
    <n v="28163558"/>
    <s v="NA"/>
    <n v="376"/>
    <n v="24"/>
    <n v="160"/>
    <n v="47"/>
    <n v="0.42553191489361702"/>
    <n v="0.125"/>
    <n v="6.3829787234042507E-2"/>
    <n v="182"/>
    <n v="30165.448571428598"/>
    <n v="307.96782615036801"/>
    <x v="0"/>
    <s v="NA"/>
    <s v="NA"/>
    <s v="Facility Allowance"/>
    <s v="NA"/>
  </r>
  <r>
    <n v="161"/>
    <x v="1"/>
    <n v="5"/>
    <s v="Perry Street Prep "/>
    <s v="1800 Perry Street, NE"/>
    <n v="200"/>
    <s v="PK3-12"/>
    <n v="171000"/>
    <n v="28592629"/>
    <n v="11602536"/>
    <n v="40195165"/>
    <s v="NA"/>
    <n v="619"/>
    <n v="10"/>
    <n v="343"/>
    <n v="93"/>
    <n v="0.55411954765751203"/>
    <n v="0.150242326332795"/>
    <n v="1.6155088852988699E-2"/>
    <n v="276"/>
    <n v="142963.14499999999"/>
    <n v="167.20835672514599"/>
    <x v="0"/>
    <s v="NA"/>
    <s v="NA"/>
    <s v="Facility Allowance"/>
    <s v="NA"/>
  </r>
  <r>
    <n v="117"/>
    <x v="1"/>
    <n v="5"/>
    <s v="Potomac Preparatory "/>
    <s v="4401 8th Street, NE"/>
    <n v="525"/>
    <s v="ES/MS"/>
    <n v="42016"/>
    <n v="7783669"/>
    <n v="7966200"/>
    <n v="15749869"/>
    <s v="NA"/>
    <n v="425"/>
    <n v="0"/>
    <n v="261"/>
    <n v="50"/>
    <n v="0.61411764705882399"/>
    <n v="0.11764705882352899"/>
    <n v="0"/>
    <n v="99"/>
    <n v="14826.036190476199"/>
    <n v="185.25487909367899"/>
    <x v="0"/>
    <s v="NA"/>
    <s v="NA"/>
    <s v="Facility Allowance"/>
    <s v="NA"/>
  </r>
  <r>
    <s v="NA"/>
    <x v="1"/>
    <n v="7"/>
    <s v="Richard Milburn Academy"/>
    <s v="1027 45th Street NE"/>
    <s v="NA"/>
    <s v="NA"/>
    <s v="NA"/>
    <n v="743930"/>
    <n v="0"/>
    <n v="743930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3067"/>
    <x v="1"/>
    <n v="6"/>
    <s v="Richard Wright for Journalism and Media Arts"/>
    <s v="770 M Street, SE"/>
    <n v="400"/>
    <s v="MS/HS"/>
    <n v="28000"/>
    <n v="2883960"/>
    <n v="5716920"/>
    <n v="8600880"/>
    <s v="NA"/>
    <n v="305"/>
    <n v="1"/>
    <n v="225"/>
    <n v="58"/>
    <n v="0.73770491803278704"/>
    <n v="0.19016393442623"/>
    <n v="3.27868852459016E-3"/>
    <n v="92"/>
    <n v="7209.9"/>
    <n v="102.998571428571"/>
    <x v="0"/>
    <s v="NA"/>
    <s v="NA"/>
    <s v="Facility Allowance"/>
    <s v="NA"/>
  </r>
  <r>
    <n v="173"/>
    <x v="1"/>
    <n v="4"/>
    <s v="Roots "/>
    <s v="15 Kennedy Street, NW"/>
    <n v="64"/>
    <s v="ES"/>
    <n v="9000"/>
    <n v="3896368"/>
    <n v="1780680"/>
    <n v="5677048"/>
    <s v="NA"/>
    <n v="95"/>
    <n v="2"/>
    <n v="39"/>
    <n v="7"/>
    <n v="0.41052631578947402"/>
    <n v="7.3684210526315796E-2"/>
    <n v="2.1052631578947399E-2"/>
    <n v="109"/>
    <n v="60880.75"/>
    <n v="432.92977777777799"/>
    <x v="0"/>
    <s v="NA"/>
    <s v="NA"/>
    <s v="Facility Allowance"/>
    <s v="NA"/>
  </r>
  <r>
    <n v="173"/>
    <x v="1"/>
    <n v="4"/>
    <s v="Roots "/>
    <s v="6222 North Capitol Street, NW"/>
    <n v="56"/>
    <s v="ES"/>
    <n v="1374"/>
    <m/>
    <m/>
    <m/>
    <s v="NA"/>
    <m/>
    <n v="2"/>
    <n v="39"/>
    <n v="7"/>
    <n v="0.41052631578947402"/>
    <n v="7.3684210526315796E-2"/>
    <n v="2.1052631578947399E-2"/>
    <n v="109"/>
    <n v="69578"/>
    <n v="2835.7845705968002"/>
    <x v="0"/>
    <s v="NA"/>
    <s v="NA"/>
    <s v="Facility Allowance"/>
    <s v="NA"/>
  </r>
  <r>
    <s v="NA"/>
    <x v="1"/>
    <n v="2"/>
    <s v="SAIL 16th St."/>
    <s v="1100 16th Street NW"/>
    <s v="NA"/>
    <s v="NA"/>
    <s v="NA"/>
    <n v="1592727"/>
    <n v="0"/>
    <n v="1592727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2"/>
    <s v="SAIL H St."/>
    <s v="1705 H Street NW"/>
    <s v="NA"/>
    <s v="NA"/>
    <s v="NA"/>
    <n v="1592657"/>
    <n v="0"/>
    <n v="1592657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6"/>
    <s v="Sasha Bruce"/>
    <s v="1375 E Street NE"/>
    <s v="NA"/>
    <s v="NA"/>
    <s v="NA"/>
    <n v="1912721"/>
    <n v="0"/>
    <n v="1912721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74"/>
    <x v="1"/>
    <n v="7"/>
    <s v="School for Educational Evolution and Development (SEED) "/>
    <s v="4300 C Street, SE"/>
    <n v="421"/>
    <s v="MS/HS"/>
    <n v="48128"/>
    <n v="31414511"/>
    <n v="16924320"/>
    <n v="48338831"/>
    <s v="NA"/>
    <n v="336"/>
    <n v="0"/>
    <n v="172"/>
    <n v="57"/>
    <n v="0.51190476190476197"/>
    <n v="0.16964285714285701"/>
    <n v="0"/>
    <n v="143"/>
    <n v="74618.790973871699"/>
    <n v="652.72837017952099"/>
    <x v="0"/>
    <s v="NA"/>
    <s v="NA"/>
    <s v="Facility Allowance"/>
    <s v="NA"/>
  </r>
  <r>
    <n v="197"/>
    <x v="1"/>
    <n v="4"/>
    <s v="Sela "/>
    <s v="6015 Chillum Place, NE"/>
    <n v="310"/>
    <s v="ES"/>
    <n v="15680"/>
    <n v="483192"/>
    <n v="1611984"/>
    <n v="2095176"/>
    <s v="NA"/>
    <n v="86"/>
    <n v="8"/>
    <n v="24"/>
    <n v="8"/>
    <n v="0.27906976744186002"/>
    <n v="9.3023255813953501E-2"/>
    <n v="9.3023255813953501E-2"/>
    <s v="NA"/>
    <n v="1558.6838709677399"/>
    <n v="30.815816326530602"/>
    <x v="0"/>
    <s v="NA"/>
    <s v="NA"/>
    <s v="Facility Allowance"/>
    <s v="NA"/>
  </r>
  <r>
    <s v="NA"/>
    <x v="1"/>
    <n v="8"/>
    <s v="Septima Clark"/>
    <s v="425 Chesapeake St SE"/>
    <s v="NA"/>
    <s v="NA"/>
    <s v="NA"/>
    <n v="3017000"/>
    <n v="0"/>
    <n v="3017000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3066"/>
    <x v="1"/>
    <n v="4"/>
    <s v="Shining Stars Montessori "/>
    <s v="6017 Chillum Place, NE"/>
    <n v="182"/>
    <s v="PK3-K"/>
    <n v="13580"/>
    <n v="947496"/>
    <n v="2211792"/>
    <n v="3159288"/>
    <s v="NA"/>
    <n v="118"/>
    <n v="12"/>
    <n v="20"/>
    <n v="1"/>
    <n v="0.169491525423729"/>
    <n v="8.4745762711864406E-3"/>
    <n v="0.101694915254237"/>
    <s v="NA"/>
    <n v="5206.0219780219804"/>
    <n v="69.771428571428601"/>
    <x v="0"/>
    <s v="NA"/>
    <s v="NA"/>
    <s v="Facility Allowance"/>
    <s v="NA"/>
  </r>
  <r>
    <n v="187"/>
    <x v="1"/>
    <n v="8"/>
    <s v="Somerset "/>
    <s v="3301 Wheeler Road, SE"/>
    <n v="850"/>
    <s v="MS"/>
    <n v="112000"/>
    <n v="1217280"/>
    <n v="4498560"/>
    <n v="5715840"/>
    <s v="NA"/>
    <n v="240"/>
    <n v="0"/>
    <n v="160"/>
    <n v="44"/>
    <n v="0.66666666666666696"/>
    <n v="0.18333333333333299"/>
    <n v="0"/>
    <n v="467"/>
    <n v="1432.0941176470601"/>
    <n v="10.8685714285714"/>
    <x v="0"/>
    <s v="NA"/>
    <s v="NA"/>
    <s v="Facility Allowance"/>
    <s v="NA"/>
  </r>
  <r>
    <s v="NA"/>
    <x v="1"/>
    <n v="8"/>
    <s v="SouthEast Academy"/>
    <s v="645 Milwaukee Place SE"/>
    <s v="NA"/>
    <s v="NA"/>
    <s v="NA"/>
    <n v="3732006"/>
    <n v="0"/>
    <n v="3732006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047"/>
    <x v="1"/>
    <n v="7"/>
    <s v="St. Coletta Special Education "/>
    <s v="1901 Independence Avenue, SE"/>
    <n v="525"/>
    <s v="SPED"/>
    <n v="99540"/>
    <n v="6315254"/>
    <n v="4723488"/>
    <n v="11038742"/>
    <s v="NA"/>
    <n v="252"/>
    <n v="20"/>
    <n v="111"/>
    <n v="251"/>
    <n v="0.44047619047619002"/>
    <n v="0.99603174603174605"/>
    <n v="7.9365079365079402E-2"/>
    <n v="395"/>
    <n v="12029.055238095199"/>
    <n v="63.444384167168998"/>
    <x v="0"/>
    <s v="NA"/>
    <s v="NA"/>
    <s v="Facility Allowance"/>
    <s v="NA"/>
  </r>
  <r>
    <s v="NA"/>
    <x v="1"/>
    <n v="6"/>
    <s v="Tech World"/>
    <s v="401 M ST SW"/>
    <s v="NA"/>
    <s v="NA"/>
    <s v="NA"/>
    <n v="1143098"/>
    <n v="0"/>
    <n v="1143098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68"/>
    <x v="1"/>
    <n v="1"/>
    <s v="The Next Step "/>
    <s v="3047 15th Street, NW"/>
    <n v="375"/>
    <s v="ALT"/>
    <n v="31352"/>
    <n v="5675141"/>
    <n v="6804072"/>
    <n v="12479213"/>
    <s v="NA"/>
    <n v="363"/>
    <n v="203"/>
    <n v="0"/>
    <n v="13"/>
    <n v="0"/>
    <n v="3.5812672176308499E-2"/>
    <n v="0.55922865013774103"/>
    <n v="86"/>
    <n v="15133.7093333333"/>
    <n v="181.013683337586"/>
    <x v="0"/>
    <s v="NA"/>
    <s v="NA"/>
    <s v="Facility Allowance"/>
    <s v="NA"/>
  </r>
  <r>
    <s v="NA"/>
    <x v="1"/>
    <n v="7"/>
    <s v="Thea Bowman"/>
    <s v="320 21st Street NE"/>
    <s v="NA"/>
    <s v="NA"/>
    <s v="NA"/>
    <n v="667214"/>
    <n v="0"/>
    <n v="667214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91"/>
    <x v="1"/>
    <n v="8"/>
    <s v="Thurgood Marshall Academy "/>
    <s v="2427 Martin Luther King Jr. Avenue, SE"/>
    <n v="420"/>
    <s v="HS"/>
    <n v="63625"/>
    <n v="12321572"/>
    <n v="7403880"/>
    <n v="19725452"/>
    <s v="NA"/>
    <n v="395"/>
    <n v="0"/>
    <n v="216"/>
    <n v="50"/>
    <n v="0.54683544303797504"/>
    <n v="0.126582278481013"/>
    <n v="0"/>
    <n v="161"/>
    <n v="29337.0761904762"/>
    <n v="193.659284872299"/>
    <x v="0"/>
    <s v="NA"/>
    <s v="NA"/>
    <s v="Facility Allowance"/>
    <s v="NA"/>
  </r>
  <r>
    <n v="183"/>
    <x v="1"/>
    <n v="5"/>
    <s v="Tree of Life Community "/>
    <s v="2315 18th Place, NE"/>
    <n v="286"/>
    <s v="ES/MS"/>
    <n v="28076"/>
    <n v="10057948"/>
    <n v="5360784"/>
    <n v="15418732"/>
    <s v="NA"/>
    <n v="286"/>
    <n v="2"/>
    <n v="185"/>
    <n v="25"/>
    <n v="0.64685314685314699"/>
    <n v="8.7412587412587395E-2"/>
    <n v="6.9930069930069904E-3"/>
    <n v="98"/>
    <n v="35167.650349650401"/>
    <n v="358.24006268699202"/>
    <x v="0"/>
    <s v="NA"/>
    <s v="NA"/>
    <s v="Facility Allowance"/>
    <s v="NA"/>
  </r>
  <r>
    <s v="NA"/>
    <x v="1"/>
    <n v="5"/>
    <s v="Tri-Community"/>
    <s v="3700 N Capitol Street NW"/>
    <s v="NA"/>
    <s v="NA"/>
    <s v="NA"/>
    <n v="2080524"/>
    <n v="0"/>
    <n v="2080524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98"/>
    <x v="1"/>
    <n v="6"/>
    <s v="Two Rivers "/>
    <s v="1227 4th Street, NE "/>
    <n v="380"/>
    <s v="ES/MS"/>
    <n v="33076"/>
    <n v="11461694"/>
    <n v="9709392"/>
    <n v="21171086"/>
    <s v="NA"/>
    <n v="518"/>
    <n v="20"/>
    <n v="126"/>
    <n v="107"/>
    <n v="0.24324324324324301"/>
    <n v="0.20656370656370701"/>
    <n v="3.8610038610038602E-2"/>
    <n v="98"/>
    <n v="30162.352631578899"/>
    <n v="346.52600072560199"/>
    <x v="0"/>
    <s v="NA"/>
    <s v="NA"/>
    <s v="Facility Allowance"/>
    <s v="NA"/>
  </r>
  <r>
    <n v="198"/>
    <x v="1"/>
    <n v="6"/>
    <s v="Two Rivers "/>
    <s v="1234 4th Street, NE"/>
    <n v="144"/>
    <s v="ES/MS"/>
    <n v="17929"/>
    <n v="9249094"/>
    <n v="9709392"/>
    <n v="18958486"/>
    <s v="NA"/>
    <n v="518"/>
    <n v="20"/>
    <n v="126"/>
    <n v="107"/>
    <n v="0.24324324324324301"/>
    <n v="0.20656370656370701"/>
    <n v="3.8610038610038602E-2"/>
    <n v="98"/>
    <n v="64229.819444444402"/>
    <n v="515.87338948073"/>
    <x v="0"/>
    <s v="NA"/>
    <s v="NA"/>
    <s v="Facility Allowance"/>
    <s v="NA"/>
  </r>
  <r>
    <s v="NA"/>
    <x v="1"/>
    <n v="5"/>
    <s v="Village Learning Center"/>
    <s v="33 Riggs Road NE"/>
    <s v="NA"/>
    <s v="NA"/>
    <s v="NA"/>
    <n v="2878377"/>
    <n v="0"/>
    <n v="2878377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6"/>
    <s v="Washington Academy (Blue Castle)"/>
    <s v="770 M Street SE"/>
    <s v="NA"/>
    <s v="NA"/>
    <s v="NA"/>
    <n v="1086613"/>
    <n v="0"/>
    <n v="1086613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7"/>
    <s v="Washington Academy (Penn. Ave.)"/>
    <s v="3000 Pennsylvania Ave SE"/>
    <s v="NA"/>
    <s v="NA"/>
    <s v="NA"/>
    <n v="555990"/>
    <n v="0"/>
    <n v="555990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7"/>
    <s v="Washington Academy JMUMC"/>
    <s v="4625 G St SE"/>
    <s v="NA"/>
    <s v="NA"/>
    <s v="NA"/>
    <n v="910294"/>
    <n v="0"/>
    <n v="910294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118"/>
    <x v="1"/>
    <n v="4"/>
    <s v="Washington Latin High"/>
    <s v="5201 2nd Street, NW"/>
    <n v="685"/>
    <s v="HS"/>
    <n v="29280"/>
    <n v="5303665.1223880602"/>
    <n v="6860304"/>
    <n v="12163969.1223881"/>
    <s v="NA"/>
    <n v="304"/>
    <n v="6"/>
    <n v="70"/>
    <n v="31"/>
    <n v="0.230263157894737"/>
    <n v="0.10197368421052599"/>
    <n v="1.9736842105263198E-2"/>
    <n v="96"/>
    <n v="7742.5768210044698"/>
    <n v="181.13610390669601"/>
    <x v="0"/>
    <s v="NA"/>
    <s v="NA"/>
    <s v="Facility Allowance"/>
    <s v="NA"/>
  </r>
  <r>
    <n v="125"/>
    <x v="1"/>
    <n v="4"/>
    <s v="Washington Latin Middle"/>
    <s v="5200 2nd Street, NW"/>
    <m/>
    <s v="MS"/>
    <n v="35040"/>
    <n v="7482058.8776119398"/>
    <n v="5698176"/>
    <n v="13180234.8776119"/>
    <s v="NA"/>
    <n v="366"/>
    <n v="3"/>
    <n v="16"/>
    <n v="29"/>
    <n v="4.3715846994535498E-2"/>
    <n v="7.9234972677595605E-2"/>
    <n v="8.1967213114754103E-3"/>
    <n v="96"/>
    <n v="10922.713689944399"/>
    <n v="213.52907755741799"/>
    <x v="0"/>
    <s v="NA"/>
    <s v="NA"/>
    <s v="Facility Allowance"/>
    <s v="NA"/>
  </r>
  <r>
    <n v="178"/>
    <x v="1"/>
    <n v="5"/>
    <s v="Washington Math Science Tech "/>
    <s v="1920 Bladensburg Road, NE"/>
    <n v="350"/>
    <s v="HS"/>
    <n v="49116"/>
    <n v="13661934"/>
    <n v="6279240"/>
    <n v="19941174"/>
    <s v="NA"/>
    <n v="335"/>
    <n v="3"/>
    <n v="222"/>
    <n v="72"/>
    <n v="0.66268656716417895"/>
    <n v="0.214925373134328"/>
    <n v="8.9552238805970207E-3"/>
    <n v="147"/>
    <n v="39034.097142857099"/>
    <n v="278.156486684583"/>
    <x v="0"/>
    <s v="NA"/>
    <s v="NA"/>
    <s v="Facility Allowance"/>
    <s v="NA"/>
  </r>
  <r>
    <n v="1117"/>
    <x v="1"/>
    <n v="5"/>
    <s v="Washington Yu Ying "/>
    <s v="220 Taylor Street, NE"/>
    <n v="595"/>
    <s v="ES"/>
    <n v="41118"/>
    <n v="7254586"/>
    <n v="9896832"/>
    <n v="17151418"/>
    <s v="NA"/>
    <n v="528"/>
    <n v="31"/>
    <n v="22"/>
    <n v="30"/>
    <n v="4.1666666666666699E-2"/>
    <n v="5.6818181818181802E-2"/>
    <n v="5.8712121212121202E-2"/>
    <n v="78"/>
    <n v="12192.581512605"/>
    <n v="176.43333819738299"/>
    <x v="0"/>
    <s v="NA"/>
    <s v="NA"/>
    <s v="Facility Allowance"/>
    <s v="NA"/>
  </r>
  <r>
    <n v="210"/>
    <x v="1"/>
    <n v="5"/>
    <s v="William E. Doar Jr "/>
    <s v="705 Edgewood Street, NE"/>
    <n v="624"/>
    <s v="ES/MS"/>
    <n v="46835"/>
    <n v="12280675"/>
    <n v="8228616"/>
    <n v="20509291"/>
    <s v="NA"/>
    <n v="439"/>
    <n v="13"/>
    <n v="223"/>
    <n v="35"/>
    <n v="0.50797266514806405"/>
    <n v="7.9726651480637803E-2"/>
    <n v="2.96127562642369E-2"/>
    <n v="107"/>
    <n v="19680.568910256399"/>
    <n v="262.21148713568903"/>
    <x v="0"/>
    <s v="NA"/>
    <s v="NA"/>
    <s v="Facility Allowance"/>
    <s v="NA"/>
  </r>
  <r>
    <s v="NA"/>
    <x v="1"/>
    <n v="5"/>
    <s v="William E. Doar Jr. Soldiers Home"/>
    <s v="3700 N Capitol Street NW"/>
    <s v="NA"/>
    <s v="NA"/>
    <s v="NA"/>
    <n v="1910351"/>
    <n v="0"/>
    <n v="1910351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4"/>
    <s v="World"/>
    <s v="1375 Missouri Ave NW"/>
    <s v="NA"/>
    <s v="NA"/>
    <s v="NA"/>
    <n v="454860"/>
    <n v="0"/>
    <n v="454860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4"/>
    <s v="Young America Works"/>
    <s v="6015 Chillum Place NE"/>
    <s v="NA"/>
    <s v="NA"/>
    <s v="NA"/>
    <n v="3970618"/>
    <n v="0"/>
    <n v="3970618"/>
    <s v="NA"/>
    <s v="NA"/>
    <s v="NA"/>
    <s v="NA"/>
    <s v="NA"/>
    <s v="NA"/>
    <s v="NA"/>
    <s v="NA"/>
    <s v="NA"/>
    <s v="NA"/>
    <s v="NA"/>
    <x v="1"/>
    <s v="NA"/>
    <s v="NA"/>
    <s v="NA"/>
    <s v="NA"/>
  </r>
  <r>
    <s v="NA"/>
    <x v="1"/>
    <n v="5"/>
    <s v="Young Technocrats"/>
    <s v="101 T Street NE"/>
    <s v="NA"/>
    <s v="NA"/>
    <s v="NA"/>
    <n v="285671"/>
    <n v="0"/>
    <n v="285671"/>
    <s v="NA"/>
    <s v="NA"/>
    <s v="NA"/>
    <s v="NA"/>
    <s v="NA"/>
    <s v="NA"/>
    <s v="NA"/>
    <s v="NA"/>
    <s v="NA"/>
    <s v="NA"/>
    <s v="NA"/>
    <x v="1"/>
    <s v="NA"/>
    <s v="NA"/>
    <s v="NA"/>
    <s v="NA"/>
  </r>
  <r>
    <n v="128"/>
    <x v="1"/>
    <n v="1"/>
    <s v="Youthbuild "/>
    <s v="3014 14th St NW"/>
    <n v="100"/>
    <s v="ALT"/>
    <n v="11709"/>
    <n v="2831123"/>
    <n v="2099328"/>
    <n v="4930451"/>
    <s v="NA"/>
    <n v="112"/>
    <n v="7"/>
    <n v="0"/>
    <n v="10"/>
    <n v="0"/>
    <n v="8.9285714285714302E-2"/>
    <n v="6.25E-2"/>
    <n v="105"/>
    <n v="28311.23"/>
    <n v="241.79033222307601"/>
    <x v="0"/>
    <s v="NA"/>
    <s v="NA"/>
    <s v="Facility Allowance"/>
    <s v="NA"/>
  </r>
  <r>
    <s v="NA"/>
    <x v="0"/>
    <n v="8"/>
    <s v="Ferebee Hope"/>
    <s v="NA"/>
    <s v="NA"/>
    <s v="NA"/>
    <n v="193800"/>
    <n v="4532419"/>
    <n v="0"/>
    <n v="4532419"/>
    <s v="NA"/>
    <s v="NA"/>
    <s v="NA"/>
    <s v="NA"/>
    <s v="NA"/>
    <s v="NA"/>
    <s v="NA"/>
    <s v="NA"/>
    <s v="NA"/>
    <s v="NA"/>
    <n v="23.387094943240498"/>
    <x v="1"/>
    <s v="NA"/>
    <n v="2009"/>
    <s v="Partial Modernization"/>
    <s v="NA"/>
  </r>
  <r>
    <s v="NA"/>
    <x v="0"/>
    <n v="8"/>
    <s v="Mcterrell"/>
    <s v="NA"/>
    <s v="NA"/>
    <s v="NA"/>
    <n v="112000"/>
    <n v="1706121"/>
    <n v="0"/>
    <n v="1706121"/>
    <s v="NA"/>
    <s v="NA"/>
    <s v="NA"/>
    <s v="NA"/>
    <s v="NA"/>
    <s v="NA"/>
    <s v="NA"/>
    <s v="NA"/>
    <s v="NA"/>
    <s v="NA"/>
    <n v="15.233223214285699"/>
    <x v="1"/>
    <s v="NA"/>
    <s v="NA"/>
    <s v="Stabilized"/>
    <s v="NA"/>
  </r>
  <r>
    <s v="NA"/>
    <x v="0"/>
    <n v="6"/>
    <s v="Montgomery/Kipp"/>
    <s v="NA"/>
    <s v="NA"/>
    <s v="NA"/>
    <n v="73700"/>
    <n v="6934511"/>
    <n v="0"/>
    <n v="6934511"/>
    <s v="NA"/>
    <s v="NA"/>
    <s v="NA"/>
    <s v="NA"/>
    <s v="NA"/>
    <s v="NA"/>
    <s v="NA"/>
    <s v="NA"/>
    <s v="NA"/>
    <s v="NA"/>
    <n v="94.091058344640402"/>
    <x v="1"/>
    <s v="NA"/>
    <s v="NA"/>
    <s v="Stabilized"/>
    <s v="NA"/>
  </r>
  <r>
    <s v="NA"/>
    <x v="0"/>
    <n v="8"/>
    <s v="Wilkinson"/>
    <s v="NA"/>
    <s v="NA"/>
    <s v="NA"/>
    <n v="144900"/>
    <n v="500000"/>
    <n v="0"/>
    <n v="500000"/>
    <s v="NA"/>
    <s v="NA"/>
    <s v="NA"/>
    <s v="NA"/>
    <s v="NA"/>
    <s v="NA"/>
    <s v="NA"/>
    <s v="NA"/>
    <s v="NA"/>
    <s v="NA"/>
    <n v="3.4506556245686699"/>
    <x v="1"/>
    <s v="NA"/>
    <s v="NA"/>
    <s v="Stabilized"/>
    <s v="NA"/>
  </r>
  <r>
    <n v="296"/>
    <x v="0"/>
    <n v="1"/>
    <s v="Bruce-Monroe Elementary @ Park View"/>
    <s v="3560 Warder St  NW"/>
    <n v="609"/>
    <s v="ES"/>
    <n v="82192"/>
    <n v="11264300"/>
    <n v="0"/>
    <n v="17026865"/>
    <s v="CHEC (6-8)"/>
    <n v="465"/>
    <n v="290"/>
    <n v="235"/>
    <n v="52"/>
    <n v="0.50537634408602194"/>
    <n v="0.111827956989247"/>
    <n v="0.62365591397849496"/>
    <s v="NA"/>
    <n v="18496.387520525499"/>
    <n v="137.04861787035199"/>
    <x v="0"/>
    <s v="Phase I"/>
    <n v="2012"/>
    <s v="Partial Modernization"/>
    <s v="Cardozo HS (9-12)"/>
  </r>
  <r>
    <n v="346"/>
    <x v="0"/>
    <n v="5"/>
    <s v="Bunker Hill Elementary"/>
    <s v="1401 Michigan Ave  NE"/>
    <n v="480"/>
    <s v="ES/MS"/>
    <n v="69392"/>
    <n v="6533765"/>
    <n v="0"/>
    <n v="6544178"/>
    <s v="Brookland MS"/>
    <n v="225"/>
    <n v="8"/>
    <n v="108"/>
    <n v="29"/>
    <n v="0.48"/>
    <n v="0.128888888888889"/>
    <n v="3.5555555555555597E-2"/>
    <s v="NA"/>
    <n v="13612.010416666701"/>
    <n v="94.157323610790897"/>
    <x v="0"/>
    <s v="Phase I"/>
    <n v="2012"/>
    <s v="Partial Modernization"/>
    <s v="Dunbar HS"/>
  </r>
  <r>
    <n v="360"/>
    <x v="0"/>
    <n v="6"/>
    <s v="Capitol Hill Montessori"/>
    <s v="215 G Street NE"/>
    <n v="360"/>
    <s v="ES/MS"/>
    <n v="47200"/>
    <n v="975866"/>
    <n v="11987136"/>
    <n v="14637256"/>
    <s v="NA"/>
    <n v="310"/>
    <n v="3"/>
    <n v="25"/>
    <n v="11"/>
    <n v="8.0645161290322606E-2"/>
    <n v="3.5483870967741901E-2"/>
    <n v="9.6774193548387101E-3"/>
    <s v="NA"/>
    <n v="2710.73888888889"/>
    <n v="20.675127118644099"/>
    <x v="0"/>
    <s v="Phase 0"/>
    <s v="NA"/>
    <s v="Stabilized"/>
    <s v="Eastern HS"/>
  </r>
  <r>
    <n v="246"/>
    <x v="0"/>
    <n v="2"/>
    <s v="Hardy Middle"/>
    <s v="1819 35th St  NW"/>
    <n v="485"/>
    <s v="MS"/>
    <n v="107200"/>
    <n v="50758871"/>
    <n v="0"/>
    <n v="50758871"/>
    <m/>
    <n v="386"/>
    <n v="18"/>
    <n v="96"/>
    <n v="57"/>
    <n v="0.24870466321243501"/>
    <n v="0.147668393782383"/>
    <n v="4.6632124352331598E-2"/>
    <s v="NA"/>
    <n v="104657.465979381"/>
    <n v="473.49693097014898"/>
    <x v="0"/>
    <s v="Full"/>
    <n v="2008"/>
    <s v="Full Modernization"/>
    <s v="Wilson HS"/>
  </r>
  <r>
    <n v="433"/>
    <x v="0"/>
    <n v="6"/>
    <s v="Jefferson Middle"/>
    <s v="801 7th St SW"/>
    <n v="570"/>
    <s v="MS"/>
    <n v="108992"/>
    <n v="0"/>
    <n v="35993000"/>
    <n v="35993000"/>
    <m/>
    <n v="277"/>
    <n v="3"/>
    <n v="179"/>
    <n v="64"/>
    <n v="0.64620938628158797"/>
    <n v="0.231046931407942"/>
    <n v="1.0830324909747301E-2"/>
    <s v="NA"/>
    <n v="0"/>
    <n v="0"/>
    <x v="0"/>
    <s v="Phase 0"/>
    <s v="NA"/>
    <s v="Stabilized"/>
    <s v="Eastern HS"/>
  </r>
  <r>
    <n v="466"/>
    <x v="0"/>
    <n v="2"/>
    <s v="School Without Walls High"/>
    <s v="2130 G St NW"/>
    <n v="520"/>
    <s v="HS"/>
    <n v="74000"/>
    <n v="40512741"/>
    <n v="0"/>
    <s v="NA"/>
    <m/>
    <n v="590"/>
    <n v="0"/>
    <n v="91"/>
    <n v="4"/>
    <n v="0.15423728813559301"/>
    <n v="6.7796610169491497E-3"/>
    <n v="0"/>
    <s v="NA"/>
    <n v="77909.117307692301"/>
    <n v="547.46947297297299"/>
    <x v="0"/>
    <s v="Full"/>
    <n v="2009"/>
    <s v="Full Modernization"/>
    <s v="City-Wide"/>
  </r>
  <r>
    <n v="474"/>
    <x v="0"/>
    <n v="1"/>
    <s v="Washington Metropolitan High"/>
    <s v="300 Bryant Street NW"/>
    <n v="350"/>
    <s v="ALT"/>
    <n v="49496"/>
    <n v="0"/>
    <n v="9900000"/>
    <n v="9900000"/>
    <m/>
    <n v="244"/>
    <n v="2"/>
    <n v="0"/>
    <n v="45"/>
    <n v="0"/>
    <n v="0.18442622950819701"/>
    <n v="8.1967213114754103E-3"/>
    <s v="NA"/>
    <n v="0"/>
    <n v="0"/>
    <x v="0"/>
    <s v="Phase 0"/>
    <s v="NA"/>
    <s v="Stabilized"/>
    <s v="City-Wide"/>
  </r>
  <r>
    <n v="335"/>
    <x v="0"/>
    <n v="5"/>
    <s v="Wheatley Education Campus"/>
    <s v="1299 Neal St NE"/>
    <n v="500"/>
    <s v="ES/MS"/>
    <n v="86368"/>
    <n v="42645563"/>
    <n v="0"/>
    <n v="42645768"/>
    <m/>
    <n v="463"/>
    <n v="7"/>
    <n v="364"/>
    <n v="68"/>
    <n v="0.786177105831533"/>
    <n v="0.146868250539957"/>
    <n v="1.51187904967603E-2"/>
    <s v="NA"/>
    <n v="85291.126000000004"/>
    <n v="493.76578130789198"/>
    <x v="0"/>
    <s v="Full"/>
    <n v="2009"/>
    <s v="Full Modernization"/>
    <s v="Dunbar HS"/>
  </r>
  <r>
    <n v="308"/>
    <x v="0"/>
    <n v="8"/>
    <s v="Malcolm X Elementary at Green"/>
    <s v="1500 Mississippi Ave. SE Washington"/>
    <n v="248"/>
    <s v="ES"/>
    <n v="77700"/>
    <n v="0"/>
    <n v="0"/>
    <n v="52963"/>
    <s v="Johnson MS"/>
    <n v="244"/>
    <n v="0"/>
    <n v="207"/>
    <n v="34"/>
    <n v="0.84836065573770503"/>
    <n v="0.13934426229508201"/>
    <n v="0"/>
    <s v="NA"/>
    <n v="0"/>
    <n v="0"/>
    <x v="0"/>
    <s v="Phase 0"/>
    <s v="NA"/>
    <s v="Stabilized"/>
    <s v="Ballou H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I6" firstHeaderRow="0" firstDataRow="1" firstDataCol="1" rowPageCount="1" colPageCount="1"/>
  <pivotFields count="2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2" hier="-1"/>
  </pageFields>
  <dataFields count="8">
    <dataField name="Sum of Total_Enrolled" fld="12" baseField="1" baseItem="1" numFmtId="164"/>
    <dataField name="Sum of At_Risk" fld="14" baseField="1" baseItem="0" numFmtId="164"/>
    <dataField name="Sum of MajorExp9815" fld="8" baseField="1" baseItem="0" numFmtId="166"/>
    <dataField name="Sum of TotalAllotandPlan1621" fld="9" baseField="1" baseItem="0" numFmtId="166"/>
    <dataField name="Sum of LifetimeBudget" fld="10" baseField="1" baseItem="0" numFmtId="166"/>
    <dataField name="Sum of totalSQFT" fld="7" baseField="7" baseItem="32"/>
    <dataField name="Sum of maxOccupancy" fld="5" baseField="1" baseItem="0"/>
    <dataField name="Sum of totalSQFT2" fld="7" baseField="1" baseItem="0"/>
  </dataFields>
  <formats count="3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CSchools_FY1415_Master_321.csv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I312"/>
  <sheetViews>
    <sheetView zoomScale="90" zoomScaleNormal="90" workbookViewId="0">
      <selection activeCell="H117" sqref="H117"/>
    </sheetView>
  </sheetViews>
  <sheetFormatPr defaultRowHeight="15" x14ac:dyDescent="0.25"/>
  <cols>
    <col min="1" max="1" width="14.28515625" style="3" customWidth="1"/>
    <col min="2" max="2" width="14.28515625" customWidth="1"/>
    <col min="3" max="3" width="37.28515625" customWidth="1"/>
    <col min="4" max="4" width="9.140625" style="3"/>
    <col min="6" max="6" width="9.140625" style="3"/>
    <col min="7" max="7" width="12.28515625" customWidth="1"/>
    <col min="8" max="8" width="18" bestFit="1" customWidth="1"/>
    <col min="9" max="9" width="20.5703125" customWidth="1"/>
    <col min="10" max="22" width="9.140625" customWidth="1"/>
    <col min="23" max="23" width="16.140625" customWidth="1"/>
    <col min="27" max="27" width="41" customWidth="1"/>
    <col min="29" max="29" width="51.7109375" customWidth="1"/>
    <col min="32" max="32" width="29" customWidth="1"/>
    <col min="35" max="35" width="12.28515625" customWidth="1"/>
  </cols>
  <sheetData>
    <row r="1" spans="1:35" s="1" customFormat="1" ht="48" customHeight="1" x14ac:dyDescent="0.25">
      <c r="A1" s="2" t="s">
        <v>0</v>
      </c>
      <c r="B1" s="1" t="s">
        <v>623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5" t="s">
        <v>626</v>
      </c>
      <c r="AC1" s="5" t="s">
        <v>627</v>
      </c>
      <c r="AD1" s="5" t="s">
        <v>628</v>
      </c>
      <c r="AE1" s="5" t="s">
        <v>629</v>
      </c>
      <c r="AF1" s="6" t="s">
        <v>1</v>
      </c>
      <c r="AG1" s="5" t="s">
        <v>24</v>
      </c>
      <c r="AH1" s="5" t="s">
        <v>630</v>
      </c>
      <c r="AI1" s="5" t="s">
        <v>631</v>
      </c>
    </row>
    <row r="2" spans="1:35" ht="22.5" hidden="1" customHeight="1" x14ac:dyDescent="0.25">
      <c r="A2" s="3" t="s">
        <v>45</v>
      </c>
      <c r="B2" t="s">
        <v>624</v>
      </c>
      <c r="C2" t="s">
        <v>442</v>
      </c>
      <c r="D2" s="3" t="s">
        <v>45</v>
      </c>
      <c r="E2" t="s">
        <v>45</v>
      </c>
      <c r="F2" s="3" t="s">
        <v>45</v>
      </c>
      <c r="G2">
        <v>1013952</v>
      </c>
      <c r="H2">
        <v>0</v>
      </c>
      <c r="I2">
        <v>1013952</v>
      </c>
      <c r="J2" t="s">
        <v>45</v>
      </c>
      <c r="K2" t="s">
        <v>45</v>
      </c>
      <c r="L2" t="s">
        <v>45</v>
      </c>
      <c r="M2" t="s">
        <v>45</v>
      </c>
      <c r="N2" t="s">
        <v>45</v>
      </c>
      <c r="O2" t="s">
        <v>45</v>
      </c>
      <c r="P2" t="s">
        <v>45</v>
      </c>
      <c r="Q2" t="s">
        <v>45</v>
      </c>
      <c r="R2" t="s">
        <v>45</v>
      </c>
      <c r="S2" t="s">
        <v>45</v>
      </c>
      <c r="T2" t="s">
        <v>45</v>
      </c>
      <c r="U2" t="s">
        <v>45</v>
      </c>
      <c r="V2">
        <v>0</v>
      </c>
      <c r="W2" t="s">
        <v>295</v>
      </c>
      <c r="X2">
        <v>-77.014130699999995</v>
      </c>
      <c r="Y2">
        <v>38.942506600000002</v>
      </c>
      <c r="Z2">
        <v>4</v>
      </c>
      <c r="AA2" t="s">
        <v>443</v>
      </c>
      <c r="AB2" s="7" t="s">
        <v>632</v>
      </c>
      <c r="AC2" s="7" t="s">
        <v>633</v>
      </c>
      <c r="AD2" s="7" t="s">
        <v>634</v>
      </c>
      <c r="AE2" s="8">
        <v>2009</v>
      </c>
      <c r="AF2" s="9" t="s">
        <v>442</v>
      </c>
      <c r="AG2" s="10">
        <v>4</v>
      </c>
      <c r="AH2" s="8" t="s">
        <v>69</v>
      </c>
      <c r="AI2" s="11"/>
    </row>
    <row r="3" spans="1:35" ht="14.25" hidden="1" customHeight="1" x14ac:dyDescent="0.25">
      <c r="A3" s="3" t="s">
        <v>45</v>
      </c>
      <c r="B3" t="s">
        <v>624</v>
      </c>
      <c r="C3" t="s">
        <v>444</v>
      </c>
      <c r="D3" s="3" t="s">
        <v>45</v>
      </c>
      <c r="E3" t="s">
        <v>45</v>
      </c>
      <c r="F3" s="3" t="s">
        <v>45</v>
      </c>
      <c r="G3">
        <v>1226332</v>
      </c>
      <c r="H3">
        <v>0</v>
      </c>
      <c r="I3">
        <v>1226332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 t="s">
        <v>45</v>
      </c>
      <c r="S3" t="s">
        <v>45</v>
      </c>
      <c r="T3" t="s">
        <v>45</v>
      </c>
      <c r="U3" t="s">
        <v>45</v>
      </c>
      <c r="V3">
        <v>0</v>
      </c>
      <c r="W3" t="s">
        <v>295</v>
      </c>
      <c r="X3">
        <v>-76.982394499999998</v>
      </c>
      <c r="Y3">
        <v>38.941080200000002</v>
      </c>
      <c r="Z3">
        <v>5</v>
      </c>
      <c r="AA3" t="s">
        <v>445</v>
      </c>
      <c r="AB3" s="7" t="s">
        <v>632</v>
      </c>
      <c r="AC3" s="7" t="s">
        <v>639</v>
      </c>
      <c r="AD3" s="7" t="s">
        <v>634</v>
      </c>
      <c r="AE3" s="8">
        <v>2010</v>
      </c>
      <c r="AF3" s="9" t="s">
        <v>444</v>
      </c>
      <c r="AG3" s="10">
        <v>5</v>
      </c>
      <c r="AH3" s="8" t="s">
        <v>27</v>
      </c>
      <c r="AI3" s="14">
        <v>2400</v>
      </c>
    </row>
    <row r="4" spans="1:35" hidden="1" x14ac:dyDescent="0.25">
      <c r="A4" s="3" t="s">
        <v>45</v>
      </c>
      <c r="B4" t="s">
        <v>624</v>
      </c>
      <c r="C4" t="s">
        <v>446</v>
      </c>
      <c r="D4" s="3" t="s">
        <v>45</v>
      </c>
      <c r="E4" t="s">
        <v>45</v>
      </c>
      <c r="F4" s="3" t="s">
        <v>45</v>
      </c>
      <c r="G4">
        <v>699648</v>
      </c>
      <c r="H4">
        <v>0</v>
      </c>
      <c r="I4">
        <v>699648</v>
      </c>
      <c r="J4" t="s">
        <v>45</v>
      </c>
      <c r="K4" t="s">
        <v>45</v>
      </c>
      <c r="L4" t="s">
        <v>45</v>
      </c>
      <c r="M4" t="s">
        <v>45</v>
      </c>
      <c r="N4" t="s">
        <v>45</v>
      </c>
      <c r="O4" t="s">
        <v>45</v>
      </c>
      <c r="P4" t="s">
        <v>45</v>
      </c>
      <c r="Q4" t="s">
        <v>45</v>
      </c>
      <c r="R4" t="s">
        <v>45</v>
      </c>
      <c r="S4" t="s">
        <v>45</v>
      </c>
      <c r="T4" t="s">
        <v>45</v>
      </c>
      <c r="U4" t="s">
        <v>45</v>
      </c>
      <c r="V4">
        <v>0</v>
      </c>
      <c r="W4" t="s">
        <v>295</v>
      </c>
      <c r="X4">
        <v>-77.018290699999994</v>
      </c>
      <c r="Y4">
        <v>38.8798344</v>
      </c>
      <c r="Z4">
        <v>6</v>
      </c>
      <c r="AA4" t="s">
        <v>447</v>
      </c>
      <c r="AC4" s="53" t="s">
        <v>447</v>
      </c>
      <c r="AD4" s="53">
        <v>2006</v>
      </c>
      <c r="AE4" s="53">
        <v>2013</v>
      </c>
    </row>
    <row r="5" spans="1:35" hidden="1" x14ac:dyDescent="0.25">
      <c r="A5" s="3" t="s">
        <v>45</v>
      </c>
      <c r="B5" t="s">
        <v>624</v>
      </c>
      <c r="C5" t="s">
        <v>448</v>
      </c>
      <c r="D5" s="3" t="s">
        <v>45</v>
      </c>
      <c r="E5" t="s">
        <v>45</v>
      </c>
      <c r="F5" s="3" t="s">
        <v>45</v>
      </c>
      <c r="G5">
        <v>156702</v>
      </c>
      <c r="H5">
        <v>0</v>
      </c>
      <c r="I5">
        <v>156702</v>
      </c>
      <c r="J5" t="s">
        <v>45</v>
      </c>
      <c r="K5" t="s">
        <v>45</v>
      </c>
      <c r="L5" t="s">
        <v>45</v>
      </c>
      <c r="M5" t="s">
        <v>45</v>
      </c>
      <c r="N5" t="s">
        <v>45</v>
      </c>
      <c r="O5" t="s">
        <v>45</v>
      </c>
      <c r="P5" t="s">
        <v>45</v>
      </c>
      <c r="Q5" t="s">
        <v>45</v>
      </c>
      <c r="R5" t="s">
        <v>45</v>
      </c>
      <c r="S5" t="s">
        <v>45</v>
      </c>
      <c r="T5" t="s">
        <v>45</v>
      </c>
      <c r="U5" t="s">
        <v>45</v>
      </c>
      <c r="V5">
        <v>0</v>
      </c>
      <c r="W5" t="s">
        <v>295</v>
      </c>
      <c r="X5">
        <v>-77.010571600000006</v>
      </c>
      <c r="Y5">
        <v>38.909881900000002</v>
      </c>
      <c r="Z5">
        <v>5</v>
      </c>
      <c r="AA5" t="s">
        <v>449</v>
      </c>
      <c r="AB5" s="7" t="s">
        <v>635</v>
      </c>
      <c r="AC5" s="7" t="s">
        <v>636</v>
      </c>
      <c r="AD5" s="7" t="s">
        <v>637</v>
      </c>
      <c r="AE5" s="8">
        <v>2003</v>
      </c>
      <c r="AF5" s="12" t="s">
        <v>638</v>
      </c>
      <c r="AG5" s="10">
        <v>5</v>
      </c>
      <c r="AH5" s="8" t="s">
        <v>85</v>
      </c>
      <c r="AI5" s="13">
        <v>18300</v>
      </c>
    </row>
    <row r="6" spans="1:35" hidden="1" x14ac:dyDescent="0.25">
      <c r="A6" s="3" t="s">
        <v>45</v>
      </c>
      <c r="B6" t="s">
        <v>624</v>
      </c>
      <c r="C6" t="s">
        <v>450</v>
      </c>
      <c r="D6" s="3" t="s">
        <v>45</v>
      </c>
      <c r="E6" t="s">
        <v>45</v>
      </c>
      <c r="F6" s="3" t="s">
        <v>45</v>
      </c>
      <c r="G6">
        <v>21620200</v>
      </c>
      <c r="H6">
        <v>0</v>
      </c>
      <c r="I6">
        <v>21620200</v>
      </c>
      <c r="J6" t="s">
        <v>45</v>
      </c>
      <c r="K6" t="s">
        <v>45</v>
      </c>
      <c r="L6" t="s">
        <v>45</v>
      </c>
      <c r="M6" t="s">
        <v>45</v>
      </c>
      <c r="N6" t="s">
        <v>45</v>
      </c>
      <c r="O6" t="s">
        <v>45</v>
      </c>
      <c r="P6" t="s">
        <v>45</v>
      </c>
      <c r="Q6" t="s">
        <v>45</v>
      </c>
      <c r="R6" t="s">
        <v>45</v>
      </c>
      <c r="S6" t="s">
        <v>45</v>
      </c>
      <c r="T6" t="s">
        <v>45</v>
      </c>
      <c r="U6" t="s">
        <v>45</v>
      </c>
      <c r="V6">
        <v>0</v>
      </c>
      <c r="W6" t="s">
        <v>295</v>
      </c>
      <c r="X6">
        <v>-76.925881799999999</v>
      </c>
      <c r="Y6">
        <v>38.891741099999997</v>
      </c>
      <c r="Z6">
        <v>7</v>
      </c>
      <c r="AA6" t="s">
        <v>451</v>
      </c>
      <c r="AB6" s="7" t="s">
        <v>632</v>
      </c>
      <c r="AC6" s="7" t="s">
        <v>640</v>
      </c>
      <c r="AD6" s="7" t="s">
        <v>641</v>
      </c>
      <c r="AE6" s="8">
        <v>2014</v>
      </c>
      <c r="AF6" s="15" t="s">
        <v>642</v>
      </c>
      <c r="AG6" s="10">
        <v>7</v>
      </c>
      <c r="AH6" s="8" t="s">
        <v>27</v>
      </c>
      <c r="AI6" s="16">
        <v>63900</v>
      </c>
    </row>
    <row r="7" spans="1:35" hidden="1" x14ac:dyDescent="0.25">
      <c r="A7" s="3" t="s">
        <v>45</v>
      </c>
      <c r="B7" t="s">
        <v>624</v>
      </c>
      <c r="C7" t="s">
        <v>452</v>
      </c>
      <c r="D7" s="3" t="s">
        <v>45</v>
      </c>
      <c r="E7" t="s">
        <v>45</v>
      </c>
      <c r="F7" s="3" t="s">
        <v>45</v>
      </c>
      <c r="G7">
        <v>2169195</v>
      </c>
      <c r="H7">
        <v>0</v>
      </c>
      <c r="I7">
        <v>2169195</v>
      </c>
      <c r="J7" t="s">
        <v>45</v>
      </c>
      <c r="K7" t="s">
        <v>45</v>
      </c>
      <c r="L7" t="s">
        <v>45</v>
      </c>
      <c r="M7" t="s">
        <v>45</v>
      </c>
      <c r="N7" t="s">
        <v>45</v>
      </c>
      <c r="O7" t="s">
        <v>45</v>
      </c>
      <c r="P7" t="s">
        <v>45</v>
      </c>
      <c r="Q7" t="s">
        <v>45</v>
      </c>
      <c r="R7" t="s">
        <v>45</v>
      </c>
      <c r="S7" t="s">
        <v>45</v>
      </c>
      <c r="T7" t="s">
        <v>45</v>
      </c>
      <c r="U7" t="s">
        <v>45</v>
      </c>
      <c r="V7">
        <v>0</v>
      </c>
      <c r="W7" t="s">
        <v>295</v>
      </c>
      <c r="X7">
        <v>-77.012609100000006</v>
      </c>
      <c r="Y7">
        <v>38.962334400000003</v>
      </c>
      <c r="Z7">
        <v>4</v>
      </c>
      <c r="AA7" t="s">
        <v>453</v>
      </c>
      <c r="AB7" s="7" t="s">
        <v>632</v>
      </c>
      <c r="AC7" s="7" t="s">
        <v>453</v>
      </c>
      <c r="AD7" s="7" t="s">
        <v>643</v>
      </c>
      <c r="AE7" s="8">
        <v>2009</v>
      </c>
      <c r="AF7" s="15" t="s">
        <v>452</v>
      </c>
      <c r="AG7" s="10">
        <v>4</v>
      </c>
      <c r="AH7" s="8" t="s">
        <v>69</v>
      </c>
      <c r="AI7" s="17">
        <v>85550</v>
      </c>
    </row>
    <row r="8" spans="1:35" hidden="1" x14ac:dyDescent="0.25">
      <c r="A8" s="3" t="s">
        <v>45</v>
      </c>
      <c r="B8" t="s">
        <v>624</v>
      </c>
      <c r="C8" t="s">
        <v>527</v>
      </c>
      <c r="D8" s="3" t="s">
        <v>45</v>
      </c>
      <c r="E8" t="s">
        <v>45</v>
      </c>
      <c r="F8" s="3" t="s">
        <v>45</v>
      </c>
      <c r="G8">
        <v>11508196</v>
      </c>
      <c r="H8">
        <v>0</v>
      </c>
      <c r="I8">
        <v>11508196</v>
      </c>
      <c r="J8" t="s">
        <v>45</v>
      </c>
      <c r="K8" t="s">
        <v>45</v>
      </c>
      <c r="L8" t="s">
        <v>45</v>
      </c>
      <c r="M8" t="s">
        <v>45</v>
      </c>
      <c r="N8" t="s">
        <v>45</v>
      </c>
      <c r="O8" t="s">
        <v>45</v>
      </c>
      <c r="P8" t="s">
        <v>45</v>
      </c>
      <c r="Q8" t="s">
        <v>45</v>
      </c>
      <c r="R8" t="s">
        <v>45</v>
      </c>
      <c r="S8" t="s">
        <v>45</v>
      </c>
      <c r="T8" t="s">
        <v>45</v>
      </c>
      <c r="U8" t="s">
        <v>45</v>
      </c>
      <c r="V8">
        <v>0</v>
      </c>
      <c r="W8" t="s">
        <v>295</v>
      </c>
      <c r="X8">
        <v>-77.031162499999994</v>
      </c>
      <c r="Y8">
        <v>38.919938799999997</v>
      </c>
      <c r="Z8">
        <v>1</v>
      </c>
      <c r="AA8" t="s">
        <v>528</v>
      </c>
      <c r="AB8" s="7" t="s">
        <v>632</v>
      </c>
      <c r="AC8" s="7" t="s">
        <v>644</v>
      </c>
      <c r="AD8" s="7" t="s">
        <v>641</v>
      </c>
      <c r="AE8" s="8">
        <v>2014</v>
      </c>
      <c r="AF8" s="15" t="s">
        <v>645</v>
      </c>
      <c r="AG8" s="10">
        <v>1</v>
      </c>
      <c r="AH8" s="8" t="s">
        <v>38</v>
      </c>
      <c r="AI8" s="18">
        <v>30454</v>
      </c>
    </row>
    <row r="9" spans="1:35" hidden="1" x14ac:dyDescent="0.25">
      <c r="A9" s="3" t="s">
        <v>45</v>
      </c>
      <c r="B9" t="s">
        <v>625</v>
      </c>
      <c r="C9" t="s">
        <v>74</v>
      </c>
      <c r="D9" s="3" t="s">
        <v>45</v>
      </c>
      <c r="E9" t="s">
        <v>45</v>
      </c>
      <c r="F9" s="3">
        <v>110700</v>
      </c>
      <c r="G9">
        <v>1499358</v>
      </c>
      <c r="H9">
        <v>0</v>
      </c>
      <c r="I9">
        <v>1499358</v>
      </c>
      <c r="J9">
        <v>1</v>
      </c>
      <c r="K9" t="s">
        <v>45</v>
      </c>
      <c r="L9" t="s">
        <v>45</v>
      </c>
      <c r="M9" t="s">
        <v>45</v>
      </c>
      <c r="N9" t="s">
        <v>45</v>
      </c>
      <c r="O9" t="s">
        <v>45</v>
      </c>
      <c r="P9" t="s">
        <v>45</v>
      </c>
      <c r="Q9" t="s">
        <v>45</v>
      </c>
      <c r="R9" t="s">
        <v>45</v>
      </c>
      <c r="S9" t="s">
        <v>45</v>
      </c>
      <c r="T9" t="s">
        <v>45</v>
      </c>
      <c r="U9">
        <v>13.544336039999999</v>
      </c>
      <c r="V9">
        <v>0</v>
      </c>
      <c r="W9" t="s">
        <v>75</v>
      </c>
      <c r="X9">
        <v>-77.023787100000007</v>
      </c>
      <c r="Y9">
        <v>38.928537200000001</v>
      </c>
      <c r="Z9">
        <v>1</v>
      </c>
      <c r="AA9" t="s">
        <v>76</v>
      </c>
      <c r="AB9" s="7"/>
      <c r="AC9" s="7"/>
      <c r="AD9" s="7"/>
      <c r="AE9" s="8"/>
      <c r="AF9" s="15"/>
      <c r="AG9" s="10"/>
      <c r="AH9" s="8"/>
      <c r="AI9" s="18"/>
    </row>
    <row r="10" spans="1:35" hidden="1" x14ac:dyDescent="0.25">
      <c r="A10" s="3" t="s">
        <v>45</v>
      </c>
      <c r="B10" t="s">
        <v>624</v>
      </c>
      <c r="C10" t="s">
        <v>454</v>
      </c>
      <c r="D10" s="3" t="s">
        <v>45</v>
      </c>
      <c r="E10" t="s">
        <v>45</v>
      </c>
      <c r="F10" s="3" t="s">
        <v>45</v>
      </c>
      <c r="G10">
        <v>301573</v>
      </c>
      <c r="H10">
        <v>0</v>
      </c>
      <c r="I10">
        <v>301573</v>
      </c>
      <c r="J10" t="s">
        <v>45</v>
      </c>
      <c r="K10" t="s">
        <v>45</v>
      </c>
      <c r="L10" t="s">
        <v>45</v>
      </c>
      <c r="M10" t="s">
        <v>45</v>
      </c>
      <c r="N10" t="s">
        <v>45</v>
      </c>
      <c r="O10" t="s">
        <v>45</v>
      </c>
      <c r="P10" t="s">
        <v>45</v>
      </c>
      <c r="Q10" t="s">
        <v>45</v>
      </c>
      <c r="R10" t="s">
        <v>45</v>
      </c>
      <c r="S10" t="s">
        <v>45</v>
      </c>
      <c r="T10" t="s">
        <v>45</v>
      </c>
      <c r="U10" t="s">
        <v>45</v>
      </c>
      <c r="V10">
        <v>0</v>
      </c>
      <c r="W10" t="s">
        <v>295</v>
      </c>
      <c r="X10">
        <v>-76.975497399999995</v>
      </c>
      <c r="Y10">
        <v>38.929321000000002</v>
      </c>
      <c r="Z10">
        <v>5</v>
      </c>
      <c r="AA10" t="s">
        <v>455</v>
      </c>
      <c r="AB10" s="7" t="s">
        <v>635</v>
      </c>
      <c r="AC10" s="19" t="s">
        <v>455</v>
      </c>
      <c r="AD10" s="20">
        <v>2008</v>
      </c>
      <c r="AE10" s="19">
        <v>2009</v>
      </c>
      <c r="AF10" s="20" t="s">
        <v>454</v>
      </c>
      <c r="AG10" s="21">
        <v>5</v>
      </c>
      <c r="AH10" s="19" t="s">
        <v>646</v>
      </c>
      <c r="AI10" s="22"/>
    </row>
    <row r="11" spans="1:35" hidden="1" x14ac:dyDescent="0.25">
      <c r="A11" s="3" t="s">
        <v>45</v>
      </c>
      <c r="B11" t="s">
        <v>624</v>
      </c>
      <c r="C11" t="s">
        <v>456</v>
      </c>
      <c r="D11" s="3" t="s">
        <v>45</v>
      </c>
      <c r="E11" t="s">
        <v>45</v>
      </c>
      <c r="F11" s="13">
        <v>48900</v>
      </c>
      <c r="G11">
        <v>2230312</v>
      </c>
      <c r="H11">
        <v>0</v>
      </c>
      <c r="I11">
        <v>2230312</v>
      </c>
      <c r="J11" t="s">
        <v>45</v>
      </c>
      <c r="K11" t="s">
        <v>45</v>
      </c>
      <c r="L11" t="s">
        <v>45</v>
      </c>
      <c r="M11" t="s">
        <v>45</v>
      </c>
      <c r="N11" t="s">
        <v>45</v>
      </c>
      <c r="O11" t="s">
        <v>45</v>
      </c>
      <c r="P11" t="s">
        <v>45</v>
      </c>
      <c r="Q11" t="s">
        <v>45</v>
      </c>
      <c r="R11" t="s">
        <v>45</v>
      </c>
      <c r="S11" t="s">
        <v>45</v>
      </c>
      <c r="T11" t="s">
        <v>45</v>
      </c>
      <c r="U11" t="s">
        <v>45</v>
      </c>
      <c r="V11">
        <v>0</v>
      </c>
      <c r="W11" t="s">
        <v>295</v>
      </c>
      <c r="X11">
        <v>-77.029619999999994</v>
      </c>
      <c r="Y11">
        <v>38.918128600000003</v>
      </c>
      <c r="Z11">
        <v>1</v>
      </c>
      <c r="AA11" t="s">
        <v>457</v>
      </c>
      <c r="AB11" s="7" t="s">
        <v>635</v>
      </c>
      <c r="AC11" s="23" t="s">
        <v>647</v>
      </c>
      <c r="AD11" s="7" t="s">
        <v>648</v>
      </c>
      <c r="AE11" s="8">
        <v>2010</v>
      </c>
      <c r="AF11" s="24" t="s">
        <v>456</v>
      </c>
      <c r="AG11" s="10">
        <v>1</v>
      </c>
      <c r="AH11" s="8" t="s">
        <v>27</v>
      </c>
      <c r="AI11" s="13">
        <v>48900</v>
      </c>
    </row>
    <row r="12" spans="1:35" hidden="1" x14ac:dyDescent="0.25">
      <c r="A12" s="3" t="s">
        <v>45</v>
      </c>
      <c r="B12" t="s">
        <v>624</v>
      </c>
      <c r="C12" t="s">
        <v>458</v>
      </c>
      <c r="D12" s="3" t="s">
        <v>45</v>
      </c>
      <c r="E12" t="s">
        <v>45</v>
      </c>
      <c r="F12" s="11"/>
      <c r="G12">
        <v>920095</v>
      </c>
      <c r="H12">
        <v>0</v>
      </c>
      <c r="I12">
        <v>920095</v>
      </c>
      <c r="J12" t="s">
        <v>45</v>
      </c>
      <c r="K12" t="s">
        <v>45</v>
      </c>
      <c r="L12" t="s">
        <v>45</v>
      </c>
      <c r="M12" t="s">
        <v>45</v>
      </c>
      <c r="N12" t="s">
        <v>45</v>
      </c>
      <c r="O12" t="s">
        <v>45</v>
      </c>
      <c r="P12" t="s">
        <v>45</v>
      </c>
      <c r="Q12" t="s">
        <v>45</v>
      </c>
      <c r="R12" t="s">
        <v>45</v>
      </c>
      <c r="S12" t="s">
        <v>45</v>
      </c>
      <c r="T12" t="s">
        <v>45</v>
      </c>
      <c r="U12" t="s">
        <v>45</v>
      </c>
      <c r="V12">
        <v>0</v>
      </c>
      <c r="W12" t="s">
        <v>295</v>
      </c>
      <c r="X12">
        <v>-77.066812600000006</v>
      </c>
      <c r="Y12">
        <v>38.915715800000001</v>
      </c>
      <c r="Z12">
        <v>2</v>
      </c>
      <c r="AA12" t="s">
        <v>459</v>
      </c>
      <c r="AB12" s="7" t="s">
        <v>635</v>
      </c>
      <c r="AC12" s="7" t="s">
        <v>459</v>
      </c>
      <c r="AD12" s="7" t="s">
        <v>649</v>
      </c>
      <c r="AE12" s="8">
        <v>2010</v>
      </c>
      <c r="AF12" s="24" t="s">
        <v>458</v>
      </c>
      <c r="AG12" s="10">
        <v>2</v>
      </c>
      <c r="AH12" s="8" t="s">
        <v>69</v>
      </c>
      <c r="AI12" s="11"/>
    </row>
    <row r="13" spans="1:35" hidden="1" x14ac:dyDescent="0.25">
      <c r="A13" s="3" t="s">
        <v>45</v>
      </c>
      <c r="B13" t="s">
        <v>624</v>
      </c>
      <c r="C13" t="s">
        <v>460</v>
      </c>
      <c r="D13" s="3" t="s">
        <v>45</v>
      </c>
      <c r="E13" t="s">
        <v>45</v>
      </c>
      <c r="F13" s="25">
        <v>20000</v>
      </c>
      <c r="G13">
        <v>618836</v>
      </c>
      <c r="H13">
        <v>0</v>
      </c>
      <c r="I13">
        <v>618836</v>
      </c>
      <c r="J13" t="s">
        <v>45</v>
      </c>
      <c r="K13" t="s">
        <v>45</v>
      </c>
      <c r="L13" t="s">
        <v>45</v>
      </c>
      <c r="M13" t="s">
        <v>45</v>
      </c>
      <c r="N13" t="s">
        <v>45</v>
      </c>
      <c r="O13" t="s">
        <v>45</v>
      </c>
      <c r="P13" t="s">
        <v>45</v>
      </c>
      <c r="Q13" t="s">
        <v>45</v>
      </c>
      <c r="R13" t="s">
        <v>45</v>
      </c>
      <c r="S13" t="s">
        <v>45</v>
      </c>
      <c r="T13" t="s">
        <v>45</v>
      </c>
      <c r="U13" t="s">
        <v>45</v>
      </c>
      <c r="V13">
        <v>0</v>
      </c>
      <c r="W13" t="s">
        <v>295</v>
      </c>
      <c r="X13">
        <v>-77.0066585</v>
      </c>
      <c r="Y13">
        <v>38.916063000000001</v>
      </c>
      <c r="Z13">
        <v>5</v>
      </c>
      <c r="AA13" t="s">
        <v>461</v>
      </c>
      <c r="AB13" s="7" t="s">
        <v>632</v>
      </c>
      <c r="AC13" s="7" t="s">
        <v>461</v>
      </c>
      <c r="AD13" s="7" t="s">
        <v>634</v>
      </c>
      <c r="AE13" s="8">
        <v>2009</v>
      </c>
      <c r="AF13" s="24" t="s">
        <v>460</v>
      </c>
      <c r="AG13" s="10">
        <v>5</v>
      </c>
      <c r="AH13" s="8" t="s">
        <v>38</v>
      </c>
      <c r="AI13" s="25">
        <v>20000</v>
      </c>
    </row>
    <row r="14" spans="1:35" hidden="1" x14ac:dyDescent="0.25">
      <c r="A14" s="3" t="s">
        <v>45</v>
      </c>
      <c r="B14" t="s">
        <v>624</v>
      </c>
      <c r="C14" s="9" t="s">
        <v>651</v>
      </c>
      <c r="F14" s="11">
        <v>100000</v>
      </c>
      <c r="H14">
        <v>0</v>
      </c>
      <c r="W14" t="s">
        <v>295</v>
      </c>
      <c r="AA14" s="26" t="s">
        <v>650</v>
      </c>
      <c r="AB14" s="7" t="s">
        <v>635</v>
      </c>
      <c r="AC14" s="26" t="s">
        <v>650</v>
      </c>
      <c r="AD14" s="26" t="s">
        <v>637</v>
      </c>
      <c r="AE14" s="27">
        <v>2014</v>
      </c>
      <c r="AF14" s="9" t="s">
        <v>651</v>
      </c>
      <c r="AG14" s="28">
        <v>5</v>
      </c>
      <c r="AH14" s="27" t="s">
        <v>27</v>
      </c>
      <c r="AI14" s="11">
        <v>100000</v>
      </c>
    </row>
    <row r="15" spans="1:35" hidden="1" x14ac:dyDescent="0.25">
      <c r="A15" s="3" t="s">
        <v>45</v>
      </c>
      <c r="B15" t="s">
        <v>624</v>
      </c>
      <c r="C15" s="9" t="s">
        <v>651</v>
      </c>
      <c r="F15" s="11">
        <v>100000</v>
      </c>
      <c r="H15">
        <v>0</v>
      </c>
      <c r="W15" t="s">
        <v>295</v>
      </c>
      <c r="AA15" s="26" t="s">
        <v>652</v>
      </c>
      <c r="AB15" s="7" t="s">
        <v>635</v>
      </c>
      <c r="AC15" s="26" t="s">
        <v>652</v>
      </c>
      <c r="AD15" s="26" t="s">
        <v>653</v>
      </c>
      <c r="AE15" s="27">
        <v>2013</v>
      </c>
      <c r="AF15" s="9" t="s">
        <v>651</v>
      </c>
      <c r="AG15" s="28">
        <v>5</v>
      </c>
      <c r="AH15" s="27" t="s">
        <v>69</v>
      </c>
      <c r="AI15" s="11">
        <v>100000</v>
      </c>
    </row>
    <row r="16" spans="1:35" hidden="1" x14ac:dyDescent="0.25">
      <c r="A16" s="3" t="s">
        <v>45</v>
      </c>
      <c r="B16" t="s">
        <v>624</v>
      </c>
      <c r="C16" s="24" t="s">
        <v>525</v>
      </c>
      <c r="F16" s="27">
        <v>50600</v>
      </c>
      <c r="H16">
        <v>0</v>
      </c>
      <c r="W16" t="s">
        <v>295</v>
      </c>
      <c r="AA16" s="7" t="s">
        <v>654</v>
      </c>
      <c r="AB16" s="7" t="s">
        <v>635</v>
      </c>
      <c r="AC16" s="7" t="s">
        <v>654</v>
      </c>
      <c r="AD16" s="7" t="s">
        <v>653</v>
      </c>
      <c r="AE16" s="8">
        <v>2012</v>
      </c>
      <c r="AF16" s="24" t="s">
        <v>525</v>
      </c>
      <c r="AG16" s="10">
        <v>5</v>
      </c>
      <c r="AH16" s="8" t="s">
        <v>27</v>
      </c>
      <c r="AI16" s="27">
        <v>50600</v>
      </c>
    </row>
    <row r="17" spans="1:35" ht="20.25" hidden="1" customHeight="1" x14ac:dyDescent="0.25">
      <c r="A17" s="3" t="s">
        <v>45</v>
      </c>
      <c r="B17" t="s">
        <v>624</v>
      </c>
      <c r="C17" s="24" t="s">
        <v>657</v>
      </c>
      <c r="F17" s="29">
        <v>55000</v>
      </c>
      <c r="H17">
        <v>0</v>
      </c>
      <c r="W17" t="s">
        <v>295</v>
      </c>
      <c r="AA17" s="7" t="s">
        <v>655</v>
      </c>
      <c r="AB17" s="7" t="s">
        <v>632</v>
      </c>
      <c r="AC17" s="7" t="s">
        <v>655</v>
      </c>
      <c r="AD17" s="7" t="s">
        <v>656</v>
      </c>
      <c r="AE17" s="8">
        <v>2015</v>
      </c>
      <c r="AF17" s="24" t="s">
        <v>657</v>
      </c>
      <c r="AG17" s="10">
        <v>4</v>
      </c>
      <c r="AH17" s="8" t="s">
        <v>27</v>
      </c>
      <c r="AI17" s="29">
        <v>55000</v>
      </c>
    </row>
    <row r="18" spans="1:35" hidden="1" x14ac:dyDescent="0.25">
      <c r="A18" s="3" t="s">
        <v>45</v>
      </c>
      <c r="B18" t="s">
        <v>624</v>
      </c>
      <c r="C18" s="24" t="s">
        <v>525</v>
      </c>
      <c r="F18" s="27">
        <v>50600</v>
      </c>
      <c r="H18">
        <v>0</v>
      </c>
      <c r="W18" t="s">
        <v>295</v>
      </c>
      <c r="AA18" s="7" t="s">
        <v>658</v>
      </c>
      <c r="AB18" s="7" t="s">
        <v>635</v>
      </c>
      <c r="AC18" s="7" t="s">
        <v>658</v>
      </c>
      <c r="AD18" s="7" t="s">
        <v>634</v>
      </c>
      <c r="AE18" s="8">
        <v>2015</v>
      </c>
      <c r="AF18" s="24" t="s">
        <v>525</v>
      </c>
      <c r="AG18" s="10">
        <v>5</v>
      </c>
      <c r="AH18" s="8" t="s">
        <v>27</v>
      </c>
      <c r="AI18" s="27">
        <v>50600</v>
      </c>
    </row>
    <row r="19" spans="1:35" hidden="1" x14ac:dyDescent="0.25">
      <c r="A19" s="3" t="s">
        <v>45</v>
      </c>
      <c r="B19" t="s">
        <v>624</v>
      </c>
      <c r="C19" s="9" t="s">
        <v>651</v>
      </c>
      <c r="F19" s="11">
        <v>100000</v>
      </c>
      <c r="H19">
        <v>0</v>
      </c>
      <c r="W19" t="s">
        <v>295</v>
      </c>
      <c r="AA19" s="7" t="s">
        <v>659</v>
      </c>
      <c r="AB19" s="7" t="s">
        <v>635</v>
      </c>
      <c r="AC19" s="7" t="s">
        <v>659</v>
      </c>
      <c r="AD19" s="7" t="s">
        <v>653</v>
      </c>
      <c r="AE19" s="8">
        <v>2015</v>
      </c>
      <c r="AF19" s="9" t="s">
        <v>651</v>
      </c>
      <c r="AG19" s="10">
        <v>5</v>
      </c>
      <c r="AH19" s="8" t="s">
        <v>660</v>
      </c>
      <c r="AI19" s="11">
        <v>100000</v>
      </c>
    </row>
    <row r="20" spans="1:35" hidden="1" x14ac:dyDescent="0.25">
      <c r="A20" s="3" t="s">
        <v>45</v>
      </c>
      <c r="B20" t="s">
        <v>624</v>
      </c>
      <c r="C20" s="24" t="s">
        <v>663</v>
      </c>
      <c r="F20" s="8">
        <v>20100</v>
      </c>
      <c r="H20">
        <v>0</v>
      </c>
      <c r="W20" t="s">
        <v>295</v>
      </c>
      <c r="AA20" s="7" t="s">
        <v>661</v>
      </c>
      <c r="AB20" s="7" t="s">
        <v>635</v>
      </c>
      <c r="AC20" s="7" t="s">
        <v>661</v>
      </c>
      <c r="AD20" s="7" t="s">
        <v>662</v>
      </c>
      <c r="AE20" s="8">
        <v>2015</v>
      </c>
      <c r="AF20" s="24" t="s">
        <v>663</v>
      </c>
      <c r="AG20" s="10">
        <v>4</v>
      </c>
      <c r="AH20" s="8" t="s">
        <v>65</v>
      </c>
      <c r="AI20" s="8">
        <v>20100</v>
      </c>
    </row>
    <row r="21" spans="1:35" hidden="1" x14ac:dyDescent="0.25">
      <c r="A21" s="3" t="s">
        <v>45</v>
      </c>
      <c r="B21" t="s">
        <v>624</v>
      </c>
      <c r="C21" s="24" t="s">
        <v>666</v>
      </c>
      <c r="F21" s="11"/>
      <c r="H21">
        <v>0</v>
      </c>
      <c r="W21" t="s">
        <v>295</v>
      </c>
      <c r="AA21" s="7" t="s">
        <v>664</v>
      </c>
      <c r="AB21" s="7" t="s">
        <v>635</v>
      </c>
      <c r="AC21" s="7" t="s">
        <v>664</v>
      </c>
      <c r="AD21" s="7" t="s">
        <v>665</v>
      </c>
      <c r="AE21" s="8">
        <v>2007</v>
      </c>
      <c r="AF21" s="24" t="s">
        <v>666</v>
      </c>
      <c r="AG21" s="10">
        <v>3</v>
      </c>
      <c r="AH21" s="8" t="s">
        <v>27</v>
      </c>
      <c r="AI21" s="11"/>
    </row>
    <row r="22" spans="1:35" hidden="1" x14ac:dyDescent="0.25">
      <c r="A22" s="3" t="s">
        <v>45</v>
      </c>
      <c r="B22" t="s">
        <v>624</v>
      </c>
      <c r="C22" s="24" t="s">
        <v>700</v>
      </c>
      <c r="F22" s="11"/>
      <c r="H22">
        <v>0</v>
      </c>
      <c r="W22" t="s">
        <v>295</v>
      </c>
      <c r="AA22" s="7" t="s">
        <v>699</v>
      </c>
      <c r="AB22" s="7" t="s">
        <v>632</v>
      </c>
      <c r="AC22" s="7" t="s">
        <v>699</v>
      </c>
      <c r="AD22" s="7" t="s">
        <v>669</v>
      </c>
      <c r="AE22" s="8">
        <v>2015</v>
      </c>
      <c r="AF22" s="24" t="s">
        <v>700</v>
      </c>
      <c r="AG22" s="10">
        <v>5</v>
      </c>
      <c r="AH22" s="8" t="s">
        <v>65</v>
      </c>
      <c r="AI22" s="11"/>
    </row>
    <row r="23" spans="1:35" hidden="1" x14ac:dyDescent="0.25">
      <c r="A23" s="3" t="s">
        <v>45</v>
      </c>
      <c r="B23" t="s">
        <v>624</v>
      </c>
      <c r="C23" t="s">
        <v>462</v>
      </c>
      <c r="D23" s="3" t="s">
        <v>45</v>
      </c>
      <c r="E23" t="s">
        <v>45</v>
      </c>
      <c r="F23" s="3" t="s">
        <v>45</v>
      </c>
      <c r="G23">
        <v>405000</v>
      </c>
      <c r="H23">
        <v>0</v>
      </c>
      <c r="I23">
        <v>405000</v>
      </c>
      <c r="J23" t="s">
        <v>45</v>
      </c>
      <c r="K23" t="s">
        <v>45</v>
      </c>
      <c r="L23" t="s">
        <v>45</v>
      </c>
      <c r="M23" t="s">
        <v>45</v>
      </c>
      <c r="N23" t="s">
        <v>45</v>
      </c>
      <c r="O23" t="s">
        <v>45</v>
      </c>
      <c r="P23" t="s">
        <v>45</v>
      </c>
      <c r="Q23" t="s">
        <v>45</v>
      </c>
      <c r="R23" t="s">
        <v>45</v>
      </c>
      <c r="S23" t="s">
        <v>45</v>
      </c>
      <c r="T23" t="s">
        <v>45</v>
      </c>
      <c r="U23" t="s">
        <v>45</v>
      </c>
      <c r="V23">
        <v>0</v>
      </c>
      <c r="W23" t="s">
        <v>295</v>
      </c>
      <c r="X23">
        <v>-76.990566000000001</v>
      </c>
      <c r="Y23">
        <v>38.831741399999999</v>
      </c>
      <c r="Z23">
        <v>8</v>
      </c>
      <c r="AA23" s="56" t="s">
        <v>463</v>
      </c>
      <c r="AB23" s="7"/>
      <c r="AC23" s="7"/>
      <c r="AD23" s="7"/>
      <c r="AE23" s="8"/>
      <c r="AF23" s="24"/>
      <c r="AG23" s="10"/>
      <c r="AH23" s="8"/>
      <c r="AI23" s="11"/>
    </row>
    <row r="24" spans="1:35" hidden="1" x14ac:dyDescent="0.25">
      <c r="A24" s="3" t="s">
        <v>45</v>
      </c>
      <c r="B24" t="s">
        <v>624</v>
      </c>
      <c r="C24" t="s">
        <v>464</v>
      </c>
      <c r="D24" s="3" t="s">
        <v>45</v>
      </c>
      <c r="E24" t="s">
        <v>45</v>
      </c>
      <c r="F24" s="3" t="s">
        <v>45</v>
      </c>
      <c r="G24">
        <v>339000</v>
      </c>
      <c r="H24">
        <v>0</v>
      </c>
      <c r="I24">
        <v>339000</v>
      </c>
      <c r="J24" t="s">
        <v>45</v>
      </c>
      <c r="K24" t="s">
        <v>45</v>
      </c>
      <c r="L24" t="s">
        <v>45</v>
      </c>
      <c r="M24" t="s">
        <v>45</v>
      </c>
      <c r="N24" t="s">
        <v>45</v>
      </c>
      <c r="O24" t="s">
        <v>45</v>
      </c>
      <c r="P24" t="s">
        <v>45</v>
      </c>
      <c r="Q24" t="s">
        <v>45</v>
      </c>
      <c r="R24" t="s">
        <v>45</v>
      </c>
      <c r="S24" t="s">
        <v>45</v>
      </c>
      <c r="T24" t="s">
        <v>45</v>
      </c>
      <c r="U24" t="s">
        <v>45</v>
      </c>
      <c r="V24">
        <v>0</v>
      </c>
      <c r="W24" t="s">
        <v>295</v>
      </c>
      <c r="X24">
        <v>-76.989566999999994</v>
      </c>
      <c r="Y24">
        <v>38.8310119</v>
      </c>
      <c r="Z24">
        <v>8</v>
      </c>
      <c r="AA24" s="56" t="s">
        <v>465</v>
      </c>
    </row>
    <row r="25" spans="1:35" hidden="1" x14ac:dyDescent="0.25">
      <c r="A25" s="3" t="s">
        <v>45</v>
      </c>
      <c r="B25" t="s">
        <v>625</v>
      </c>
      <c r="C25" t="s">
        <v>45</v>
      </c>
      <c r="D25" s="3" t="s">
        <v>45</v>
      </c>
      <c r="E25" t="s">
        <v>45</v>
      </c>
      <c r="F25" s="3">
        <v>193800</v>
      </c>
      <c r="G25">
        <v>4532419</v>
      </c>
      <c r="H25">
        <v>0</v>
      </c>
      <c r="I25">
        <v>4532419</v>
      </c>
      <c r="J25">
        <v>1</v>
      </c>
      <c r="K25" t="s">
        <v>45</v>
      </c>
      <c r="L25" t="s">
        <v>45</v>
      </c>
      <c r="M25" t="s">
        <v>45</v>
      </c>
      <c r="N25" t="s">
        <v>45</v>
      </c>
      <c r="O25" t="s">
        <v>45</v>
      </c>
      <c r="P25" t="s">
        <v>45</v>
      </c>
      <c r="Q25" t="s">
        <v>45</v>
      </c>
      <c r="R25" t="s">
        <v>45</v>
      </c>
      <c r="S25" t="s">
        <v>45</v>
      </c>
      <c r="T25" t="s">
        <v>45</v>
      </c>
      <c r="U25">
        <v>23.387094940000001</v>
      </c>
      <c r="V25">
        <v>0</v>
      </c>
      <c r="W25" t="s">
        <v>35</v>
      </c>
      <c r="X25" t="s">
        <v>45</v>
      </c>
      <c r="Y25" t="s">
        <v>45</v>
      </c>
      <c r="Z25">
        <v>8</v>
      </c>
      <c r="AA25" t="s">
        <v>601</v>
      </c>
    </row>
    <row r="26" spans="1:35" hidden="1" x14ac:dyDescent="0.25">
      <c r="A26" s="3" t="s">
        <v>45</v>
      </c>
      <c r="B26" t="s">
        <v>625</v>
      </c>
      <c r="C26" t="s">
        <v>118</v>
      </c>
      <c r="D26" s="3" t="s">
        <v>45</v>
      </c>
      <c r="E26" t="s">
        <v>69</v>
      </c>
      <c r="F26" s="3">
        <v>82700</v>
      </c>
      <c r="G26">
        <v>5560714</v>
      </c>
      <c r="H26">
        <v>0</v>
      </c>
      <c r="I26">
        <v>5560714</v>
      </c>
      <c r="J26">
        <v>1</v>
      </c>
      <c r="K26" t="s">
        <v>45</v>
      </c>
      <c r="L26" t="s">
        <v>45</v>
      </c>
      <c r="M26" t="s">
        <v>45</v>
      </c>
      <c r="N26" t="s">
        <v>45</v>
      </c>
      <c r="O26" t="s">
        <v>45</v>
      </c>
      <c r="P26" t="s">
        <v>45</v>
      </c>
      <c r="Q26" t="s">
        <v>45</v>
      </c>
      <c r="R26" t="s">
        <v>45</v>
      </c>
      <c r="S26" t="s">
        <v>45</v>
      </c>
      <c r="T26" t="s">
        <v>45</v>
      </c>
      <c r="U26">
        <v>67.239588879999999</v>
      </c>
      <c r="V26">
        <v>0</v>
      </c>
      <c r="W26" t="s">
        <v>30</v>
      </c>
      <c r="X26">
        <v>-77.025166400000003</v>
      </c>
      <c r="Y26">
        <v>38.917684600000001</v>
      </c>
      <c r="Z26">
        <v>1</v>
      </c>
      <c r="AA26" t="s">
        <v>119</v>
      </c>
    </row>
    <row r="27" spans="1:35" hidden="1" x14ac:dyDescent="0.25">
      <c r="A27" s="3" t="s">
        <v>45</v>
      </c>
      <c r="B27" t="s">
        <v>624</v>
      </c>
      <c r="C27" t="s">
        <v>485</v>
      </c>
      <c r="D27" s="3" t="s">
        <v>45</v>
      </c>
      <c r="E27" t="s">
        <v>45</v>
      </c>
      <c r="F27" s="3" t="s">
        <v>45</v>
      </c>
      <c r="G27">
        <v>5810972</v>
      </c>
      <c r="H27">
        <v>0</v>
      </c>
      <c r="I27">
        <v>5810972</v>
      </c>
      <c r="J27" t="s">
        <v>45</v>
      </c>
      <c r="K27" t="s">
        <v>45</v>
      </c>
      <c r="L27" t="s">
        <v>45</v>
      </c>
      <c r="M27" t="s">
        <v>45</v>
      </c>
      <c r="N27" t="s">
        <v>45</v>
      </c>
      <c r="O27" t="s">
        <v>45</v>
      </c>
      <c r="P27" t="s">
        <v>45</v>
      </c>
      <c r="Q27" t="s">
        <v>45</v>
      </c>
      <c r="R27" t="s">
        <v>45</v>
      </c>
      <c r="S27" t="s">
        <v>45</v>
      </c>
      <c r="T27" t="s">
        <v>45</v>
      </c>
      <c r="U27" t="s">
        <v>45</v>
      </c>
      <c r="V27">
        <v>0</v>
      </c>
      <c r="W27" t="s">
        <v>295</v>
      </c>
      <c r="X27">
        <v>-77.023658400000002</v>
      </c>
      <c r="Y27">
        <v>38.915379100000003</v>
      </c>
      <c r="Z27">
        <v>1</v>
      </c>
      <c r="AA27" t="s">
        <v>524</v>
      </c>
      <c r="AB27" s="7" t="s">
        <v>635</v>
      </c>
      <c r="AC27" s="7" t="s">
        <v>667</v>
      </c>
      <c r="AD27" s="7" t="s">
        <v>641</v>
      </c>
      <c r="AE27" s="8">
        <v>2014</v>
      </c>
      <c r="AF27" s="24" t="s">
        <v>485</v>
      </c>
      <c r="AG27" s="10">
        <v>1</v>
      </c>
      <c r="AH27" s="8" t="s">
        <v>38</v>
      </c>
      <c r="AI27" s="30">
        <v>29300</v>
      </c>
    </row>
    <row r="28" spans="1:35" hidden="1" x14ac:dyDescent="0.25">
      <c r="A28" s="3" t="s">
        <v>45</v>
      </c>
      <c r="B28" t="s">
        <v>624</v>
      </c>
      <c r="C28" t="s">
        <v>466</v>
      </c>
      <c r="D28" s="3" t="s">
        <v>45</v>
      </c>
      <c r="E28" t="s">
        <v>45</v>
      </c>
      <c r="F28" s="3" t="s">
        <v>45</v>
      </c>
      <c r="G28">
        <v>10909039</v>
      </c>
      <c r="H28">
        <v>0</v>
      </c>
      <c r="I28">
        <v>10909039</v>
      </c>
      <c r="J28" t="s">
        <v>45</v>
      </c>
      <c r="K28" t="s">
        <v>45</v>
      </c>
      <c r="L28" t="s">
        <v>45</v>
      </c>
      <c r="M28" t="s">
        <v>45</v>
      </c>
      <c r="N28" t="s">
        <v>45</v>
      </c>
      <c r="O28" t="s">
        <v>45</v>
      </c>
      <c r="P28" t="s">
        <v>45</v>
      </c>
      <c r="Q28" t="s">
        <v>45</v>
      </c>
      <c r="R28" t="s">
        <v>45</v>
      </c>
      <c r="S28" t="s">
        <v>45</v>
      </c>
      <c r="T28" t="s">
        <v>45</v>
      </c>
      <c r="U28" t="s">
        <v>45</v>
      </c>
      <c r="V28">
        <v>0</v>
      </c>
      <c r="W28" t="s">
        <v>295</v>
      </c>
      <c r="X28">
        <v>-76.999206999999998</v>
      </c>
      <c r="Y28">
        <v>38.864113699999997</v>
      </c>
      <c r="Z28">
        <v>8</v>
      </c>
      <c r="AA28" t="s">
        <v>467</v>
      </c>
    </row>
    <row r="29" spans="1:35" hidden="1" x14ac:dyDescent="0.25">
      <c r="A29" s="3" t="s">
        <v>45</v>
      </c>
      <c r="B29" t="s">
        <v>624</v>
      </c>
      <c r="C29" t="s">
        <v>468</v>
      </c>
      <c r="D29" s="3" t="s">
        <v>45</v>
      </c>
      <c r="E29" t="s">
        <v>45</v>
      </c>
      <c r="F29" s="3" t="s">
        <v>45</v>
      </c>
      <c r="G29">
        <v>3344491</v>
      </c>
      <c r="H29">
        <v>0</v>
      </c>
      <c r="I29">
        <v>3344491</v>
      </c>
      <c r="J29" t="s">
        <v>45</v>
      </c>
      <c r="K29" t="s">
        <v>45</v>
      </c>
      <c r="L29" t="s">
        <v>45</v>
      </c>
      <c r="M29" t="s">
        <v>45</v>
      </c>
      <c r="N29" t="s">
        <v>45</v>
      </c>
      <c r="O29" t="s">
        <v>45</v>
      </c>
      <c r="P29" t="s">
        <v>45</v>
      </c>
      <c r="Q29" t="s">
        <v>45</v>
      </c>
      <c r="R29" t="s">
        <v>45</v>
      </c>
      <c r="S29" t="s">
        <v>45</v>
      </c>
      <c r="T29" t="s">
        <v>45</v>
      </c>
      <c r="U29" t="s">
        <v>45</v>
      </c>
      <c r="V29">
        <v>0</v>
      </c>
      <c r="W29" t="s">
        <v>295</v>
      </c>
      <c r="X29">
        <v>-76.9346599</v>
      </c>
      <c r="Y29">
        <v>38.880395999999998</v>
      </c>
      <c r="Z29">
        <v>7</v>
      </c>
      <c r="AA29" t="s">
        <v>469</v>
      </c>
      <c r="AB29" s="7"/>
      <c r="AC29" s="31"/>
      <c r="AD29" s="7"/>
      <c r="AE29" s="8"/>
      <c r="AF29" s="15"/>
      <c r="AG29" s="10"/>
      <c r="AH29" s="8"/>
      <c r="AI29" s="25"/>
    </row>
    <row r="30" spans="1:35" hidden="1" x14ac:dyDescent="0.25">
      <c r="A30" s="3" t="s">
        <v>45</v>
      </c>
      <c r="B30" t="s">
        <v>624</v>
      </c>
      <c r="C30" t="s">
        <v>470</v>
      </c>
      <c r="D30" s="3" t="s">
        <v>45</v>
      </c>
      <c r="E30" t="s">
        <v>45</v>
      </c>
      <c r="F30" s="3" t="s">
        <v>45</v>
      </c>
      <c r="G30">
        <v>5256099</v>
      </c>
      <c r="H30">
        <v>0</v>
      </c>
      <c r="I30">
        <v>5256099</v>
      </c>
      <c r="J30" t="s">
        <v>45</v>
      </c>
      <c r="K30" t="s">
        <v>45</v>
      </c>
      <c r="L30" t="s">
        <v>45</v>
      </c>
      <c r="M30" t="s">
        <v>45</v>
      </c>
      <c r="N30" t="s">
        <v>45</v>
      </c>
      <c r="O30" t="s">
        <v>45</v>
      </c>
      <c r="P30" t="s">
        <v>45</v>
      </c>
      <c r="Q30" t="s">
        <v>45</v>
      </c>
      <c r="R30" t="s">
        <v>45</v>
      </c>
      <c r="S30" t="s">
        <v>45</v>
      </c>
      <c r="T30" t="s">
        <v>45</v>
      </c>
      <c r="U30" t="s">
        <v>45</v>
      </c>
      <c r="V30">
        <v>0</v>
      </c>
      <c r="W30" t="s">
        <v>295</v>
      </c>
      <c r="X30">
        <v>-76.963847799999996</v>
      </c>
      <c r="Y30">
        <v>38.871137099999999</v>
      </c>
      <c r="Z30">
        <v>7</v>
      </c>
      <c r="AA30" t="s">
        <v>471</v>
      </c>
      <c r="AB30" s="7" t="s">
        <v>635</v>
      </c>
      <c r="AC30" s="31" t="s">
        <v>670</v>
      </c>
      <c r="AD30" s="7" t="s">
        <v>669</v>
      </c>
      <c r="AE30" s="8">
        <v>2013</v>
      </c>
      <c r="AF30" s="24" t="s">
        <v>470</v>
      </c>
      <c r="AG30" s="10">
        <v>7</v>
      </c>
      <c r="AH30" s="8" t="s">
        <v>27</v>
      </c>
      <c r="AI30" s="11"/>
    </row>
    <row r="31" spans="1:35" hidden="1" x14ac:dyDescent="0.25">
      <c r="A31" s="3" t="s">
        <v>45</v>
      </c>
      <c r="B31" t="s">
        <v>624</v>
      </c>
      <c r="C31" t="s">
        <v>472</v>
      </c>
      <c r="D31" s="3" t="s">
        <v>45</v>
      </c>
      <c r="E31" t="s">
        <v>45</v>
      </c>
      <c r="F31" s="3" t="s">
        <v>45</v>
      </c>
      <c r="G31">
        <v>4414369</v>
      </c>
      <c r="H31">
        <v>0</v>
      </c>
      <c r="I31">
        <v>4414369</v>
      </c>
      <c r="J31" t="s">
        <v>45</v>
      </c>
      <c r="K31" t="s">
        <v>45</v>
      </c>
      <c r="L31" t="s">
        <v>45</v>
      </c>
      <c r="M31" t="s">
        <v>45</v>
      </c>
      <c r="N31" t="s">
        <v>45</v>
      </c>
      <c r="O31" t="s">
        <v>45</v>
      </c>
      <c r="P31" t="s">
        <v>45</v>
      </c>
      <c r="Q31" t="s">
        <v>45</v>
      </c>
      <c r="R31" t="s">
        <v>45</v>
      </c>
      <c r="S31" t="s">
        <v>45</v>
      </c>
      <c r="T31" t="s">
        <v>45</v>
      </c>
      <c r="U31" t="s">
        <v>45</v>
      </c>
      <c r="V31">
        <v>0</v>
      </c>
      <c r="W31" t="s">
        <v>295</v>
      </c>
      <c r="X31">
        <v>-76.992726300000001</v>
      </c>
      <c r="Y31">
        <v>38.862814100000001</v>
      </c>
      <c r="Z31">
        <v>8</v>
      </c>
      <c r="AA31" t="s">
        <v>473</v>
      </c>
      <c r="AB31" s="7" t="s">
        <v>635</v>
      </c>
      <c r="AC31" s="31" t="s">
        <v>668</v>
      </c>
      <c r="AD31" s="7" t="s">
        <v>669</v>
      </c>
      <c r="AE31" s="8">
        <v>2013</v>
      </c>
      <c r="AF31" s="15" t="s">
        <v>472</v>
      </c>
      <c r="AG31" s="10">
        <v>8</v>
      </c>
      <c r="AH31" s="8" t="s">
        <v>69</v>
      </c>
      <c r="AI31" s="25">
        <v>11000</v>
      </c>
    </row>
    <row r="32" spans="1:35" ht="17.25" hidden="1" customHeight="1" x14ac:dyDescent="0.25">
      <c r="A32" s="3" t="s">
        <v>45</v>
      </c>
      <c r="B32" t="s">
        <v>624</v>
      </c>
      <c r="C32" t="s">
        <v>452</v>
      </c>
      <c r="D32" s="3" t="s">
        <v>45</v>
      </c>
      <c r="E32" t="s">
        <v>45</v>
      </c>
      <c r="F32" s="3" t="s">
        <v>45</v>
      </c>
      <c r="G32">
        <v>1512212</v>
      </c>
      <c r="H32">
        <v>0</v>
      </c>
      <c r="I32">
        <v>1512212</v>
      </c>
      <c r="J32" t="s">
        <v>45</v>
      </c>
      <c r="K32" t="s">
        <v>45</v>
      </c>
      <c r="L32" t="s">
        <v>45</v>
      </c>
      <c r="M32" t="s">
        <v>45</v>
      </c>
      <c r="N32" t="s">
        <v>45</v>
      </c>
      <c r="O32" t="s">
        <v>45</v>
      </c>
      <c r="P32" t="s">
        <v>45</v>
      </c>
      <c r="Q32" t="s">
        <v>45</v>
      </c>
      <c r="R32" t="s">
        <v>45</v>
      </c>
      <c r="S32" t="s">
        <v>45</v>
      </c>
      <c r="T32" t="s">
        <v>45</v>
      </c>
      <c r="U32" t="s">
        <v>45</v>
      </c>
      <c r="V32">
        <v>0</v>
      </c>
      <c r="W32" t="s">
        <v>295</v>
      </c>
      <c r="X32">
        <v>-77.012609100000006</v>
      </c>
      <c r="Y32">
        <v>38.962334400000003</v>
      </c>
      <c r="Z32">
        <v>4</v>
      </c>
      <c r="AA32" t="s">
        <v>474</v>
      </c>
      <c r="AB32" s="7" t="s">
        <v>632</v>
      </c>
      <c r="AC32" s="31" t="s">
        <v>672</v>
      </c>
      <c r="AD32" s="7" t="s">
        <v>641</v>
      </c>
      <c r="AE32" s="8">
        <v>2011</v>
      </c>
      <c r="AF32" s="9" t="s">
        <v>452</v>
      </c>
      <c r="AG32" s="10">
        <v>4</v>
      </c>
      <c r="AH32" s="8" t="s">
        <v>38</v>
      </c>
      <c r="AI32" s="17">
        <v>85550</v>
      </c>
    </row>
    <row r="33" spans="1:35" hidden="1" x14ac:dyDescent="0.25">
      <c r="C33" s="24" t="s">
        <v>496</v>
      </c>
      <c r="W33" t="s">
        <v>295</v>
      </c>
      <c r="AA33" s="31" t="s">
        <v>671</v>
      </c>
      <c r="AB33" s="7" t="s">
        <v>632</v>
      </c>
      <c r="AC33" s="31" t="s">
        <v>671</v>
      </c>
      <c r="AD33" s="7" t="s">
        <v>637</v>
      </c>
      <c r="AE33" s="8">
        <v>2013</v>
      </c>
      <c r="AF33" s="24" t="s">
        <v>496</v>
      </c>
      <c r="AG33" s="10">
        <v>7</v>
      </c>
      <c r="AH33" s="8" t="s">
        <v>69</v>
      </c>
      <c r="AI33" s="32">
        <v>70000</v>
      </c>
    </row>
    <row r="34" spans="1:35" hidden="1" x14ac:dyDescent="0.25">
      <c r="A34" s="3" t="s">
        <v>45</v>
      </c>
      <c r="B34" t="s">
        <v>624</v>
      </c>
      <c r="C34" t="s">
        <v>475</v>
      </c>
      <c r="D34" s="3" t="s">
        <v>45</v>
      </c>
      <c r="E34" t="s">
        <v>45</v>
      </c>
      <c r="F34" s="3" t="s">
        <v>45</v>
      </c>
      <c r="G34">
        <v>7943598</v>
      </c>
      <c r="H34">
        <v>0</v>
      </c>
      <c r="I34">
        <v>7943598</v>
      </c>
      <c r="J34" t="s">
        <v>45</v>
      </c>
      <c r="K34" t="s">
        <v>45</v>
      </c>
      <c r="L34" t="s">
        <v>45</v>
      </c>
      <c r="M34" t="s">
        <v>45</v>
      </c>
      <c r="N34" t="s">
        <v>45</v>
      </c>
      <c r="O34" t="s">
        <v>45</v>
      </c>
      <c r="P34" t="s">
        <v>45</v>
      </c>
      <c r="Q34" t="s">
        <v>45</v>
      </c>
      <c r="R34" t="s">
        <v>45</v>
      </c>
      <c r="S34" t="s">
        <v>45</v>
      </c>
      <c r="T34" t="s">
        <v>45</v>
      </c>
      <c r="U34" t="s">
        <v>45</v>
      </c>
      <c r="V34">
        <v>0</v>
      </c>
      <c r="W34" t="s">
        <v>295</v>
      </c>
      <c r="X34">
        <v>-76.998145699999995</v>
      </c>
      <c r="Y34">
        <v>38.843498699999998</v>
      </c>
      <c r="Z34">
        <v>8</v>
      </c>
      <c r="AA34" t="s">
        <v>476</v>
      </c>
      <c r="AB34" s="33" t="s">
        <v>635</v>
      </c>
      <c r="AC34" s="7" t="s">
        <v>673</v>
      </c>
      <c r="AD34" s="7" t="s">
        <v>674</v>
      </c>
      <c r="AE34" s="8">
        <v>2014</v>
      </c>
      <c r="AF34" s="12" t="s">
        <v>675</v>
      </c>
      <c r="AG34" s="10">
        <v>8</v>
      </c>
      <c r="AH34" s="8" t="s">
        <v>27</v>
      </c>
      <c r="AI34" s="25">
        <v>42528</v>
      </c>
    </row>
    <row r="35" spans="1:35" hidden="1" x14ac:dyDescent="0.25">
      <c r="A35" s="3" t="s">
        <v>45</v>
      </c>
      <c r="B35" t="s">
        <v>624</v>
      </c>
      <c r="C35" t="s">
        <v>477</v>
      </c>
      <c r="D35" s="3" t="s">
        <v>45</v>
      </c>
      <c r="E35" t="s">
        <v>45</v>
      </c>
      <c r="F35" s="3" t="s">
        <v>45</v>
      </c>
      <c r="G35">
        <v>393584</v>
      </c>
      <c r="H35">
        <v>0</v>
      </c>
      <c r="I35">
        <v>393584</v>
      </c>
      <c r="J35" t="s">
        <v>45</v>
      </c>
      <c r="K35" t="s">
        <v>45</v>
      </c>
      <c r="L35" t="s">
        <v>45</v>
      </c>
      <c r="M35" t="s">
        <v>45</v>
      </c>
      <c r="N35" t="s">
        <v>45</v>
      </c>
      <c r="O35" t="s">
        <v>45</v>
      </c>
      <c r="P35" t="s">
        <v>45</v>
      </c>
      <c r="Q35" t="s">
        <v>45</v>
      </c>
      <c r="R35" t="s">
        <v>45</v>
      </c>
      <c r="S35" t="s">
        <v>45</v>
      </c>
      <c r="T35" t="s">
        <v>45</v>
      </c>
      <c r="U35" t="s">
        <v>45</v>
      </c>
      <c r="V35">
        <v>0</v>
      </c>
      <c r="W35" t="s">
        <v>295</v>
      </c>
      <c r="X35">
        <v>-77.0036779</v>
      </c>
      <c r="Y35">
        <v>38.941395</v>
      </c>
      <c r="Z35">
        <v>5</v>
      </c>
      <c r="AA35" t="s">
        <v>478</v>
      </c>
      <c r="AB35" s="7" t="s">
        <v>635</v>
      </c>
      <c r="AC35" s="7" t="s">
        <v>676</v>
      </c>
      <c r="AD35" s="7" t="s">
        <v>669</v>
      </c>
      <c r="AE35" s="8">
        <v>2006</v>
      </c>
      <c r="AF35" s="24" t="s">
        <v>477</v>
      </c>
      <c r="AG35" s="10">
        <v>5</v>
      </c>
      <c r="AH35" s="8" t="s">
        <v>38</v>
      </c>
      <c r="AI35" s="16">
        <v>30000</v>
      </c>
    </row>
    <row r="36" spans="1:35" hidden="1" x14ac:dyDescent="0.25">
      <c r="A36" s="3" t="s">
        <v>45</v>
      </c>
      <c r="B36" t="s">
        <v>624</v>
      </c>
      <c r="C36" t="s">
        <v>452</v>
      </c>
      <c r="D36" s="3" t="s">
        <v>45</v>
      </c>
      <c r="E36" t="s">
        <v>45</v>
      </c>
      <c r="F36" s="3" t="s">
        <v>45</v>
      </c>
      <c r="G36">
        <v>3537694</v>
      </c>
      <c r="H36">
        <v>0</v>
      </c>
      <c r="I36">
        <v>3537694</v>
      </c>
      <c r="J36" t="s">
        <v>45</v>
      </c>
      <c r="K36" t="s">
        <v>45</v>
      </c>
      <c r="L36" t="s">
        <v>45</v>
      </c>
      <c r="M36" t="s">
        <v>45</v>
      </c>
      <c r="N36" t="s">
        <v>45</v>
      </c>
      <c r="O36" t="s">
        <v>45</v>
      </c>
      <c r="P36" t="s">
        <v>45</v>
      </c>
      <c r="Q36" t="s">
        <v>45</v>
      </c>
      <c r="R36" t="s">
        <v>45</v>
      </c>
      <c r="S36" t="s">
        <v>45</v>
      </c>
      <c r="T36" t="s">
        <v>45</v>
      </c>
      <c r="U36" t="s">
        <v>45</v>
      </c>
      <c r="V36">
        <v>0</v>
      </c>
      <c r="W36" t="s">
        <v>295</v>
      </c>
      <c r="X36">
        <v>-77.012609100000006</v>
      </c>
      <c r="Y36">
        <v>38.962334400000003</v>
      </c>
      <c r="Z36">
        <v>4</v>
      </c>
      <c r="AA36" t="s">
        <v>479</v>
      </c>
      <c r="AB36" s="7" t="s">
        <v>635</v>
      </c>
      <c r="AC36" s="7" t="s">
        <v>677</v>
      </c>
      <c r="AD36" s="7" t="s">
        <v>669</v>
      </c>
      <c r="AE36" s="8">
        <v>2010</v>
      </c>
      <c r="AF36" s="24" t="s">
        <v>452</v>
      </c>
      <c r="AG36" s="10">
        <v>4</v>
      </c>
      <c r="AH36" s="8" t="s">
        <v>38</v>
      </c>
      <c r="AI36" s="17">
        <v>85550</v>
      </c>
    </row>
    <row r="37" spans="1:35" hidden="1" x14ac:dyDescent="0.25">
      <c r="A37" s="3" t="s">
        <v>45</v>
      </c>
      <c r="B37" t="s">
        <v>624</v>
      </c>
      <c r="C37" t="s">
        <v>444</v>
      </c>
      <c r="D37" s="3" t="s">
        <v>45</v>
      </c>
      <c r="E37" t="s">
        <v>45</v>
      </c>
      <c r="F37" s="3" t="s">
        <v>45</v>
      </c>
      <c r="G37">
        <v>237000</v>
      </c>
      <c r="H37">
        <v>0</v>
      </c>
      <c r="I37">
        <v>237000</v>
      </c>
      <c r="J37" t="s">
        <v>45</v>
      </c>
      <c r="K37" t="s">
        <v>45</v>
      </c>
      <c r="L37" t="s">
        <v>45</v>
      </c>
      <c r="M37" t="s">
        <v>45</v>
      </c>
      <c r="N37" t="s">
        <v>45</v>
      </c>
      <c r="O37" t="s">
        <v>45</v>
      </c>
      <c r="P37" t="s">
        <v>45</v>
      </c>
      <c r="Q37" t="s">
        <v>45</v>
      </c>
      <c r="R37" t="s">
        <v>45</v>
      </c>
      <c r="S37" t="s">
        <v>45</v>
      </c>
      <c r="T37" t="s">
        <v>45</v>
      </c>
      <c r="U37" t="s">
        <v>45</v>
      </c>
      <c r="V37">
        <v>0</v>
      </c>
      <c r="W37" t="s">
        <v>295</v>
      </c>
      <c r="X37">
        <v>-76.982394499999998</v>
      </c>
      <c r="Y37">
        <v>38.941080200000002</v>
      </c>
      <c r="Z37">
        <v>5</v>
      </c>
      <c r="AA37" t="s">
        <v>480</v>
      </c>
      <c r="AB37" s="7" t="s">
        <v>635</v>
      </c>
      <c r="AC37" s="19" t="s">
        <v>678</v>
      </c>
      <c r="AD37" s="20">
        <v>2012</v>
      </c>
      <c r="AE37" s="19">
        <v>2012</v>
      </c>
      <c r="AF37" s="33" t="s">
        <v>444</v>
      </c>
      <c r="AG37" s="21">
        <v>5</v>
      </c>
      <c r="AH37" s="19" t="s">
        <v>679</v>
      </c>
      <c r="AI37" s="22"/>
    </row>
    <row r="38" spans="1:35" hidden="1" x14ac:dyDescent="0.25">
      <c r="A38" s="3" t="s">
        <v>45</v>
      </c>
      <c r="B38" t="s">
        <v>625</v>
      </c>
      <c r="C38" t="s">
        <v>172</v>
      </c>
      <c r="D38" s="3" t="s">
        <v>45</v>
      </c>
      <c r="E38" t="s">
        <v>69</v>
      </c>
      <c r="F38" s="3">
        <v>11000</v>
      </c>
      <c r="G38">
        <v>874564</v>
      </c>
      <c r="H38" s="49">
        <v>50026000</v>
      </c>
      <c r="I38">
        <v>50900564</v>
      </c>
      <c r="J38">
        <v>1</v>
      </c>
      <c r="K38" t="s">
        <v>45</v>
      </c>
      <c r="L38" t="s">
        <v>45</v>
      </c>
      <c r="M38" t="s">
        <v>45</v>
      </c>
      <c r="N38" t="s">
        <v>45</v>
      </c>
      <c r="O38" t="s">
        <v>45</v>
      </c>
      <c r="P38" t="s">
        <v>45</v>
      </c>
      <c r="Q38" t="s">
        <v>45</v>
      </c>
      <c r="R38" t="s">
        <v>45</v>
      </c>
      <c r="S38" t="s">
        <v>45</v>
      </c>
      <c r="T38" t="s">
        <v>45</v>
      </c>
      <c r="U38">
        <v>79.505818180000006</v>
      </c>
      <c r="V38">
        <v>0</v>
      </c>
      <c r="W38" t="s">
        <v>30</v>
      </c>
      <c r="X38">
        <v>-77.027342700000005</v>
      </c>
      <c r="Y38">
        <v>38.943946099999998</v>
      </c>
      <c r="Z38">
        <v>4</v>
      </c>
      <c r="AA38" t="s">
        <v>173</v>
      </c>
    </row>
    <row r="39" spans="1:35" hidden="1" x14ac:dyDescent="0.25">
      <c r="A39" s="3" t="s">
        <v>45</v>
      </c>
      <c r="B39" t="s">
        <v>625</v>
      </c>
      <c r="C39" t="s">
        <v>280</v>
      </c>
      <c r="D39" s="3" t="s">
        <v>45</v>
      </c>
      <c r="E39" t="s">
        <v>45</v>
      </c>
      <c r="F39" s="3">
        <v>110800</v>
      </c>
      <c r="G39">
        <v>0</v>
      </c>
      <c r="H39">
        <v>0</v>
      </c>
      <c r="I39">
        <v>0</v>
      </c>
      <c r="J39">
        <v>1</v>
      </c>
      <c r="K39" t="s">
        <v>45</v>
      </c>
      <c r="L39" t="s">
        <v>45</v>
      </c>
      <c r="M39" t="s">
        <v>45</v>
      </c>
      <c r="N39" t="s">
        <v>45</v>
      </c>
      <c r="O39" t="s">
        <v>45</v>
      </c>
      <c r="P39" t="s">
        <v>45</v>
      </c>
      <c r="Q39" t="s">
        <v>45</v>
      </c>
      <c r="R39" t="s">
        <v>45</v>
      </c>
      <c r="S39" t="s">
        <v>45</v>
      </c>
      <c r="T39" t="s">
        <v>45</v>
      </c>
      <c r="U39">
        <v>0</v>
      </c>
      <c r="V39">
        <v>0</v>
      </c>
      <c r="W39" t="s">
        <v>30</v>
      </c>
      <c r="X39">
        <v>-76.986447999999996</v>
      </c>
      <c r="Y39">
        <v>38.844475000000003</v>
      </c>
      <c r="Z39">
        <v>8</v>
      </c>
      <c r="AA39" t="s">
        <v>281</v>
      </c>
    </row>
    <row r="40" spans="1:35" hidden="1" x14ac:dyDescent="0.25">
      <c r="C40" s="34" t="s">
        <v>162</v>
      </c>
      <c r="AA40" s="7" t="s">
        <v>680</v>
      </c>
      <c r="AB40" s="7" t="s">
        <v>635</v>
      </c>
      <c r="AC40" s="7" t="s">
        <v>680</v>
      </c>
      <c r="AD40" s="7" t="s">
        <v>648</v>
      </c>
      <c r="AE40" s="8">
        <v>1998</v>
      </c>
      <c r="AF40" s="34" t="s">
        <v>162</v>
      </c>
      <c r="AG40" s="35">
        <v>5</v>
      </c>
      <c r="AH40" s="11"/>
      <c r="AI40" s="36">
        <v>100000</v>
      </c>
    </row>
    <row r="41" spans="1:35" hidden="1" x14ac:dyDescent="0.25">
      <c r="A41" s="3" t="s">
        <v>45</v>
      </c>
      <c r="B41" t="s">
        <v>625</v>
      </c>
      <c r="C41" t="s">
        <v>284</v>
      </c>
      <c r="D41" s="3" t="s">
        <v>45</v>
      </c>
      <c r="E41" t="s">
        <v>45</v>
      </c>
      <c r="F41" s="3">
        <v>103800</v>
      </c>
      <c r="G41">
        <v>0</v>
      </c>
      <c r="H41">
        <v>0</v>
      </c>
      <c r="I41">
        <v>0</v>
      </c>
      <c r="J41">
        <v>1</v>
      </c>
      <c r="K41" t="s">
        <v>45</v>
      </c>
      <c r="L41" t="s">
        <v>45</v>
      </c>
      <c r="M41" t="s">
        <v>45</v>
      </c>
      <c r="N41" t="s">
        <v>45</v>
      </c>
      <c r="O41" t="s">
        <v>45</v>
      </c>
      <c r="P41" t="s">
        <v>45</v>
      </c>
      <c r="Q41" t="s">
        <v>45</v>
      </c>
      <c r="R41" t="s">
        <v>45</v>
      </c>
      <c r="S41" t="s">
        <v>45</v>
      </c>
      <c r="T41" t="s">
        <v>45</v>
      </c>
      <c r="U41">
        <v>0</v>
      </c>
      <c r="V41">
        <v>0</v>
      </c>
      <c r="W41" t="s">
        <v>30</v>
      </c>
      <c r="X41">
        <v>-76.957534300000006</v>
      </c>
      <c r="Y41">
        <v>38.927279400000003</v>
      </c>
      <c r="Z41">
        <v>5</v>
      </c>
      <c r="AA41" t="s">
        <v>285</v>
      </c>
    </row>
    <row r="42" spans="1:35" hidden="1" x14ac:dyDescent="0.25">
      <c r="A42" s="3" t="s">
        <v>45</v>
      </c>
      <c r="B42" t="s">
        <v>624</v>
      </c>
      <c r="C42" t="s">
        <v>481</v>
      </c>
      <c r="D42" s="3" t="s">
        <v>45</v>
      </c>
      <c r="E42" t="s">
        <v>45</v>
      </c>
      <c r="F42" s="3" t="s">
        <v>45</v>
      </c>
      <c r="G42">
        <v>691425</v>
      </c>
      <c r="H42">
        <v>0</v>
      </c>
      <c r="I42">
        <v>691425</v>
      </c>
      <c r="J42" t="s">
        <v>45</v>
      </c>
      <c r="K42" t="s">
        <v>45</v>
      </c>
      <c r="L42" t="s">
        <v>45</v>
      </c>
      <c r="M42" t="s">
        <v>45</v>
      </c>
      <c r="N42" t="s">
        <v>45</v>
      </c>
      <c r="O42" t="s">
        <v>45</v>
      </c>
      <c r="P42" t="s">
        <v>45</v>
      </c>
      <c r="Q42" t="s">
        <v>45</v>
      </c>
      <c r="R42" t="s">
        <v>45</v>
      </c>
      <c r="S42" t="s">
        <v>45</v>
      </c>
      <c r="T42" t="s">
        <v>45</v>
      </c>
      <c r="U42" t="s">
        <v>45</v>
      </c>
      <c r="V42">
        <v>0</v>
      </c>
      <c r="W42" t="s">
        <v>295</v>
      </c>
      <c r="X42">
        <v>-76.942585800000003</v>
      </c>
      <c r="Y42">
        <v>38.894125000000003</v>
      </c>
      <c r="Z42">
        <v>7</v>
      </c>
      <c r="AA42" t="s">
        <v>482</v>
      </c>
    </row>
    <row r="43" spans="1:35" hidden="1" x14ac:dyDescent="0.25">
      <c r="A43" s="3" t="s">
        <v>45</v>
      </c>
      <c r="B43" t="s">
        <v>624</v>
      </c>
      <c r="C43" t="s">
        <v>483</v>
      </c>
      <c r="D43" s="3" t="s">
        <v>45</v>
      </c>
      <c r="E43" t="s">
        <v>45</v>
      </c>
      <c r="F43" s="3" t="s">
        <v>45</v>
      </c>
      <c r="G43">
        <v>843148</v>
      </c>
      <c r="H43">
        <v>0</v>
      </c>
      <c r="I43">
        <v>843148</v>
      </c>
      <c r="J43" t="s">
        <v>45</v>
      </c>
      <c r="K43" t="s">
        <v>45</v>
      </c>
      <c r="L43" t="s">
        <v>45</v>
      </c>
      <c r="M43" t="s">
        <v>45</v>
      </c>
      <c r="N43" t="s">
        <v>45</v>
      </c>
      <c r="O43" t="s">
        <v>45</v>
      </c>
      <c r="P43" t="s">
        <v>45</v>
      </c>
      <c r="Q43" t="s">
        <v>45</v>
      </c>
      <c r="R43" t="s">
        <v>45</v>
      </c>
      <c r="S43" t="s">
        <v>45</v>
      </c>
      <c r="T43" t="s">
        <v>45</v>
      </c>
      <c r="U43" t="s">
        <v>45</v>
      </c>
      <c r="V43">
        <v>0</v>
      </c>
      <c r="W43" t="s">
        <v>295</v>
      </c>
      <c r="X43">
        <v>-77.035697999999996</v>
      </c>
      <c r="Y43">
        <v>38.955809700000003</v>
      </c>
      <c r="Z43">
        <v>4</v>
      </c>
      <c r="AA43" t="s">
        <v>484</v>
      </c>
    </row>
    <row r="44" spans="1:35" hidden="1" x14ac:dyDescent="0.25">
      <c r="A44" s="3" t="s">
        <v>45</v>
      </c>
      <c r="B44" t="s">
        <v>624</v>
      </c>
      <c r="C44" t="s">
        <v>485</v>
      </c>
      <c r="D44" s="3" t="s">
        <v>45</v>
      </c>
      <c r="E44" t="s">
        <v>45</v>
      </c>
      <c r="F44" s="3" t="s">
        <v>45</v>
      </c>
      <c r="G44">
        <v>2571219</v>
      </c>
      <c r="H44">
        <v>0</v>
      </c>
      <c r="I44">
        <v>2571219</v>
      </c>
      <c r="J44" t="s">
        <v>45</v>
      </c>
      <c r="K44" t="s">
        <v>45</v>
      </c>
      <c r="L44" t="s">
        <v>45</v>
      </c>
      <c r="M44" t="s">
        <v>45</v>
      </c>
      <c r="N44" t="s">
        <v>45</v>
      </c>
      <c r="O44" t="s">
        <v>45</v>
      </c>
      <c r="P44" t="s">
        <v>45</v>
      </c>
      <c r="Q44" t="s">
        <v>45</v>
      </c>
      <c r="R44" t="s">
        <v>45</v>
      </c>
      <c r="S44" t="s">
        <v>45</v>
      </c>
      <c r="T44" t="s">
        <v>45</v>
      </c>
      <c r="U44" t="s">
        <v>45</v>
      </c>
      <c r="V44">
        <v>0</v>
      </c>
      <c r="W44" t="s">
        <v>295</v>
      </c>
      <c r="X44">
        <v>-77.023658400000002</v>
      </c>
      <c r="Y44">
        <v>38.915379100000003</v>
      </c>
      <c r="Z44">
        <v>1</v>
      </c>
      <c r="AA44" t="s">
        <v>486</v>
      </c>
      <c r="AB44" s="7" t="s">
        <v>635</v>
      </c>
      <c r="AC44" s="37" t="s">
        <v>681</v>
      </c>
      <c r="AD44" s="7" t="s">
        <v>674</v>
      </c>
      <c r="AE44" s="8">
        <v>2014</v>
      </c>
      <c r="AF44" s="9" t="s">
        <v>682</v>
      </c>
      <c r="AG44" s="10">
        <v>7</v>
      </c>
      <c r="AH44" s="8" t="s">
        <v>69</v>
      </c>
      <c r="AI44" s="38">
        <v>78625</v>
      </c>
    </row>
    <row r="45" spans="1:35" hidden="1" x14ac:dyDescent="0.25">
      <c r="A45" s="3" t="s">
        <v>45</v>
      </c>
      <c r="B45" t="s">
        <v>625</v>
      </c>
      <c r="C45" t="s">
        <v>45</v>
      </c>
      <c r="D45" s="3" t="s">
        <v>45</v>
      </c>
      <c r="E45" t="s">
        <v>45</v>
      </c>
      <c r="F45" s="3">
        <v>112000</v>
      </c>
      <c r="G45">
        <v>1706121</v>
      </c>
      <c r="H45">
        <v>0</v>
      </c>
      <c r="I45">
        <v>1706121</v>
      </c>
      <c r="J45">
        <v>1</v>
      </c>
      <c r="K45" t="s">
        <v>45</v>
      </c>
      <c r="L45" t="s">
        <v>45</v>
      </c>
      <c r="M45" t="s">
        <v>45</v>
      </c>
      <c r="N45" t="s">
        <v>45</v>
      </c>
      <c r="O45" t="s">
        <v>45</v>
      </c>
      <c r="P45" t="s">
        <v>45</v>
      </c>
      <c r="Q45" t="s">
        <v>45</v>
      </c>
      <c r="R45" t="s">
        <v>45</v>
      </c>
      <c r="S45" t="s">
        <v>45</v>
      </c>
      <c r="T45" t="s">
        <v>45</v>
      </c>
      <c r="U45">
        <v>15.23322321</v>
      </c>
      <c r="V45">
        <v>0</v>
      </c>
      <c r="W45" t="s">
        <v>30</v>
      </c>
      <c r="X45" t="s">
        <v>45</v>
      </c>
      <c r="Y45" t="s">
        <v>45</v>
      </c>
      <c r="Z45">
        <v>8</v>
      </c>
      <c r="AA45" t="s">
        <v>602</v>
      </c>
    </row>
    <row r="46" spans="1:35" ht="30" hidden="1" x14ac:dyDescent="0.25">
      <c r="A46" s="3" t="s">
        <v>45</v>
      </c>
      <c r="B46" t="s">
        <v>624</v>
      </c>
      <c r="C46" t="s">
        <v>487</v>
      </c>
      <c r="D46" s="3" t="s">
        <v>45</v>
      </c>
      <c r="E46" t="s">
        <v>45</v>
      </c>
      <c r="F46" s="3" t="s">
        <v>45</v>
      </c>
      <c r="G46">
        <v>357535</v>
      </c>
      <c r="H46">
        <v>0</v>
      </c>
      <c r="I46">
        <v>357535</v>
      </c>
      <c r="J46" t="s">
        <v>45</v>
      </c>
      <c r="K46" t="s">
        <v>45</v>
      </c>
      <c r="L46" t="s">
        <v>45</v>
      </c>
      <c r="M46" t="s">
        <v>45</v>
      </c>
      <c r="N46" t="s">
        <v>45</v>
      </c>
      <c r="O46" t="s">
        <v>45</v>
      </c>
      <c r="P46" t="s">
        <v>45</v>
      </c>
      <c r="Q46" t="s">
        <v>45</v>
      </c>
      <c r="R46" t="s">
        <v>45</v>
      </c>
      <c r="S46" t="s">
        <v>45</v>
      </c>
      <c r="T46" t="s">
        <v>45</v>
      </c>
      <c r="U46" t="s">
        <v>45</v>
      </c>
      <c r="V46">
        <v>0</v>
      </c>
      <c r="W46" t="s">
        <v>295</v>
      </c>
      <c r="X46">
        <v>-77.005050999999995</v>
      </c>
      <c r="Y46">
        <v>38.963847999999999</v>
      </c>
      <c r="Z46">
        <v>4</v>
      </c>
      <c r="AA46" t="s">
        <v>488</v>
      </c>
      <c r="AB46" s="7" t="s">
        <v>635</v>
      </c>
      <c r="AC46" s="7" t="s">
        <v>683</v>
      </c>
      <c r="AD46" s="7" t="s">
        <v>665</v>
      </c>
      <c r="AE46" s="8">
        <v>2009</v>
      </c>
      <c r="AF46" s="9" t="s">
        <v>684</v>
      </c>
      <c r="AG46" s="10">
        <v>4</v>
      </c>
      <c r="AH46" s="8" t="s">
        <v>38</v>
      </c>
      <c r="AI46" s="11"/>
    </row>
    <row r="47" spans="1:35" hidden="1" x14ac:dyDescent="0.25">
      <c r="A47" s="3" t="s">
        <v>45</v>
      </c>
      <c r="B47" t="s">
        <v>625</v>
      </c>
      <c r="C47" t="s">
        <v>45</v>
      </c>
      <c r="D47" s="3" t="s">
        <v>45</v>
      </c>
      <c r="E47" t="s">
        <v>45</v>
      </c>
      <c r="F47" s="3">
        <v>73700</v>
      </c>
      <c r="G47">
        <v>6934511</v>
      </c>
      <c r="H47">
        <v>0</v>
      </c>
      <c r="I47">
        <v>6934511</v>
      </c>
      <c r="J47">
        <v>1</v>
      </c>
      <c r="K47" t="s">
        <v>45</v>
      </c>
      <c r="L47" t="s">
        <v>45</v>
      </c>
      <c r="M47" t="s">
        <v>45</v>
      </c>
      <c r="N47" t="s">
        <v>45</v>
      </c>
      <c r="O47" t="s">
        <v>45</v>
      </c>
      <c r="P47" t="s">
        <v>45</v>
      </c>
      <c r="Q47" t="s">
        <v>45</v>
      </c>
      <c r="R47" t="s">
        <v>45</v>
      </c>
      <c r="S47" t="s">
        <v>45</v>
      </c>
      <c r="T47" t="s">
        <v>45</v>
      </c>
      <c r="U47">
        <v>94.091058340000004</v>
      </c>
      <c r="V47">
        <v>0</v>
      </c>
      <c r="W47" t="s">
        <v>30</v>
      </c>
      <c r="X47" t="s">
        <v>45</v>
      </c>
      <c r="Y47" t="s">
        <v>45</v>
      </c>
      <c r="Z47">
        <v>2</v>
      </c>
      <c r="AA47" t="s">
        <v>603</v>
      </c>
    </row>
    <row r="48" spans="1:35" hidden="1" x14ac:dyDescent="0.25">
      <c r="A48" s="3" t="s">
        <v>45</v>
      </c>
      <c r="B48" t="s">
        <v>624</v>
      </c>
      <c r="C48" t="s">
        <v>489</v>
      </c>
      <c r="D48" s="3" t="s">
        <v>45</v>
      </c>
      <c r="E48" t="s">
        <v>45</v>
      </c>
      <c r="F48" s="3" t="s">
        <v>45</v>
      </c>
      <c r="G48">
        <v>4109909</v>
      </c>
      <c r="H48">
        <v>0</v>
      </c>
      <c r="I48">
        <v>4109909</v>
      </c>
      <c r="J48" t="s">
        <v>45</v>
      </c>
      <c r="K48" t="s">
        <v>45</v>
      </c>
      <c r="L48" t="s">
        <v>45</v>
      </c>
      <c r="M48" t="s">
        <v>45</v>
      </c>
      <c r="N48" t="s">
        <v>45</v>
      </c>
      <c r="O48" t="s">
        <v>45</v>
      </c>
      <c r="P48" t="s">
        <v>45</v>
      </c>
      <c r="Q48" t="s">
        <v>45</v>
      </c>
      <c r="R48" t="s">
        <v>45</v>
      </c>
      <c r="S48" t="s">
        <v>45</v>
      </c>
      <c r="T48" t="s">
        <v>45</v>
      </c>
      <c r="U48" t="s">
        <v>45</v>
      </c>
      <c r="V48">
        <v>0</v>
      </c>
      <c r="W48" t="s">
        <v>295</v>
      </c>
      <c r="X48">
        <v>-76.973765400000005</v>
      </c>
      <c r="Y48">
        <v>38.916426100000002</v>
      </c>
      <c r="Z48">
        <v>5</v>
      </c>
      <c r="AA48" t="s">
        <v>490</v>
      </c>
      <c r="AB48" s="7" t="s">
        <v>632</v>
      </c>
      <c r="AC48" s="7" t="s">
        <v>685</v>
      </c>
      <c r="AD48" s="7" t="s">
        <v>669</v>
      </c>
      <c r="AE48" s="8">
        <v>2006</v>
      </c>
      <c r="AF48" s="24" t="s">
        <v>489</v>
      </c>
      <c r="AG48" s="10">
        <v>5</v>
      </c>
      <c r="AH48" s="8" t="s">
        <v>38</v>
      </c>
      <c r="AI48" s="25">
        <v>49116</v>
      </c>
    </row>
    <row r="49" spans="1:35" hidden="1" x14ac:dyDescent="0.25">
      <c r="A49" s="3" t="s">
        <v>45</v>
      </c>
      <c r="B49" t="s">
        <v>624</v>
      </c>
      <c r="C49" t="s">
        <v>452</v>
      </c>
      <c r="D49" s="3" t="s">
        <v>45</v>
      </c>
      <c r="E49" t="s">
        <v>45</v>
      </c>
      <c r="F49" s="3" t="s">
        <v>45</v>
      </c>
      <c r="G49">
        <v>353492</v>
      </c>
      <c r="H49">
        <v>0</v>
      </c>
      <c r="I49">
        <v>353492</v>
      </c>
      <c r="J49" t="s">
        <v>45</v>
      </c>
      <c r="K49" t="s">
        <v>45</v>
      </c>
      <c r="L49" t="s">
        <v>45</v>
      </c>
      <c r="M49" t="s">
        <v>45</v>
      </c>
      <c r="N49" t="s">
        <v>45</v>
      </c>
      <c r="O49" t="s">
        <v>45</v>
      </c>
      <c r="P49" t="s">
        <v>45</v>
      </c>
      <c r="Q49" t="s">
        <v>45</v>
      </c>
      <c r="R49" t="s">
        <v>45</v>
      </c>
      <c r="S49" t="s">
        <v>45</v>
      </c>
      <c r="T49" t="s">
        <v>45</v>
      </c>
      <c r="U49" t="s">
        <v>45</v>
      </c>
      <c r="V49">
        <v>0</v>
      </c>
      <c r="W49" t="s">
        <v>295</v>
      </c>
      <c r="X49">
        <v>-77.012609100000006</v>
      </c>
      <c r="Y49">
        <v>38.962334400000003</v>
      </c>
      <c r="Z49">
        <v>4</v>
      </c>
      <c r="AA49" t="s">
        <v>491</v>
      </c>
      <c r="AB49" s="26" t="s">
        <v>632</v>
      </c>
      <c r="AC49" s="7" t="s">
        <v>686</v>
      </c>
      <c r="AD49" s="7" t="s">
        <v>641</v>
      </c>
      <c r="AE49" s="8">
        <v>1999</v>
      </c>
      <c r="AF49" s="34" t="s">
        <v>452</v>
      </c>
      <c r="AG49" s="35">
        <v>4</v>
      </c>
      <c r="AH49" s="11"/>
      <c r="AI49" s="17">
        <v>85550</v>
      </c>
    </row>
    <row r="50" spans="1:35" hidden="1" x14ac:dyDescent="0.25">
      <c r="A50" s="3" t="s">
        <v>45</v>
      </c>
      <c r="B50" t="s">
        <v>624</v>
      </c>
      <c r="C50" t="s">
        <v>492</v>
      </c>
      <c r="D50" s="3" t="s">
        <v>45</v>
      </c>
      <c r="E50" t="s">
        <v>45</v>
      </c>
      <c r="F50" s="3" t="s">
        <v>45</v>
      </c>
      <c r="G50">
        <v>2482515</v>
      </c>
      <c r="H50">
        <v>0</v>
      </c>
      <c r="I50">
        <v>2482515</v>
      </c>
      <c r="J50" t="s">
        <v>45</v>
      </c>
      <c r="K50" t="s">
        <v>45</v>
      </c>
      <c r="L50" t="s">
        <v>45</v>
      </c>
      <c r="M50" t="s">
        <v>45</v>
      </c>
      <c r="N50" t="s">
        <v>45</v>
      </c>
      <c r="O50" t="s">
        <v>45</v>
      </c>
      <c r="P50" t="s">
        <v>45</v>
      </c>
      <c r="Q50" t="s">
        <v>45</v>
      </c>
      <c r="R50" t="s">
        <v>45</v>
      </c>
      <c r="S50" t="s">
        <v>45</v>
      </c>
      <c r="T50" t="s">
        <v>45</v>
      </c>
      <c r="U50" t="s">
        <v>45</v>
      </c>
      <c r="V50">
        <v>0</v>
      </c>
      <c r="W50" t="s">
        <v>295</v>
      </c>
      <c r="X50">
        <v>-77.008840199999995</v>
      </c>
      <c r="Y50">
        <v>38.8341523</v>
      </c>
      <c r="Z50">
        <v>8</v>
      </c>
      <c r="AA50" t="s">
        <v>493</v>
      </c>
      <c r="AB50" s="7" t="s">
        <v>635</v>
      </c>
      <c r="AC50" s="7" t="s">
        <v>687</v>
      </c>
      <c r="AD50" s="7" t="s">
        <v>649</v>
      </c>
      <c r="AE50" s="8">
        <v>2011</v>
      </c>
      <c r="AF50" s="39" t="s">
        <v>492</v>
      </c>
      <c r="AG50" s="10">
        <v>8</v>
      </c>
      <c r="AH50" s="8" t="s">
        <v>27</v>
      </c>
      <c r="AI50" s="40"/>
    </row>
    <row r="51" spans="1:35" hidden="1" x14ac:dyDescent="0.25">
      <c r="A51" s="3" t="s">
        <v>45</v>
      </c>
      <c r="B51" t="s">
        <v>624</v>
      </c>
      <c r="C51" t="s">
        <v>494</v>
      </c>
      <c r="D51" s="3" t="s">
        <v>45</v>
      </c>
      <c r="E51" t="s">
        <v>45</v>
      </c>
      <c r="F51" s="3" t="s">
        <v>45</v>
      </c>
      <c r="G51">
        <v>756800</v>
      </c>
      <c r="H51">
        <v>0</v>
      </c>
      <c r="I51">
        <v>756800</v>
      </c>
      <c r="J51" t="s">
        <v>45</v>
      </c>
      <c r="K51" t="s">
        <v>45</v>
      </c>
      <c r="L51" t="s">
        <v>45</v>
      </c>
      <c r="M51" t="s">
        <v>45</v>
      </c>
      <c r="N51" t="s">
        <v>45</v>
      </c>
      <c r="O51" t="s">
        <v>45</v>
      </c>
      <c r="P51" t="s">
        <v>45</v>
      </c>
      <c r="Q51" t="s">
        <v>45</v>
      </c>
      <c r="R51" t="s">
        <v>45</v>
      </c>
      <c r="S51" t="s">
        <v>45</v>
      </c>
      <c r="T51" t="s">
        <v>45</v>
      </c>
      <c r="U51" t="s">
        <v>45</v>
      </c>
      <c r="V51">
        <v>0</v>
      </c>
      <c r="W51" t="s">
        <v>295</v>
      </c>
      <c r="X51">
        <v>-76.983992000000001</v>
      </c>
      <c r="Y51">
        <v>38.899216000000003</v>
      </c>
      <c r="Z51">
        <v>6</v>
      </c>
      <c r="AA51" t="s">
        <v>495</v>
      </c>
      <c r="AB51" s="7" t="s">
        <v>632</v>
      </c>
      <c r="AC51" s="7" t="s">
        <v>688</v>
      </c>
      <c r="AD51" s="7" t="s">
        <v>648</v>
      </c>
      <c r="AE51" s="8">
        <v>2015</v>
      </c>
      <c r="AF51" s="9" t="s">
        <v>689</v>
      </c>
      <c r="AG51" s="10">
        <v>6</v>
      </c>
      <c r="AH51" s="8" t="s">
        <v>85</v>
      </c>
      <c r="AI51" s="25">
        <v>66622</v>
      </c>
    </row>
    <row r="52" spans="1:35" hidden="1" x14ac:dyDescent="0.25">
      <c r="C52" s="12" t="s">
        <v>691</v>
      </c>
      <c r="G52" s="41">
        <v>194300</v>
      </c>
      <c r="AA52" s="37" t="s">
        <v>690</v>
      </c>
      <c r="AB52" s="7" t="s">
        <v>632</v>
      </c>
      <c r="AC52" s="37" t="s">
        <v>690</v>
      </c>
      <c r="AD52" s="26" t="s">
        <v>637</v>
      </c>
      <c r="AE52" s="27">
        <v>2015</v>
      </c>
      <c r="AF52" s="12" t="s">
        <v>691</v>
      </c>
      <c r="AG52" s="28">
        <v>5</v>
      </c>
      <c r="AH52" s="27" t="s">
        <v>38</v>
      </c>
      <c r="AI52" s="41">
        <v>194300</v>
      </c>
    </row>
    <row r="53" spans="1:35" hidden="1" x14ac:dyDescent="0.25">
      <c r="A53" s="3" t="s">
        <v>45</v>
      </c>
      <c r="B53" t="s">
        <v>625</v>
      </c>
      <c r="C53" t="s">
        <v>215</v>
      </c>
      <c r="D53" s="3" t="s">
        <v>45</v>
      </c>
      <c r="E53" t="s">
        <v>45</v>
      </c>
      <c r="F53" s="3">
        <v>348700</v>
      </c>
      <c r="G53">
        <v>700</v>
      </c>
      <c r="H53">
        <v>0</v>
      </c>
      <c r="I53">
        <v>700</v>
      </c>
      <c r="J53">
        <v>1</v>
      </c>
      <c r="K53" t="s">
        <v>45</v>
      </c>
      <c r="L53" t="s">
        <v>45</v>
      </c>
      <c r="M53" t="s">
        <v>45</v>
      </c>
      <c r="N53" t="s">
        <v>45</v>
      </c>
      <c r="O53" t="s">
        <v>45</v>
      </c>
      <c r="P53" t="s">
        <v>45</v>
      </c>
      <c r="Q53" t="s">
        <v>45</v>
      </c>
      <c r="R53" t="s">
        <v>45</v>
      </c>
      <c r="S53" t="s">
        <v>45</v>
      </c>
      <c r="T53" t="s">
        <v>45</v>
      </c>
      <c r="U53">
        <v>2.0074559999999999E-3</v>
      </c>
      <c r="V53">
        <v>0</v>
      </c>
      <c r="W53" t="s">
        <v>30</v>
      </c>
      <c r="X53">
        <v>-77.003188600000001</v>
      </c>
      <c r="Y53">
        <v>38.823932499999998</v>
      </c>
      <c r="Z53">
        <v>8</v>
      </c>
      <c r="AA53" t="s">
        <v>216</v>
      </c>
    </row>
    <row r="54" spans="1:35" hidden="1" x14ac:dyDescent="0.25">
      <c r="A54" s="3" t="s">
        <v>45</v>
      </c>
      <c r="B54" t="s">
        <v>625</v>
      </c>
      <c r="C54" t="s">
        <v>221</v>
      </c>
      <c r="D54" s="3" t="s">
        <v>45</v>
      </c>
      <c r="E54" t="s">
        <v>45</v>
      </c>
      <c r="F54" s="3">
        <v>143700</v>
      </c>
      <c r="G54">
        <v>1446215</v>
      </c>
      <c r="H54">
        <v>0</v>
      </c>
      <c r="I54">
        <v>1446215</v>
      </c>
      <c r="J54">
        <v>1</v>
      </c>
      <c r="K54" t="s">
        <v>45</v>
      </c>
      <c r="L54" t="s">
        <v>45</v>
      </c>
      <c r="M54" t="s">
        <v>45</v>
      </c>
      <c r="N54" t="s">
        <v>45</v>
      </c>
      <c r="O54" t="s">
        <v>45</v>
      </c>
      <c r="P54" t="s">
        <v>45</v>
      </c>
      <c r="Q54" t="s">
        <v>45</v>
      </c>
      <c r="R54" t="s">
        <v>45</v>
      </c>
      <c r="S54" t="s">
        <v>45</v>
      </c>
      <c r="T54" t="s">
        <v>45</v>
      </c>
      <c r="U54">
        <v>10.06412665</v>
      </c>
      <c r="V54">
        <v>0</v>
      </c>
      <c r="W54" t="s">
        <v>75</v>
      </c>
      <c r="X54">
        <v>-77.012175299999996</v>
      </c>
      <c r="Y54">
        <v>38.902523700000003</v>
      </c>
      <c r="Z54">
        <v>6</v>
      </c>
      <c r="AA54" t="s">
        <v>222</v>
      </c>
    </row>
    <row r="55" spans="1:35" hidden="1" x14ac:dyDescent="0.25">
      <c r="A55" s="3" t="s">
        <v>45</v>
      </c>
      <c r="B55" t="s">
        <v>624</v>
      </c>
      <c r="C55" t="s">
        <v>496</v>
      </c>
      <c r="D55" s="3" t="s">
        <v>45</v>
      </c>
      <c r="E55" t="s">
        <v>45</v>
      </c>
      <c r="F55" s="3" t="s">
        <v>45</v>
      </c>
      <c r="G55">
        <v>743930</v>
      </c>
      <c r="H55">
        <v>0</v>
      </c>
      <c r="I55">
        <v>743930</v>
      </c>
      <c r="J55" t="s">
        <v>45</v>
      </c>
      <c r="K55" t="s">
        <v>45</v>
      </c>
      <c r="L55" t="s">
        <v>45</v>
      </c>
      <c r="M55" t="s">
        <v>45</v>
      </c>
      <c r="N55" t="s">
        <v>45</v>
      </c>
      <c r="O55" t="s">
        <v>45</v>
      </c>
      <c r="P55" t="s">
        <v>45</v>
      </c>
      <c r="Q55" t="s">
        <v>45</v>
      </c>
      <c r="R55" t="s">
        <v>45</v>
      </c>
      <c r="S55" t="s">
        <v>45</v>
      </c>
      <c r="T55" t="s">
        <v>45</v>
      </c>
      <c r="U55" t="s">
        <v>45</v>
      </c>
      <c r="V55">
        <v>0</v>
      </c>
      <c r="W55" t="s">
        <v>295</v>
      </c>
      <c r="X55">
        <v>-76.937087000000005</v>
      </c>
      <c r="Y55">
        <v>38.904173</v>
      </c>
      <c r="Z55">
        <v>7</v>
      </c>
      <c r="AA55" t="s">
        <v>497</v>
      </c>
      <c r="AB55" s="7" t="s">
        <v>635</v>
      </c>
      <c r="AC55" s="7" t="s">
        <v>692</v>
      </c>
      <c r="AD55" s="7" t="s">
        <v>637</v>
      </c>
      <c r="AE55" s="8">
        <v>2002</v>
      </c>
      <c r="AF55" s="12" t="s">
        <v>693</v>
      </c>
      <c r="AG55" s="10">
        <v>7</v>
      </c>
      <c r="AH55" s="8" t="s">
        <v>38</v>
      </c>
      <c r="AI55" s="25">
        <v>70000</v>
      </c>
    </row>
    <row r="56" spans="1:35" hidden="1" x14ac:dyDescent="0.25">
      <c r="A56" s="3" t="s">
        <v>45</v>
      </c>
      <c r="B56" t="s">
        <v>625</v>
      </c>
      <c r="C56" t="s">
        <v>286</v>
      </c>
      <c r="D56" s="3">
        <v>500</v>
      </c>
      <c r="E56" t="s">
        <v>38</v>
      </c>
      <c r="F56" s="3">
        <v>156000</v>
      </c>
      <c r="G56">
        <v>0</v>
      </c>
      <c r="H56">
        <v>44597000</v>
      </c>
      <c r="I56">
        <v>44597000</v>
      </c>
      <c r="J56">
        <v>1</v>
      </c>
      <c r="K56" t="s">
        <v>45</v>
      </c>
      <c r="L56" t="s">
        <v>45</v>
      </c>
      <c r="M56" t="s">
        <v>45</v>
      </c>
      <c r="N56" t="s">
        <v>45</v>
      </c>
      <c r="O56" t="s">
        <v>45</v>
      </c>
      <c r="P56" t="s">
        <v>45</v>
      </c>
      <c r="Q56" t="s">
        <v>45</v>
      </c>
      <c r="R56" t="s">
        <v>45</v>
      </c>
      <c r="S56" t="s">
        <v>45</v>
      </c>
      <c r="T56">
        <v>0</v>
      </c>
      <c r="U56">
        <v>0</v>
      </c>
      <c r="V56">
        <v>0</v>
      </c>
      <c r="W56" t="s">
        <v>39</v>
      </c>
      <c r="X56">
        <v>-76.932691899999995</v>
      </c>
      <c r="Y56">
        <v>38.9067948</v>
      </c>
      <c r="Z56">
        <v>7</v>
      </c>
      <c r="AA56" t="s">
        <v>287</v>
      </c>
    </row>
    <row r="57" spans="1:35" hidden="1" x14ac:dyDescent="0.25">
      <c r="A57" s="3" t="s">
        <v>45</v>
      </c>
      <c r="B57" t="s">
        <v>625</v>
      </c>
      <c r="C57" t="s">
        <v>288</v>
      </c>
      <c r="D57" s="3" t="s">
        <v>45</v>
      </c>
      <c r="E57" t="s">
        <v>45</v>
      </c>
      <c r="F57" s="3">
        <v>84400</v>
      </c>
      <c r="G57">
        <v>100000</v>
      </c>
      <c r="H57">
        <v>0</v>
      </c>
      <c r="I57">
        <v>100000</v>
      </c>
      <c r="J57">
        <v>1</v>
      </c>
      <c r="K57" t="s">
        <v>45</v>
      </c>
      <c r="L57" t="s">
        <v>45</v>
      </c>
      <c r="M57" t="s">
        <v>45</v>
      </c>
      <c r="N57" t="s">
        <v>45</v>
      </c>
      <c r="O57" t="s">
        <v>45</v>
      </c>
      <c r="P57" t="s">
        <v>45</v>
      </c>
      <c r="Q57" t="s">
        <v>45</v>
      </c>
      <c r="R57" t="s">
        <v>45</v>
      </c>
      <c r="S57" t="s">
        <v>45</v>
      </c>
      <c r="T57" t="s">
        <v>45</v>
      </c>
      <c r="U57">
        <v>1.1848341229999999</v>
      </c>
      <c r="V57">
        <v>0</v>
      </c>
      <c r="W57" t="s">
        <v>30</v>
      </c>
      <c r="X57">
        <v>-77.014039100000005</v>
      </c>
      <c r="Y57">
        <v>38.953889599999997</v>
      </c>
      <c r="Z57">
        <v>4</v>
      </c>
      <c r="AA57" t="s">
        <v>289</v>
      </c>
    </row>
    <row r="58" spans="1:35" hidden="1" x14ac:dyDescent="0.25">
      <c r="A58" s="3" t="s">
        <v>45</v>
      </c>
      <c r="B58" t="s">
        <v>624</v>
      </c>
      <c r="C58" t="s">
        <v>498</v>
      </c>
      <c r="D58" s="3" t="s">
        <v>45</v>
      </c>
      <c r="E58" t="s">
        <v>45</v>
      </c>
      <c r="F58" s="3" t="s">
        <v>45</v>
      </c>
      <c r="G58">
        <v>1592727</v>
      </c>
      <c r="H58">
        <v>0</v>
      </c>
      <c r="I58">
        <v>1592727</v>
      </c>
      <c r="J58" t="s">
        <v>45</v>
      </c>
      <c r="K58" t="s">
        <v>45</v>
      </c>
      <c r="L58" t="s">
        <v>45</v>
      </c>
      <c r="M58" t="s">
        <v>45</v>
      </c>
      <c r="N58" t="s">
        <v>45</v>
      </c>
      <c r="O58" t="s">
        <v>45</v>
      </c>
      <c r="P58" t="s">
        <v>45</v>
      </c>
      <c r="Q58" t="s">
        <v>45</v>
      </c>
      <c r="R58" t="s">
        <v>45</v>
      </c>
      <c r="S58" t="s">
        <v>45</v>
      </c>
      <c r="T58" t="s">
        <v>45</v>
      </c>
      <c r="U58" t="s">
        <v>45</v>
      </c>
      <c r="V58">
        <v>0</v>
      </c>
      <c r="W58" t="s">
        <v>295</v>
      </c>
      <c r="X58">
        <v>-77.037015999999994</v>
      </c>
      <c r="Y58">
        <v>38.903942999999998</v>
      </c>
      <c r="Z58">
        <v>2</v>
      </c>
      <c r="AA58" t="s">
        <v>499</v>
      </c>
      <c r="AB58" s="7" t="s">
        <v>635</v>
      </c>
      <c r="AC58" s="7" t="s">
        <v>697</v>
      </c>
      <c r="AD58" s="7" t="s">
        <v>637</v>
      </c>
      <c r="AE58" s="8">
        <v>2011</v>
      </c>
      <c r="AF58" s="39" t="s">
        <v>498</v>
      </c>
      <c r="AG58" s="10">
        <v>2</v>
      </c>
      <c r="AH58" s="8" t="s">
        <v>65</v>
      </c>
      <c r="AI58" s="14">
        <v>16000</v>
      </c>
    </row>
    <row r="59" spans="1:35" hidden="1" x14ac:dyDescent="0.25">
      <c r="A59" s="3" t="s">
        <v>45</v>
      </c>
      <c r="B59" t="s">
        <v>624</v>
      </c>
      <c r="C59" t="s">
        <v>500</v>
      </c>
      <c r="D59" s="3" t="s">
        <v>45</v>
      </c>
      <c r="E59" t="s">
        <v>45</v>
      </c>
      <c r="F59" s="3" t="s">
        <v>45</v>
      </c>
      <c r="G59">
        <v>1592657</v>
      </c>
      <c r="H59">
        <v>0</v>
      </c>
      <c r="I59">
        <v>1592657</v>
      </c>
      <c r="J59" t="s">
        <v>45</v>
      </c>
      <c r="K59" t="s">
        <v>45</v>
      </c>
      <c r="L59" t="s">
        <v>45</v>
      </c>
      <c r="M59" t="s">
        <v>45</v>
      </c>
      <c r="N59" t="s">
        <v>45</v>
      </c>
      <c r="O59" t="s">
        <v>45</v>
      </c>
      <c r="P59" t="s">
        <v>45</v>
      </c>
      <c r="Q59" t="s">
        <v>45</v>
      </c>
      <c r="R59" t="s">
        <v>45</v>
      </c>
      <c r="S59" t="s">
        <v>45</v>
      </c>
      <c r="T59" t="s">
        <v>45</v>
      </c>
      <c r="U59" t="s">
        <v>45</v>
      </c>
      <c r="V59">
        <v>0</v>
      </c>
      <c r="W59" t="s">
        <v>295</v>
      </c>
      <c r="X59">
        <v>-77.040066899999999</v>
      </c>
      <c r="Y59">
        <v>38.900467900000002</v>
      </c>
      <c r="Z59">
        <v>2</v>
      </c>
      <c r="AA59" t="s">
        <v>501</v>
      </c>
    </row>
    <row r="60" spans="1:35" hidden="1" x14ac:dyDescent="0.25">
      <c r="A60" s="3" t="s">
        <v>45</v>
      </c>
      <c r="B60" t="s">
        <v>624</v>
      </c>
      <c r="C60" t="s">
        <v>502</v>
      </c>
      <c r="D60" s="3" t="s">
        <v>45</v>
      </c>
      <c r="E60" t="s">
        <v>45</v>
      </c>
      <c r="F60" s="3" t="s">
        <v>45</v>
      </c>
      <c r="G60">
        <v>1912721</v>
      </c>
      <c r="H60">
        <v>0</v>
      </c>
      <c r="I60">
        <v>1912721</v>
      </c>
      <c r="J60" t="s">
        <v>45</v>
      </c>
      <c r="K60" t="s">
        <v>45</v>
      </c>
      <c r="L60" t="s">
        <v>45</v>
      </c>
      <c r="M60" t="s">
        <v>45</v>
      </c>
      <c r="N60" t="s">
        <v>45</v>
      </c>
      <c r="O60" t="s">
        <v>45</v>
      </c>
      <c r="P60" t="s">
        <v>45</v>
      </c>
      <c r="Q60" t="s">
        <v>45</v>
      </c>
      <c r="R60" t="s">
        <v>45</v>
      </c>
      <c r="S60" t="s">
        <v>45</v>
      </c>
      <c r="T60" t="s">
        <v>45</v>
      </c>
      <c r="U60" t="s">
        <v>45</v>
      </c>
      <c r="V60">
        <v>0</v>
      </c>
      <c r="W60" t="s">
        <v>295</v>
      </c>
      <c r="X60">
        <v>-76.986356000000001</v>
      </c>
      <c r="Y60">
        <v>38.895719</v>
      </c>
      <c r="Z60">
        <v>6</v>
      </c>
      <c r="AA60" t="s">
        <v>503</v>
      </c>
      <c r="AB60" s="7" t="s">
        <v>635</v>
      </c>
      <c r="AC60" s="7" t="s">
        <v>503</v>
      </c>
      <c r="AD60" s="7" t="s">
        <v>669</v>
      </c>
      <c r="AE60" s="8">
        <v>2006</v>
      </c>
      <c r="AF60" s="24" t="s">
        <v>502</v>
      </c>
      <c r="AG60" s="10">
        <v>6</v>
      </c>
      <c r="AH60" s="8" t="s">
        <v>85</v>
      </c>
      <c r="AI60" s="25">
        <v>66622</v>
      </c>
    </row>
    <row r="61" spans="1:35" hidden="1" x14ac:dyDescent="0.25">
      <c r="A61" s="3" t="s">
        <v>45</v>
      </c>
      <c r="B61" t="s">
        <v>624</v>
      </c>
      <c r="C61" t="s">
        <v>504</v>
      </c>
      <c r="D61" s="3" t="s">
        <v>45</v>
      </c>
      <c r="E61" t="s">
        <v>45</v>
      </c>
      <c r="F61" s="3" t="s">
        <v>45</v>
      </c>
      <c r="G61">
        <v>3017000</v>
      </c>
      <c r="H61">
        <v>0</v>
      </c>
      <c r="I61">
        <v>3017000</v>
      </c>
      <c r="J61" t="s">
        <v>45</v>
      </c>
      <c r="K61" t="s">
        <v>45</v>
      </c>
      <c r="L61" t="s">
        <v>45</v>
      </c>
      <c r="M61" t="s">
        <v>45</v>
      </c>
      <c r="N61" t="s">
        <v>45</v>
      </c>
      <c r="O61" t="s">
        <v>45</v>
      </c>
      <c r="P61" t="s">
        <v>45</v>
      </c>
      <c r="Q61" t="s">
        <v>45</v>
      </c>
      <c r="R61" t="s">
        <v>45</v>
      </c>
      <c r="S61" t="s">
        <v>45</v>
      </c>
      <c r="T61" t="s">
        <v>45</v>
      </c>
      <c r="U61" t="s">
        <v>45</v>
      </c>
      <c r="V61">
        <v>0</v>
      </c>
      <c r="W61" t="s">
        <v>295</v>
      </c>
      <c r="X61">
        <v>-76.999138599999995</v>
      </c>
      <c r="Y61">
        <v>38.828642799999997</v>
      </c>
      <c r="Z61">
        <v>8</v>
      </c>
      <c r="AA61" t="s">
        <v>505</v>
      </c>
      <c r="AB61" s="7" t="s">
        <v>635</v>
      </c>
      <c r="AC61" s="7" t="s">
        <v>694</v>
      </c>
      <c r="AD61" s="7" t="s">
        <v>649</v>
      </c>
      <c r="AE61" s="8">
        <v>2013</v>
      </c>
      <c r="AF61" s="39" t="s">
        <v>504</v>
      </c>
      <c r="AG61" s="10">
        <v>8</v>
      </c>
      <c r="AH61" s="8" t="s">
        <v>27</v>
      </c>
      <c r="AI61" s="11"/>
    </row>
    <row r="62" spans="1:35" hidden="1" x14ac:dyDescent="0.25">
      <c r="A62" s="3" t="s">
        <v>45</v>
      </c>
      <c r="B62" t="s">
        <v>625</v>
      </c>
      <c r="C62" t="s">
        <v>238</v>
      </c>
      <c r="D62" s="3" t="s">
        <v>45</v>
      </c>
      <c r="E62" t="s">
        <v>45</v>
      </c>
      <c r="F62" s="3">
        <v>230400</v>
      </c>
      <c r="G62">
        <v>10000</v>
      </c>
      <c r="H62">
        <v>0</v>
      </c>
      <c r="I62">
        <v>10000</v>
      </c>
      <c r="J62">
        <v>1</v>
      </c>
      <c r="K62" t="s">
        <v>45</v>
      </c>
      <c r="L62" t="s">
        <v>45</v>
      </c>
      <c r="M62" t="s">
        <v>45</v>
      </c>
      <c r="N62" t="s">
        <v>45</v>
      </c>
      <c r="O62" t="s">
        <v>45</v>
      </c>
      <c r="P62" t="s">
        <v>45</v>
      </c>
      <c r="Q62" t="s">
        <v>45</v>
      </c>
      <c r="R62" t="s">
        <v>45</v>
      </c>
      <c r="S62" t="s">
        <v>45</v>
      </c>
      <c r="T62" t="s">
        <v>45</v>
      </c>
      <c r="U62">
        <v>4.3402778000000003E-2</v>
      </c>
      <c r="V62">
        <v>0</v>
      </c>
      <c r="W62" t="s">
        <v>30</v>
      </c>
      <c r="X62">
        <v>-77.025191000000007</v>
      </c>
      <c r="Y62">
        <v>38.912021899999999</v>
      </c>
      <c r="Z62">
        <v>6</v>
      </c>
      <c r="AA62" t="s">
        <v>239</v>
      </c>
    </row>
    <row r="63" spans="1:35" hidden="1" x14ac:dyDescent="0.25">
      <c r="A63" s="3" t="s">
        <v>45</v>
      </c>
      <c r="B63" t="s">
        <v>624</v>
      </c>
      <c r="C63" t="s">
        <v>506</v>
      </c>
      <c r="D63" s="3" t="s">
        <v>45</v>
      </c>
      <c r="E63" t="s">
        <v>45</v>
      </c>
      <c r="F63" s="3" t="s">
        <v>45</v>
      </c>
      <c r="G63">
        <v>3732006</v>
      </c>
      <c r="H63">
        <v>0</v>
      </c>
      <c r="I63">
        <v>3732006</v>
      </c>
      <c r="J63" t="s">
        <v>45</v>
      </c>
      <c r="K63" t="s">
        <v>45</v>
      </c>
      <c r="L63" t="s">
        <v>45</v>
      </c>
      <c r="M63" t="s">
        <v>45</v>
      </c>
      <c r="N63" t="s">
        <v>45</v>
      </c>
      <c r="O63" t="s">
        <v>45</v>
      </c>
      <c r="P63" t="s">
        <v>45</v>
      </c>
      <c r="Q63" t="s">
        <v>45</v>
      </c>
      <c r="R63" t="s">
        <v>45</v>
      </c>
      <c r="S63" t="s">
        <v>45</v>
      </c>
      <c r="T63" t="s">
        <v>45</v>
      </c>
      <c r="U63" t="s">
        <v>45</v>
      </c>
      <c r="V63">
        <v>0</v>
      </c>
      <c r="W63" t="s">
        <v>295</v>
      </c>
      <c r="X63">
        <v>-76.996973999999994</v>
      </c>
      <c r="Y63">
        <v>38.847472000000003</v>
      </c>
      <c r="Z63">
        <v>8</v>
      </c>
      <c r="AA63" t="s">
        <v>507</v>
      </c>
      <c r="AB63" s="33" t="s">
        <v>635</v>
      </c>
      <c r="AC63" s="7" t="s">
        <v>507</v>
      </c>
      <c r="AD63" s="7" t="s">
        <v>641</v>
      </c>
      <c r="AE63" s="8">
        <v>2005</v>
      </c>
      <c r="AF63" s="24" t="s">
        <v>506</v>
      </c>
      <c r="AG63" s="10">
        <v>8</v>
      </c>
      <c r="AH63" s="8" t="s">
        <v>27</v>
      </c>
      <c r="AI63" s="25">
        <v>58539</v>
      </c>
    </row>
    <row r="64" spans="1:35" hidden="1" x14ac:dyDescent="0.25">
      <c r="A64" s="3" t="s">
        <v>45</v>
      </c>
      <c r="B64" t="s">
        <v>624</v>
      </c>
      <c r="C64" t="s">
        <v>508</v>
      </c>
      <c r="D64" s="3" t="s">
        <v>45</v>
      </c>
      <c r="E64" t="s">
        <v>45</v>
      </c>
      <c r="F64" s="3" t="s">
        <v>45</v>
      </c>
      <c r="G64">
        <v>1143098</v>
      </c>
      <c r="H64">
        <v>0</v>
      </c>
      <c r="I64">
        <v>1143098</v>
      </c>
      <c r="J64" t="s">
        <v>45</v>
      </c>
      <c r="K64" t="s">
        <v>45</v>
      </c>
      <c r="L64" t="s">
        <v>45</v>
      </c>
      <c r="M64" t="s">
        <v>45</v>
      </c>
      <c r="N64" t="s">
        <v>45</v>
      </c>
      <c r="O64" t="s">
        <v>45</v>
      </c>
      <c r="P64" t="s">
        <v>45</v>
      </c>
      <c r="Q64" t="s">
        <v>45</v>
      </c>
      <c r="R64" t="s">
        <v>45</v>
      </c>
      <c r="S64" t="s">
        <v>45</v>
      </c>
      <c r="T64" t="s">
        <v>45</v>
      </c>
      <c r="U64" t="s">
        <v>45</v>
      </c>
      <c r="V64">
        <v>0</v>
      </c>
      <c r="W64" t="s">
        <v>295</v>
      </c>
      <c r="X64">
        <v>-77.018168700000004</v>
      </c>
      <c r="Y64">
        <v>38.876707400000001</v>
      </c>
      <c r="Z64">
        <v>6</v>
      </c>
      <c r="AA64" t="s">
        <v>509</v>
      </c>
      <c r="AB64" s="7" t="s">
        <v>635</v>
      </c>
      <c r="AC64" s="7" t="s">
        <v>695</v>
      </c>
      <c r="AD64" s="7" t="s">
        <v>637</v>
      </c>
      <c r="AE64" s="8">
        <v>2002</v>
      </c>
      <c r="AF64" s="12" t="s">
        <v>696</v>
      </c>
      <c r="AG64" s="10">
        <v>6</v>
      </c>
      <c r="AH64" s="8" t="s">
        <v>38</v>
      </c>
      <c r="AI64" s="11"/>
    </row>
    <row r="65" spans="1:35" hidden="1" x14ac:dyDescent="0.25">
      <c r="A65" s="3" t="s">
        <v>45</v>
      </c>
      <c r="B65" t="s">
        <v>624</v>
      </c>
      <c r="C65" t="s">
        <v>510</v>
      </c>
      <c r="D65" s="3" t="s">
        <v>45</v>
      </c>
      <c r="E65" t="s">
        <v>45</v>
      </c>
      <c r="F65" s="3" t="s">
        <v>45</v>
      </c>
      <c r="G65">
        <v>667214</v>
      </c>
      <c r="H65">
        <v>0</v>
      </c>
      <c r="I65">
        <v>667214</v>
      </c>
      <c r="J65" t="s">
        <v>45</v>
      </c>
      <c r="K65" t="s">
        <v>45</v>
      </c>
      <c r="L65" t="s">
        <v>45</v>
      </c>
      <c r="M65" t="s">
        <v>45</v>
      </c>
      <c r="N65" t="s">
        <v>45</v>
      </c>
      <c r="O65" t="s">
        <v>45</v>
      </c>
      <c r="P65" t="s">
        <v>45</v>
      </c>
      <c r="Q65" t="s">
        <v>45</v>
      </c>
      <c r="R65" t="s">
        <v>45</v>
      </c>
      <c r="S65" t="s">
        <v>45</v>
      </c>
      <c r="T65" t="s">
        <v>45</v>
      </c>
      <c r="U65" t="s">
        <v>45</v>
      </c>
      <c r="V65">
        <v>0</v>
      </c>
      <c r="W65" t="s">
        <v>295</v>
      </c>
      <c r="X65">
        <v>-76.975066400000003</v>
      </c>
      <c r="Y65">
        <v>38.8939588</v>
      </c>
      <c r="Z65">
        <v>7</v>
      </c>
      <c r="AA65" t="s">
        <v>511</v>
      </c>
      <c r="AB65" s="7" t="s">
        <v>635</v>
      </c>
      <c r="AC65" s="7" t="s">
        <v>698</v>
      </c>
      <c r="AD65" s="7" t="s">
        <v>674</v>
      </c>
      <c r="AE65" s="8">
        <v>2011</v>
      </c>
      <c r="AF65" s="42" t="s">
        <v>510</v>
      </c>
      <c r="AG65" s="10">
        <v>7</v>
      </c>
      <c r="AH65" s="8" t="s">
        <v>69</v>
      </c>
      <c r="AI65" s="8">
        <v>15866</v>
      </c>
    </row>
    <row r="66" spans="1:35" hidden="1" x14ac:dyDescent="0.25">
      <c r="A66" s="3" t="s">
        <v>45</v>
      </c>
      <c r="B66" t="s">
        <v>624</v>
      </c>
      <c r="C66" t="s">
        <v>512</v>
      </c>
      <c r="D66" s="3" t="s">
        <v>45</v>
      </c>
      <c r="E66" t="s">
        <v>45</v>
      </c>
      <c r="F66" s="3" t="s">
        <v>45</v>
      </c>
      <c r="G66">
        <v>2080524</v>
      </c>
      <c r="H66">
        <v>0</v>
      </c>
      <c r="I66">
        <v>2080524</v>
      </c>
      <c r="J66" t="s">
        <v>45</v>
      </c>
      <c r="K66" t="s">
        <v>45</v>
      </c>
      <c r="L66" t="s">
        <v>45</v>
      </c>
      <c r="M66" t="s">
        <v>45</v>
      </c>
      <c r="N66" t="s">
        <v>45</v>
      </c>
      <c r="O66" t="s">
        <v>45</v>
      </c>
      <c r="P66" t="s">
        <v>45</v>
      </c>
      <c r="Q66" t="s">
        <v>45</v>
      </c>
      <c r="R66" t="s">
        <v>45</v>
      </c>
      <c r="S66" t="s">
        <v>45</v>
      </c>
      <c r="T66" t="s">
        <v>45</v>
      </c>
      <c r="U66" t="s">
        <v>45</v>
      </c>
      <c r="V66">
        <v>0</v>
      </c>
      <c r="W66" t="s">
        <v>295</v>
      </c>
      <c r="X66">
        <v>-77.011061999999995</v>
      </c>
      <c r="Y66">
        <v>38.9362572</v>
      </c>
      <c r="Z66">
        <v>5</v>
      </c>
      <c r="AA66" t="s">
        <v>513</v>
      </c>
      <c r="AB66" s="7" t="s">
        <v>635</v>
      </c>
      <c r="AC66" s="7" t="s">
        <v>701</v>
      </c>
      <c r="AD66" s="7" t="s">
        <v>702</v>
      </c>
      <c r="AE66" s="8">
        <v>2007</v>
      </c>
      <c r="AF66" s="24" t="s">
        <v>703</v>
      </c>
      <c r="AG66" s="10">
        <v>5</v>
      </c>
      <c r="AH66" s="8" t="s">
        <v>27</v>
      </c>
      <c r="AI66" s="11"/>
    </row>
    <row r="67" spans="1:35" hidden="1" x14ac:dyDescent="0.25">
      <c r="A67" s="3" t="s">
        <v>45</v>
      </c>
      <c r="B67" t="s">
        <v>624</v>
      </c>
      <c r="C67" t="s">
        <v>525</v>
      </c>
      <c r="D67" s="3" t="s">
        <v>45</v>
      </c>
      <c r="E67" t="s">
        <v>45</v>
      </c>
      <c r="F67" s="3" t="s">
        <v>45</v>
      </c>
      <c r="G67">
        <v>2878377</v>
      </c>
      <c r="H67">
        <v>0</v>
      </c>
      <c r="I67">
        <v>2878377</v>
      </c>
      <c r="J67" t="s">
        <v>45</v>
      </c>
      <c r="K67" t="s">
        <v>45</v>
      </c>
      <c r="L67" t="s">
        <v>45</v>
      </c>
      <c r="M67" t="s">
        <v>45</v>
      </c>
      <c r="N67" t="s">
        <v>45</v>
      </c>
      <c r="O67" t="s">
        <v>45</v>
      </c>
      <c r="P67" t="s">
        <v>45</v>
      </c>
      <c r="Q67" t="s">
        <v>45</v>
      </c>
      <c r="R67" t="s">
        <v>45</v>
      </c>
      <c r="S67" t="s">
        <v>45</v>
      </c>
      <c r="T67" t="s">
        <v>45</v>
      </c>
      <c r="U67" t="s">
        <v>45</v>
      </c>
      <c r="V67">
        <v>0</v>
      </c>
      <c r="W67" t="s">
        <v>295</v>
      </c>
      <c r="X67">
        <v>-77.006642999999997</v>
      </c>
      <c r="Y67">
        <v>38.954920799999996</v>
      </c>
      <c r="Z67">
        <v>5</v>
      </c>
      <c r="AA67" t="s">
        <v>526</v>
      </c>
      <c r="AB67" s="7" t="s">
        <v>635</v>
      </c>
      <c r="AC67" s="7" t="s">
        <v>526</v>
      </c>
      <c r="AD67" s="7" t="s">
        <v>637</v>
      </c>
      <c r="AE67" s="8">
        <v>2004</v>
      </c>
      <c r="AF67" s="12" t="s">
        <v>525</v>
      </c>
      <c r="AG67" s="10">
        <v>5</v>
      </c>
      <c r="AH67" s="8" t="s">
        <v>704</v>
      </c>
      <c r="AI67" s="27">
        <v>50600</v>
      </c>
    </row>
    <row r="68" spans="1:35" hidden="1" x14ac:dyDescent="0.25">
      <c r="A68" s="3" t="s">
        <v>45</v>
      </c>
      <c r="B68" t="s">
        <v>624</v>
      </c>
      <c r="C68" t="s">
        <v>514</v>
      </c>
      <c r="D68" s="3" t="s">
        <v>45</v>
      </c>
      <c r="E68" t="s">
        <v>45</v>
      </c>
      <c r="F68" s="3" t="s">
        <v>45</v>
      </c>
      <c r="G68">
        <v>1086613</v>
      </c>
      <c r="H68">
        <v>0</v>
      </c>
      <c r="I68">
        <v>1086613</v>
      </c>
      <c r="J68" t="s">
        <v>45</v>
      </c>
      <c r="K68" t="s">
        <v>45</v>
      </c>
      <c r="L68" t="s">
        <v>45</v>
      </c>
      <c r="M68" t="s">
        <v>45</v>
      </c>
      <c r="N68" t="s">
        <v>45</v>
      </c>
      <c r="O68" t="s">
        <v>45</v>
      </c>
      <c r="P68" t="s">
        <v>45</v>
      </c>
      <c r="Q68" t="s">
        <v>45</v>
      </c>
      <c r="R68" t="s">
        <v>45</v>
      </c>
      <c r="S68" t="s">
        <v>45</v>
      </c>
      <c r="T68" t="s">
        <v>45</v>
      </c>
      <c r="U68" t="s">
        <v>45</v>
      </c>
      <c r="V68">
        <v>0</v>
      </c>
      <c r="W68" t="s">
        <v>295</v>
      </c>
      <c r="X68">
        <v>-76.995574000000005</v>
      </c>
      <c r="Y68">
        <v>38.877003000000002</v>
      </c>
      <c r="Z68">
        <v>6</v>
      </c>
      <c r="AA68" t="s">
        <v>515</v>
      </c>
      <c r="AB68" s="7" t="s">
        <v>635</v>
      </c>
      <c r="AC68" s="23" t="s">
        <v>705</v>
      </c>
      <c r="AD68" s="83" t="s">
        <v>634</v>
      </c>
      <c r="AE68" s="11">
        <v>2008</v>
      </c>
      <c r="AF68" s="53" t="s">
        <v>514</v>
      </c>
      <c r="AG68" s="86">
        <v>6</v>
      </c>
      <c r="AI68" s="80">
        <v>28000</v>
      </c>
    </row>
    <row r="69" spans="1:35" hidden="1" x14ac:dyDescent="0.25">
      <c r="A69" s="3" t="s">
        <v>45</v>
      </c>
      <c r="B69" t="s">
        <v>624</v>
      </c>
      <c r="C69" t="s">
        <v>470</v>
      </c>
      <c r="D69" s="3" t="s">
        <v>45</v>
      </c>
      <c r="E69" t="s">
        <v>45</v>
      </c>
      <c r="F69" s="3" t="s">
        <v>45</v>
      </c>
      <c r="G69">
        <v>555990</v>
      </c>
      <c r="H69">
        <v>0</v>
      </c>
      <c r="I69">
        <v>555990</v>
      </c>
      <c r="J69" t="s">
        <v>45</v>
      </c>
      <c r="K69" t="s">
        <v>45</v>
      </c>
      <c r="L69" t="s">
        <v>45</v>
      </c>
      <c r="M69" t="s">
        <v>45</v>
      </c>
      <c r="N69" t="s">
        <v>45</v>
      </c>
      <c r="O69" t="s">
        <v>45</v>
      </c>
      <c r="P69" t="s">
        <v>45</v>
      </c>
      <c r="Q69" t="s">
        <v>45</v>
      </c>
      <c r="R69" t="s">
        <v>45</v>
      </c>
      <c r="S69" t="s">
        <v>45</v>
      </c>
      <c r="T69" t="s">
        <v>45</v>
      </c>
      <c r="U69" t="s">
        <v>45</v>
      </c>
      <c r="V69">
        <v>0</v>
      </c>
      <c r="W69" t="s">
        <v>295</v>
      </c>
      <c r="X69">
        <v>-76.963847799999996</v>
      </c>
      <c r="Y69">
        <v>38.871137099999999</v>
      </c>
      <c r="Z69">
        <v>7</v>
      </c>
      <c r="AA69" t="s">
        <v>516</v>
      </c>
      <c r="AD69" s="83" t="s">
        <v>649</v>
      </c>
      <c r="AE69" s="11">
        <v>2008</v>
      </c>
    </row>
    <row r="70" spans="1:35" hidden="1" x14ac:dyDescent="0.25">
      <c r="A70" s="3" t="s">
        <v>45</v>
      </c>
      <c r="B70" t="s">
        <v>624</v>
      </c>
      <c r="C70" t="s">
        <v>468</v>
      </c>
      <c r="D70" s="3" t="s">
        <v>45</v>
      </c>
      <c r="E70" t="s">
        <v>45</v>
      </c>
      <c r="F70" s="3" t="s">
        <v>45</v>
      </c>
      <c r="G70">
        <v>910294</v>
      </c>
      <c r="H70">
        <v>0</v>
      </c>
      <c r="I70">
        <v>910294</v>
      </c>
      <c r="J70" t="s">
        <v>45</v>
      </c>
      <c r="K70" t="s">
        <v>45</v>
      </c>
      <c r="L70" t="s">
        <v>45</v>
      </c>
      <c r="M70" t="s">
        <v>45</v>
      </c>
      <c r="N70" t="s">
        <v>45</v>
      </c>
      <c r="O70" t="s">
        <v>45</v>
      </c>
      <c r="P70" t="s">
        <v>45</v>
      </c>
      <c r="Q70" t="s">
        <v>45</v>
      </c>
      <c r="R70" t="s">
        <v>45</v>
      </c>
      <c r="S70" t="s">
        <v>45</v>
      </c>
      <c r="T70" t="s">
        <v>45</v>
      </c>
      <c r="U70" t="s">
        <v>45</v>
      </c>
      <c r="V70">
        <v>0</v>
      </c>
      <c r="W70" t="s">
        <v>295</v>
      </c>
      <c r="X70">
        <v>-76.9346599</v>
      </c>
      <c r="Y70">
        <v>38.880395999999998</v>
      </c>
      <c r="Z70">
        <v>7</v>
      </c>
      <c r="AA70" t="s">
        <v>517</v>
      </c>
      <c r="AB70" s="85" t="s">
        <v>635</v>
      </c>
      <c r="AD70" s="83" t="s">
        <v>665</v>
      </c>
      <c r="AE70" s="11">
        <v>2008</v>
      </c>
      <c r="AF70" s="87" t="s">
        <v>468</v>
      </c>
      <c r="AG70" s="84">
        <v>7</v>
      </c>
      <c r="AH70" s="11" t="s">
        <v>27</v>
      </c>
    </row>
    <row r="71" spans="1:35" hidden="1" x14ac:dyDescent="0.25">
      <c r="A71" s="3" t="s">
        <v>45</v>
      </c>
      <c r="B71" t="s">
        <v>625</v>
      </c>
      <c r="C71" t="s">
        <v>45</v>
      </c>
      <c r="D71" s="3" t="s">
        <v>45</v>
      </c>
      <c r="E71" t="s">
        <v>45</v>
      </c>
      <c r="F71" s="3">
        <v>144900</v>
      </c>
      <c r="G71">
        <v>500000</v>
      </c>
      <c r="H71">
        <v>0</v>
      </c>
      <c r="I71">
        <v>500000</v>
      </c>
      <c r="J71">
        <v>1</v>
      </c>
      <c r="K71" t="s">
        <v>45</v>
      </c>
      <c r="L71" t="s">
        <v>45</v>
      </c>
      <c r="M71" t="s">
        <v>45</v>
      </c>
      <c r="N71" t="s">
        <v>45</v>
      </c>
      <c r="O71" t="s">
        <v>45</v>
      </c>
      <c r="P71" t="s">
        <v>45</v>
      </c>
      <c r="Q71" t="s">
        <v>45</v>
      </c>
      <c r="R71" t="s">
        <v>45</v>
      </c>
      <c r="S71" t="s">
        <v>45</v>
      </c>
      <c r="T71" t="s">
        <v>45</v>
      </c>
      <c r="U71">
        <v>3.450655625</v>
      </c>
      <c r="V71">
        <v>0</v>
      </c>
      <c r="W71" t="s">
        <v>30</v>
      </c>
      <c r="X71" t="s">
        <v>45</v>
      </c>
      <c r="Y71" t="s">
        <v>45</v>
      </c>
      <c r="Z71">
        <v>8</v>
      </c>
      <c r="AA71" t="s">
        <v>604</v>
      </c>
    </row>
    <row r="72" spans="1:35" hidden="1" x14ac:dyDescent="0.25">
      <c r="A72" s="3" t="s">
        <v>45</v>
      </c>
      <c r="B72" t="s">
        <v>624</v>
      </c>
      <c r="C72" t="s">
        <v>512</v>
      </c>
      <c r="D72" s="3" t="s">
        <v>45</v>
      </c>
      <c r="E72" t="s">
        <v>45</v>
      </c>
      <c r="F72" s="3" t="s">
        <v>45</v>
      </c>
      <c r="G72">
        <v>1910351</v>
      </c>
      <c r="H72">
        <v>0</v>
      </c>
      <c r="I72">
        <v>1910351</v>
      </c>
      <c r="J72" t="s">
        <v>45</v>
      </c>
      <c r="K72" t="s">
        <v>45</v>
      </c>
      <c r="L72" t="s">
        <v>45</v>
      </c>
      <c r="M72" t="s">
        <v>45</v>
      </c>
      <c r="N72" t="s">
        <v>45</v>
      </c>
      <c r="O72" t="s">
        <v>45</v>
      </c>
      <c r="P72" t="s">
        <v>45</v>
      </c>
      <c r="Q72" t="s">
        <v>45</v>
      </c>
      <c r="R72" t="s">
        <v>45</v>
      </c>
      <c r="S72" t="s">
        <v>45</v>
      </c>
      <c r="T72" t="s">
        <v>45</v>
      </c>
      <c r="U72" t="s">
        <v>45</v>
      </c>
      <c r="V72">
        <v>0</v>
      </c>
      <c r="W72" t="s">
        <v>295</v>
      </c>
      <c r="X72">
        <v>-77.011061999999995</v>
      </c>
      <c r="Y72">
        <v>38.9362572</v>
      </c>
      <c r="Z72">
        <v>5</v>
      </c>
      <c r="AA72" t="s">
        <v>518</v>
      </c>
      <c r="AB72" s="19" t="s">
        <v>635</v>
      </c>
      <c r="AC72" s="31" t="s">
        <v>706</v>
      </c>
      <c r="AD72" s="7" t="s">
        <v>653</v>
      </c>
      <c r="AE72" s="8">
        <v>2011</v>
      </c>
      <c r="AF72" s="43" t="s">
        <v>707</v>
      </c>
      <c r="AG72" s="10">
        <v>5</v>
      </c>
      <c r="AH72" s="8" t="s">
        <v>38</v>
      </c>
      <c r="AI72" s="38">
        <v>46835</v>
      </c>
    </row>
    <row r="73" spans="1:35" hidden="1" x14ac:dyDescent="0.25">
      <c r="A73" s="3" t="s">
        <v>45</v>
      </c>
      <c r="B73" t="s">
        <v>624</v>
      </c>
      <c r="C73" t="s">
        <v>519</v>
      </c>
      <c r="D73" s="3" t="s">
        <v>45</v>
      </c>
      <c r="E73" t="s">
        <v>45</v>
      </c>
      <c r="F73" s="3" t="s">
        <v>45</v>
      </c>
      <c r="G73">
        <v>454860</v>
      </c>
      <c r="H73">
        <v>0</v>
      </c>
      <c r="I73">
        <v>454860</v>
      </c>
      <c r="J73" t="s">
        <v>45</v>
      </c>
      <c r="K73" t="s">
        <v>45</v>
      </c>
      <c r="L73" t="s">
        <v>45</v>
      </c>
      <c r="M73" t="s">
        <v>45</v>
      </c>
      <c r="N73" t="s">
        <v>45</v>
      </c>
      <c r="O73" t="s">
        <v>45</v>
      </c>
      <c r="P73" t="s">
        <v>45</v>
      </c>
      <c r="Q73" t="s">
        <v>45</v>
      </c>
      <c r="R73" t="s">
        <v>45</v>
      </c>
      <c r="S73" t="s">
        <v>45</v>
      </c>
      <c r="T73" t="s">
        <v>45</v>
      </c>
      <c r="U73" t="s">
        <v>45</v>
      </c>
      <c r="V73">
        <v>0</v>
      </c>
      <c r="W73" t="s">
        <v>295</v>
      </c>
      <c r="X73">
        <v>-77.032382400000003</v>
      </c>
      <c r="Y73">
        <v>38.962248299999999</v>
      </c>
      <c r="Z73">
        <v>4</v>
      </c>
      <c r="AA73" t="s">
        <v>520</v>
      </c>
      <c r="AB73" s="7" t="s">
        <v>632</v>
      </c>
      <c r="AC73" s="7" t="s">
        <v>520</v>
      </c>
      <c r="AD73" s="7" t="s">
        <v>637</v>
      </c>
      <c r="AE73" s="8">
        <v>2002</v>
      </c>
      <c r="AF73" s="12" t="s">
        <v>519</v>
      </c>
      <c r="AG73" s="10">
        <v>4</v>
      </c>
      <c r="AH73" s="8" t="s">
        <v>38</v>
      </c>
      <c r="AI73" s="13">
        <v>28985</v>
      </c>
    </row>
    <row r="74" spans="1:35" hidden="1" x14ac:dyDescent="0.25">
      <c r="A74" s="3" t="s">
        <v>45</v>
      </c>
      <c r="B74" t="s">
        <v>624</v>
      </c>
      <c r="C74" t="s">
        <v>521</v>
      </c>
      <c r="D74" s="3" t="s">
        <v>45</v>
      </c>
      <c r="E74" t="s">
        <v>45</v>
      </c>
      <c r="F74" s="3" t="s">
        <v>45</v>
      </c>
      <c r="G74">
        <v>3970618</v>
      </c>
      <c r="H74">
        <v>0</v>
      </c>
      <c r="I74">
        <v>3970618</v>
      </c>
      <c r="J74" t="s">
        <v>45</v>
      </c>
      <c r="K74" t="s">
        <v>45</v>
      </c>
      <c r="L74" t="s">
        <v>45</v>
      </c>
      <c r="M74" t="s">
        <v>45</v>
      </c>
      <c r="N74" t="s">
        <v>45</v>
      </c>
      <c r="O74" t="s">
        <v>45</v>
      </c>
      <c r="P74" t="s">
        <v>45</v>
      </c>
      <c r="Q74" t="s">
        <v>45</v>
      </c>
      <c r="R74" t="s">
        <v>45</v>
      </c>
      <c r="S74" t="s">
        <v>45</v>
      </c>
      <c r="T74" t="s">
        <v>45</v>
      </c>
      <c r="U74" t="s">
        <v>45</v>
      </c>
      <c r="V74">
        <v>0</v>
      </c>
      <c r="W74" t="s">
        <v>295</v>
      </c>
      <c r="X74">
        <v>-77.007450300000002</v>
      </c>
      <c r="Y74">
        <v>38.963909899999997</v>
      </c>
      <c r="Z74">
        <v>4</v>
      </c>
      <c r="AA74" t="s">
        <v>522</v>
      </c>
      <c r="AB74" s="7" t="s">
        <v>632</v>
      </c>
      <c r="AC74" s="7" t="s">
        <v>708</v>
      </c>
      <c r="AD74" s="7" t="s">
        <v>653</v>
      </c>
      <c r="AE74" s="8">
        <v>2010</v>
      </c>
      <c r="AF74" s="24" t="s">
        <v>521</v>
      </c>
      <c r="AG74" s="44">
        <v>4</v>
      </c>
      <c r="AH74" s="8" t="s">
        <v>38</v>
      </c>
      <c r="AI74" s="25">
        <v>15680</v>
      </c>
    </row>
    <row r="75" spans="1:35" hidden="1" x14ac:dyDescent="0.25">
      <c r="A75" s="3" t="s">
        <v>45</v>
      </c>
      <c r="B75" t="s">
        <v>624</v>
      </c>
      <c r="C75" t="s">
        <v>162</v>
      </c>
      <c r="D75" s="3" t="s">
        <v>45</v>
      </c>
      <c r="E75" t="s">
        <v>45</v>
      </c>
      <c r="F75" s="3" t="s">
        <v>45</v>
      </c>
      <c r="G75">
        <v>285671</v>
      </c>
      <c r="H75">
        <v>0</v>
      </c>
      <c r="I75">
        <v>285671</v>
      </c>
      <c r="J75" t="s">
        <v>45</v>
      </c>
      <c r="K75" t="s">
        <v>45</v>
      </c>
      <c r="L75" t="s">
        <v>45</v>
      </c>
      <c r="M75" t="s">
        <v>45</v>
      </c>
      <c r="N75" t="s">
        <v>45</v>
      </c>
      <c r="O75" t="s">
        <v>45</v>
      </c>
      <c r="P75" t="s">
        <v>45</v>
      </c>
      <c r="Q75" t="s">
        <v>45</v>
      </c>
      <c r="R75" t="s">
        <v>45</v>
      </c>
      <c r="S75" t="s">
        <v>45</v>
      </c>
      <c r="T75" t="s">
        <v>45</v>
      </c>
      <c r="U75" t="s">
        <v>45</v>
      </c>
      <c r="V75">
        <v>0</v>
      </c>
      <c r="W75" t="s">
        <v>295</v>
      </c>
      <c r="X75">
        <v>-77.005475000000004</v>
      </c>
      <c r="Y75">
        <v>38.914234999999998</v>
      </c>
      <c r="Z75">
        <v>5</v>
      </c>
      <c r="AA75" t="s">
        <v>523</v>
      </c>
      <c r="AB75" s="7" t="s">
        <v>632</v>
      </c>
      <c r="AC75" s="45" t="s">
        <v>523</v>
      </c>
      <c r="AD75" s="7" t="s">
        <v>637</v>
      </c>
      <c r="AE75" s="8">
        <v>1999</v>
      </c>
      <c r="AF75" s="46" t="s">
        <v>162</v>
      </c>
      <c r="AG75" s="47">
        <v>5</v>
      </c>
      <c r="AH75" s="48" t="s">
        <v>709</v>
      </c>
      <c r="AI75" s="17">
        <v>100000</v>
      </c>
    </row>
    <row r="76" spans="1:35" ht="30" hidden="1" x14ac:dyDescent="0.25">
      <c r="A76" s="3">
        <v>233</v>
      </c>
      <c r="B76" t="s">
        <v>624</v>
      </c>
      <c r="C76" s="1" t="s">
        <v>572</v>
      </c>
      <c r="D76" s="3">
        <v>186</v>
      </c>
      <c r="E76" t="s">
        <v>46</v>
      </c>
      <c r="F76">
        <v>12000</v>
      </c>
      <c r="G76">
        <v>786432</v>
      </c>
      <c r="H76">
        <v>4798464</v>
      </c>
      <c r="I76">
        <v>5584896</v>
      </c>
      <c r="J76">
        <v>0</v>
      </c>
      <c r="K76" t="s">
        <v>45</v>
      </c>
      <c r="L76" t="s">
        <v>45</v>
      </c>
      <c r="M76">
        <v>256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4228.1290319999998</v>
      </c>
      <c r="U76">
        <v>65.536000000000001</v>
      </c>
      <c r="V76">
        <v>1</v>
      </c>
      <c r="W76" t="s">
        <v>295</v>
      </c>
      <c r="X76">
        <v>-76.999883600000004</v>
      </c>
      <c r="Y76">
        <v>38.842742999999999</v>
      </c>
      <c r="Z76">
        <v>8</v>
      </c>
      <c r="AA76" t="s">
        <v>573</v>
      </c>
    </row>
    <row r="77" spans="1:35" hidden="1" x14ac:dyDescent="0.25">
      <c r="A77" s="3">
        <v>233</v>
      </c>
      <c r="B77" t="s">
        <v>624</v>
      </c>
      <c r="C77" t="s">
        <v>574</v>
      </c>
      <c r="D77" s="3">
        <v>186</v>
      </c>
      <c r="E77" t="s">
        <v>46</v>
      </c>
      <c r="F77">
        <v>9375</v>
      </c>
      <c r="G77">
        <v>786432</v>
      </c>
      <c r="H77">
        <v>4798464</v>
      </c>
      <c r="I77">
        <v>5584896</v>
      </c>
      <c r="J77">
        <v>0</v>
      </c>
      <c r="K77" t="s">
        <v>45</v>
      </c>
      <c r="L77" t="s">
        <v>45</v>
      </c>
      <c r="M77">
        <v>256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4228.1290319999998</v>
      </c>
      <c r="U77">
        <v>83.886080000000007</v>
      </c>
      <c r="V77">
        <v>1</v>
      </c>
      <c r="W77" t="s">
        <v>295</v>
      </c>
      <c r="X77">
        <v>-76.997171300000005</v>
      </c>
      <c r="Y77">
        <v>38.923797499999999</v>
      </c>
      <c r="Z77">
        <v>5</v>
      </c>
      <c r="AA77" t="s">
        <v>573</v>
      </c>
    </row>
    <row r="78" spans="1:35" hidden="1" x14ac:dyDescent="0.25">
      <c r="A78" s="3">
        <v>217</v>
      </c>
      <c r="B78" t="s">
        <v>624</v>
      </c>
      <c r="C78" t="s">
        <v>294</v>
      </c>
      <c r="D78" s="3">
        <v>350</v>
      </c>
      <c r="E78" t="s">
        <v>27</v>
      </c>
      <c r="F78">
        <v>23302</v>
      </c>
      <c r="G78">
        <v>3963509</v>
      </c>
      <c r="H78">
        <v>5004648</v>
      </c>
      <c r="I78">
        <v>8968157</v>
      </c>
      <c r="J78">
        <v>1</v>
      </c>
      <c r="K78" t="s">
        <v>45</v>
      </c>
      <c r="L78" t="s">
        <v>45</v>
      </c>
      <c r="M78">
        <v>267</v>
      </c>
      <c r="N78">
        <v>1</v>
      </c>
      <c r="O78">
        <v>132</v>
      </c>
      <c r="P78">
        <v>23</v>
      </c>
      <c r="Q78">
        <v>0.49438202199999998</v>
      </c>
      <c r="R78">
        <v>8.6142321999999993E-2</v>
      </c>
      <c r="S78">
        <v>3.7453180000000001E-3</v>
      </c>
      <c r="T78">
        <v>11324.31143</v>
      </c>
      <c r="U78">
        <v>170.0930821</v>
      </c>
      <c r="V78">
        <v>1</v>
      </c>
      <c r="W78" t="s">
        <v>295</v>
      </c>
      <c r="X78">
        <v>-76.9836028</v>
      </c>
      <c r="Y78">
        <v>38.841696399999996</v>
      </c>
      <c r="Z78">
        <v>8</v>
      </c>
      <c r="AA78" t="s">
        <v>296</v>
      </c>
    </row>
    <row r="79" spans="1:35" hidden="1" x14ac:dyDescent="0.25">
      <c r="A79" s="3">
        <v>1100</v>
      </c>
      <c r="B79" t="s">
        <v>624</v>
      </c>
      <c r="C79" t="s">
        <v>297</v>
      </c>
      <c r="D79" s="3">
        <v>450</v>
      </c>
      <c r="E79" t="s">
        <v>69</v>
      </c>
      <c r="F79">
        <v>33177</v>
      </c>
      <c r="G79">
        <v>2316432</v>
      </c>
      <c r="H79">
        <v>7141464</v>
      </c>
      <c r="I79">
        <v>9457896</v>
      </c>
      <c r="J79">
        <v>1</v>
      </c>
      <c r="K79" t="s">
        <v>45</v>
      </c>
      <c r="L79" t="s">
        <v>45</v>
      </c>
      <c r="M79">
        <v>381</v>
      </c>
      <c r="N79">
        <v>0</v>
      </c>
      <c r="O79">
        <v>192</v>
      </c>
      <c r="P79">
        <v>51</v>
      </c>
      <c r="Q79">
        <v>0.50393700799999996</v>
      </c>
      <c r="R79">
        <v>0.133858268</v>
      </c>
      <c r="S79">
        <v>0</v>
      </c>
      <c r="T79">
        <v>5147.6266670000005</v>
      </c>
      <c r="U79">
        <v>69.820417759999998</v>
      </c>
      <c r="V79">
        <v>1</v>
      </c>
      <c r="W79" t="s">
        <v>295</v>
      </c>
      <c r="X79">
        <v>-76.992408499999996</v>
      </c>
      <c r="Y79">
        <v>38.834426999999998</v>
      </c>
      <c r="Z79">
        <v>8</v>
      </c>
      <c r="AA79" t="s">
        <v>298</v>
      </c>
    </row>
    <row r="80" spans="1:35" hidden="1" x14ac:dyDescent="0.25">
      <c r="A80" s="3">
        <v>202</v>
      </c>
      <c r="B80" t="s">
        <v>625</v>
      </c>
      <c r="C80" t="s">
        <v>26</v>
      </c>
      <c r="D80" s="3">
        <v>442</v>
      </c>
      <c r="E80" t="s">
        <v>27</v>
      </c>
      <c r="F80">
        <v>57100</v>
      </c>
      <c r="G80">
        <v>8916</v>
      </c>
      <c r="H80">
        <v>12115000</v>
      </c>
      <c r="I80">
        <v>12123916</v>
      </c>
      <c r="J80">
        <v>1</v>
      </c>
      <c r="K80" t="s">
        <v>28</v>
      </c>
      <c r="L80" t="s">
        <v>29</v>
      </c>
      <c r="M80">
        <v>262</v>
      </c>
      <c r="N80">
        <v>1</v>
      </c>
      <c r="O80">
        <v>214</v>
      </c>
      <c r="P80">
        <v>42</v>
      </c>
      <c r="Q80">
        <v>0.81679389300000005</v>
      </c>
      <c r="R80">
        <v>0.16030534399999999</v>
      </c>
      <c r="S80">
        <v>3.8167940000000001E-3</v>
      </c>
      <c r="T80">
        <v>20.171945699999998</v>
      </c>
      <c r="U80">
        <v>0.15614711000000001</v>
      </c>
      <c r="V80">
        <v>1</v>
      </c>
      <c r="W80" t="s">
        <v>30</v>
      </c>
      <c r="X80">
        <v>-76.933354699999995</v>
      </c>
      <c r="Y80">
        <v>38.897008100000001</v>
      </c>
      <c r="Z80">
        <v>7</v>
      </c>
      <c r="AA80" t="s">
        <v>31</v>
      </c>
    </row>
    <row r="81" spans="1:27" hidden="1" x14ac:dyDescent="0.25">
      <c r="A81" s="3">
        <v>203</v>
      </c>
      <c r="B81" t="s">
        <v>625</v>
      </c>
      <c r="C81" t="s">
        <v>32</v>
      </c>
      <c r="D81" s="3">
        <v>400</v>
      </c>
      <c r="E81" t="s">
        <v>27</v>
      </c>
      <c r="F81">
        <v>70800</v>
      </c>
      <c r="G81">
        <v>5993305</v>
      </c>
      <c r="H81">
        <v>0</v>
      </c>
      <c r="I81">
        <v>5993305</v>
      </c>
      <c r="J81">
        <v>1</v>
      </c>
      <c r="K81" t="s">
        <v>33</v>
      </c>
      <c r="L81" t="s">
        <v>34</v>
      </c>
      <c r="M81">
        <v>345</v>
      </c>
      <c r="N81">
        <v>6</v>
      </c>
      <c r="O81">
        <v>254</v>
      </c>
      <c r="P81">
        <v>90</v>
      </c>
      <c r="Q81">
        <v>0.73623188399999995</v>
      </c>
      <c r="R81">
        <v>0.26086956500000003</v>
      </c>
      <c r="S81">
        <v>1.7391304E-2</v>
      </c>
      <c r="T81">
        <v>14983.262500000001</v>
      </c>
      <c r="U81">
        <v>84.651200560000007</v>
      </c>
      <c r="V81">
        <v>1</v>
      </c>
      <c r="W81" t="s">
        <v>35</v>
      </c>
      <c r="X81">
        <v>-77.029122099999995</v>
      </c>
      <c r="Y81">
        <v>38.901592600000001</v>
      </c>
      <c r="Z81">
        <v>2</v>
      </c>
      <c r="AA81" t="s">
        <v>36</v>
      </c>
    </row>
    <row r="82" spans="1:27" hidden="1" x14ac:dyDescent="0.25">
      <c r="A82" s="3">
        <v>450</v>
      </c>
      <c r="B82" t="s">
        <v>625</v>
      </c>
      <c r="C82" t="s">
        <v>37</v>
      </c>
      <c r="D82" s="3">
        <v>837</v>
      </c>
      <c r="E82" t="s">
        <v>38</v>
      </c>
      <c r="F82">
        <v>204992</v>
      </c>
      <c r="G82">
        <v>68228069</v>
      </c>
      <c r="H82">
        <v>0</v>
      </c>
      <c r="I82">
        <v>68228069</v>
      </c>
      <c r="J82">
        <v>1</v>
      </c>
      <c r="M82">
        <v>661</v>
      </c>
      <c r="N82">
        <v>0</v>
      </c>
      <c r="O82">
        <v>586</v>
      </c>
      <c r="P82">
        <v>186</v>
      </c>
      <c r="Q82">
        <v>0.886535552</v>
      </c>
      <c r="R82">
        <v>0.28139183099999998</v>
      </c>
      <c r="S82">
        <v>0</v>
      </c>
      <c r="T82">
        <v>81515.016730000003</v>
      </c>
      <c r="U82">
        <v>332.83283740000002</v>
      </c>
      <c r="V82">
        <v>1</v>
      </c>
      <c r="W82" t="s">
        <v>39</v>
      </c>
      <c r="X82">
        <v>-76.982954300000003</v>
      </c>
      <c r="Y82">
        <v>38.870023699999997</v>
      </c>
      <c r="Z82">
        <v>8</v>
      </c>
      <c r="AA82" t="s">
        <v>40</v>
      </c>
    </row>
    <row r="83" spans="1:27" hidden="1" x14ac:dyDescent="0.25">
      <c r="A83" s="3">
        <v>140</v>
      </c>
      <c r="B83" t="s">
        <v>624</v>
      </c>
      <c r="C83" t="s">
        <v>529</v>
      </c>
      <c r="D83" s="3">
        <v>176</v>
      </c>
      <c r="E83" t="s">
        <v>205</v>
      </c>
      <c r="F83">
        <v>12204</v>
      </c>
      <c r="G83">
        <v>3303610.139</v>
      </c>
      <c r="H83">
        <v>3055272</v>
      </c>
      <c r="I83">
        <v>6358882.1390000004</v>
      </c>
      <c r="J83">
        <v>1</v>
      </c>
      <c r="K83" t="s">
        <v>45</v>
      </c>
      <c r="L83" t="s">
        <v>45</v>
      </c>
      <c r="M83">
        <v>163</v>
      </c>
      <c r="N83">
        <v>37</v>
      </c>
      <c r="O83">
        <v>58</v>
      </c>
      <c r="P83">
        <v>10</v>
      </c>
      <c r="Q83">
        <v>0.355828221</v>
      </c>
      <c r="R83">
        <v>6.1349692999999997E-2</v>
      </c>
      <c r="S83">
        <v>0.22699386499999999</v>
      </c>
      <c r="T83">
        <v>18770.512149999999</v>
      </c>
      <c r="U83">
        <v>270.69896260000002</v>
      </c>
      <c r="V83">
        <v>1</v>
      </c>
      <c r="W83" t="s">
        <v>295</v>
      </c>
      <c r="X83">
        <v>-77.032670400000001</v>
      </c>
      <c r="Y83">
        <v>38.925236900000002</v>
      </c>
      <c r="Z83">
        <v>1</v>
      </c>
      <c r="AA83" t="s">
        <v>530</v>
      </c>
    </row>
    <row r="84" spans="1:27" hidden="1" x14ac:dyDescent="0.25">
      <c r="A84" s="3">
        <v>3073</v>
      </c>
      <c r="B84" t="s">
        <v>624</v>
      </c>
      <c r="C84" t="s">
        <v>531</v>
      </c>
      <c r="D84" s="3">
        <v>63</v>
      </c>
      <c r="E84" t="s">
        <v>205</v>
      </c>
      <c r="F84">
        <v>8975</v>
      </c>
      <c r="G84">
        <v>1236936.861</v>
      </c>
      <c r="H84">
        <v>1124640</v>
      </c>
      <c r="I84">
        <v>2361576.861</v>
      </c>
      <c r="J84">
        <v>1</v>
      </c>
      <c r="K84" t="s">
        <v>45</v>
      </c>
      <c r="L84" t="s">
        <v>45</v>
      </c>
      <c r="M84">
        <v>60</v>
      </c>
      <c r="N84">
        <v>2</v>
      </c>
      <c r="O84">
        <v>5</v>
      </c>
      <c r="P84">
        <v>5</v>
      </c>
      <c r="Q84">
        <v>8.3333332999999996E-2</v>
      </c>
      <c r="R84">
        <v>8.3333332999999996E-2</v>
      </c>
      <c r="S84">
        <v>3.3333333E-2</v>
      </c>
      <c r="T84">
        <v>19633.918430000002</v>
      </c>
      <c r="U84">
        <v>137.82026310000001</v>
      </c>
      <c r="V84">
        <v>1</v>
      </c>
      <c r="W84" t="s">
        <v>295</v>
      </c>
      <c r="X84">
        <v>-76.990557800000005</v>
      </c>
      <c r="Y84">
        <v>38.891490300000001</v>
      </c>
      <c r="Z84">
        <v>6</v>
      </c>
      <c r="AA84" t="s">
        <v>532</v>
      </c>
    </row>
    <row r="85" spans="1:27" hidden="1" x14ac:dyDescent="0.25">
      <c r="A85" s="3">
        <v>1137</v>
      </c>
      <c r="B85" t="s">
        <v>624</v>
      </c>
      <c r="C85" t="s">
        <v>299</v>
      </c>
      <c r="D85" s="3">
        <v>176</v>
      </c>
      <c r="E85" t="s">
        <v>205</v>
      </c>
      <c r="F85">
        <v>15866</v>
      </c>
      <c r="G85">
        <v>2327592</v>
      </c>
      <c r="H85">
        <v>3017784</v>
      </c>
      <c r="I85">
        <v>5345376</v>
      </c>
      <c r="J85">
        <v>1</v>
      </c>
      <c r="K85" t="s">
        <v>45</v>
      </c>
      <c r="L85" t="s">
        <v>45</v>
      </c>
      <c r="M85">
        <v>161</v>
      </c>
      <c r="N85">
        <v>3</v>
      </c>
      <c r="O85">
        <v>80</v>
      </c>
      <c r="P85">
        <v>4</v>
      </c>
      <c r="Q85">
        <v>0.49689441000000001</v>
      </c>
      <c r="R85">
        <v>2.4844720000000001E-2</v>
      </c>
      <c r="S85">
        <v>1.8633540000000001E-2</v>
      </c>
      <c r="T85">
        <v>13224.95455</v>
      </c>
      <c r="U85">
        <v>146.7031388</v>
      </c>
      <c r="V85">
        <v>1</v>
      </c>
      <c r="W85" t="s">
        <v>295</v>
      </c>
      <c r="X85">
        <v>-76.975066400000003</v>
      </c>
      <c r="Y85">
        <v>38.8939588</v>
      </c>
      <c r="Z85">
        <v>7</v>
      </c>
      <c r="AA85" t="s">
        <v>300</v>
      </c>
    </row>
    <row r="86" spans="1:27" hidden="1" x14ac:dyDescent="0.25">
      <c r="A86" s="3">
        <v>141</v>
      </c>
      <c r="B86" t="s">
        <v>624</v>
      </c>
      <c r="C86" t="s">
        <v>301</v>
      </c>
      <c r="D86" s="3">
        <v>110</v>
      </c>
      <c r="E86" t="s">
        <v>205</v>
      </c>
      <c r="F86">
        <v>6162</v>
      </c>
      <c r="G86">
        <v>736320</v>
      </c>
      <c r="H86">
        <v>1611984</v>
      </c>
      <c r="I86">
        <v>2348304</v>
      </c>
      <c r="J86">
        <v>1</v>
      </c>
      <c r="K86" t="s">
        <v>45</v>
      </c>
      <c r="L86" t="s">
        <v>45</v>
      </c>
      <c r="M86">
        <v>86</v>
      </c>
      <c r="N86">
        <v>4</v>
      </c>
      <c r="O86">
        <v>41</v>
      </c>
      <c r="P86">
        <v>2</v>
      </c>
      <c r="Q86">
        <v>0.47674418600000001</v>
      </c>
      <c r="R86">
        <v>2.3255814E-2</v>
      </c>
      <c r="S86">
        <v>4.6511627999999999E-2</v>
      </c>
      <c r="T86">
        <v>6693.818182</v>
      </c>
      <c r="U86">
        <v>119.4936709</v>
      </c>
      <c r="V86">
        <v>1</v>
      </c>
      <c r="W86" t="s">
        <v>295</v>
      </c>
      <c r="X86">
        <v>-77.022931700000001</v>
      </c>
      <c r="Y86">
        <v>38.879850099999999</v>
      </c>
      <c r="Z86">
        <v>6</v>
      </c>
      <c r="AA86" t="s">
        <v>302</v>
      </c>
    </row>
    <row r="87" spans="1:27" hidden="1" x14ac:dyDescent="0.25">
      <c r="A87" s="3">
        <v>3072</v>
      </c>
      <c r="B87" t="s">
        <v>624</v>
      </c>
      <c r="C87" t="s">
        <v>575</v>
      </c>
      <c r="D87" s="3">
        <v>88</v>
      </c>
      <c r="E87" t="s">
        <v>205</v>
      </c>
      <c r="F87">
        <v>7484</v>
      </c>
      <c r="G87">
        <v>2058816</v>
      </c>
      <c r="H87">
        <v>3336432</v>
      </c>
      <c r="I87">
        <v>5395248</v>
      </c>
      <c r="J87">
        <v>0</v>
      </c>
      <c r="K87" t="s">
        <v>45</v>
      </c>
      <c r="L87" t="s">
        <v>45</v>
      </c>
      <c r="M87">
        <v>178</v>
      </c>
      <c r="N87">
        <v>1</v>
      </c>
      <c r="O87">
        <v>129</v>
      </c>
      <c r="P87">
        <v>4</v>
      </c>
      <c r="Q87">
        <v>0.72471910100000003</v>
      </c>
      <c r="R87">
        <v>2.2471910000000001E-2</v>
      </c>
      <c r="S87">
        <v>5.617978E-3</v>
      </c>
      <c r="T87">
        <v>23395.63636</v>
      </c>
      <c r="U87">
        <v>275.09567079999999</v>
      </c>
      <c r="V87">
        <v>1</v>
      </c>
      <c r="W87" t="s">
        <v>295</v>
      </c>
      <c r="X87">
        <v>-76.972973999999994</v>
      </c>
      <c r="Y87">
        <v>38.849464099999999</v>
      </c>
      <c r="Z87">
        <v>8</v>
      </c>
      <c r="AA87" t="s">
        <v>576</v>
      </c>
    </row>
    <row r="88" spans="1:27" hidden="1" x14ac:dyDescent="0.25">
      <c r="A88" s="3">
        <v>3072</v>
      </c>
      <c r="B88" t="s">
        <v>624</v>
      </c>
      <c r="C88" t="s">
        <v>577</v>
      </c>
      <c r="D88" s="3">
        <v>88</v>
      </c>
      <c r="E88" t="s">
        <v>205</v>
      </c>
      <c r="F88">
        <v>9677</v>
      </c>
      <c r="G88">
        <v>1560816</v>
      </c>
      <c r="H88">
        <v>3336432</v>
      </c>
      <c r="I88">
        <v>4897248</v>
      </c>
      <c r="J88">
        <v>0</v>
      </c>
      <c r="K88" t="s">
        <v>45</v>
      </c>
      <c r="L88" t="s">
        <v>45</v>
      </c>
      <c r="M88">
        <v>178</v>
      </c>
      <c r="N88">
        <v>1</v>
      </c>
      <c r="O88">
        <v>129</v>
      </c>
      <c r="P88">
        <v>4</v>
      </c>
      <c r="Q88">
        <v>0.72471910100000003</v>
      </c>
      <c r="R88">
        <v>2.2471910000000001E-2</v>
      </c>
      <c r="S88">
        <v>5.617978E-3</v>
      </c>
      <c r="T88">
        <v>17736.545450000001</v>
      </c>
      <c r="U88">
        <v>161.29130929999999</v>
      </c>
      <c r="V88">
        <v>1</v>
      </c>
      <c r="W88" t="s">
        <v>295</v>
      </c>
      <c r="X88">
        <v>-76.974670399999994</v>
      </c>
      <c r="Y88">
        <v>38.848561699999998</v>
      </c>
      <c r="Z88">
        <v>8</v>
      </c>
      <c r="AA88" t="s">
        <v>576</v>
      </c>
    </row>
    <row r="89" spans="1:27" hidden="1" x14ac:dyDescent="0.25">
      <c r="A89" s="3">
        <v>452</v>
      </c>
      <c r="B89" t="s">
        <v>625</v>
      </c>
      <c r="C89" t="s">
        <v>41</v>
      </c>
      <c r="D89" s="3">
        <v>1520</v>
      </c>
      <c r="E89" t="s">
        <v>38</v>
      </c>
      <c r="F89">
        <v>356000</v>
      </c>
      <c r="G89">
        <v>141737725</v>
      </c>
      <c r="H89">
        <v>4007</v>
      </c>
      <c r="I89">
        <v>141741732</v>
      </c>
      <c r="J89">
        <v>0</v>
      </c>
      <c r="K89" t="s">
        <v>42</v>
      </c>
      <c r="M89">
        <v>755</v>
      </c>
      <c r="N89">
        <v>0</v>
      </c>
      <c r="O89">
        <v>644</v>
      </c>
      <c r="P89">
        <v>276</v>
      </c>
      <c r="Q89">
        <v>0.852980132</v>
      </c>
      <c r="R89">
        <v>0.36556291400000002</v>
      </c>
      <c r="S89">
        <v>0</v>
      </c>
      <c r="T89">
        <v>93248.503289999993</v>
      </c>
      <c r="U89">
        <v>398.13967700000001</v>
      </c>
      <c r="V89">
        <v>1</v>
      </c>
      <c r="W89" t="s">
        <v>43</v>
      </c>
      <c r="X89">
        <v>-77.001422700000006</v>
      </c>
      <c r="Y89">
        <v>38.839355900000001</v>
      </c>
      <c r="Z89">
        <v>8</v>
      </c>
      <c r="AA89" t="s">
        <v>44</v>
      </c>
    </row>
    <row r="90" spans="1:27" hidden="1" x14ac:dyDescent="0.25">
      <c r="A90" s="3">
        <v>462</v>
      </c>
      <c r="B90" t="s">
        <v>625</v>
      </c>
      <c r="C90" t="s">
        <v>41</v>
      </c>
      <c r="D90" s="3" t="s">
        <v>45</v>
      </c>
      <c r="E90" t="s">
        <v>46</v>
      </c>
      <c r="F90" t="s">
        <v>45</v>
      </c>
      <c r="G90">
        <v>0</v>
      </c>
      <c r="H90">
        <v>0</v>
      </c>
      <c r="I90">
        <v>0</v>
      </c>
      <c r="J90">
        <v>0</v>
      </c>
      <c r="K90" t="s">
        <v>45</v>
      </c>
      <c r="L90" t="s">
        <v>45</v>
      </c>
      <c r="M90">
        <v>591</v>
      </c>
      <c r="N90">
        <v>0</v>
      </c>
      <c r="O90">
        <v>0</v>
      </c>
      <c r="P90">
        <v>52</v>
      </c>
      <c r="Q90">
        <v>0</v>
      </c>
      <c r="R90">
        <v>8.7986464E-2</v>
      </c>
      <c r="S90">
        <v>0</v>
      </c>
      <c r="T90" t="s">
        <v>45</v>
      </c>
      <c r="U90" t="s">
        <v>45</v>
      </c>
      <c r="V90">
        <v>1</v>
      </c>
      <c r="W90" t="s">
        <v>45</v>
      </c>
      <c r="X90">
        <v>-77.001422700000006</v>
      </c>
      <c r="Y90">
        <v>38.839355900000001</v>
      </c>
      <c r="Z90">
        <v>8</v>
      </c>
      <c r="AA90" t="s">
        <v>47</v>
      </c>
    </row>
    <row r="91" spans="1:27" hidden="1" x14ac:dyDescent="0.25">
      <c r="A91" s="3">
        <v>204</v>
      </c>
      <c r="B91" t="s">
        <v>625</v>
      </c>
      <c r="C91" t="s">
        <v>48</v>
      </c>
      <c r="D91" s="3">
        <v>563</v>
      </c>
      <c r="E91" t="s">
        <v>27</v>
      </c>
      <c r="F91">
        <v>79792</v>
      </c>
      <c r="G91">
        <v>1446450</v>
      </c>
      <c r="H91">
        <v>59943000</v>
      </c>
      <c r="I91">
        <v>61389450</v>
      </c>
      <c r="J91">
        <v>1</v>
      </c>
      <c r="K91" t="s">
        <v>49</v>
      </c>
      <c r="L91" t="s">
        <v>50</v>
      </c>
      <c r="M91">
        <v>508</v>
      </c>
      <c r="N91">
        <v>279</v>
      </c>
      <c r="O91">
        <v>181</v>
      </c>
      <c r="P91">
        <v>54</v>
      </c>
      <c r="Q91">
        <v>0.356299213</v>
      </c>
      <c r="R91">
        <v>0.106299213</v>
      </c>
      <c r="S91">
        <v>0.549212598</v>
      </c>
      <c r="T91">
        <v>2569.1829480000001</v>
      </c>
      <c r="U91">
        <v>18.127757169999999</v>
      </c>
      <c r="V91">
        <v>1</v>
      </c>
      <c r="W91" t="s">
        <v>39</v>
      </c>
      <c r="X91">
        <v>-77.040516299999993</v>
      </c>
      <c r="Y91">
        <v>38.934790100000001</v>
      </c>
      <c r="Z91">
        <v>1</v>
      </c>
      <c r="AA91" t="s">
        <v>51</v>
      </c>
    </row>
    <row r="92" spans="1:27" hidden="1" x14ac:dyDescent="0.25">
      <c r="A92" s="3">
        <v>205</v>
      </c>
      <c r="B92" t="s">
        <v>625</v>
      </c>
      <c r="C92" t="s">
        <v>52</v>
      </c>
      <c r="D92" s="3">
        <v>486</v>
      </c>
      <c r="E92" t="s">
        <v>27</v>
      </c>
      <c r="F92">
        <v>72496</v>
      </c>
      <c r="G92">
        <v>17867772</v>
      </c>
      <c r="H92">
        <v>0</v>
      </c>
      <c r="I92">
        <v>17867772</v>
      </c>
      <c r="J92">
        <v>1</v>
      </c>
      <c r="K92" t="s">
        <v>53</v>
      </c>
      <c r="L92" t="s">
        <v>54</v>
      </c>
      <c r="M92">
        <v>602</v>
      </c>
      <c r="N92">
        <v>193</v>
      </c>
      <c r="O92">
        <v>284</v>
      </c>
      <c r="P92">
        <v>72</v>
      </c>
      <c r="Q92">
        <v>0.47176079700000001</v>
      </c>
      <c r="R92">
        <v>0.11960132900000001</v>
      </c>
      <c r="S92">
        <v>0.32059800700000002</v>
      </c>
      <c r="T92">
        <v>36764.962959999997</v>
      </c>
      <c r="U92">
        <v>246.4656257</v>
      </c>
      <c r="V92">
        <v>1</v>
      </c>
      <c r="W92" t="s">
        <v>43</v>
      </c>
      <c r="X92">
        <v>-77.018457999999995</v>
      </c>
      <c r="Y92">
        <v>38.947961900000003</v>
      </c>
      <c r="Z92">
        <v>4</v>
      </c>
      <c r="AA92" t="s">
        <v>55</v>
      </c>
    </row>
    <row r="93" spans="1:27" hidden="1" x14ac:dyDescent="0.25">
      <c r="A93" s="3">
        <v>3068</v>
      </c>
      <c r="B93" t="s">
        <v>624</v>
      </c>
      <c r="C93" t="s">
        <v>303</v>
      </c>
      <c r="D93" s="3">
        <v>620</v>
      </c>
      <c r="E93" t="s">
        <v>85</v>
      </c>
      <c r="F93">
        <v>44179</v>
      </c>
      <c r="G93">
        <v>4551672</v>
      </c>
      <c r="H93">
        <v>10327944</v>
      </c>
      <c r="I93">
        <v>14879616</v>
      </c>
      <c r="J93">
        <v>1</v>
      </c>
      <c r="K93" t="s">
        <v>45</v>
      </c>
      <c r="L93" t="s">
        <v>45</v>
      </c>
      <c r="M93">
        <v>551</v>
      </c>
      <c r="N93">
        <v>0</v>
      </c>
      <c r="O93">
        <v>48</v>
      </c>
      <c r="P93">
        <v>23</v>
      </c>
      <c r="Q93">
        <v>8.7114337999999999E-2</v>
      </c>
      <c r="R93">
        <v>4.1742287000000003E-2</v>
      </c>
      <c r="S93">
        <v>0</v>
      </c>
      <c r="T93">
        <v>7341.4064520000002</v>
      </c>
      <c r="U93">
        <v>103.02795450000001</v>
      </c>
      <c r="V93">
        <v>1</v>
      </c>
      <c r="W93" t="s">
        <v>295</v>
      </c>
      <c r="X93">
        <v>-77.023307900000006</v>
      </c>
      <c r="Y93">
        <v>38.895305499999999</v>
      </c>
      <c r="Z93">
        <v>2</v>
      </c>
      <c r="AA93" t="s">
        <v>304</v>
      </c>
    </row>
    <row r="94" spans="1:27" hidden="1" x14ac:dyDescent="0.25">
      <c r="A94" s="3">
        <v>206</v>
      </c>
      <c r="B94" t="s">
        <v>625</v>
      </c>
      <c r="C94" t="s">
        <v>56</v>
      </c>
      <c r="D94" s="3">
        <v>430</v>
      </c>
      <c r="E94" t="s">
        <v>27</v>
      </c>
      <c r="F94">
        <v>77488</v>
      </c>
      <c r="G94">
        <v>14813933</v>
      </c>
      <c r="H94">
        <v>-24188</v>
      </c>
      <c r="I94">
        <v>14789745</v>
      </c>
      <c r="J94">
        <v>1</v>
      </c>
      <c r="K94" t="s">
        <v>57</v>
      </c>
      <c r="L94" t="s">
        <v>58</v>
      </c>
      <c r="M94">
        <v>438</v>
      </c>
      <c r="N94">
        <v>1</v>
      </c>
      <c r="O94">
        <v>243</v>
      </c>
      <c r="P94">
        <v>79</v>
      </c>
      <c r="Q94">
        <v>0.55479452100000004</v>
      </c>
      <c r="R94">
        <v>0.18036529700000001</v>
      </c>
      <c r="S94">
        <v>2.2831050000000001E-3</v>
      </c>
      <c r="T94">
        <v>34451.006979999998</v>
      </c>
      <c r="U94">
        <v>191.17712420000001</v>
      </c>
      <c r="V94">
        <v>1</v>
      </c>
      <c r="W94" t="s">
        <v>35</v>
      </c>
      <c r="X94">
        <v>-76.9556094</v>
      </c>
      <c r="Y94">
        <v>38.864607100000001</v>
      </c>
      <c r="Z94">
        <v>7</v>
      </c>
      <c r="AA94" t="s">
        <v>59</v>
      </c>
    </row>
    <row r="95" spans="1:27" hidden="1" x14ac:dyDescent="0.25">
      <c r="A95" s="3">
        <v>402</v>
      </c>
      <c r="B95" t="s">
        <v>625</v>
      </c>
      <c r="C95" t="s">
        <v>60</v>
      </c>
      <c r="D95" s="3">
        <v>620</v>
      </c>
      <c r="E95" t="s">
        <v>38</v>
      </c>
      <c r="F95">
        <v>180000</v>
      </c>
      <c r="G95">
        <v>671104</v>
      </c>
      <c r="H95">
        <v>77074000</v>
      </c>
      <c r="I95">
        <v>77745104</v>
      </c>
      <c r="J95">
        <v>1</v>
      </c>
      <c r="M95">
        <v>449</v>
      </c>
      <c r="N95">
        <v>3</v>
      </c>
      <c r="O95">
        <v>113</v>
      </c>
      <c r="P95">
        <v>0</v>
      </c>
      <c r="Q95">
        <v>0.251670379</v>
      </c>
      <c r="R95">
        <v>0</v>
      </c>
      <c r="S95">
        <v>6.6815140000000004E-3</v>
      </c>
      <c r="T95">
        <v>1082.425806</v>
      </c>
      <c r="U95">
        <v>3.7283555559999999</v>
      </c>
      <c r="V95">
        <v>1</v>
      </c>
      <c r="W95" t="s">
        <v>30</v>
      </c>
      <c r="X95">
        <v>-77.0239586</v>
      </c>
      <c r="Y95">
        <v>38.923581900000002</v>
      </c>
      <c r="Z95">
        <v>1</v>
      </c>
      <c r="AA95" t="s">
        <v>61</v>
      </c>
    </row>
    <row r="96" spans="1:27" hidden="1" x14ac:dyDescent="0.25">
      <c r="A96" s="3">
        <v>212</v>
      </c>
      <c r="B96" t="s">
        <v>625</v>
      </c>
      <c r="C96" t="s">
        <v>62</v>
      </c>
      <c r="D96" s="3">
        <v>369</v>
      </c>
      <c r="E96" t="s">
        <v>27</v>
      </c>
      <c r="F96">
        <v>47500</v>
      </c>
      <c r="G96">
        <v>4475354</v>
      </c>
      <c r="H96">
        <v>0</v>
      </c>
      <c r="I96">
        <v>4475354</v>
      </c>
      <c r="J96">
        <v>1</v>
      </c>
      <c r="K96" t="s">
        <v>33</v>
      </c>
      <c r="L96" t="s">
        <v>34</v>
      </c>
      <c r="M96">
        <v>368</v>
      </c>
      <c r="N96">
        <v>5</v>
      </c>
      <c r="O96">
        <v>23</v>
      </c>
      <c r="P96">
        <v>22</v>
      </c>
      <c r="Q96">
        <v>6.25E-2</v>
      </c>
      <c r="R96">
        <v>5.9782609E-2</v>
      </c>
      <c r="S96">
        <v>1.3586957E-2</v>
      </c>
      <c r="T96">
        <v>12128.330620000001</v>
      </c>
      <c r="U96">
        <v>94.217978950000003</v>
      </c>
      <c r="V96">
        <v>1</v>
      </c>
      <c r="W96" t="s">
        <v>35</v>
      </c>
      <c r="X96">
        <v>-77.001371199999994</v>
      </c>
      <c r="Y96">
        <v>38.884720199999997</v>
      </c>
      <c r="Z96">
        <v>6</v>
      </c>
      <c r="AA96" t="s">
        <v>63</v>
      </c>
    </row>
    <row r="97" spans="1:27" hidden="1" x14ac:dyDescent="0.25">
      <c r="A97" s="3">
        <v>142</v>
      </c>
      <c r="B97" t="s">
        <v>624</v>
      </c>
      <c r="C97" t="s">
        <v>578</v>
      </c>
      <c r="D97" s="3">
        <v>140</v>
      </c>
      <c r="E97" t="s">
        <v>27</v>
      </c>
      <c r="F97">
        <v>10776</v>
      </c>
      <c r="G97">
        <v>3405436</v>
      </c>
      <c r="H97">
        <v>5098368</v>
      </c>
      <c r="I97">
        <v>8503804</v>
      </c>
      <c r="J97">
        <v>0</v>
      </c>
      <c r="K97" t="s">
        <v>45</v>
      </c>
      <c r="L97" t="s">
        <v>45</v>
      </c>
      <c r="M97">
        <v>272</v>
      </c>
      <c r="N97">
        <v>102</v>
      </c>
      <c r="O97">
        <v>93</v>
      </c>
      <c r="P97">
        <v>77</v>
      </c>
      <c r="Q97">
        <v>0.34191176499999998</v>
      </c>
      <c r="R97">
        <v>0.28308823500000002</v>
      </c>
      <c r="S97">
        <v>0.375</v>
      </c>
      <c r="T97">
        <v>24324.542860000001</v>
      </c>
      <c r="U97">
        <v>316.0204157</v>
      </c>
      <c r="V97">
        <v>1</v>
      </c>
      <c r="W97" t="s">
        <v>295</v>
      </c>
      <c r="X97">
        <v>-77.0283582</v>
      </c>
      <c r="Y97">
        <v>38.940717100000001</v>
      </c>
      <c r="Z97">
        <v>4</v>
      </c>
      <c r="AA97" t="s">
        <v>579</v>
      </c>
    </row>
    <row r="98" spans="1:27" hidden="1" x14ac:dyDescent="0.25">
      <c r="A98" s="3">
        <v>142</v>
      </c>
      <c r="B98" t="s">
        <v>624</v>
      </c>
      <c r="C98" t="s">
        <v>580</v>
      </c>
      <c r="D98" s="3">
        <v>142</v>
      </c>
      <c r="E98" t="s">
        <v>27</v>
      </c>
      <c r="F98">
        <v>3900</v>
      </c>
      <c r="G98">
        <v>3405436</v>
      </c>
      <c r="H98">
        <v>5098368</v>
      </c>
      <c r="I98">
        <v>8503804</v>
      </c>
      <c r="J98">
        <v>0</v>
      </c>
      <c r="K98" t="s">
        <v>45</v>
      </c>
      <c r="L98" t="s">
        <v>45</v>
      </c>
      <c r="M98">
        <v>272</v>
      </c>
      <c r="N98">
        <v>102</v>
      </c>
      <c r="O98">
        <v>93</v>
      </c>
      <c r="P98">
        <v>77</v>
      </c>
      <c r="Q98">
        <v>0.34191176499999998</v>
      </c>
      <c r="R98">
        <v>0.28308823500000002</v>
      </c>
      <c r="S98">
        <v>0.375</v>
      </c>
      <c r="T98">
        <v>23981.943660000001</v>
      </c>
      <c r="U98">
        <v>873.18871790000003</v>
      </c>
      <c r="V98">
        <v>1</v>
      </c>
      <c r="W98" t="s">
        <v>295</v>
      </c>
      <c r="X98">
        <v>-77.028589400000001</v>
      </c>
      <c r="Y98">
        <v>38.940505399999999</v>
      </c>
      <c r="Z98">
        <v>4</v>
      </c>
      <c r="AA98" t="s">
        <v>579</v>
      </c>
    </row>
    <row r="99" spans="1:27" ht="30" hidden="1" x14ac:dyDescent="0.25">
      <c r="A99" s="3">
        <v>142</v>
      </c>
      <c r="B99" t="s">
        <v>624</v>
      </c>
      <c r="C99" s="1" t="s">
        <v>290</v>
      </c>
      <c r="D99" s="3">
        <v>254</v>
      </c>
      <c r="E99" t="s">
        <v>27</v>
      </c>
      <c r="F99">
        <v>6000</v>
      </c>
      <c r="G99">
        <v>3405436</v>
      </c>
      <c r="H99">
        <v>5098368</v>
      </c>
      <c r="I99">
        <v>8503804</v>
      </c>
      <c r="J99">
        <v>0</v>
      </c>
      <c r="K99" t="s">
        <v>45</v>
      </c>
      <c r="L99" t="s">
        <v>45</v>
      </c>
      <c r="M99">
        <v>272</v>
      </c>
      <c r="N99">
        <v>102</v>
      </c>
      <c r="O99">
        <v>93</v>
      </c>
      <c r="P99">
        <v>77</v>
      </c>
      <c r="Q99">
        <v>0.34191176499999998</v>
      </c>
      <c r="R99">
        <v>0.28308823500000002</v>
      </c>
      <c r="S99">
        <v>0.375</v>
      </c>
      <c r="T99">
        <v>13407.228349999999</v>
      </c>
      <c r="U99">
        <v>567.57266670000001</v>
      </c>
      <c r="V99">
        <v>1</v>
      </c>
      <c r="W99" t="s">
        <v>295</v>
      </c>
      <c r="X99">
        <v>-77.031210000000002</v>
      </c>
      <c r="Y99">
        <v>38.943440000000002</v>
      </c>
      <c r="Z99">
        <v>4</v>
      </c>
      <c r="AA99" t="s">
        <v>579</v>
      </c>
    </row>
    <row r="100" spans="1:27" hidden="1" x14ac:dyDescent="0.25">
      <c r="A100" s="3">
        <v>213</v>
      </c>
      <c r="B100" t="s">
        <v>625</v>
      </c>
      <c r="C100" t="s">
        <v>64</v>
      </c>
      <c r="D100" s="3">
        <v>584</v>
      </c>
      <c r="E100" t="s">
        <v>65</v>
      </c>
      <c r="F100">
        <v>78000</v>
      </c>
      <c r="G100">
        <v>22265461</v>
      </c>
      <c r="H100">
        <v>0</v>
      </c>
      <c r="I100">
        <v>22265461</v>
      </c>
      <c r="J100">
        <v>1</v>
      </c>
      <c r="L100" t="s">
        <v>66</v>
      </c>
      <c r="M100">
        <v>639</v>
      </c>
      <c r="N100">
        <v>379</v>
      </c>
      <c r="O100">
        <v>302</v>
      </c>
      <c r="P100">
        <v>78</v>
      </c>
      <c r="Q100">
        <v>0.47261345900000001</v>
      </c>
      <c r="R100">
        <v>0.122065728</v>
      </c>
      <c r="S100">
        <v>0.59311424099999999</v>
      </c>
      <c r="T100">
        <v>38125.789380000002</v>
      </c>
      <c r="U100">
        <v>285.4546282</v>
      </c>
      <c r="V100">
        <v>1</v>
      </c>
      <c r="W100" t="s">
        <v>39</v>
      </c>
      <c r="X100">
        <v>-77.030158599999993</v>
      </c>
      <c r="Y100">
        <v>38.9607113</v>
      </c>
      <c r="Z100">
        <v>4</v>
      </c>
      <c r="AA100" t="s">
        <v>67</v>
      </c>
    </row>
    <row r="101" spans="1:27" hidden="1" x14ac:dyDescent="0.25">
      <c r="A101" s="3">
        <v>126</v>
      </c>
      <c r="B101" t="s">
        <v>624</v>
      </c>
      <c r="C101" t="s">
        <v>581</v>
      </c>
      <c r="D101" s="3">
        <v>100</v>
      </c>
      <c r="E101" t="s">
        <v>46</v>
      </c>
      <c r="F101" t="s">
        <v>45</v>
      </c>
      <c r="G101">
        <v>8206459</v>
      </c>
      <c r="H101">
        <v>9222048</v>
      </c>
      <c r="I101">
        <v>17428507</v>
      </c>
      <c r="J101">
        <v>0</v>
      </c>
      <c r="K101" t="s">
        <v>45</v>
      </c>
      <c r="L101" t="s">
        <v>45</v>
      </c>
      <c r="M101">
        <v>492</v>
      </c>
      <c r="N101">
        <v>50</v>
      </c>
      <c r="O101">
        <v>20</v>
      </c>
      <c r="P101">
        <v>5</v>
      </c>
      <c r="Q101">
        <v>4.0650407E-2</v>
      </c>
      <c r="R101">
        <v>1.0162602E-2</v>
      </c>
      <c r="S101">
        <v>0.101626016</v>
      </c>
      <c r="T101">
        <v>82064.59</v>
      </c>
      <c r="U101" t="s">
        <v>45</v>
      </c>
      <c r="V101">
        <v>1</v>
      </c>
      <c r="W101" t="s">
        <v>295</v>
      </c>
      <c r="X101">
        <v>-77.040516299999993</v>
      </c>
      <c r="Y101">
        <v>38.934790100000001</v>
      </c>
      <c r="Z101">
        <v>1</v>
      </c>
      <c r="AA101" t="s">
        <v>582</v>
      </c>
    </row>
    <row r="102" spans="1:27" hidden="1" x14ac:dyDescent="0.25">
      <c r="A102" s="3">
        <v>126</v>
      </c>
      <c r="B102" t="s">
        <v>624</v>
      </c>
      <c r="C102" t="s">
        <v>583</v>
      </c>
      <c r="D102" s="3">
        <v>180</v>
      </c>
      <c r="E102" t="s">
        <v>46</v>
      </c>
      <c r="F102" t="s">
        <v>45</v>
      </c>
      <c r="G102">
        <v>8206459</v>
      </c>
      <c r="H102">
        <v>9222048</v>
      </c>
      <c r="I102">
        <v>17428507</v>
      </c>
      <c r="J102">
        <v>0</v>
      </c>
      <c r="K102" t="s">
        <v>45</v>
      </c>
      <c r="L102" t="s">
        <v>45</v>
      </c>
      <c r="M102">
        <v>492</v>
      </c>
      <c r="N102">
        <v>50</v>
      </c>
      <c r="O102">
        <v>20</v>
      </c>
      <c r="P102">
        <v>5</v>
      </c>
      <c r="Q102">
        <v>4.0650407E-2</v>
      </c>
      <c r="R102">
        <v>1.0162602E-2</v>
      </c>
      <c r="S102">
        <v>0.101626016</v>
      </c>
      <c r="T102">
        <v>45591.438889999998</v>
      </c>
      <c r="U102" t="s">
        <v>45</v>
      </c>
      <c r="V102">
        <v>1</v>
      </c>
      <c r="W102" t="s">
        <v>295</v>
      </c>
      <c r="X102">
        <v>-77.039802100000003</v>
      </c>
      <c r="Y102">
        <v>38.920962500000002</v>
      </c>
      <c r="Z102">
        <v>1</v>
      </c>
      <c r="AA102" t="s">
        <v>582</v>
      </c>
    </row>
    <row r="103" spans="1:27" hidden="1" x14ac:dyDescent="0.25">
      <c r="A103" s="3">
        <v>126</v>
      </c>
      <c r="B103" t="s">
        <v>624</v>
      </c>
      <c r="C103" t="s">
        <v>584</v>
      </c>
      <c r="D103" s="3">
        <v>206</v>
      </c>
      <c r="E103" t="s">
        <v>46</v>
      </c>
      <c r="F103">
        <v>26940</v>
      </c>
      <c r="G103">
        <v>8206459</v>
      </c>
      <c r="H103">
        <v>9222048</v>
      </c>
      <c r="I103">
        <v>17428507</v>
      </c>
      <c r="J103">
        <v>0</v>
      </c>
      <c r="K103" t="s">
        <v>45</v>
      </c>
      <c r="L103" t="s">
        <v>45</v>
      </c>
      <c r="M103">
        <v>492</v>
      </c>
      <c r="N103">
        <v>50</v>
      </c>
      <c r="O103">
        <v>20</v>
      </c>
      <c r="P103">
        <v>5</v>
      </c>
      <c r="Q103">
        <v>4.0650407E-2</v>
      </c>
      <c r="R103">
        <v>1.0162602E-2</v>
      </c>
      <c r="S103">
        <v>0.101626016</v>
      </c>
      <c r="T103">
        <v>39837.179609999999</v>
      </c>
      <c r="U103">
        <v>304.6198589</v>
      </c>
      <c r="V103">
        <v>1</v>
      </c>
      <c r="W103" t="s">
        <v>295</v>
      </c>
      <c r="X103">
        <v>-77.025031400000003</v>
      </c>
      <c r="Y103">
        <v>38.939189200000001</v>
      </c>
      <c r="Z103">
        <v>4</v>
      </c>
      <c r="AA103" t="s">
        <v>582</v>
      </c>
    </row>
    <row r="104" spans="1:27" hidden="1" x14ac:dyDescent="0.25">
      <c r="A104" s="3" t="s">
        <v>45</v>
      </c>
      <c r="B104" t="s">
        <v>625</v>
      </c>
      <c r="C104" t="s">
        <v>68</v>
      </c>
      <c r="D104" s="3">
        <v>540</v>
      </c>
      <c r="E104" t="s">
        <v>69</v>
      </c>
      <c r="F104">
        <v>110000</v>
      </c>
      <c r="G104">
        <v>58053351</v>
      </c>
      <c r="H104">
        <v>-1202174</v>
      </c>
      <c r="I104">
        <v>56851177</v>
      </c>
      <c r="J104">
        <v>1</v>
      </c>
      <c r="K104" t="s">
        <v>45</v>
      </c>
      <c r="L104" t="s">
        <v>70</v>
      </c>
      <c r="M104" t="s">
        <v>45</v>
      </c>
      <c r="N104" t="s">
        <v>45</v>
      </c>
      <c r="O104" t="s">
        <v>45</v>
      </c>
      <c r="P104" t="s">
        <v>45</v>
      </c>
      <c r="Q104" t="s">
        <v>45</v>
      </c>
      <c r="R104" t="s">
        <v>45</v>
      </c>
      <c r="S104" t="s">
        <v>45</v>
      </c>
      <c r="T104">
        <v>107506.2056</v>
      </c>
      <c r="U104">
        <v>527.7577364</v>
      </c>
      <c r="V104">
        <v>1</v>
      </c>
      <c r="W104" t="s">
        <v>43</v>
      </c>
      <c r="X104">
        <v>-76.991816900000003</v>
      </c>
      <c r="Y104">
        <v>38.937414400000002</v>
      </c>
      <c r="Z104">
        <v>5</v>
      </c>
      <c r="AA104" t="s">
        <v>71</v>
      </c>
    </row>
    <row r="105" spans="1:27" hidden="1" x14ac:dyDescent="0.25">
      <c r="A105" s="3">
        <v>404</v>
      </c>
      <c r="B105" t="s">
        <v>625</v>
      </c>
      <c r="C105" t="s">
        <v>72</v>
      </c>
      <c r="D105" s="3">
        <v>804</v>
      </c>
      <c r="E105" t="s">
        <v>65</v>
      </c>
      <c r="F105">
        <v>215392</v>
      </c>
      <c r="G105">
        <v>131951</v>
      </c>
      <c r="H105">
        <v>20636000</v>
      </c>
      <c r="I105">
        <v>20767951</v>
      </c>
      <c r="J105">
        <v>1</v>
      </c>
      <c r="L105" t="s">
        <v>34</v>
      </c>
      <c r="M105">
        <v>353</v>
      </c>
      <c r="N105">
        <v>23</v>
      </c>
      <c r="O105">
        <v>241</v>
      </c>
      <c r="P105">
        <v>56</v>
      </c>
      <c r="Q105">
        <v>0.68271954700000004</v>
      </c>
      <c r="R105">
        <v>0.15864022699999999</v>
      </c>
      <c r="S105">
        <v>6.5155806999999996E-2</v>
      </c>
      <c r="T105">
        <v>164.11815920000001</v>
      </c>
      <c r="U105">
        <v>0.61260863899999995</v>
      </c>
      <c r="V105">
        <v>1</v>
      </c>
      <c r="W105" t="s">
        <v>30</v>
      </c>
      <c r="X105">
        <v>-76.970889400000004</v>
      </c>
      <c r="Y105">
        <v>38.902691099999998</v>
      </c>
      <c r="Z105">
        <v>5</v>
      </c>
      <c r="AA105" t="s">
        <v>73</v>
      </c>
    </row>
    <row r="106" spans="1:27" hidden="1" x14ac:dyDescent="0.25">
      <c r="A106" s="3">
        <v>296</v>
      </c>
      <c r="B106" t="s">
        <v>625</v>
      </c>
      <c r="C106" t="s">
        <v>605</v>
      </c>
      <c r="D106" s="3">
        <v>609</v>
      </c>
      <c r="E106" t="s">
        <v>27</v>
      </c>
      <c r="F106">
        <v>82192</v>
      </c>
      <c r="G106">
        <v>11264300</v>
      </c>
      <c r="H106">
        <v>0</v>
      </c>
      <c r="I106">
        <v>11264300</v>
      </c>
      <c r="J106">
        <v>1</v>
      </c>
      <c r="K106" t="s">
        <v>123</v>
      </c>
      <c r="L106" t="s">
        <v>92</v>
      </c>
      <c r="M106">
        <v>465</v>
      </c>
      <c r="N106">
        <v>290</v>
      </c>
      <c r="O106">
        <v>235</v>
      </c>
      <c r="P106">
        <v>52</v>
      </c>
      <c r="Q106">
        <v>0.50537634399999998</v>
      </c>
      <c r="R106">
        <v>0.11182795700000001</v>
      </c>
      <c r="S106">
        <v>0.62365591399999998</v>
      </c>
      <c r="T106">
        <v>18496.38752</v>
      </c>
      <c r="U106">
        <v>137.04861790000001</v>
      </c>
      <c r="V106">
        <v>1</v>
      </c>
      <c r="W106" t="s">
        <v>35</v>
      </c>
      <c r="X106">
        <v>-77.020820099999995</v>
      </c>
      <c r="Y106">
        <v>38.933975199999999</v>
      </c>
      <c r="Z106">
        <v>1</v>
      </c>
      <c r="AA106" t="s">
        <v>606</v>
      </c>
    </row>
    <row r="107" spans="1:27" hidden="1" x14ac:dyDescent="0.25">
      <c r="A107" s="3">
        <v>346</v>
      </c>
      <c r="B107" t="s">
        <v>625</v>
      </c>
      <c r="C107" t="s">
        <v>607</v>
      </c>
      <c r="D107" s="3">
        <v>480</v>
      </c>
      <c r="E107" t="s">
        <v>65</v>
      </c>
      <c r="F107">
        <v>69392</v>
      </c>
      <c r="G107">
        <v>6533765</v>
      </c>
      <c r="H107">
        <v>0</v>
      </c>
      <c r="I107">
        <v>6533765</v>
      </c>
      <c r="J107">
        <v>1</v>
      </c>
      <c r="K107" t="s">
        <v>78</v>
      </c>
      <c r="L107" t="s">
        <v>70</v>
      </c>
      <c r="M107">
        <v>225</v>
      </c>
      <c r="N107">
        <v>8</v>
      </c>
      <c r="O107">
        <v>108</v>
      </c>
      <c r="P107">
        <v>29</v>
      </c>
      <c r="Q107">
        <v>0.48</v>
      </c>
      <c r="R107">
        <v>0.12888888900000001</v>
      </c>
      <c r="S107">
        <v>3.5555556000000002E-2</v>
      </c>
      <c r="T107">
        <v>13612.010420000001</v>
      </c>
      <c r="U107">
        <v>94.157323610000006</v>
      </c>
      <c r="V107">
        <v>1</v>
      </c>
      <c r="W107" t="s">
        <v>35</v>
      </c>
      <c r="X107">
        <v>-76.984821600000004</v>
      </c>
      <c r="Y107">
        <v>38.942007500000003</v>
      </c>
      <c r="Z107">
        <v>5</v>
      </c>
      <c r="AA107" t="s">
        <v>608</v>
      </c>
    </row>
    <row r="108" spans="1:27" hidden="1" x14ac:dyDescent="0.25">
      <c r="A108" s="3">
        <v>220</v>
      </c>
      <c r="B108" t="s">
        <v>625</v>
      </c>
      <c r="C108" t="s">
        <v>77</v>
      </c>
      <c r="D108" s="3">
        <v>450</v>
      </c>
      <c r="E108" t="s">
        <v>65</v>
      </c>
      <c r="F108">
        <v>69696</v>
      </c>
      <c r="G108">
        <v>8239048</v>
      </c>
      <c r="H108">
        <v>0</v>
      </c>
      <c r="I108">
        <v>8239048</v>
      </c>
      <c r="J108">
        <v>1</v>
      </c>
      <c r="K108" t="s">
        <v>78</v>
      </c>
      <c r="L108" t="s">
        <v>70</v>
      </c>
      <c r="M108">
        <v>297</v>
      </c>
      <c r="N108">
        <v>14</v>
      </c>
      <c r="O108">
        <v>156</v>
      </c>
      <c r="P108">
        <v>53</v>
      </c>
      <c r="Q108">
        <v>0.52525252499999997</v>
      </c>
      <c r="R108">
        <v>0.17845117799999999</v>
      </c>
      <c r="S108">
        <v>4.7138047000000002E-2</v>
      </c>
      <c r="T108">
        <v>18308.995559999999</v>
      </c>
      <c r="U108">
        <v>118.2140725</v>
      </c>
      <c r="V108">
        <v>1</v>
      </c>
      <c r="W108" t="s">
        <v>35</v>
      </c>
      <c r="X108">
        <v>-76.978891899999994</v>
      </c>
      <c r="Y108">
        <v>38.933611999999997</v>
      </c>
      <c r="Z108">
        <v>5</v>
      </c>
      <c r="AA108" t="s">
        <v>79</v>
      </c>
    </row>
    <row r="109" spans="1:27" hidden="1" x14ac:dyDescent="0.25">
      <c r="A109" s="3">
        <v>221</v>
      </c>
      <c r="B109" t="s">
        <v>625</v>
      </c>
      <c r="C109" t="s">
        <v>80</v>
      </c>
      <c r="D109" s="3">
        <v>400</v>
      </c>
      <c r="E109" t="s">
        <v>27</v>
      </c>
      <c r="F109">
        <v>94992</v>
      </c>
      <c r="G109">
        <v>2991980</v>
      </c>
      <c r="H109">
        <v>0</v>
      </c>
      <c r="I109">
        <v>2991980</v>
      </c>
      <c r="J109">
        <v>1</v>
      </c>
      <c r="K109" t="s">
        <v>28</v>
      </c>
      <c r="L109" t="s">
        <v>29</v>
      </c>
      <c r="M109">
        <v>360</v>
      </c>
      <c r="N109">
        <v>2</v>
      </c>
      <c r="O109">
        <v>244</v>
      </c>
      <c r="P109">
        <v>36</v>
      </c>
      <c r="Q109">
        <v>0.67777777800000005</v>
      </c>
      <c r="R109">
        <v>0.1</v>
      </c>
      <c r="S109">
        <v>5.5555559999999997E-3</v>
      </c>
      <c r="T109">
        <v>7479.95</v>
      </c>
      <c r="U109">
        <v>31.49717871</v>
      </c>
      <c r="V109">
        <v>1</v>
      </c>
      <c r="W109" t="s">
        <v>35</v>
      </c>
      <c r="X109">
        <v>-76.923952999999997</v>
      </c>
      <c r="Y109">
        <v>38.900450200000002</v>
      </c>
      <c r="Z109">
        <v>7</v>
      </c>
      <c r="AA109" t="s">
        <v>81</v>
      </c>
    </row>
    <row r="110" spans="1:27" hidden="1" x14ac:dyDescent="0.25">
      <c r="A110" s="3">
        <v>247</v>
      </c>
      <c r="B110" t="s">
        <v>625</v>
      </c>
      <c r="C110" t="s">
        <v>82</v>
      </c>
      <c r="D110" s="3">
        <v>438</v>
      </c>
      <c r="E110" t="s">
        <v>27</v>
      </c>
      <c r="F110">
        <v>56000</v>
      </c>
      <c r="G110">
        <v>0</v>
      </c>
      <c r="H110">
        <v>12606000</v>
      </c>
      <c r="I110">
        <v>12606000</v>
      </c>
      <c r="J110">
        <v>1</v>
      </c>
      <c r="K110" t="s">
        <v>28</v>
      </c>
      <c r="L110" t="s">
        <v>29</v>
      </c>
      <c r="M110">
        <v>291</v>
      </c>
      <c r="N110">
        <v>2</v>
      </c>
      <c r="O110">
        <v>229</v>
      </c>
      <c r="P110">
        <v>40</v>
      </c>
      <c r="Q110">
        <v>0.786941581</v>
      </c>
      <c r="R110">
        <v>0.137457045</v>
      </c>
      <c r="S110">
        <v>6.8728519999999996E-3</v>
      </c>
      <c r="T110">
        <v>0</v>
      </c>
      <c r="U110">
        <v>0</v>
      </c>
      <c r="V110">
        <v>1</v>
      </c>
      <c r="W110" t="s">
        <v>30</v>
      </c>
      <c r="X110">
        <v>-76.926167100000001</v>
      </c>
      <c r="Y110">
        <v>38.883619000000003</v>
      </c>
      <c r="Z110">
        <v>7</v>
      </c>
      <c r="AA110" t="s">
        <v>83</v>
      </c>
    </row>
    <row r="111" spans="1:27" hidden="1" x14ac:dyDescent="0.25">
      <c r="A111" s="3">
        <v>1207</v>
      </c>
      <c r="B111" t="s">
        <v>624</v>
      </c>
      <c r="C111" t="s">
        <v>305</v>
      </c>
      <c r="D111" s="3">
        <v>1000</v>
      </c>
      <c r="E111" t="s">
        <v>38</v>
      </c>
      <c r="F111">
        <v>57033</v>
      </c>
      <c r="G111">
        <v>5546488</v>
      </c>
      <c r="H111">
        <v>6166776</v>
      </c>
      <c r="I111">
        <v>11713264</v>
      </c>
      <c r="J111">
        <v>1</v>
      </c>
      <c r="K111" t="s">
        <v>45</v>
      </c>
      <c r="L111" t="s">
        <v>45</v>
      </c>
      <c r="M111">
        <v>329</v>
      </c>
      <c r="N111">
        <v>50</v>
      </c>
      <c r="O111">
        <v>148</v>
      </c>
      <c r="P111">
        <v>60</v>
      </c>
      <c r="Q111">
        <v>0.44984802400000001</v>
      </c>
      <c r="R111">
        <v>0.18237082099999999</v>
      </c>
      <c r="S111">
        <v>0.151975684</v>
      </c>
      <c r="T111">
        <v>5546.4880000000003</v>
      </c>
      <c r="U111">
        <v>97.250504090000007</v>
      </c>
      <c r="V111">
        <v>1</v>
      </c>
      <c r="W111" t="s">
        <v>295</v>
      </c>
      <c r="X111">
        <v>-77.012629899999993</v>
      </c>
      <c r="Y111">
        <v>38.962686499999997</v>
      </c>
      <c r="Z111">
        <v>4</v>
      </c>
      <c r="AA111" t="s">
        <v>306</v>
      </c>
    </row>
    <row r="112" spans="1:27" hidden="1" x14ac:dyDescent="0.25">
      <c r="A112" s="3">
        <v>184</v>
      </c>
      <c r="B112" t="s">
        <v>624</v>
      </c>
      <c r="C112" t="s">
        <v>533</v>
      </c>
      <c r="D112" s="3">
        <v>1000</v>
      </c>
      <c r="E112" t="s">
        <v>27</v>
      </c>
      <c r="F112">
        <v>57033</v>
      </c>
      <c r="G112">
        <v>7704994.5259999996</v>
      </c>
      <c r="H112">
        <v>6035568</v>
      </c>
      <c r="I112">
        <v>13740562.529999999</v>
      </c>
      <c r="J112">
        <v>1</v>
      </c>
      <c r="K112" t="s">
        <v>45</v>
      </c>
      <c r="L112" t="s">
        <v>45</v>
      </c>
      <c r="M112">
        <v>322</v>
      </c>
      <c r="N112">
        <v>95</v>
      </c>
      <c r="O112">
        <v>72</v>
      </c>
      <c r="P112">
        <v>15</v>
      </c>
      <c r="Q112">
        <v>0.22360248399999999</v>
      </c>
      <c r="R112">
        <v>4.6583851000000003E-2</v>
      </c>
      <c r="S112">
        <v>0.29503105600000001</v>
      </c>
      <c r="T112">
        <v>7704.9945260000004</v>
      </c>
      <c r="U112">
        <v>135.0971284</v>
      </c>
      <c r="V112">
        <v>1</v>
      </c>
      <c r="W112" t="s">
        <v>295</v>
      </c>
      <c r="X112">
        <v>-77.012609100000006</v>
      </c>
      <c r="Y112">
        <v>38.962334400000003</v>
      </c>
      <c r="Z112">
        <v>4</v>
      </c>
      <c r="AA112" t="s">
        <v>534</v>
      </c>
    </row>
    <row r="113" spans="1:27" hidden="1" x14ac:dyDescent="0.25">
      <c r="A113" s="3">
        <v>182</v>
      </c>
      <c r="B113" t="s">
        <v>624</v>
      </c>
      <c r="C113" t="s">
        <v>535</v>
      </c>
      <c r="D113" s="3">
        <v>1000</v>
      </c>
      <c r="E113" t="s">
        <v>69</v>
      </c>
      <c r="F113">
        <v>57033</v>
      </c>
      <c r="G113">
        <v>5116360.4740000004</v>
      </c>
      <c r="H113">
        <v>5998080</v>
      </c>
      <c r="I113">
        <v>11114440.470000001</v>
      </c>
      <c r="J113">
        <v>1</v>
      </c>
      <c r="K113" t="s">
        <v>45</v>
      </c>
      <c r="L113" t="s">
        <v>45</v>
      </c>
      <c r="M113">
        <v>320</v>
      </c>
      <c r="N113">
        <v>38</v>
      </c>
      <c r="O113">
        <v>111</v>
      </c>
      <c r="P113">
        <v>56</v>
      </c>
      <c r="Q113">
        <v>0.34687499999999999</v>
      </c>
      <c r="R113">
        <v>0.17499999999999999</v>
      </c>
      <c r="S113">
        <v>0.11874999999999999</v>
      </c>
      <c r="T113">
        <v>5116.3604740000001</v>
      </c>
      <c r="U113">
        <v>89.708773399999998</v>
      </c>
      <c r="V113">
        <v>1</v>
      </c>
      <c r="W113" t="s">
        <v>295</v>
      </c>
      <c r="X113">
        <v>-77.011069699999993</v>
      </c>
      <c r="Y113">
        <v>38.962722200000002</v>
      </c>
      <c r="Z113">
        <v>4</v>
      </c>
      <c r="AA113" t="s">
        <v>536</v>
      </c>
    </row>
    <row r="114" spans="1:27" hidden="1" x14ac:dyDescent="0.25">
      <c r="A114" s="3">
        <v>360</v>
      </c>
      <c r="B114" t="s">
        <v>625</v>
      </c>
      <c r="C114" t="s">
        <v>609</v>
      </c>
      <c r="D114" s="3">
        <v>360</v>
      </c>
      <c r="E114" t="s">
        <v>65</v>
      </c>
      <c r="F114">
        <v>47200</v>
      </c>
      <c r="G114">
        <v>975866</v>
      </c>
      <c r="H114">
        <v>11987136</v>
      </c>
      <c r="I114">
        <v>12963002</v>
      </c>
      <c r="J114">
        <v>1</v>
      </c>
      <c r="K114" t="s">
        <v>45</v>
      </c>
      <c r="L114" t="s">
        <v>34</v>
      </c>
      <c r="M114">
        <v>310</v>
      </c>
      <c r="N114">
        <v>3</v>
      </c>
      <c r="O114">
        <v>25</v>
      </c>
      <c r="P114">
        <v>11</v>
      </c>
      <c r="Q114">
        <v>8.0645161000000007E-2</v>
      </c>
      <c r="R114">
        <v>3.5483871E-2</v>
      </c>
      <c r="S114">
        <v>9.6774189999999996E-3</v>
      </c>
      <c r="T114">
        <v>2710.7388890000002</v>
      </c>
      <c r="U114">
        <v>20.675127119999999</v>
      </c>
      <c r="V114">
        <v>1</v>
      </c>
      <c r="W114" t="s">
        <v>30</v>
      </c>
      <c r="X114">
        <v>-77.002571099999997</v>
      </c>
      <c r="Y114">
        <v>38.898501400000001</v>
      </c>
      <c r="Z114">
        <v>6</v>
      </c>
      <c r="AA114" t="s">
        <v>610</v>
      </c>
    </row>
    <row r="115" spans="1:27" hidden="1" x14ac:dyDescent="0.25">
      <c r="A115" s="3">
        <v>454</v>
      </c>
      <c r="B115" t="s">
        <v>625</v>
      </c>
      <c r="C115" t="s">
        <v>84</v>
      </c>
      <c r="D115" s="3">
        <v>1070</v>
      </c>
      <c r="E115" t="s">
        <v>85</v>
      </c>
      <c r="F115">
        <v>397400</v>
      </c>
      <c r="G115">
        <v>131527974</v>
      </c>
      <c r="H115">
        <v>0</v>
      </c>
      <c r="I115">
        <v>131527974</v>
      </c>
      <c r="J115">
        <v>1</v>
      </c>
      <c r="M115">
        <v>781</v>
      </c>
      <c r="N115">
        <v>266</v>
      </c>
      <c r="O115">
        <v>573</v>
      </c>
      <c r="P115">
        <v>188</v>
      </c>
      <c r="Q115">
        <v>0.73367477599999997</v>
      </c>
      <c r="R115">
        <v>0.240717029</v>
      </c>
      <c r="S115">
        <v>0.34058898799999998</v>
      </c>
      <c r="T115">
        <v>122923.34020000001</v>
      </c>
      <c r="U115">
        <v>330.97124810000003</v>
      </c>
      <c r="V115">
        <v>1</v>
      </c>
      <c r="W115" t="s">
        <v>39</v>
      </c>
      <c r="X115">
        <v>-77.028050899999997</v>
      </c>
      <c r="Y115">
        <v>38.922418399999998</v>
      </c>
      <c r="Z115">
        <v>1</v>
      </c>
      <c r="AA115" t="s">
        <v>86</v>
      </c>
    </row>
    <row r="116" spans="1:27" x14ac:dyDescent="0.25">
      <c r="A116" s="3">
        <v>1119</v>
      </c>
      <c r="B116" t="s">
        <v>624</v>
      </c>
      <c r="C116" t="s">
        <v>585</v>
      </c>
      <c r="D116" s="3">
        <v>1614</v>
      </c>
      <c r="E116" t="s">
        <v>46</v>
      </c>
      <c r="F116">
        <v>48000</v>
      </c>
      <c r="G116">
        <v>57276227</v>
      </c>
      <c r="H116">
        <v>36981912</v>
      </c>
      <c r="I116">
        <v>94258139</v>
      </c>
      <c r="J116">
        <v>0</v>
      </c>
      <c r="K116" t="s">
        <v>45</v>
      </c>
      <c r="L116" t="s">
        <v>45</v>
      </c>
      <c r="M116">
        <v>1973</v>
      </c>
      <c r="N116">
        <v>113</v>
      </c>
      <c r="O116">
        <v>0</v>
      </c>
      <c r="P116">
        <v>0</v>
      </c>
      <c r="Q116">
        <v>0</v>
      </c>
      <c r="R116">
        <v>0</v>
      </c>
      <c r="S116">
        <v>5.7273188000000003E-2</v>
      </c>
      <c r="T116">
        <v>35487.129489999999</v>
      </c>
      <c r="U116">
        <v>1193.254729</v>
      </c>
      <c r="V116">
        <v>1</v>
      </c>
      <c r="W116" t="s">
        <v>295</v>
      </c>
      <c r="X116">
        <v>-76.9986344</v>
      </c>
      <c r="Y116">
        <v>38.918370600000003</v>
      </c>
      <c r="Z116">
        <v>5</v>
      </c>
      <c r="AA116" t="s">
        <v>586</v>
      </c>
    </row>
    <row r="117" spans="1:27" x14ac:dyDescent="0.25">
      <c r="A117" s="3">
        <v>1119</v>
      </c>
      <c r="B117" t="s">
        <v>624</v>
      </c>
      <c r="C117" t="s">
        <v>587</v>
      </c>
      <c r="D117" s="3">
        <v>1614</v>
      </c>
      <c r="E117" t="s">
        <v>46</v>
      </c>
      <c r="F117">
        <v>84000</v>
      </c>
      <c r="G117">
        <v>57276227</v>
      </c>
      <c r="H117">
        <v>36981912</v>
      </c>
      <c r="I117">
        <v>94258139</v>
      </c>
      <c r="J117">
        <v>0</v>
      </c>
      <c r="K117" t="s">
        <v>45</v>
      </c>
      <c r="L117" t="s">
        <v>45</v>
      </c>
      <c r="M117">
        <v>1973</v>
      </c>
      <c r="N117">
        <v>113</v>
      </c>
      <c r="O117">
        <v>0</v>
      </c>
      <c r="P117">
        <v>0</v>
      </c>
      <c r="Q117">
        <v>0</v>
      </c>
      <c r="R117">
        <v>0</v>
      </c>
      <c r="S117">
        <v>5.7273188000000003E-2</v>
      </c>
      <c r="T117">
        <v>35487.129489999999</v>
      </c>
      <c r="U117">
        <v>681.8598452</v>
      </c>
      <c r="V117">
        <v>1</v>
      </c>
      <c r="W117" t="s">
        <v>295</v>
      </c>
      <c r="X117">
        <v>-77.0276499</v>
      </c>
      <c r="Y117">
        <v>38.9263689</v>
      </c>
      <c r="Z117">
        <v>1</v>
      </c>
      <c r="AA117" t="s">
        <v>586</v>
      </c>
    </row>
    <row r="118" spans="1:27" hidden="1" x14ac:dyDescent="0.25">
      <c r="A118" s="3">
        <v>188</v>
      </c>
      <c r="B118" t="s">
        <v>624</v>
      </c>
      <c r="C118" t="s">
        <v>307</v>
      </c>
      <c r="D118" s="3">
        <v>400</v>
      </c>
      <c r="E118" t="s">
        <v>205</v>
      </c>
      <c r="F118">
        <v>31000</v>
      </c>
      <c r="G118">
        <v>2065776</v>
      </c>
      <c r="H118">
        <v>6710352</v>
      </c>
      <c r="I118">
        <v>8776128</v>
      </c>
      <c r="J118">
        <v>1</v>
      </c>
      <c r="K118" t="s">
        <v>45</v>
      </c>
      <c r="L118" t="s">
        <v>45</v>
      </c>
      <c r="M118">
        <v>358</v>
      </c>
      <c r="N118">
        <v>0</v>
      </c>
      <c r="O118">
        <v>261</v>
      </c>
      <c r="P118">
        <v>9</v>
      </c>
      <c r="Q118">
        <v>0.72905027899999997</v>
      </c>
      <c r="R118">
        <v>2.5139664999999999E-2</v>
      </c>
      <c r="S118">
        <v>0</v>
      </c>
      <c r="T118">
        <v>5164.4399999999996</v>
      </c>
      <c r="U118">
        <v>66.637935479999996</v>
      </c>
      <c r="V118">
        <v>1</v>
      </c>
      <c r="W118" t="s">
        <v>295</v>
      </c>
      <c r="X118">
        <v>-76.999206999999998</v>
      </c>
      <c r="Y118">
        <v>38.864113699999997</v>
      </c>
      <c r="Z118">
        <v>8</v>
      </c>
      <c r="AA118" t="s">
        <v>308</v>
      </c>
    </row>
    <row r="119" spans="1:27" hidden="1" x14ac:dyDescent="0.25">
      <c r="A119" s="3">
        <v>1103</v>
      </c>
      <c r="B119" t="s">
        <v>624</v>
      </c>
      <c r="C119" t="s">
        <v>309</v>
      </c>
      <c r="D119" s="3">
        <v>280</v>
      </c>
      <c r="E119" t="s">
        <v>65</v>
      </c>
      <c r="F119">
        <v>37010</v>
      </c>
      <c r="G119">
        <v>4766091</v>
      </c>
      <c r="H119">
        <v>4648512</v>
      </c>
      <c r="I119">
        <v>9414603</v>
      </c>
      <c r="J119">
        <v>1</v>
      </c>
      <c r="K119" t="s">
        <v>45</v>
      </c>
      <c r="L119" t="s">
        <v>45</v>
      </c>
      <c r="M119">
        <v>248</v>
      </c>
      <c r="N119">
        <v>55</v>
      </c>
      <c r="O119">
        <v>80</v>
      </c>
      <c r="P119">
        <v>26</v>
      </c>
      <c r="Q119">
        <v>0.322580645</v>
      </c>
      <c r="R119">
        <v>0.10483871</v>
      </c>
      <c r="S119">
        <v>0.22177419400000001</v>
      </c>
      <c r="T119">
        <v>17021.753570000001</v>
      </c>
      <c r="U119">
        <v>128.77846529999999</v>
      </c>
      <c r="V119">
        <v>1</v>
      </c>
      <c r="W119" t="s">
        <v>295</v>
      </c>
      <c r="X119">
        <v>-77.028379999999999</v>
      </c>
      <c r="Y119">
        <v>38.963199099999997</v>
      </c>
      <c r="Z119">
        <v>4</v>
      </c>
      <c r="AA119" t="s">
        <v>310</v>
      </c>
    </row>
    <row r="120" spans="1:27" hidden="1" x14ac:dyDescent="0.25">
      <c r="A120" s="3">
        <v>1104</v>
      </c>
      <c r="B120" t="s">
        <v>624</v>
      </c>
      <c r="C120" t="s">
        <v>311</v>
      </c>
      <c r="D120" s="3">
        <v>280</v>
      </c>
      <c r="E120" t="s">
        <v>65</v>
      </c>
      <c r="F120">
        <v>40037</v>
      </c>
      <c r="G120">
        <v>4699097</v>
      </c>
      <c r="H120">
        <v>4479816</v>
      </c>
      <c r="I120">
        <v>9178913</v>
      </c>
      <c r="J120">
        <v>1</v>
      </c>
      <c r="K120" t="s">
        <v>45</v>
      </c>
      <c r="L120" t="s">
        <v>45</v>
      </c>
      <c r="M120">
        <v>239</v>
      </c>
      <c r="N120">
        <v>0</v>
      </c>
      <c r="O120">
        <v>112</v>
      </c>
      <c r="P120">
        <v>23</v>
      </c>
      <c r="Q120">
        <v>0.46861924700000002</v>
      </c>
      <c r="R120">
        <v>9.6234310000000003E-2</v>
      </c>
      <c r="S120">
        <v>0</v>
      </c>
      <c r="T120">
        <v>16782.489290000001</v>
      </c>
      <c r="U120">
        <v>117.3688588</v>
      </c>
      <c r="V120">
        <v>1</v>
      </c>
      <c r="W120" t="s">
        <v>295</v>
      </c>
      <c r="X120">
        <v>-76.983545899999996</v>
      </c>
      <c r="Y120">
        <v>38.8897865</v>
      </c>
      <c r="Z120">
        <v>6</v>
      </c>
      <c r="AA120" t="s">
        <v>312</v>
      </c>
    </row>
    <row r="121" spans="1:27" hidden="1" x14ac:dyDescent="0.25">
      <c r="A121" s="3">
        <v>1105</v>
      </c>
      <c r="B121" t="s">
        <v>624</v>
      </c>
      <c r="C121" t="s">
        <v>313</v>
      </c>
      <c r="D121" s="3">
        <v>280</v>
      </c>
      <c r="E121" t="s">
        <v>65</v>
      </c>
      <c r="F121">
        <v>27000</v>
      </c>
      <c r="G121">
        <v>4770011</v>
      </c>
      <c r="H121">
        <v>4817208</v>
      </c>
      <c r="I121">
        <v>9587219</v>
      </c>
      <c r="J121">
        <v>1</v>
      </c>
      <c r="K121" t="s">
        <v>45</v>
      </c>
      <c r="L121" t="s">
        <v>45</v>
      </c>
      <c r="M121">
        <v>257</v>
      </c>
      <c r="N121">
        <v>0</v>
      </c>
      <c r="O121">
        <v>172</v>
      </c>
      <c r="P121">
        <v>19</v>
      </c>
      <c r="Q121">
        <v>0.66926070000000004</v>
      </c>
      <c r="R121">
        <v>7.3929961000000002E-2</v>
      </c>
      <c r="S121">
        <v>0</v>
      </c>
      <c r="T121">
        <v>17035.753570000001</v>
      </c>
      <c r="U121">
        <v>176.66707410000001</v>
      </c>
      <c r="V121">
        <v>1</v>
      </c>
      <c r="W121" t="s">
        <v>295</v>
      </c>
      <c r="X121">
        <v>-77.004548700000001</v>
      </c>
      <c r="Y121">
        <v>38.841504800000003</v>
      </c>
      <c r="Z121">
        <v>8</v>
      </c>
      <c r="AA121" t="s">
        <v>314</v>
      </c>
    </row>
    <row r="122" spans="1:27" hidden="1" x14ac:dyDescent="0.25">
      <c r="A122" s="3">
        <v>1106</v>
      </c>
      <c r="B122" t="s">
        <v>624</v>
      </c>
      <c r="C122" t="s">
        <v>315</v>
      </c>
      <c r="D122" s="3">
        <v>280</v>
      </c>
      <c r="E122" t="s">
        <v>65</v>
      </c>
      <c r="F122">
        <v>30825</v>
      </c>
      <c r="G122">
        <v>4949770</v>
      </c>
      <c r="H122">
        <v>4910928</v>
      </c>
      <c r="I122">
        <v>9860698</v>
      </c>
      <c r="J122">
        <v>1</v>
      </c>
      <c r="K122" t="s">
        <v>45</v>
      </c>
      <c r="L122" t="s">
        <v>45</v>
      </c>
      <c r="M122">
        <v>262</v>
      </c>
      <c r="N122">
        <v>53</v>
      </c>
      <c r="O122">
        <v>97</v>
      </c>
      <c r="P122">
        <v>19</v>
      </c>
      <c r="Q122">
        <v>0.37022900800000003</v>
      </c>
      <c r="R122">
        <v>7.2519083999999998E-2</v>
      </c>
      <c r="S122">
        <v>0.20229007600000001</v>
      </c>
      <c r="T122">
        <v>17677.75</v>
      </c>
      <c r="U122">
        <v>160.5764801</v>
      </c>
      <c r="V122">
        <v>1</v>
      </c>
      <c r="W122" t="s">
        <v>295</v>
      </c>
      <c r="X122">
        <v>-77.020868399999998</v>
      </c>
      <c r="Y122">
        <v>38.943773100000001</v>
      </c>
      <c r="Z122">
        <v>4</v>
      </c>
      <c r="AA122" t="s">
        <v>316</v>
      </c>
    </row>
    <row r="123" spans="1:27" hidden="1" x14ac:dyDescent="0.25">
      <c r="A123" s="3">
        <v>1107</v>
      </c>
      <c r="B123" t="s">
        <v>624</v>
      </c>
      <c r="C123" t="s">
        <v>317</v>
      </c>
      <c r="D123" s="3">
        <v>280</v>
      </c>
      <c r="E123" t="s">
        <v>65</v>
      </c>
      <c r="F123">
        <v>29240</v>
      </c>
      <c r="G123">
        <v>4824166</v>
      </c>
      <c r="H123">
        <v>4517304</v>
      </c>
      <c r="I123">
        <v>9341470</v>
      </c>
      <c r="J123">
        <v>1</v>
      </c>
      <c r="K123" t="s">
        <v>45</v>
      </c>
      <c r="L123" t="s">
        <v>45</v>
      </c>
      <c r="M123">
        <v>241</v>
      </c>
      <c r="N123">
        <v>34</v>
      </c>
      <c r="O123">
        <v>113</v>
      </c>
      <c r="P123">
        <v>29</v>
      </c>
      <c r="Q123">
        <v>0.46887966800000003</v>
      </c>
      <c r="R123">
        <v>0.12033194999999999</v>
      </c>
      <c r="S123">
        <v>0.14107883800000001</v>
      </c>
      <c r="T123">
        <v>17229.164290000001</v>
      </c>
      <c r="U123">
        <v>164.9851573</v>
      </c>
      <c r="V123">
        <v>1</v>
      </c>
      <c r="W123" t="s">
        <v>295</v>
      </c>
      <c r="X123">
        <v>-77.022453600000006</v>
      </c>
      <c r="Y123">
        <v>38.9074837</v>
      </c>
      <c r="Z123">
        <v>6</v>
      </c>
      <c r="AA123" t="s">
        <v>318</v>
      </c>
    </row>
    <row r="124" spans="1:27" hidden="1" x14ac:dyDescent="0.25">
      <c r="A124" s="3">
        <v>1108</v>
      </c>
      <c r="B124" t="s">
        <v>624</v>
      </c>
      <c r="C124" t="s">
        <v>319</v>
      </c>
      <c r="D124" s="3">
        <v>280</v>
      </c>
      <c r="E124" t="s">
        <v>65</v>
      </c>
      <c r="F124">
        <v>23313</v>
      </c>
      <c r="G124">
        <v>4651663</v>
      </c>
      <c r="H124">
        <v>4423584</v>
      </c>
      <c r="I124">
        <v>9075247</v>
      </c>
      <c r="J124">
        <v>1</v>
      </c>
      <c r="K124" t="s">
        <v>45</v>
      </c>
      <c r="L124" t="s">
        <v>45</v>
      </c>
      <c r="M124">
        <v>236</v>
      </c>
      <c r="N124">
        <v>4</v>
      </c>
      <c r="O124">
        <v>132</v>
      </c>
      <c r="P124">
        <v>26</v>
      </c>
      <c r="Q124">
        <v>0.55932203400000002</v>
      </c>
      <c r="R124">
        <v>0.11016949199999999</v>
      </c>
      <c r="S124">
        <v>1.6949153000000002E-2</v>
      </c>
      <c r="T124">
        <v>16613.082139999999</v>
      </c>
      <c r="U124">
        <v>199.53086260000001</v>
      </c>
      <c r="V124">
        <v>1</v>
      </c>
      <c r="W124" t="s">
        <v>295</v>
      </c>
      <c r="X124">
        <v>-76.991478999999998</v>
      </c>
      <c r="Y124">
        <v>38.905386</v>
      </c>
      <c r="Z124">
        <v>5</v>
      </c>
      <c r="AA124" t="s">
        <v>320</v>
      </c>
    </row>
    <row r="125" spans="1:27" hidden="1" x14ac:dyDescent="0.25">
      <c r="A125" s="3">
        <v>153</v>
      </c>
      <c r="B125" t="s">
        <v>624</v>
      </c>
      <c r="C125" t="s">
        <v>537</v>
      </c>
      <c r="D125" s="3">
        <v>448</v>
      </c>
      <c r="E125" t="s">
        <v>38</v>
      </c>
      <c r="F125">
        <v>40000</v>
      </c>
      <c r="G125">
        <v>13525121.970000001</v>
      </c>
      <c r="H125">
        <v>6710352</v>
      </c>
      <c r="I125">
        <v>20235473.969999999</v>
      </c>
      <c r="J125">
        <v>1</v>
      </c>
      <c r="K125" t="s">
        <v>45</v>
      </c>
      <c r="L125" t="s">
        <v>45</v>
      </c>
      <c r="M125">
        <v>358</v>
      </c>
      <c r="N125">
        <v>21</v>
      </c>
      <c r="O125">
        <v>225</v>
      </c>
      <c r="P125">
        <v>70</v>
      </c>
      <c r="Q125">
        <v>0.62849162000000003</v>
      </c>
      <c r="R125">
        <v>0.19553072599999999</v>
      </c>
      <c r="S125">
        <v>5.8659217999999999E-2</v>
      </c>
      <c r="T125">
        <v>30190.004389999998</v>
      </c>
      <c r="U125">
        <v>338.12804920000002</v>
      </c>
      <c r="V125">
        <v>1</v>
      </c>
      <c r="W125" t="s">
        <v>295</v>
      </c>
      <c r="X125">
        <v>-76.990703100000005</v>
      </c>
      <c r="Y125">
        <v>38.880781300000002</v>
      </c>
      <c r="Z125">
        <v>6</v>
      </c>
      <c r="AA125" t="s">
        <v>538</v>
      </c>
    </row>
    <row r="126" spans="1:27" hidden="1" x14ac:dyDescent="0.25">
      <c r="A126" s="3">
        <v>127</v>
      </c>
      <c r="B126" t="s">
        <v>624</v>
      </c>
      <c r="C126" t="s">
        <v>321</v>
      </c>
      <c r="D126" s="3">
        <v>414</v>
      </c>
      <c r="E126" t="s">
        <v>69</v>
      </c>
      <c r="F126">
        <v>36059</v>
      </c>
      <c r="G126">
        <v>6096304</v>
      </c>
      <c r="H126">
        <v>6204264</v>
      </c>
      <c r="I126">
        <v>12300568</v>
      </c>
      <c r="J126">
        <v>1</v>
      </c>
      <c r="K126" t="s">
        <v>45</v>
      </c>
      <c r="L126" t="s">
        <v>45</v>
      </c>
      <c r="M126">
        <v>331</v>
      </c>
      <c r="N126">
        <v>94</v>
      </c>
      <c r="O126">
        <v>170</v>
      </c>
      <c r="P126">
        <v>48</v>
      </c>
      <c r="Q126">
        <v>0.51359516599999999</v>
      </c>
      <c r="R126">
        <v>0.145015106</v>
      </c>
      <c r="S126">
        <v>0.28398791499999998</v>
      </c>
      <c r="T126">
        <v>14725.37198</v>
      </c>
      <c r="U126">
        <v>169.06469949999999</v>
      </c>
      <c r="V126">
        <v>1</v>
      </c>
      <c r="W126" t="s">
        <v>295</v>
      </c>
      <c r="X126">
        <v>-77.025604999999999</v>
      </c>
      <c r="Y126">
        <v>38.929580999999999</v>
      </c>
      <c r="Z126">
        <v>1</v>
      </c>
      <c r="AA126" t="s">
        <v>322</v>
      </c>
    </row>
    <row r="127" spans="1:27" hidden="1" x14ac:dyDescent="0.25">
      <c r="A127" s="3">
        <v>102</v>
      </c>
      <c r="B127" t="s">
        <v>624</v>
      </c>
      <c r="C127" t="s">
        <v>539</v>
      </c>
      <c r="D127" s="3">
        <v>825</v>
      </c>
      <c r="E127" t="s">
        <v>69</v>
      </c>
      <c r="F127">
        <v>30870</v>
      </c>
      <c r="G127">
        <v>18175850.030000001</v>
      </c>
      <c r="H127">
        <v>5679432</v>
      </c>
      <c r="I127">
        <v>23855282.030000001</v>
      </c>
      <c r="J127">
        <v>1</v>
      </c>
      <c r="K127" t="s">
        <v>45</v>
      </c>
      <c r="L127" t="s">
        <v>45</v>
      </c>
      <c r="M127">
        <v>303</v>
      </c>
      <c r="N127">
        <v>8</v>
      </c>
      <c r="O127">
        <v>204</v>
      </c>
      <c r="P127">
        <v>42</v>
      </c>
      <c r="Q127">
        <v>0.67326732700000003</v>
      </c>
      <c r="R127">
        <v>0.138613861</v>
      </c>
      <c r="S127">
        <v>2.6402640000000002E-2</v>
      </c>
      <c r="T127">
        <v>22031.33337</v>
      </c>
      <c r="U127">
        <v>588.78684920000001</v>
      </c>
      <c r="V127">
        <v>1</v>
      </c>
      <c r="W127" t="s">
        <v>295</v>
      </c>
      <c r="X127">
        <v>-76.950014899999999</v>
      </c>
      <c r="Y127">
        <v>38.902944400000003</v>
      </c>
      <c r="Z127">
        <v>7</v>
      </c>
      <c r="AA127" t="s">
        <v>540</v>
      </c>
    </row>
    <row r="128" spans="1:27" hidden="1" x14ac:dyDescent="0.25">
      <c r="A128" s="3">
        <v>109</v>
      </c>
      <c r="B128" t="s">
        <v>624</v>
      </c>
      <c r="C128" t="s">
        <v>323</v>
      </c>
      <c r="D128" s="3">
        <v>825</v>
      </c>
      <c r="E128" t="s">
        <v>38</v>
      </c>
      <c r="F128">
        <v>36015</v>
      </c>
      <c r="G128">
        <v>3379632</v>
      </c>
      <c r="H128">
        <v>6672864</v>
      </c>
      <c r="I128">
        <v>10052496</v>
      </c>
      <c r="J128">
        <v>1</v>
      </c>
      <c r="K128" t="s">
        <v>45</v>
      </c>
      <c r="L128" t="s">
        <v>45</v>
      </c>
      <c r="M128">
        <v>356</v>
      </c>
      <c r="N128">
        <v>7</v>
      </c>
      <c r="O128">
        <v>228</v>
      </c>
      <c r="P128">
        <v>40</v>
      </c>
      <c r="Q128">
        <v>0.64044943799999998</v>
      </c>
      <c r="R128">
        <v>0.112359551</v>
      </c>
      <c r="S128">
        <v>1.9662921E-2</v>
      </c>
      <c r="T128">
        <v>4096.5236359999999</v>
      </c>
      <c r="U128">
        <v>93.839566849999997</v>
      </c>
      <c r="V128">
        <v>1</v>
      </c>
      <c r="W128" t="s">
        <v>295</v>
      </c>
      <c r="X128">
        <v>-76.949105900000006</v>
      </c>
      <c r="Y128">
        <v>38.901365300000002</v>
      </c>
      <c r="Z128">
        <v>7</v>
      </c>
      <c r="AA128" t="s">
        <v>324</v>
      </c>
    </row>
    <row r="129" spans="1:27" hidden="1" x14ac:dyDescent="0.25">
      <c r="A129" s="3">
        <v>224</v>
      </c>
      <c r="B129" t="s">
        <v>625</v>
      </c>
      <c r="C129" t="s">
        <v>90</v>
      </c>
      <c r="D129" s="3">
        <v>320</v>
      </c>
      <c r="E129" t="s">
        <v>27</v>
      </c>
      <c r="F129">
        <v>53000</v>
      </c>
      <c r="G129">
        <v>20270264</v>
      </c>
      <c r="H129">
        <v>0</v>
      </c>
      <c r="I129">
        <v>20270264</v>
      </c>
      <c r="J129">
        <v>1</v>
      </c>
      <c r="K129" t="s">
        <v>91</v>
      </c>
      <c r="L129" t="s">
        <v>92</v>
      </c>
      <c r="M129">
        <v>308</v>
      </c>
      <c r="N129">
        <v>47</v>
      </c>
      <c r="O129">
        <v>137</v>
      </c>
      <c r="P129">
        <v>36</v>
      </c>
      <c r="Q129">
        <v>0.44480519499999999</v>
      </c>
      <c r="R129">
        <v>0.11688311699999999</v>
      </c>
      <c r="S129">
        <v>0.15259740299999999</v>
      </c>
      <c r="T129">
        <v>63344.574999999997</v>
      </c>
      <c r="U129">
        <v>382.4578113</v>
      </c>
      <c r="V129">
        <v>1</v>
      </c>
      <c r="W129" t="s">
        <v>39</v>
      </c>
      <c r="X129">
        <v>-77.022589800000006</v>
      </c>
      <c r="Y129">
        <v>38.915057699999998</v>
      </c>
      <c r="Z129">
        <v>1</v>
      </c>
      <c r="AA129" t="s">
        <v>93</v>
      </c>
    </row>
    <row r="130" spans="1:27" hidden="1" x14ac:dyDescent="0.25">
      <c r="A130" s="3">
        <v>442</v>
      </c>
      <c r="B130" t="s">
        <v>625</v>
      </c>
      <c r="C130" t="s">
        <v>94</v>
      </c>
      <c r="D130" s="3">
        <v>1400</v>
      </c>
      <c r="E130" t="s">
        <v>85</v>
      </c>
      <c r="F130">
        <v>325218</v>
      </c>
      <c r="G130">
        <v>78652173</v>
      </c>
      <c r="H130">
        <v>0</v>
      </c>
      <c r="I130">
        <v>78652173</v>
      </c>
      <c r="J130">
        <v>1</v>
      </c>
      <c r="L130" t="s">
        <v>95</v>
      </c>
      <c r="M130">
        <v>1384</v>
      </c>
      <c r="N130">
        <v>429</v>
      </c>
      <c r="O130">
        <v>744</v>
      </c>
      <c r="P130">
        <v>153</v>
      </c>
      <c r="Q130">
        <v>0.53757225399999997</v>
      </c>
      <c r="R130">
        <v>0.11054913299999999</v>
      </c>
      <c r="S130">
        <v>0.309971098</v>
      </c>
      <c r="T130">
        <v>56180.123570000003</v>
      </c>
      <c r="U130">
        <v>241.8444643</v>
      </c>
      <c r="V130">
        <v>1</v>
      </c>
      <c r="W130" t="s">
        <v>43</v>
      </c>
      <c r="X130">
        <v>-77.035464000000005</v>
      </c>
      <c r="Y130">
        <v>38.929437</v>
      </c>
      <c r="Z130">
        <v>1</v>
      </c>
      <c r="AA130" t="s">
        <v>96</v>
      </c>
    </row>
    <row r="131" spans="1:27" hidden="1" x14ac:dyDescent="0.25">
      <c r="A131" s="3">
        <v>105</v>
      </c>
      <c r="B131" t="s">
        <v>624</v>
      </c>
      <c r="C131" t="s">
        <v>541</v>
      </c>
      <c r="D131" s="3">
        <v>590</v>
      </c>
      <c r="E131" t="s">
        <v>27</v>
      </c>
      <c r="F131">
        <v>55000</v>
      </c>
      <c r="G131">
        <v>16071822.720000001</v>
      </c>
      <c r="H131">
        <v>11058960</v>
      </c>
      <c r="I131">
        <v>27130782.719999999</v>
      </c>
      <c r="J131">
        <v>1</v>
      </c>
      <c r="K131" t="s">
        <v>45</v>
      </c>
      <c r="L131" t="s">
        <v>45</v>
      </c>
      <c r="M131">
        <v>590</v>
      </c>
      <c r="N131">
        <v>213</v>
      </c>
      <c r="O131">
        <v>261</v>
      </c>
      <c r="P131">
        <v>53</v>
      </c>
      <c r="Q131">
        <v>0.442372881</v>
      </c>
      <c r="R131">
        <v>8.9830508000000003E-2</v>
      </c>
      <c r="S131">
        <v>0.36101694899999998</v>
      </c>
      <c r="T131">
        <v>27240.377489999999</v>
      </c>
      <c r="U131">
        <v>292.21495850000002</v>
      </c>
      <c r="V131">
        <v>1</v>
      </c>
      <c r="W131" t="s">
        <v>295</v>
      </c>
      <c r="X131">
        <v>-77.030867999999998</v>
      </c>
      <c r="Y131">
        <v>38.944516999999998</v>
      </c>
      <c r="Z131">
        <v>4</v>
      </c>
      <c r="AA131" t="s">
        <v>542</v>
      </c>
    </row>
    <row r="132" spans="1:27" hidden="1" x14ac:dyDescent="0.25">
      <c r="A132" s="3">
        <v>158</v>
      </c>
      <c r="B132" t="s">
        <v>624</v>
      </c>
      <c r="C132" t="s">
        <v>543</v>
      </c>
      <c r="D132" s="3">
        <v>329</v>
      </c>
      <c r="E132" t="s">
        <v>27</v>
      </c>
      <c r="F132">
        <v>50600</v>
      </c>
      <c r="G132">
        <v>13706414.060000001</v>
      </c>
      <c r="H132">
        <v>6166776</v>
      </c>
      <c r="I132">
        <v>19873190.059999999</v>
      </c>
      <c r="J132">
        <v>1</v>
      </c>
      <c r="K132" t="s">
        <v>45</v>
      </c>
      <c r="L132" t="s">
        <v>45</v>
      </c>
      <c r="M132">
        <v>329</v>
      </c>
      <c r="N132">
        <v>86</v>
      </c>
      <c r="O132">
        <v>193</v>
      </c>
      <c r="P132">
        <v>18</v>
      </c>
      <c r="Q132">
        <v>0.58662614000000002</v>
      </c>
      <c r="R132">
        <v>5.4711245999999998E-2</v>
      </c>
      <c r="S132">
        <v>0.26139817599999998</v>
      </c>
      <c r="T132">
        <v>41660.832999999999</v>
      </c>
      <c r="U132">
        <v>270.87774819999998</v>
      </c>
      <c r="V132">
        <v>1</v>
      </c>
      <c r="W132" t="s">
        <v>295</v>
      </c>
      <c r="X132">
        <v>-77.006642999999997</v>
      </c>
      <c r="Y132">
        <v>38.954920799999996</v>
      </c>
      <c r="Z132">
        <v>5</v>
      </c>
      <c r="AA132" t="s">
        <v>544</v>
      </c>
    </row>
    <row r="133" spans="1:27" hidden="1" x14ac:dyDescent="0.25">
      <c r="A133" s="3">
        <v>106</v>
      </c>
      <c r="B133" t="s">
        <v>624</v>
      </c>
      <c r="C133" t="s">
        <v>545</v>
      </c>
      <c r="D133" s="3">
        <v>523</v>
      </c>
      <c r="E133" t="s">
        <v>27</v>
      </c>
      <c r="F133">
        <v>100000</v>
      </c>
      <c r="G133">
        <v>16964506.219999999</v>
      </c>
      <c r="H133">
        <v>9803112</v>
      </c>
      <c r="I133">
        <v>26767618.219999999</v>
      </c>
      <c r="J133">
        <v>1</v>
      </c>
      <c r="K133" t="s">
        <v>45</v>
      </c>
      <c r="L133" t="s">
        <v>45</v>
      </c>
      <c r="M133">
        <v>523</v>
      </c>
      <c r="N133">
        <v>51</v>
      </c>
      <c r="O133">
        <v>272</v>
      </c>
      <c r="P133">
        <v>35</v>
      </c>
      <c r="Q133">
        <v>0.52007648200000001</v>
      </c>
      <c r="R133">
        <v>6.6921605999999995E-2</v>
      </c>
      <c r="S133">
        <v>9.7514340000000005E-2</v>
      </c>
      <c r="T133">
        <v>32436.914379999998</v>
      </c>
      <c r="U133">
        <v>169.64506220000001</v>
      </c>
      <c r="V133">
        <v>1</v>
      </c>
      <c r="W133" t="s">
        <v>295</v>
      </c>
      <c r="X133">
        <v>-77.013234100000005</v>
      </c>
      <c r="Y133">
        <v>38.909075700000002</v>
      </c>
      <c r="Z133">
        <v>5</v>
      </c>
      <c r="AA133" t="s">
        <v>546</v>
      </c>
    </row>
    <row r="134" spans="1:27" hidden="1" x14ac:dyDescent="0.25">
      <c r="A134" s="3">
        <v>108</v>
      </c>
      <c r="B134" t="s">
        <v>624</v>
      </c>
      <c r="C134" t="s">
        <v>325</v>
      </c>
      <c r="D134" s="3">
        <v>123</v>
      </c>
      <c r="E134" t="s">
        <v>65</v>
      </c>
      <c r="F134">
        <v>20100</v>
      </c>
      <c r="G134">
        <v>3128675</v>
      </c>
      <c r="H134">
        <v>2305512</v>
      </c>
      <c r="I134">
        <v>5434187</v>
      </c>
      <c r="J134">
        <v>1</v>
      </c>
      <c r="K134" t="s">
        <v>45</v>
      </c>
      <c r="L134" t="s">
        <v>45</v>
      </c>
      <c r="M134">
        <v>123</v>
      </c>
      <c r="N134">
        <v>0</v>
      </c>
      <c r="O134">
        <v>43</v>
      </c>
      <c r="P134">
        <v>21</v>
      </c>
      <c r="Q134">
        <v>0.349593496</v>
      </c>
      <c r="R134">
        <v>0.17073170700000001</v>
      </c>
      <c r="S134">
        <v>0</v>
      </c>
      <c r="T134">
        <v>25436.382109999999</v>
      </c>
      <c r="U134">
        <v>155.6554726</v>
      </c>
      <c r="V134">
        <v>1</v>
      </c>
      <c r="W134" t="s">
        <v>295</v>
      </c>
      <c r="X134">
        <v>-77.031578999999994</v>
      </c>
      <c r="Y134">
        <v>38.960480400000002</v>
      </c>
      <c r="Z134">
        <v>4</v>
      </c>
      <c r="AA134" t="s">
        <v>326</v>
      </c>
    </row>
    <row r="135" spans="1:27" hidden="1" x14ac:dyDescent="0.25">
      <c r="A135" s="3">
        <v>216</v>
      </c>
      <c r="B135" t="s">
        <v>624</v>
      </c>
      <c r="C135" t="s">
        <v>327</v>
      </c>
      <c r="D135" s="3">
        <v>155</v>
      </c>
      <c r="E135" t="s">
        <v>46</v>
      </c>
      <c r="F135">
        <v>11000</v>
      </c>
      <c r="G135">
        <v>1339656</v>
      </c>
      <c r="H135">
        <v>5117112</v>
      </c>
      <c r="I135">
        <v>6456768</v>
      </c>
      <c r="J135">
        <v>1</v>
      </c>
      <c r="K135" t="s">
        <v>45</v>
      </c>
      <c r="L135" t="s">
        <v>45</v>
      </c>
      <c r="M135">
        <v>273</v>
      </c>
      <c r="N135">
        <v>0</v>
      </c>
      <c r="O135">
        <v>0</v>
      </c>
      <c r="P135">
        <v>1</v>
      </c>
      <c r="Q135">
        <v>0</v>
      </c>
      <c r="R135">
        <v>3.6630040000000001E-3</v>
      </c>
      <c r="S135">
        <v>0</v>
      </c>
      <c r="T135">
        <v>8642.9419350000007</v>
      </c>
      <c r="U135">
        <v>121.7869091</v>
      </c>
      <c r="V135">
        <v>1</v>
      </c>
      <c r="W135" t="s">
        <v>295</v>
      </c>
      <c r="X135">
        <v>-76.992726300000001</v>
      </c>
      <c r="Y135">
        <v>38.862814100000001</v>
      </c>
      <c r="Z135">
        <v>8</v>
      </c>
      <c r="AA135" t="s">
        <v>328</v>
      </c>
    </row>
    <row r="136" spans="1:27" hidden="1" x14ac:dyDescent="0.25">
      <c r="A136" s="3">
        <v>455</v>
      </c>
      <c r="B136" t="s">
        <v>625</v>
      </c>
      <c r="C136" t="s">
        <v>97</v>
      </c>
      <c r="D136" s="3">
        <v>1105</v>
      </c>
      <c r="E136" t="s">
        <v>38</v>
      </c>
      <c r="F136">
        <v>271300</v>
      </c>
      <c r="G136">
        <v>2537691</v>
      </c>
      <c r="H136">
        <v>116633000</v>
      </c>
      <c r="I136">
        <v>119170691</v>
      </c>
      <c r="J136">
        <v>1</v>
      </c>
      <c r="M136">
        <v>395</v>
      </c>
      <c r="N136">
        <v>50</v>
      </c>
      <c r="O136">
        <v>301</v>
      </c>
      <c r="P136">
        <v>104</v>
      </c>
      <c r="Q136">
        <v>0.76202531600000001</v>
      </c>
      <c r="R136">
        <v>0.26329113900000001</v>
      </c>
      <c r="S136">
        <v>0.12658227799999999</v>
      </c>
      <c r="T136">
        <v>2296.5529409999999</v>
      </c>
      <c r="U136">
        <v>9.3538186509999992</v>
      </c>
      <c r="V136">
        <v>1</v>
      </c>
      <c r="W136" t="s">
        <v>30</v>
      </c>
      <c r="X136">
        <v>-77.019874000000002</v>
      </c>
      <c r="Y136">
        <v>38.966252599999997</v>
      </c>
      <c r="Z136">
        <v>4</v>
      </c>
      <c r="AA136" t="s">
        <v>98</v>
      </c>
    </row>
    <row r="137" spans="1:27" hidden="1" x14ac:dyDescent="0.25">
      <c r="A137" s="3">
        <v>3069</v>
      </c>
      <c r="B137" t="s">
        <v>624</v>
      </c>
      <c r="C137" t="s">
        <v>329</v>
      </c>
      <c r="D137" s="3">
        <v>181</v>
      </c>
      <c r="E137" t="s">
        <v>27</v>
      </c>
      <c r="F137">
        <v>17976</v>
      </c>
      <c r="G137">
        <v>1282032</v>
      </c>
      <c r="H137">
        <v>3392664</v>
      </c>
      <c r="I137">
        <v>4674696</v>
      </c>
      <c r="J137">
        <v>1</v>
      </c>
      <c r="K137" t="s">
        <v>45</v>
      </c>
      <c r="L137" t="s">
        <v>45</v>
      </c>
      <c r="M137">
        <v>181</v>
      </c>
      <c r="N137">
        <v>10</v>
      </c>
      <c r="O137">
        <v>22</v>
      </c>
      <c r="P137">
        <v>48</v>
      </c>
      <c r="Q137">
        <v>0.121546961</v>
      </c>
      <c r="R137">
        <v>0.26519336999999998</v>
      </c>
      <c r="S137">
        <v>5.5248618999999999E-2</v>
      </c>
      <c r="T137">
        <v>7083.0497240000004</v>
      </c>
      <c r="U137">
        <v>71.319092119999993</v>
      </c>
      <c r="V137">
        <v>1</v>
      </c>
      <c r="W137" t="s">
        <v>295</v>
      </c>
      <c r="X137">
        <v>-77.036805799999996</v>
      </c>
      <c r="Y137">
        <v>38.931551800000001</v>
      </c>
      <c r="Z137">
        <v>1</v>
      </c>
      <c r="AA137" t="s">
        <v>330</v>
      </c>
    </row>
    <row r="138" spans="1:27" hidden="1" x14ac:dyDescent="0.25">
      <c r="A138" s="3">
        <v>199</v>
      </c>
      <c r="B138" t="s">
        <v>624</v>
      </c>
      <c r="C138" t="s">
        <v>588</v>
      </c>
      <c r="D138" s="3" t="s">
        <v>45</v>
      </c>
      <c r="E138" t="s">
        <v>27</v>
      </c>
      <c r="F138">
        <v>50000</v>
      </c>
      <c r="G138">
        <v>9258495</v>
      </c>
      <c r="H138">
        <v>6822816</v>
      </c>
      <c r="I138">
        <v>16081311</v>
      </c>
      <c r="J138">
        <v>0</v>
      </c>
      <c r="K138" t="s">
        <v>45</v>
      </c>
      <c r="L138" t="s">
        <v>45</v>
      </c>
      <c r="M138">
        <v>364</v>
      </c>
      <c r="N138">
        <v>180</v>
      </c>
      <c r="O138">
        <v>130</v>
      </c>
      <c r="P138">
        <v>56</v>
      </c>
      <c r="Q138">
        <v>0.35714285699999998</v>
      </c>
      <c r="R138">
        <v>0.15384615400000001</v>
      </c>
      <c r="S138">
        <v>0.49450549500000002</v>
      </c>
      <c r="T138" t="s">
        <v>45</v>
      </c>
      <c r="U138">
        <v>185.16990000000001</v>
      </c>
      <c r="V138">
        <v>1</v>
      </c>
      <c r="W138" t="s">
        <v>295</v>
      </c>
      <c r="X138">
        <v>-77.033230799999998</v>
      </c>
      <c r="Y138">
        <v>38.927174000000001</v>
      </c>
      <c r="Z138">
        <v>1</v>
      </c>
      <c r="AA138" t="s">
        <v>589</v>
      </c>
    </row>
    <row r="139" spans="1:27" hidden="1" x14ac:dyDescent="0.25">
      <c r="A139" s="3">
        <v>199</v>
      </c>
      <c r="B139" t="s">
        <v>624</v>
      </c>
      <c r="C139" t="s">
        <v>590</v>
      </c>
      <c r="D139" s="3">
        <v>364</v>
      </c>
      <c r="E139" t="s">
        <v>27</v>
      </c>
      <c r="F139">
        <v>25000</v>
      </c>
      <c r="G139">
        <v>9258495</v>
      </c>
      <c r="H139">
        <v>6822816</v>
      </c>
      <c r="I139">
        <v>16081311</v>
      </c>
      <c r="J139">
        <v>0</v>
      </c>
      <c r="K139" t="s">
        <v>45</v>
      </c>
      <c r="L139" t="s">
        <v>45</v>
      </c>
      <c r="M139">
        <v>364</v>
      </c>
      <c r="N139">
        <v>180</v>
      </c>
      <c r="O139">
        <v>130</v>
      </c>
      <c r="P139">
        <v>56</v>
      </c>
      <c r="Q139">
        <v>0.35714285699999998</v>
      </c>
      <c r="R139">
        <v>0.15384615400000001</v>
      </c>
      <c r="S139">
        <v>0.49450549500000002</v>
      </c>
      <c r="T139">
        <v>25435.42582</v>
      </c>
      <c r="U139">
        <v>370.33980000000003</v>
      </c>
      <c r="V139">
        <v>1</v>
      </c>
      <c r="W139" t="s">
        <v>295</v>
      </c>
      <c r="X139">
        <v>-77.0322034</v>
      </c>
      <c r="Y139">
        <v>38.928304900000001</v>
      </c>
      <c r="Z139">
        <v>1</v>
      </c>
      <c r="AA139" t="s">
        <v>589</v>
      </c>
    </row>
    <row r="140" spans="1:27" hidden="1" x14ac:dyDescent="0.25">
      <c r="A140" s="3">
        <v>1110</v>
      </c>
      <c r="B140" t="s">
        <v>624</v>
      </c>
      <c r="C140" t="s">
        <v>331</v>
      </c>
      <c r="D140" s="3">
        <v>754</v>
      </c>
      <c r="E140" t="s">
        <v>27</v>
      </c>
      <c r="F140">
        <v>80352</v>
      </c>
      <c r="G140">
        <v>6611687</v>
      </c>
      <c r="H140">
        <v>8284848</v>
      </c>
      <c r="I140">
        <v>14896535</v>
      </c>
      <c r="J140">
        <v>1</v>
      </c>
      <c r="K140" t="s">
        <v>45</v>
      </c>
      <c r="L140" t="s">
        <v>45</v>
      </c>
      <c r="M140">
        <v>442</v>
      </c>
      <c r="N140">
        <v>8</v>
      </c>
      <c r="O140">
        <v>231</v>
      </c>
      <c r="P140">
        <v>22</v>
      </c>
      <c r="Q140">
        <v>0.52262443400000003</v>
      </c>
      <c r="R140">
        <v>4.9773756000000002E-2</v>
      </c>
      <c r="S140">
        <v>1.8099548E-2</v>
      </c>
      <c r="T140">
        <v>8768.8156500000005</v>
      </c>
      <c r="U140">
        <v>82.284037729999994</v>
      </c>
      <c r="V140">
        <v>1</v>
      </c>
      <c r="W140" t="s">
        <v>295</v>
      </c>
      <c r="X140">
        <v>-76.944913299999996</v>
      </c>
      <c r="Y140">
        <v>38.890774999999998</v>
      </c>
      <c r="Z140">
        <v>7</v>
      </c>
      <c r="AA140" t="s">
        <v>332</v>
      </c>
    </row>
    <row r="141" spans="1:27" hidden="1" x14ac:dyDescent="0.25">
      <c r="A141" s="3">
        <v>218</v>
      </c>
      <c r="B141" t="s">
        <v>624</v>
      </c>
      <c r="C141" t="s">
        <v>333</v>
      </c>
      <c r="D141" s="3">
        <v>754</v>
      </c>
      <c r="E141" t="s">
        <v>69</v>
      </c>
      <c r="F141">
        <v>26784</v>
      </c>
      <c r="G141">
        <v>697944</v>
      </c>
      <c r="H141">
        <v>2849088</v>
      </c>
      <c r="I141">
        <v>3547032</v>
      </c>
      <c r="J141">
        <v>1</v>
      </c>
      <c r="K141" t="s">
        <v>45</v>
      </c>
      <c r="L141" t="s">
        <v>45</v>
      </c>
      <c r="M141">
        <v>152</v>
      </c>
      <c r="N141">
        <v>1</v>
      </c>
      <c r="O141">
        <v>67</v>
      </c>
      <c r="P141">
        <v>22</v>
      </c>
      <c r="Q141">
        <v>0.44078947400000001</v>
      </c>
      <c r="R141">
        <v>0.144736842</v>
      </c>
      <c r="S141">
        <v>6.5789469999999999E-3</v>
      </c>
      <c r="T141">
        <v>925.65517239999997</v>
      </c>
      <c r="U141">
        <v>26.058243730000001</v>
      </c>
      <c r="V141">
        <v>1</v>
      </c>
      <c r="W141" t="s">
        <v>295</v>
      </c>
      <c r="X141">
        <v>-76.944288</v>
      </c>
      <c r="Y141">
        <v>38.891528999999998</v>
      </c>
      <c r="Z141">
        <v>7</v>
      </c>
      <c r="AA141" t="s">
        <v>334</v>
      </c>
    </row>
    <row r="142" spans="1:27" hidden="1" x14ac:dyDescent="0.25">
      <c r="A142" s="3">
        <v>130</v>
      </c>
      <c r="B142" t="s">
        <v>624</v>
      </c>
      <c r="C142" t="s">
        <v>547</v>
      </c>
      <c r="D142" s="3">
        <v>440</v>
      </c>
      <c r="E142" t="s">
        <v>27</v>
      </c>
      <c r="F142">
        <v>50050</v>
      </c>
      <c r="G142">
        <v>10420765.109999999</v>
      </c>
      <c r="H142">
        <v>8097408</v>
      </c>
      <c r="I142">
        <v>18518173.109999999</v>
      </c>
      <c r="J142">
        <v>1</v>
      </c>
      <c r="K142" t="s">
        <v>45</v>
      </c>
      <c r="L142" t="s">
        <v>45</v>
      </c>
      <c r="M142">
        <v>432</v>
      </c>
      <c r="N142">
        <v>20</v>
      </c>
      <c r="O142">
        <v>197</v>
      </c>
      <c r="P142">
        <v>28</v>
      </c>
      <c r="Q142">
        <v>0.45601851900000001</v>
      </c>
      <c r="R142">
        <v>6.4814814999999998E-2</v>
      </c>
      <c r="S142">
        <v>4.6296296000000001E-2</v>
      </c>
      <c r="T142">
        <v>23683.557059999999</v>
      </c>
      <c r="U142">
        <v>208.2070951</v>
      </c>
      <c r="V142">
        <v>1</v>
      </c>
      <c r="W142" t="s">
        <v>295</v>
      </c>
      <c r="X142">
        <v>-76.995555800000005</v>
      </c>
      <c r="Y142">
        <v>38.924176500000002</v>
      </c>
      <c r="Z142">
        <v>5</v>
      </c>
      <c r="AA142" t="s">
        <v>548</v>
      </c>
    </row>
    <row r="143" spans="1:27" hidden="1" x14ac:dyDescent="0.25">
      <c r="A143" s="3">
        <v>196</v>
      </c>
      <c r="B143" t="s">
        <v>624</v>
      </c>
      <c r="C143" t="s">
        <v>549</v>
      </c>
      <c r="D143" s="3">
        <v>314</v>
      </c>
      <c r="E143" t="s">
        <v>69</v>
      </c>
      <c r="F143">
        <v>39746</v>
      </c>
      <c r="G143">
        <v>7484215.8930000002</v>
      </c>
      <c r="H143">
        <v>5510736</v>
      </c>
      <c r="I143">
        <v>12994951.890000001</v>
      </c>
      <c r="J143">
        <v>1</v>
      </c>
      <c r="K143" t="s">
        <v>45</v>
      </c>
      <c r="L143" t="s">
        <v>45</v>
      </c>
      <c r="M143">
        <v>294</v>
      </c>
      <c r="N143">
        <v>1</v>
      </c>
      <c r="O143">
        <v>101</v>
      </c>
      <c r="P143">
        <v>46</v>
      </c>
      <c r="Q143">
        <v>0.34353741500000001</v>
      </c>
      <c r="R143">
        <v>0.15646258499999999</v>
      </c>
      <c r="S143">
        <v>3.4013609999999999E-3</v>
      </c>
      <c r="T143">
        <v>23835.082460000001</v>
      </c>
      <c r="U143">
        <v>188.3011094</v>
      </c>
      <c r="V143">
        <v>1</v>
      </c>
      <c r="W143" t="s">
        <v>295</v>
      </c>
      <c r="X143">
        <v>-76.995984800000002</v>
      </c>
      <c r="Y143">
        <v>38.9247765</v>
      </c>
      <c r="Z143">
        <v>5</v>
      </c>
      <c r="AA143" t="s">
        <v>550</v>
      </c>
    </row>
    <row r="144" spans="1:27" hidden="1" x14ac:dyDescent="0.25">
      <c r="A144" s="3">
        <v>3070</v>
      </c>
      <c r="B144" t="s">
        <v>624</v>
      </c>
      <c r="C144" t="s">
        <v>335</v>
      </c>
      <c r="D144" s="3">
        <v>700</v>
      </c>
      <c r="E144" t="s">
        <v>27</v>
      </c>
      <c r="F144">
        <v>31000</v>
      </c>
      <c r="G144">
        <v>2641008</v>
      </c>
      <c r="H144">
        <v>7291416</v>
      </c>
      <c r="I144">
        <v>9932424</v>
      </c>
      <c r="J144">
        <v>1</v>
      </c>
      <c r="K144" t="s">
        <v>45</v>
      </c>
      <c r="L144" t="s">
        <v>45</v>
      </c>
      <c r="M144">
        <v>389</v>
      </c>
      <c r="N144">
        <v>0</v>
      </c>
      <c r="O144">
        <v>252</v>
      </c>
      <c r="P144">
        <v>38</v>
      </c>
      <c r="Q144">
        <v>0.64781491000000002</v>
      </c>
      <c r="R144">
        <v>9.7686375000000006E-2</v>
      </c>
      <c r="S144">
        <v>0</v>
      </c>
      <c r="T144">
        <v>3772.868571</v>
      </c>
      <c r="U144">
        <v>85.193806449999997</v>
      </c>
      <c r="V144">
        <v>1</v>
      </c>
      <c r="W144" t="s">
        <v>295</v>
      </c>
      <c r="X144">
        <v>-76.9216306</v>
      </c>
      <c r="Y144">
        <v>38.889322700000001</v>
      </c>
      <c r="Z144">
        <v>7</v>
      </c>
      <c r="AA144" t="s">
        <v>336</v>
      </c>
    </row>
    <row r="145" spans="1:27" hidden="1" x14ac:dyDescent="0.25">
      <c r="A145" s="3">
        <v>405</v>
      </c>
      <c r="B145" t="s">
        <v>625</v>
      </c>
      <c r="C145" t="s">
        <v>99</v>
      </c>
      <c r="D145" s="3">
        <v>1370</v>
      </c>
      <c r="E145" t="s">
        <v>69</v>
      </c>
      <c r="F145">
        <v>223689</v>
      </c>
      <c r="G145">
        <v>73524856</v>
      </c>
      <c r="H145">
        <v>0</v>
      </c>
      <c r="I145">
        <v>73524856</v>
      </c>
      <c r="J145">
        <v>1</v>
      </c>
      <c r="L145" t="s">
        <v>50</v>
      </c>
      <c r="M145">
        <v>1312</v>
      </c>
      <c r="N145">
        <v>47</v>
      </c>
      <c r="O145">
        <v>99</v>
      </c>
      <c r="P145">
        <v>166</v>
      </c>
      <c r="Q145">
        <v>7.5457316999999996E-2</v>
      </c>
      <c r="R145">
        <v>0.12652438999999999</v>
      </c>
      <c r="S145">
        <v>3.5823171000000001E-2</v>
      </c>
      <c r="T145">
        <v>53667.778100000003</v>
      </c>
      <c r="U145">
        <v>328.69231839999998</v>
      </c>
      <c r="V145">
        <v>1</v>
      </c>
      <c r="W145" t="s">
        <v>39</v>
      </c>
      <c r="X145">
        <v>-77.074460099999996</v>
      </c>
      <c r="Y145">
        <v>38.953493999999999</v>
      </c>
      <c r="Z145">
        <v>3</v>
      </c>
      <c r="AA145" t="s">
        <v>100</v>
      </c>
    </row>
    <row r="146" spans="1:27" hidden="1" x14ac:dyDescent="0.25">
      <c r="A146" s="3">
        <v>234</v>
      </c>
      <c r="B146" t="s">
        <v>624</v>
      </c>
      <c r="C146" t="s">
        <v>337</v>
      </c>
      <c r="D146" s="3">
        <v>625</v>
      </c>
      <c r="E146" t="s">
        <v>27</v>
      </c>
      <c r="F146">
        <v>42528</v>
      </c>
      <c r="G146">
        <v>1904640</v>
      </c>
      <c r="H146">
        <v>11621280</v>
      </c>
      <c r="I146">
        <v>13525920</v>
      </c>
      <c r="J146">
        <v>1</v>
      </c>
      <c r="K146" t="s">
        <v>45</v>
      </c>
      <c r="L146" t="s">
        <v>45</v>
      </c>
      <c r="M146">
        <v>620</v>
      </c>
      <c r="N146">
        <v>1</v>
      </c>
      <c r="O146">
        <v>436</v>
      </c>
      <c r="P146">
        <v>70</v>
      </c>
      <c r="Q146">
        <v>0.70322580599999995</v>
      </c>
      <c r="R146">
        <v>0.112903226</v>
      </c>
      <c r="S146">
        <v>1.6129029999999999E-3</v>
      </c>
      <c r="T146">
        <v>3047.424</v>
      </c>
      <c r="U146">
        <v>44.785553049999997</v>
      </c>
      <c r="V146">
        <v>1</v>
      </c>
      <c r="W146" t="s">
        <v>295</v>
      </c>
      <c r="X146">
        <v>-76.998145699999995</v>
      </c>
      <c r="Y146">
        <v>38.843498699999998</v>
      </c>
      <c r="Z146">
        <v>8</v>
      </c>
      <c r="AA146" t="s">
        <v>338</v>
      </c>
    </row>
    <row r="147" spans="1:27" hidden="1" x14ac:dyDescent="0.25">
      <c r="A147" s="3">
        <v>248</v>
      </c>
      <c r="B147" t="s">
        <v>624</v>
      </c>
      <c r="C147" t="s">
        <v>339</v>
      </c>
      <c r="D147" s="3">
        <v>410</v>
      </c>
      <c r="E147" t="s">
        <v>69</v>
      </c>
      <c r="F147">
        <v>20217</v>
      </c>
      <c r="G147">
        <v>645120</v>
      </c>
      <c r="H147">
        <v>3936240</v>
      </c>
      <c r="I147">
        <v>4581360</v>
      </c>
      <c r="J147">
        <v>1</v>
      </c>
      <c r="K147" t="s">
        <v>45</v>
      </c>
      <c r="L147" t="s">
        <v>45</v>
      </c>
      <c r="M147">
        <v>210</v>
      </c>
      <c r="N147">
        <v>26</v>
      </c>
      <c r="O147">
        <v>44</v>
      </c>
      <c r="P147">
        <v>40</v>
      </c>
      <c r="Q147">
        <v>0.20952381</v>
      </c>
      <c r="R147">
        <v>0.19047618999999999</v>
      </c>
      <c r="S147">
        <v>0.123809524</v>
      </c>
      <c r="T147">
        <v>1573.4634149999999</v>
      </c>
      <c r="U147">
        <v>31.909778899999999</v>
      </c>
      <c r="V147">
        <v>1</v>
      </c>
      <c r="W147" t="s">
        <v>295</v>
      </c>
      <c r="X147">
        <v>-77.0367897</v>
      </c>
      <c r="Y147">
        <v>38.931359700000002</v>
      </c>
      <c r="Z147">
        <v>1</v>
      </c>
      <c r="AA147" t="s">
        <v>340</v>
      </c>
    </row>
    <row r="148" spans="1:27" hidden="1" x14ac:dyDescent="0.25">
      <c r="A148" s="3">
        <v>231</v>
      </c>
      <c r="B148" t="s">
        <v>625</v>
      </c>
      <c r="C148" t="s">
        <v>101</v>
      </c>
      <c r="D148" s="3">
        <v>362</v>
      </c>
      <c r="E148" t="s">
        <v>27</v>
      </c>
      <c r="F148">
        <v>72800</v>
      </c>
      <c r="G148">
        <v>4898637</v>
      </c>
      <c r="H148">
        <v>0</v>
      </c>
      <c r="I148">
        <v>4898637</v>
      </c>
      <c r="J148">
        <v>1</v>
      </c>
      <c r="K148" t="s">
        <v>28</v>
      </c>
      <c r="L148" t="s">
        <v>29</v>
      </c>
      <c r="M148">
        <v>201</v>
      </c>
      <c r="N148">
        <v>0</v>
      </c>
      <c r="O148">
        <v>166</v>
      </c>
      <c r="P148">
        <v>34</v>
      </c>
      <c r="Q148">
        <v>0.82587064700000001</v>
      </c>
      <c r="R148">
        <v>0.16915422899999999</v>
      </c>
      <c r="S148">
        <v>0</v>
      </c>
      <c r="T148">
        <v>13532.146409999999</v>
      </c>
      <c r="U148">
        <v>67.288969780000002</v>
      </c>
      <c r="V148">
        <v>1</v>
      </c>
      <c r="W148" t="s">
        <v>35</v>
      </c>
      <c r="X148">
        <v>-76.919821400000004</v>
      </c>
      <c r="Y148">
        <v>38.8961276</v>
      </c>
      <c r="Z148">
        <v>7</v>
      </c>
      <c r="AA148" t="s">
        <v>102</v>
      </c>
    </row>
    <row r="149" spans="1:27" hidden="1" x14ac:dyDescent="0.25">
      <c r="A149" s="3">
        <v>467</v>
      </c>
      <c r="B149" t="s">
        <v>625</v>
      </c>
      <c r="C149" t="s">
        <v>103</v>
      </c>
      <c r="D149" s="3">
        <v>1100</v>
      </c>
      <c r="E149" t="s">
        <v>38</v>
      </c>
      <c r="F149">
        <v>260000</v>
      </c>
      <c r="G149">
        <v>122897293</v>
      </c>
      <c r="H149">
        <v>-250000</v>
      </c>
      <c r="I149">
        <v>122647293</v>
      </c>
      <c r="J149">
        <v>1</v>
      </c>
      <c r="M149">
        <v>653</v>
      </c>
      <c r="N149">
        <v>6</v>
      </c>
      <c r="O149">
        <v>483</v>
      </c>
      <c r="P149">
        <v>198</v>
      </c>
      <c r="Q149">
        <v>0.73966309299999999</v>
      </c>
      <c r="R149">
        <v>0.30321592600000002</v>
      </c>
      <c r="S149">
        <v>9.1883610000000008E-3</v>
      </c>
      <c r="T149">
        <v>111724.8118</v>
      </c>
      <c r="U149">
        <v>472.68189619999998</v>
      </c>
      <c r="V149">
        <v>1</v>
      </c>
      <c r="W149" t="s">
        <v>43</v>
      </c>
      <c r="X149">
        <v>-77.013133999999994</v>
      </c>
      <c r="Y149">
        <v>38.907837700000002</v>
      </c>
      <c r="Z149">
        <v>5</v>
      </c>
      <c r="AA149" t="s">
        <v>104</v>
      </c>
    </row>
    <row r="150" spans="1:27" hidden="1" x14ac:dyDescent="0.25">
      <c r="A150" s="3">
        <v>146</v>
      </c>
      <c r="B150" t="s">
        <v>624</v>
      </c>
      <c r="C150" t="s">
        <v>341</v>
      </c>
      <c r="D150" s="3">
        <v>395</v>
      </c>
      <c r="E150" t="s">
        <v>69</v>
      </c>
      <c r="F150">
        <v>45484</v>
      </c>
      <c r="G150">
        <v>10299664</v>
      </c>
      <c r="H150">
        <v>7066488</v>
      </c>
      <c r="I150">
        <v>17366152</v>
      </c>
      <c r="J150">
        <v>1</v>
      </c>
      <c r="K150" t="s">
        <v>45</v>
      </c>
      <c r="L150" t="s">
        <v>45</v>
      </c>
      <c r="M150">
        <v>377</v>
      </c>
      <c r="N150">
        <v>54</v>
      </c>
      <c r="O150">
        <v>157</v>
      </c>
      <c r="P150">
        <v>77</v>
      </c>
      <c r="Q150">
        <v>0.41644562299999999</v>
      </c>
      <c r="R150">
        <v>0.20424403199999999</v>
      </c>
      <c r="S150">
        <v>0.14323607399999999</v>
      </c>
      <c r="T150">
        <v>26075.098730000002</v>
      </c>
      <c r="U150">
        <v>226.44587110000001</v>
      </c>
      <c r="V150">
        <v>1</v>
      </c>
      <c r="W150" t="s">
        <v>295</v>
      </c>
      <c r="X150">
        <v>-77.024366900000004</v>
      </c>
      <c r="Y150">
        <v>38.934378799999998</v>
      </c>
      <c r="Z150">
        <v>1</v>
      </c>
      <c r="AA150" t="s">
        <v>342</v>
      </c>
    </row>
    <row r="151" spans="1:27" hidden="1" x14ac:dyDescent="0.25">
      <c r="A151" s="3">
        <v>1206</v>
      </c>
      <c r="B151" t="s">
        <v>624</v>
      </c>
      <c r="C151" t="s">
        <v>345</v>
      </c>
      <c r="D151" s="3" t="s">
        <v>45</v>
      </c>
      <c r="E151" t="s">
        <v>27</v>
      </c>
      <c r="F151">
        <v>53800</v>
      </c>
      <c r="G151">
        <v>2661384</v>
      </c>
      <c r="H151">
        <v>6710352</v>
      </c>
      <c r="I151">
        <v>9371736</v>
      </c>
      <c r="J151">
        <v>1</v>
      </c>
      <c r="K151" t="s">
        <v>45</v>
      </c>
      <c r="L151" t="s">
        <v>45</v>
      </c>
      <c r="M151">
        <v>358</v>
      </c>
      <c r="N151">
        <v>108</v>
      </c>
      <c r="O151">
        <v>126</v>
      </c>
      <c r="P151">
        <v>39</v>
      </c>
      <c r="Q151">
        <v>0.351955307</v>
      </c>
      <c r="R151">
        <v>0.108938547</v>
      </c>
      <c r="S151">
        <v>0.30167597800000001</v>
      </c>
      <c r="T151" t="s">
        <v>45</v>
      </c>
      <c r="U151">
        <v>49.468104089999997</v>
      </c>
      <c r="V151">
        <v>1</v>
      </c>
      <c r="W151" t="s">
        <v>295</v>
      </c>
      <c r="X151">
        <v>-77.023494299999996</v>
      </c>
      <c r="Y151">
        <v>38.945189800000001</v>
      </c>
      <c r="Z151">
        <v>4</v>
      </c>
      <c r="AA151" t="s">
        <v>346</v>
      </c>
    </row>
    <row r="152" spans="1:27" hidden="1" x14ac:dyDescent="0.25">
      <c r="A152" s="3">
        <v>1138</v>
      </c>
      <c r="B152" t="s">
        <v>624</v>
      </c>
      <c r="C152" t="s">
        <v>343</v>
      </c>
      <c r="D152" s="3">
        <v>795</v>
      </c>
      <c r="E152" t="s">
        <v>38</v>
      </c>
      <c r="F152">
        <v>17647</v>
      </c>
      <c r="G152">
        <v>5596776</v>
      </c>
      <c r="H152">
        <v>7909968</v>
      </c>
      <c r="I152">
        <v>13506744</v>
      </c>
      <c r="J152">
        <v>1</v>
      </c>
      <c r="K152" t="s">
        <v>45</v>
      </c>
      <c r="L152" t="s">
        <v>45</v>
      </c>
      <c r="M152">
        <v>422</v>
      </c>
      <c r="N152">
        <v>66</v>
      </c>
      <c r="O152">
        <v>218</v>
      </c>
      <c r="P152">
        <v>90</v>
      </c>
      <c r="Q152">
        <v>0.51658767800000005</v>
      </c>
      <c r="R152">
        <v>0.213270142</v>
      </c>
      <c r="S152">
        <v>0.15639810400000001</v>
      </c>
      <c r="T152">
        <v>7039.9698109999999</v>
      </c>
      <c r="U152">
        <v>317.1516972</v>
      </c>
      <c r="V152">
        <v>1</v>
      </c>
      <c r="W152" t="s">
        <v>295</v>
      </c>
      <c r="X152">
        <v>-77.022371000000007</v>
      </c>
      <c r="Y152">
        <v>38.945656999999997</v>
      </c>
      <c r="Z152">
        <v>4</v>
      </c>
      <c r="AA152" t="s">
        <v>344</v>
      </c>
    </row>
    <row r="153" spans="1:27" hidden="1" x14ac:dyDescent="0.25">
      <c r="A153" s="3">
        <v>195</v>
      </c>
      <c r="B153" t="s">
        <v>624</v>
      </c>
      <c r="C153" t="s">
        <v>551</v>
      </c>
      <c r="D153" s="3">
        <v>800</v>
      </c>
      <c r="E153" t="s">
        <v>27</v>
      </c>
      <c r="F153">
        <v>60000</v>
      </c>
      <c r="G153">
        <v>13087929.02</v>
      </c>
      <c r="H153">
        <v>14507856</v>
      </c>
      <c r="I153">
        <v>27595785.02</v>
      </c>
      <c r="J153">
        <v>1</v>
      </c>
      <c r="K153" t="s">
        <v>45</v>
      </c>
      <c r="L153" t="s">
        <v>45</v>
      </c>
      <c r="M153">
        <v>774</v>
      </c>
      <c r="N153">
        <v>2</v>
      </c>
      <c r="O153">
        <v>466</v>
      </c>
      <c r="P153">
        <v>83</v>
      </c>
      <c r="Q153">
        <v>0.60206718299999995</v>
      </c>
      <c r="R153">
        <v>0.10723514200000001</v>
      </c>
      <c r="S153">
        <v>2.5839790000000001E-3</v>
      </c>
      <c r="T153">
        <v>16359.91128</v>
      </c>
      <c r="U153">
        <v>218.1321504</v>
      </c>
      <c r="V153">
        <v>1</v>
      </c>
      <c r="W153" t="s">
        <v>295</v>
      </c>
      <c r="X153">
        <v>-76.993644099999997</v>
      </c>
      <c r="Y153">
        <v>38.840626299999997</v>
      </c>
      <c r="Z153">
        <v>8</v>
      </c>
      <c r="AA153" t="s">
        <v>552</v>
      </c>
    </row>
    <row r="154" spans="1:27" hidden="1" x14ac:dyDescent="0.25">
      <c r="A154" s="3">
        <v>1125</v>
      </c>
      <c r="B154" t="s">
        <v>624</v>
      </c>
      <c r="C154" t="s">
        <v>553</v>
      </c>
      <c r="D154" s="3">
        <v>160</v>
      </c>
      <c r="E154" t="s">
        <v>27</v>
      </c>
      <c r="F154">
        <v>8500</v>
      </c>
      <c r="G154">
        <v>2897920.9780000001</v>
      </c>
      <c r="H154">
        <v>2736624</v>
      </c>
      <c r="I154">
        <v>5634544.9780000001</v>
      </c>
      <c r="J154">
        <v>1</v>
      </c>
      <c r="K154" t="s">
        <v>45</v>
      </c>
      <c r="L154" t="s">
        <v>45</v>
      </c>
      <c r="M154">
        <v>146</v>
      </c>
      <c r="N154">
        <v>0</v>
      </c>
      <c r="O154">
        <v>79</v>
      </c>
      <c r="P154">
        <v>11</v>
      </c>
      <c r="Q154">
        <v>0.54109589000000002</v>
      </c>
      <c r="R154">
        <v>7.5342465999999997E-2</v>
      </c>
      <c r="S154">
        <v>0</v>
      </c>
      <c r="T154">
        <v>18112.006109999998</v>
      </c>
      <c r="U154">
        <v>340.93187979999999</v>
      </c>
      <c r="V154">
        <v>1</v>
      </c>
      <c r="W154" t="s">
        <v>295</v>
      </c>
      <c r="X154">
        <v>-77.005121500000001</v>
      </c>
      <c r="Y154">
        <v>38.877859000000001</v>
      </c>
      <c r="Z154">
        <v>6</v>
      </c>
      <c r="AA154" t="s">
        <v>554</v>
      </c>
    </row>
    <row r="155" spans="1:27" hidden="1" x14ac:dyDescent="0.25">
      <c r="A155" s="3">
        <v>138</v>
      </c>
      <c r="B155" t="s">
        <v>624</v>
      </c>
      <c r="C155" t="s">
        <v>462</v>
      </c>
      <c r="D155" s="3">
        <v>162</v>
      </c>
      <c r="E155" t="s">
        <v>27</v>
      </c>
      <c r="F155">
        <v>15602</v>
      </c>
      <c r="G155">
        <v>4742251</v>
      </c>
      <c r="H155">
        <v>4854696</v>
      </c>
      <c r="I155">
        <v>9596947</v>
      </c>
      <c r="J155">
        <v>0</v>
      </c>
      <c r="K155" t="s">
        <v>45</v>
      </c>
      <c r="L155" t="s">
        <v>45</v>
      </c>
      <c r="M155">
        <v>259</v>
      </c>
      <c r="N155">
        <v>0</v>
      </c>
      <c r="O155">
        <v>167</v>
      </c>
      <c r="P155">
        <v>22</v>
      </c>
      <c r="Q155">
        <v>0.64478764499999996</v>
      </c>
      <c r="R155">
        <v>8.4942085000000001E-2</v>
      </c>
      <c r="S155">
        <v>0</v>
      </c>
      <c r="T155">
        <v>29273.154320000001</v>
      </c>
      <c r="U155">
        <v>303.95148060000002</v>
      </c>
      <c r="V155">
        <v>1</v>
      </c>
      <c r="W155" t="s">
        <v>295</v>
      </c>
      <c r="X155">
        <v>-76.990566000000001</v>
      </c>
      <c r="Y155">
        <v>38.831741399999999</v>
      </c>
      <c r="Z155">
        <v>8</v>
      </c>
      <c r="AA155" t="s">
        <v>591</v>
      </c>
    </row>
    <row r="156" spans="1:27" hidden="1" x14ac:dyDescent="0.25">
      <c r="A156" s="3">
        <v>138</v>
      </c>
      <c r="B156" t="s">
        <v>624</v>
      </c>
      <c r="C156" t="s">
        <v>592</v>
      </c>
      <c r="D156" s="3">
        <v>118</v>
      </c>
      <c r="E156" t="s">
        <v>27</v>
      </c>
      <c r="F156">
        <v>4012</v>
      </c>
      <c r="G156">
        <v>4742251</v>
      </c>
      <c r="H156">
        <v>4854696</v>
      </c>
      <c r="I156">
        <v>9596947</v>
      </c>
      <c r="J156">
        <v>0</v>
      </c>
      <c r="K156" t="s">
        <v>45</v>
      </c>
      <c r="L156" t="s">
        <v>45</v>
      </c>
      <c r="M156">
        <v>259</v>
      </c>
      <c r="N156">
        <v>0</v>
      </c>
      <c r="O156">
        <v>167</v>
      </c>
      <c r="P156">
        <v>22</v>
      </c>
      <c r="Q156">
        <v>0.64478764499999996</v>
      </c>
      <c r="R156">
        <v>8.4942085000000001E-2</v>
      </c>
      <c r="S156">
        <v>0</v>
      </c>
      <c r="T156">
        <v>40188.567799999997</v>
      </c>
      <c r="U156">
        <v>1182.0166999999999</v>
      </c>
      <c r="V156">
        <v>1</v>
      </c>
      <c r="W156" t="s">
        <v>295</v>
      </c>
      <c r="X156">
        <v>-76.989566999999994</v>
      </c>
      <c r="Y156">
        <v>38.8310119</v>
      </c>
      <c r="Z156">
        <v>8</v>
      </c>
      <c r="AA156" t="s">
        <v>591</v>
      </c>
    </row>
    <row r="157" spans="1:27" hidden="1" x14ac:dyDescent="0.25">
      <c r="A157" s="3">
        <v>457</v>
      </c>
      <c r="B157" t="s">
        <v>625</v>
      </c>
      <c r="C157" t="s">
        <v>105</v>
      </c>
      <c r="D157" s="3">
        <v>1100</v>
      </c>
      <c r="E157" t="s">
        <v>38</v>
      </c>
      <c r="F157">
        <v>310721</v>
      </c>
      <c r="G157">
        <v>74502874</v>
      </c>
      <c r="H157">
        <v>0</v>
      </c>
      <c r="I157">
        <v>74502874</v>
      </c>
      <c r="J157">
        <v>1</v>
      </c>
      <c r="M157">
        <v>1025</v>
      </c>
      <c r="N157">
        <v>3</v>
      </c>
      <c r="O157">
        <v>714</v>
      </c>
      <c r="P157">
        <v>296</v>
      </c>
      <c r="Q157">
        <v>0.69658536599999998</v>
      </c>
      <c r="R157">
        <v>0.288780488</v>
      </c>
      <c r="S157">
        <v>2.9268290000000001E-3</v>
      </c>
      <c r="T157">
        <v>67729.885450000002</v>
      </c>
      <c r="U157">
        <v>239.7741833</v>
      </c>
      <c r="V157">
        <v>1</v>
      </c>
      <c r="W157" t="s">
        <v>39</v>
      </c>
      <c r="X157">
        <v>-76.979526300000003</v>
      </c>
      <c r="Y157">
        <v>38.890324700000001</v>
      </c>
      <c r="Z157">
        <v>6</v>
      </c>
      <c r="AA157" t="s">
        <v>106</v>
      </c>
    </row>
    <row r="158" spans="1:27" hidden="1" x14ac:dyDescent="0.25">
      <c r="A158" s="3">
        <v>232</v>
      </c>
      <c r="B158" t="s">
        <v>625</v>
      </c>
      <c r="C158" t="s">
        <v>107</v>
      </c>
      <c r="D158" s="3">
        <v>415</v>
      </c>
      <c r="E158" t="s">
        <v>27</v>
      </c>
      <c r="F158">
        <v>49096</v>
      </c>
      <c r="G158">
        <v>81414</v>
      </c>
      <c r="H158">
        <v>15552000</v>
      </c>
      <c r="I158">
        <v>15633414</v>
      </c>
      <c r="J158">
        <v>1</v>
      </c>
      <c r="K158" t="s">
        <v>108</v>
      </c>
      <c r="L158" t="s">
        <v>50</v>
      </c>
      <c r="M158">
        <v>475</v>
      </c>
      <c r="N158">
        <v>43</v>
      </c>
      <c r="O158">
        <v>26</v>
      </c>
      <c r="P158">
        <v>35</v>
      </c>
      <c r="Q158">
        <v>5.4736842000000001E-2</v>
      </c>
      <c r="R158">
        <v>7.3684210999999999E-2</v>
      </c>
      <c r="S158">
        <v>9.0526315999999996E-2</v>
      </c>
      <c r="T158">
        <v>196.17831330000001</v>
      </c>
      <c r="U158">
        <v>1.658261365</v>
      </c>
      <c r="V158">
        <v>1</v>
      </c>
      <c r="W158" t="s">
        <v>30</v>
      </c>
      <c r="X158">
        <v>-77.065795800000004</v>
      </c>
      <c r="Y158">
        <v>38.932881299999998</v>
      </c>
      <c r="Z158">
        <v>3</v>
      </c>
      <c r="AA158" t="s">
        <v>109</v>
      </c>
    </row>
    <row r="159" spans="1:27" hidden="1" x14ac:dyDescent="0.25">
      <c r="A159" s="3">
        <v>407</v>
      </c>
      <c r="B159" t="s">
        <v>625</v>
      </c>
      <c r="C159" t="s">
        <v>110</v>
      </c>
      <c r="D159" s="3">
        <v>742</v>
      </c>
      <c r="E159" t="s">
        <v>69</v>
      </c>
      <c r="F159">
        <v>155072</v>
      </c>
      <c r="G159">
        <v>210957</v>
      </c>
      <c r="H159">
        <v>40911043</v>
      </c>
      <c r="I159">
        <v>41122000</v>
      </c>
      <c r="J159">
        <v>1</v>
      </c>
      <c r="L159" t="s">
        <v>34</v>
      </c>
      <c r="M159">
        <v>257</v>
      </c>
      <c r="N159">
        <v>2</v>
      </c>
      <c r="O159">
        <v>161</v>
      </c>
      <c r="P159">
        <v>63</v>
      </c>
      <c r="Q159">
        <v>0.62645914400000002</v>
      </c>
      <c r="R159">
        <v>0.24513618700000001</v>
      </c>
      <c r="S159">
        <v>7.7821009999999996E-3</v>
      </c>
      <c r="T159">
        <v>284.30862530000002</v>
      </c>
      <c r="U159">
        <v>1.3603809840000001</v>
      </c>
      <c r="V159">
        <v>1</v>
      </c>
      <c r="W159" t="s">
        <v>30</v>
      </c>
      <c r="X159">
        <v>-76.978566000000001</v>
      </c>
      <c r="Y159">
        <v>38.892612</v>
      </c>
      <c r="Z159">
        <v>6</v>
      </c>
      <c r="AA159" t="s">
        <v>111</v>
      </c>
    </row>
    <row r="160" spans="1:27" hidden="1" x14ac:dyDescent="0.25">
      <c r="A160" s="3">
        <v>471</v>
      </c>
      <c r="B160" t="s">
        <v>625</v>
      </c>
      <c r="C160" t="s">
        <v>112</v>
      </c>
      <c r="D160" s="3">
        <v>500</v>
      </c>
      <c r="E160" t="s">
        <v>38</v>
      </c>
      <c r="F160">
        <v>258072</v>
      </c>
      <c r="G160">
        <v>34081441</v>
      </c>
      <c r="H160">
        <v>61688778</v>
      </c>
      <c r="I160">
        <v>95770219</v>
      </c>
      <c r="J160">
        <v>1</v>
      </c>
      <c r="M160">
        <v>523</v>
      </c>
      <c r="N160">
        <v>5</v>
      </c>
      <c r="O160">
        <v>175</v>
      </c>
      <c r="P160">
        <v>25</v>
      </c>
      <c r="Q160">
        <v>0.33460803099999997</v>
      </c>
      <c r="R160">
        <v>4.7801147000000002E-2</v>
      </c>
      <c r="S160">
        <v>9.5602289999999999E-3</v>
      </c>
      <c r="T160">
        <v>68162.881999999998</v>
      </c>
      <c r="U160">
        <v>132.0617541</v>
      </c>
      <c r="V160">
        <v>1</v>
      </c>
      <c r="W160" t="s">
        <v>39</v>
      </c>
      <c r="X160">
        <v>-77.070426499999996</v>
      </c>
      <c r="Y160">
        <v>38.913143499999997</v>
      </c>
      <c r="Z160">
        <v>2</v>
      </c>
      <c r="AA160" t="s">
        <v>113</v>
      </c>
    </row>
    <row r="161" spans="1:27" hidden="1" x14ac:dyDescent="0.25">
      <c r="A161" s="3">
        <v>159</v>
      </c>
      <c r="B161" t="s">
        <v>624</v>
      </c>
      <c r="C161" t="s">
        <v>347</v>
      </c>
      <c r="D161" s="3">
        <v>350</v>
      </c>
      <c r="E161" t="s">
        <v>27</v>
      </c>
      <c r="F161">
        <v>32341</v>
      </c>
      <c r="G161">
        <v>11118784</v>
      </c>
      <c r="H161">
        <v>6560400</v>
      </c>
      <c r="I161">
        <v>17679184</v>
      </c>
      <c r="J161">
        <v>1</v>
      </c>
      <c r="K161" t="s">
        <v>45</v>
      </c>
      <c r="L161" t="s">
        <v>45</v>
      </c>
      <c r="M161">
        <v>350</v>
      </c>
      <c r="N161">
        <v>63</v>
      </c>
      <c r="O161">
        <v>62</v>
      </c>
      <c r="P161">
        <v>26</v>
      </c>
      <c r="Q161">
        <v>0.17714285699999999</v>
      </c>
      <c r="R161">
        <v>7.4285714000000003E-2</v>
      </c>
      <c r="S161">
        <v>0.18</v>
      </c>
      <c r="T161">
        <v>31767.954290000001</v>
      </c>
      <c r="U161">
        <v>343.79839829999997</v>
      </c>
      <c r="V161">
        <v>1</v>
      </c>
      <c r="W161" t="s">
        <v>295</v>
      </c>
      <c r="X161">
        <v>-76.989966699999997</v>
      </c>
      <c r="Y161">
        <v>38.934916000000001</v>
      </c>
      <c r="Z161">
        <v>5</v>
      </c>
      <c r="AA161" t="s">
        <v>348</v>
      </c>
    </row>
    <row r="162" spans="1:27" hidden="1" x14ac:dyDescent="0.25">
      <c r="A162" s="3">
        <v>1113</v>
      </c>
      <c r="B162" t="s">
        <v>624</v>
      </c>
      <c r="C162" t="s">
        <v>349</v>
      </c>
      <c r="D162" s="3">
        <v>867</v>
      </c>
      <c r="E162" t="s">
        <v>27</v>
      </c>
      <c r="F162">
        <v>67508</v>
      </c>
      <c r="G162">
        <v>8332774</v>
      </c>
      <c r="H162">
        <v>10665336</v>
      </c>
      <c r="I162">
        <v>18998110</v>
      </c>
      <c r="J162">
        <v>1</v>
      </c>
      <c r="K162" t="s">
        <v>45</v>
      </c>
      <c r="L162" t="s">
        <v>45</v>
      </c>
      <c r="M162">
        <v>569</v>
      </c>
      <c r="N162">
        <v>0</v>
      </c>
      <c r="O162">
        <v>366</v>
      </c>
      <c r="P162">
        <v>23</v>
      </c>
      <c r="Q162">
        <v>0.64323374300000002</v>
      </c>
      <c r="R162">
        <v>4.0421792999999998E-2</v>
      </c>
      <c r="S162">
        <v>0</v>
      </c>
      <c r="T162">
        <v>9611.0426759999991</v>
      </c>
      <c r="U162">
        <v>123.4338745</v>
      </c>
      <c r="V162">
        <v>1</v>
      </c>
      <c r="W162" t="s">
        <v>295</v>
      </c>
      <c r="X162">
        <v>-76.995294700000002</v>
      </c>
      <c r="Y162">
        <v>38.860014800000002</v>
      </c>
      <c r="Z162">
        <v>8</v>
      </c>
      <c r="AA162" t="s">
        <v>350</v>
      </c>
    </row>
    <row r="163" spans="1:27" hidden="1" x14ac:dyDescent="0.25">
      <c r="A163" s="3">
        <v>1211</v>
      </c>
      <c r="B163" t="s">
        <v>624</v>
      </c>
      <c r="C163" t="s">
        <v>351</v>
      </c>
      <c r="D163" s="3" t="s">
        <v>45</v>
      </c>
      <c r="E163" t="s">
        <v>69</v>
      </c>
      <c r="F163">
        <v>19288</v>
      </c>
      <c r="G163">
        <v>476160</v>
      </c>
      <c r="H163">
        <v>2905320</v>
      </c>
      <c r="I163">
        <v>3381480</v>
      </c>
      <c r="J163">
        <v>1</v>
      </c>
      <c r="K163" t="s">
        <v>45</v>
      </c>
      <c r="L163" t="s">
        <v>45</v>
      </c>
      <c r="M163">
        <v>155</v>
      </c>
      <c r="N163">
        <v>0</v>
      </c>
      <c r="O163">
        <v>100</v>
      </c>
      <c r="P163">
        <v>27</v>
      </c>
      <c r="Q163">
        <v>0.64516129</v>
      </c>
      <c r="R163">
        <v>0.174193548</v>
      </c>
      <c r="S163">
        <v>0</v>
      </c>
      <c r="T163" t="s">
        <v>45</v>
      </c>
      <c r="U163">
        <v>24.68685193</v>
      </c>
      <c r="V163">
        <v>1</v>
      </c>
      <c r="W163" t="s">
        <v>295</v>
      </c>
      <c r="X163">
        <v>-76.993956800000007</v>
      </c>
      <c r="Y163">
        <v>38.8608853</v>
      </c>
      <c r="Z163">
        <v>8</v>
      </c>
      <c r="AA163" t="s">
        <v>352</v>
      </c>
    </row>
    <row r="164" spans="1:27" hidden="1" x14ac:dyDescent="0.25">
      <c r="A164" s="3">
        <v>409</v>
      </c>
      <c r="B164" t="s">
        <v>625</v>
      </c>
      <c r="C164" t="s">
        <v>232</v>
      </c>
      <c r="D164" s="3">
        <v>437</v>
      </c>
      <c r="E164" t="s">
        <v>65</v>
      </c>
      <c r="F164">
        <v>95088</v>
      </c>
      <c r="G164">
        <v>1314689</v>
      </c>
      <c r="H164">
        <v>20178000</v>
      </c>
      <c r="I164">
        <v>21492689</v>
      </c>
      <c r="J164">
        <v>1</v>
      </c>
      <c r="L164" t="s">
        <v>92</v>
      </c>
      <c r="M164">
        <v>414</v>
      </c>
      <c r="N164">
        <v>25</v>
      </c>
      <c r="O164">
        <v>109</v>
      </c>
      <c r="P164">
        <v>58</v>
      </c>
      <c r="Q164">
        <v>0.26328502399999998</v>
      </c>
      <c r="R164">
        <v>0.14009661800000001</v>
      </c>
      <c r="S164">
        <v>6.0386473000000003E-2</v>
      </c>
      <c r="T164">
        <v>3008.441648</v>
      </c>
      <c r="U164">
        <v>13.826024309999999</v>
      </c>
      <c r="V164">
        <v>1</v>
      </c>
      <c r="W164" t="s">
        <v>30</v>
      </c>
      <c r="X164">
        <v>-77.052145199999998</v>
      </c>
      <c r="Y164">
        <v>38.9076351</v>
      </c>
      <c r="Z164">
        <v>2</v>
      </c>
      <c r="AA164" t="s">
        <v>233</v>
      </c>
    </row>
    <row r="165" spans="1:27" hidden="1" x14ac:dyDescent="0.25">
      <c r="A165" s="3">
        <v>361</v>
      </c>
      <c r="B165" t="s">
        <v>624</v>
      </c>
      <c r="C165" t="s">
        <v>353</v>
      </c>
      <c r="D165" s="3">
        <v>675</v>
      </c>
      <c r="E165" t="s">
        <v>27</v>
      </c>
      <c r="F165">
        <v>52944</v>
      </c>
      <c r="G165">
        <v>23015083.620000001</v>
      </c>
      <c r="H165">
        <v>7103976</v>
      </c>
      <c r="I165">
        <v>30119059.620000001</v>
      </c>
      <c r="J165">
        <v>1</v>
      </c>
      <c r="K165" t="s">
        <v>45</v>
      </c>
      <c r="L165" t="s">
        <v>45</v>
      </c>
      <c r="M165">
        <v>379</v>
      </c>
      <c r="N165">
        <v>6</v>
      </c>
      <c r="O165">
        <v>289</v>
      </c>
      <c r="P165">
        <v>14</v>
      </c>
      <c r="Q165">
        <v>0.76253298199999997</v>
      </c>
      <c r="R165">
        <v>3.6939314000000001E-2</v>
      </c>
      <c r="S165">
        <v>1.5831135E-2</v>
      </c>
      <c r="T165">
        <v>34096.420180000001</v>
      </c>
      <c r="U165">
        <v>434.70617299999998</v>
      </c>
      <c r="V165">
        <v>1</v>
      </c>
      <c r="W165" t="s">
        <v>295</v>
      </c>
      <c r="X165">
        <v>-76.976256000000006</v>
      </c>
      <c r="Y165">
        <v>38.898544000000001</v>
      </c>
      <c r="Z165">
        <v>7</v>
      </c>
      <c r="AA165" t="s">
        <v>555</v>
      </c>
    </row>
    <row r="166" spans="1:27" hidden="1" x14ac:dyDescent="0.25">
      <c r="A166" s="3">
        <v>362</v>
      </c>
      <c r="B166" t="s">
        <v>624</v>
      </c>
      <c r="C166" t="s">
        <v>353</v>
      </c>
      <c r="D166" s="3">
        <v>675</v>
      </c>
      <c r="E166" t="s">
        <v>69</v>
      </c>
      <c r="F166">
        <v>52944</v>
      </c>
      <c r="G166">
        <v>654336</v>
      </c>
      <c r="H166">
        <v>3992472</v>
      </c>
      <c r="I166">
        <v>4646808</v>
      </c>
      <c r="J166">
        <v>1</v>
      </c>
      <c r="K166" t="s">
        <v>45</v>
      </c>
      <c r="L166" t="s">
        <v>45</v>
      </c>
      <c r="M166">
        <v>213</v>
      </c>
      <c r="N166">
        <v>1</v>
      </c>
      <c r="O166">
        <v>147</v>
      </c>
      <c r="P166">
        <v>42</v>
      </c>
      <c r="Q166">
        <v>0.69014084499999995</v>
      </c>
      <c r="R166">
        <v>0.197183099</v>
      </c>
      <c r="S166">
        <v>4.694836E-3</v>
      </c>
      <c r="T166">
        <v>969.38666669999998</v>
      </c>
      <c r="U166">
        <v>12.35902085</v>
      </c>
      <c r="V166">
        <v>1</v>
      </c>
      <c r="W166" t="s">
        <v>295</v>
      </c>
      <c r="X166">
        <v>-76.976256000000006</v>
      </c>
      <c r="Y166">
        <v>38.898544000000001</v>
      </c>
      <c r="Z166">
        <v>7</v>
      </c>
      <c r="AA166" t="s">
        <v>354</v>
      </c>
    </row>
    <row r="167" spans="1:27" hidden="1" x14ac:dyDescent="0.25">
      <c r="A167" s="3">
        <v>363</v>
      </c>
      <c r="B167" t="s">
        <v>624</v>
      </c>
      <c r="C167" t="s">
        <v>355</v>
      </c>
      <c r="D167" s="3">
        <v>760</v>
      </c>
      <c r="E167" t="s">
        <v>27</v>
      </c>
      <c r="F167">
        <v>80860</v>
      </c>
      <c r="G167">
        <v>26167936.789999999</v>
      </c>
      <c r="H167">
        <v>7029000</v>
      </c>
      <c r="I167">
        <v>33196936.789999999</v>
      </c>
      <c r="J167">
        <v>1</v>
      </c>
      <c r="K167" t="s">
        <v>45</v>
      </c>
      <c r="L167" t="s">
        <v>45</v>
      </c>
      <c r="M167">
        <v>375</v>
      </c>
      <c r="N167">
        <v>1</v>
      </c>
      <c r="O167">
        <v>235</v>
      </c>
      <c r="P167">
        <v>18</v>
      </c>
      <c r="Q167">
        <v>0.62666666699999996</v>
      </c>
      <c r="R167">
        <v>4.8000000000000001E-2</v>
      </c>
      <c r="S167">
        <v>2.6666670000000002E-3</v>
      </c>
      <c r="T167">
        <v>34431.495779999997</v>
      </c>
      <c r="U167">
        <v>323.62029180000002</v>
      </c>
      <c r="V167">
        <v>1</v>
      </c>
      <c r="W167" t="s">
        <v>295</v>
      </c>
      <c r="X167">
        <v>-76.986715000000004</v>
      </c>
      <c r="Y167">
        <v>38.879337</v>
      </c>
      <c r="Z167">
        <v>6</v>
      </c>
      <c r="AA167" t="s">
        <v>556</v>
      </c>
    </row>
    <row r="168" spans="1:27" hidden="1" x14ac:dyDescent="0.25">
      <c r="A168" s="3">
        <v>364</v>
      </c>
      <c r="B168" t="s">
        <v>624</v>
      </c>
      <c r="C168" t="s">
        <v>355</v>
      </c>
      <c r="D168" s="3">
        <v>760</v>
      </c>
      <c r="E168" t="s">
        <v>69</v>
      </c>
      <c r="F168">
        <v>80860</v>
      </c>
      <c r="G168">
        <v>1053696</v>
      </c>
      <c r="H168">
        <v>6429192</v>
      </c>
      <c r="I168">
        <v>7482888</v>
      </c>
      <c r="J168">
        <v>1</v>
      </c>
      <c r="K168" t="s">
        <v>45</v>
      </c>
      <c r="L168" t="s">
        <v>45</v>
      </c>
      <c r="M168">
        <v>343</v>
      </c>
      <c r="N168">
        <v>0</v>
      </c>
      <c r="O168">
        <v>200</v>
      </c>
      <c r="P168">
        <v>59</v>
      </c>
      <c r="Q168">
        <v>0.58309037900000005</v>
      </c>
      <c r="R168">
        <v>0.17201166200000001</v>
      </c>
      <c r="S168">
        <v>0</v>
      </c>
      <c r="T168">
        <v>1386.4421050000001</v>
      </c>
      <c r="U168">
        <v>13.031115509999999</v>
      </c>
      <c r="V168">
        <v>1</v>
      </c>
      <c r="W168" t="s">
        <v>295</v>
      </c>
      <c r="X168">
        <v>-76.986715000000004</v>
      </c>
      <c r="Y168">
        <v>38.879337</v>
      </c>
      <c r="Z168">
        <v>6</v>
      </c>
      <c r="AA168" t="s">
        <v>356</v>
      </c>
    </row>
    <row r="169" spans="1:27" hidden="1" x14ac:dyDescent="0.25">
      <c r="A169" s="3">
        <v>113</v>
      </c>
      <c r="B169" t="s">
        <v>624</v>
      </c>
      <c r="C169" t="s">
        <v>557</v>
      </c>
      <c r="D169" s="3">
        <v>560</v>
      </c>
      <c r="E169" t="s">
        <v>27</v>
      </c>
      <c r="F169">
        <v>58539</v>
      </c>
      <c r="G169">
        <v>21108472.489999998</v>
      </c>
      <c r="H169">
        <v>10796544</v>
      </c>
      <c r="I169">
        <v>31905016.489999998</v>
      </c>
      <c r="J169">
        <v>1</v>
      </c>
      <c r="K169" t="s">
        <v>45</v>
      </c>
      <c r="L169" t="s">
        <v>45</v>
      </c>
      <c r="M169">
        <v>576</v>
      </c>
      <c r="N169">
        <v>0</v>
      </c>
      <c r="O169">
        <v>412</v>
      </c>
      <c r="P169">
        <v>56</v>
      </c>
      <c r="Q169">
        <v>0.71527777800000003</v>
      </c>
      <c r="R169">
        <v>9.7222221999999997E-2</v>
      </c>
      <c r="S169">
        <v>0</v>
      </c>
      <c r="T169">
        <v>37693.700879999997</v>
      </c>
      <c r="U169">
        <v>360.58819749999998</v>
      </c>
      <c r="V169">
        <v>1</v>
      </c>
      <c r="W169" t="s">
        <v>295</v>
      </c>
      <c r="X169">
        <v>-76.996973999999994</v>
      </c>
      <c r="Y169">
        <v>38.847472000000003</v>
      </c>
      <c r="Z169">
        <v>8</v>
      </c>
      <c r="AA169" t="s">
        <v>558</v>
      </c>
    </row>
    <row r="170" spans="1:27" hidden="1" x14ac:dyDescent="0.25">
      <c r="A170" s="3">
        <v>1124</v>
      </c>
      <c r="B170" t="s">
        <v>624</v>
      </c>
      <c r="C170" t="s">
        <v>357</v>
      </c>
      <c r="D170" s="3">
        <v>670</v>
      </c>
      <c r="E170" t="s">
        <v>85</v>
      </c>
      <c r="F170">
        <v>59125</v>
      </c>
      <c r="G170">
        <v>6129328</v>
      </c>
      <c r="H170">
        <v>9353256</v>
      </c>
      <c r="I170">
        <v>15482584</v>
      </c>
      <c r="J170">
        <v>0</v>
      </c>
      <c r="K170" t="s">
        <v>45</v>
      </c>
      <c r="L170" t="s">
        <v>45</v>
      </c>
      <c r="M170">
        <v>499</v>
      </c>
      <c r="N170">
        <v>1</v>
      </c>
      <c r="O170">
        <v>353</v>
      </c>
      <c r="P170">
        <v>90</v>
      </c>
      <c r="Q170">
        <v>0.70741483000000005</v>
      </c>
      <c r="R170">
        <v>0.180360721</v>
      </c>
      <c r="S170">
        <v>2.0040079999999998E-3</v>
      </c>
      <c r="T170">
        <v>9148.2507459999997</v>
      </c>
      <c r="U170">
        <v>103.66728120000001</v>
      </c>
      <c r="V170">
        <v>1</v>
      </c>
      <c r="W170" t="s">
        <v>295</v>
      </c>
      <c r="X170">
        <v>-76.996307000000002</v>
      </c>
      <c r="Y170">
        <v>38.848278999999998</v>
      </c>
      <c r="Z170">
        <v>8</v>
      </c>
      <c r="AA170" t="s">
        <v>358</v>
      </c>
    </row>
    <row r="171" spans="1:27" hidden="1" x14ac:dyDescent="0.25">
      <c r="A171" s="3">
        <v>365</v>
      </c>
      <c r="B171" t="s">
        <v>624</v>
      </c>
      <c r="C171" t="s">
        <v>559</v>
      </c>
      <c r="D171" s="3">
        <v>665</v>
      </c>
      <c r="E171" t="s">
        <v>27</v>
      </c>
      <c r="F171">
        <v>37000</v>
      </c>
      <c r="G171">
        <v>20765377.920000002</v>
      </c>
      <c r="H171">
        <v>5323296</v>
      </c>
      <c r="I171">
        <v>26088673.920000002</v>
      </c>
      <c r="J171">
        <v>1</v>
      </c>
      <c r="K171" t="s">
        <v>45</v>
      </c>
      <c r="L171" t="s">
        <v>45</v>
      </c>
      <c r="M171">
        <v>284</v>
      </c>
      <c r="N171">
        <v>8</v>
      </c>
      <c r="O171">
        <v>127</v>
      </c>
      <c r="P171">
        <v>12</v>
      </c>
      <c r="Q171">
        <v>0.44718309899999997</v>
      </c>
      <c r="R171">
        <v>4.2253521000000002E-2</v>
      </c>
      <c r="S171">
        <v>2.8169013999999999E-2</v>
      </c>
      <c r="T171">
        <v>31226.1322</v>
      </c>
      <c r="U171">
        <v>561.22643010000002</v>
      </c>
      <c r="V171">
        <v>1</v>
      </c>
      <c r="W171" t="s">
        <v>295</v>
      </c>
      <c r="X171">
        <v>-76.966200400000005</v>
      </c>
      <c r="Y171">
        <v>38.929487399999999</v>
      </c>
      <c r="Z171">
        <v>5</v>
      </c>
      <c r="AA171" t="s">
        <v>560</v>
      </c>
    </row>
    <row r="172" spans="1:27" hidden="1" x14ac:dyDescent="0.25">
      <c r="A172" s="3">
        <v>366</v>
      </c>
      <c r="B172" t="s">
        <v>624</v>
      </c>
      <c r="C172" t="s">
        <v>359</v>
      </c>
      <c r="D172" s="3" t="s">
        <v>45</v>
      </c>
      <c r="E172" t="s">
        <v>69</v>
      </c>
      <c r="F172">
        <v>37000</v>
      </c>
      <c r="G172">
        <v>516096</v>
      </c>
      <c r="H172">
        <v>3148992</v>
      </c>
      <c r="I172">
        <v>3665088</v>
      </c>
      <c r="J172">
        <v>1</v>
      </c>
      <c r="K172" t="s">
        <v>45</v>
      </c>
      <c r="L172" t="s">
        <v>45</v>
      </c>
      <c r="M172">
        <v>168</v>
      </c>
      <c r="N172">
        <v>1</v>
      </c>
      <c r="O172">
        <v>75</v>
      </c>
      <c r="P172">
        <v>35</v>
      </c>
      <c r="Q172">
        <v>0.446428571</v>
      </c>
      <c r="R172">
        <v>0.20833333300000001</v>
      </c>
      <c r="S172">
        <v>5.9523809999999996E-3</v>
      </c>
      <c r="T172" t="s">
        <v>45</v>
      </c>
      <c r="U172">
        <v>13.94854054</v>
      </c>
      <c r="V172">
        <v>1</v>
      </c>
      <c r="W172" t="s">
        <v>295</v>
      </c>
      <c r="X172">
        <v>-76.967186999999996</v>
      </c>
      <c r="Y172">
        <v>38.930047000000002</v>
      </c>
      <c r="Z172">
        <v>5</v>
      </c>
      <c r="AA172" t="s">
        <v>360</v>
      </c>
    </row>
    <row r="173" spans="1:27" hidden="1" x14ac:dyDescent="0.25">
      <c r="A173" s="3">
        <v>186</v>
      </c>
      <c r="B173" t="s">
        <v>624</v>
      </c>
      <c r="C173" t="s">
        <v>561</v>
      </c>
      <c r="D173" s="3">
        <v>1200</v>
      </c>
      <c r="E173" t="s">
        <v>38</v>
      </c>
      <c r="F173">
        <v>152000</v>
      </c>
      <c r="G173">
        <v>43593244.18</v>
      </c>
      <c r="H173">
        <v>16550952</v>
      </c>
      <c r="I173">
        <v>60144196.18</v>
      </c>
      <c r="J173">
        <v>1</v>
      </c>
      <c r="K173" t="s">
        <v>45</v>
      </c>
      <c r="L173" t="s">
        <v>45</v>
      </c>
      <c r="M173">
        <v>883</v>
      </c>
      <c r="N173">
        <v>0</v>
      </c>
      <c r="O173">
        <v>517</v>
      </c>
      <c r="P173">
        <v>165</v>
      </c>
      <c r="Q173">
        <v>0.58550396400000004</v>
      </c>
      <c r="R173">
        <v>0.18686296699999999</v>
      </c>
      <c r="S173">
        <v>0</v>
      </c>
      <c r="T173">
        <v>36327.703479999996</v>
      </c>
      <c r="U173">
        <v>286.79765909999998</v>
      </c>
      <c r="V173">
        <v>1</v>
      </c>
      <c r="W173" t="s">
        <v>295</v>
      </c>
      <c r="X173">
        <v>-76.945933800000006</v>
      </c>
      <c r="Y173">
        <v>38.897573999999999</v>
      </c>
      <c r="Z173">
        <v>7</v>
      </c>
      <c r="AA173" t="s">
        <v>562</v>
      </c>
    </row>
    <row r="174" spans="1:27" hidden="1" x14ac:dyDescent="0.25">
      <c r="A174" s="3">
        <v>238</v>
      </c>
      <c r="B174" t="s">
        <v>625</v>
      </c>
      <c r="C174" t="s">
        <v>114</v>
      </c>
      <c r="D174" s="3">
        <v>365</v>
      </c>
      <c r="E174" t="s">
        <v>27</v>
      </c>
      <c r="F174">
        <v>58904</v>
      </c>
      <c r="G174">
        <v>1082203</v>
      </c>
      <c r="H174">
        <v>12583908</v>
      </c>
      <c r="I174">
        <v>13666111</v>
      </c>
      <c r="J174">
        <v>1</v>
      </c>
      <c r="K174" t="s">
        <v>115</v>
      </c>
      <c r="L174" t="s">
        <v>116</v>
      </c>
      <c r="M174">
        <v>284</v>
      </c>
      <c r="N174">
        <v>0</v>
      </c>
      <c r="O174">
        <v>233</v>
      </c>
      <c r="P174">
        <v>35</v>
      </c>
      <c r="Q174">
        <v>0.82042253499999995</v>
      </c>
      <c r="R174">
        <v>0.12323943699999999</v>
      </c>
      <c r="S174">
        <v>0</v>
      </c>
      <c r="T174">
        <v>2964.9397260000001</v>
      </c>
      <c r="U174">
        <v>18.372317670000001</v>
      </c>
      <c r="V174">
        <v>1</v>
      </c>
      <c r="W174" t="s">
        <v>30</v>
      </c>
      <c r="X174">
        <v>-76.970274799999999</v>
      </c>
      <c r="Y174">
        <v>38.851722600000002</v>
      </c>
      <c r="Z174">
        <v>8</v>
      </c>
      <c r="AA174" t="s">
        <v>117</v>
      </c>
    </row>
    <row r="175" spans="1:27" hidden="1" x14ac:dyDescent="0.25">
      <c r="A175" s="3">
        <v>239</v>
      </c>
      <c r="B175" t="s">
        <v>625</v>
      </c>
      <c r="C175" t="s">
        <v>120</v>
      </c>
      <c r="D175" s="3">
        <v>356</v>
      </c>
      <c r="E175" t="s">
        <v>27</v>
      </c>
      <c r="F175">
        <v>60200</v>
      </c>
      <c r="G175">
        <v>655646</v>
      </c>
      <c r="H175">
        <v>20000000</v>
      </c>
      <c r="I175">
        <v>20655646</v>
      </c>
      <c r="J175">
        <v>1</v>
      </c>
      <c r="K175" t="s">
        <v>91</v>
      </c>
      <c r="L175" t="s">
        <v>92</v>
      </c>
      <c r="M175">
        <v>244</v>
      </c>
      <c r="N175">
        <v>35</v>
      </c>
      <c r="O175">
        <v>117</v>
      </c>
      <c r="P175">
        <v>40</v>
      </c>
      <c r="Q175">
        <v>0.47950819700000002</v>
      </c>
      <c r="R175">
        <v>0.16393442599999999</v>
      </c>
      <c r="S175">
        <v>0.14344262299999999</v>
      </c>
      <c r="T175">
        <v>1841.7022469999999</v>
      </c>
      <c r="U175">
        <v>10.89112957</v>
      </c>
      <c r="V175">
        <v>1</v>
      </c>
      <c r="W175" t="s">
        <v>30</v>
      </c>
      <c r="X175">
        <v>-77.028448999999995</v>
      </c>
      <c r="Y175">
        <v>38.9138357</v>
      </c>
      <c r="Z175">
        <v>2</v>
      </c>
      <c r="AA175" t="s">
        <v>121</v>
      </c>
    </row>
    <row r="176" spans="1:27" hidden="1" x14ac:dyDescent="0.25">
      <c r="A176" s="3">
        <v>227</v>
      </c>
      <c r="B176" t="s">
        <v>625</v>
      </c>
      <c r="C176" t="s">
        <v>122</v>
      </c>
      <c r="D176" s="3">
        <v>440</v>
      </c>
      <c r="E176" t="s">
        <v>27</v>
      </c>
      <c r="F176">
        <v>85696</v>
      </c>
      <c r="G176">
        <v>32500688</v>
      </c>
      <c r="H176">
        <v>0</v>
      </c>
      <c r="I176">
        <v>32500688</v>
      </c>
      <c r="J176">
        <v>1</v>
      </c>
      <c r="K176" t="s">
        <v>123</v>
      </c>
      <c r="L176" t="s">
        <v>92</v>
      </c>
      <c r="M176">
        <v>400</v>
      </c>
      <c r="N176">
        <v>164</v>
      </c>
      <c r="O176">
        <v>215</v>
      </c>
      <c r="P176">
        <v>42</v>
      </c>
      <c r="Q176">
        <v>0.53749999999999998</v>
      </c>
      <c r="R176">
        <v>0.105</v>
      </c>
      <c r="S176">
        <v>0.41</v>
      </c>
      <c r="T176">
        <v>73865.2</v>
      </c>
      <c r="U176">
        <v>379.2556012</v>
      </c>
      <c r="V176">
        <v>1</v>
      </c>
      <c r="W176" t="s">
        <v>39</v>
      </c>
      <c r="X176">
        <v>-77.038397500000002</v>
      </c>
      <c r="Y176">
        <v>38.9239587</v>
      </c>
      <c r="Z176">
        <v>1</v>
      </c>
      <c r="AA176" t="s">
        <v>124</v>
      </c>
    </row>
    <row r="177" spans="1:27" hidden="1" x14ac:dyDescent="0.25">
      <c r="A177" s="3">
        <v>246</v>
      </c>
      <c r="B177" t="s">
        <v>625</v>
      </c>
      <c r="C177" t="s">
        <v>611</v>
      </c>
      <c r="D177" s="3">
        <v>485</v>
      </c>
      <c r="E177" t="s">
        <v>69</v>
      </c>
      <c r="F177">
        <v>107200</v>
      </c>
      <c r="G177">
        <v>50758871</v>
      </c>
      <c r="H177">
        <v>0</v>
      </c>
      <c r="I177">
        <v>50758871</v>
      </c>
      <c r="J177">
        <v>1</v>
      </c>
      <c r="L177" t="s">
        <v>50</v>
      </c>
      <c r="M177">
        <v>386</v>
      </c>
      <c r="N177">
        <v>18</v>
      </c>
      <c r="O177">
        <v>96</v>
      </c>
      <c r="P177">
        <v>57</v>
      </c>
      <c r="Q177">
        <v>0.24870466299999999</v>
      </c>
      <c r="R177">
        <v>0.14766839400000001</v>
      </c>
      <c r="S177">
        <v>4.6632123999999997E-2</v>
      </c>
      <c r="T177">
        <v>104657.466</v>
      </c>
      <c r="U177">
        <v>473.49693100000002</v>
      </c>
      <c r="V177">
        <v>1</v>
      </c>
      <c r="W177" t="s">
        <v>39</v>
      </c>
      <c r="X177">
        <v>-77.068633800000001</v>
      </c>
      <c r="Y177">
        <v>38.915322600000003</v>
      </c>
      <c r="Z177">
        <v>2</v>
      </c>
      <c r="AA177" t="s">
        <v>612</v>
      </c>
    </row>
    <row r="178" spans="1:27" hidden="1" x14ac:dyDescent="0.25">
      <c r="A178" s="3">
        <v>245</v>
      </c>
      <c r="B178" t="s">
        <v>624</v>
      </c>
      <c r="C178" t="s">
        <v>361</v>
      </c>
      <c r="D178" s="3">
        <v>216</v>
      </c>
      <c r="E178" t="s">
        <v>27</v>
      </c>
      <c r="F178">
        <v>20000</v>
      </c>
      <c r="G178">
        <v>202752</v>
      </c>
      <c r="H178">
        <v>1237104</v>
      </c>
      <c r="I178">
        <v>1439856</v>
      </c>
      <c r="J178">
        <v>1</v>
      </c>
      <c r="K178" t="s">
        <v>45</v>
      </c>
      <c r="L178" t="s">
        <v>45</v>
      </c>
      <c r="M178">
        <v>66</v>
      </c>
      <c r="N178">
        <v>0</v>
      </c>
      <c r="O178">
        <v>40</v>
      </c>
      <c r="P178">
        <v>8</v>
      </c>
      <c r="Q178">
        <v>0.606060606</v>
      </c>
      <c r="R178">
        <v>0.12121212100000001</v>
      </c>
      <c r="S178">
        <v>0</v>
      </c>
      <c r="T178">
        <v>938.66666669999995</v>
      </c>
      <c r="U178">
        <v>10.137600000000001</v>
      </c>
      <c r="V178">
        <v>1</v>
      </c>
      <c r="W178" t="s">
        <v>295</v>
      </c>
      <c r="X178">
        <v>-77.0066585</v>
      </c>
      <c r="Y178">
        <v>38.916063000000001</v>
      </c>
      <c r="Z178">
        <v>5</v>
      </c>
      <c r="AA178" t="s">
        <v>362</v>
      </c>
    </row>
    <row r="179" spans="1:27" hidden="1" x14ac:dyDescent="0.25">
      <c r="A179" s="3">
        <v>413</v>
      </c>
      <c r="B179" t="s">
        <v>625</v>
      </c>
      <c r="C179" t="s">
        <v>125</v>
      </c>
      <c r="D179" s="3">
        <v>912</v>
      </c>
      <c r="E179" t="s">
        <v>69</v>
      </c>
      <c r="F179">
        <v>210700</v>
      </c>
      <c r="G179">
        <v>13075759</v>
      </c>
      <c r="H179">
        <v>0</v>
      </c>
      <c r="I179">
        <v>13075759</v>
      </c>
      <c r="J179">
        <v>1</v>
      </c>
      <c r="K179" t="s">
        <v>45</v>
      </c>
      <c r="L179" t="s">
        <v>116</v>
      </c>
      <c r="M179">
        <v>479</v>
      </c>
      <c r="N179">
        <v>0</v>
      </c>
      <c r="O179">
        <v>393</v>
      </c>
      <c r="P179">
        <v>128</v>
      </c>
      <c r="Q179">
        <v>0.82045928999999995</v>
      </c>
      <c r="R179">
        <v>0.26722338200000001</v>
      </c>
      <c r="S179">
        <v>0</v>
      </c>
      <c r="T179">
        <v>14337.455040000001</v>
      </c>
      <c r="U179">
        <v>62.058656859999999</v>
      </c>
      <c r="V179">
        <v>1</v>
      </c>
      <c r="W179" t="s">
        <v>35</v>
      </c>
      <c r="X179">
        <v>-76.997208099999995</v>
      </c>
      <c r="Y179">
        <v>38.837566199999998</v>
      </c>
      <c r="Z179">
        <v>8</v>
      </c>
      <c r="AA179" t="s">
        <v>126</v>
      </c>
    </row>
    <row r="180" spans="1:27" hidden="1" x14ac:dyDescent="0.25">
      <c r="A180" s="3">
        <v>258</v>
      </c>
      <c r="B180" t="s">
        <v>625</v>
      </c>
      <c r="C180" t="s">
        <v>127</v>
      </c>
      <c r="D180" s="3">
        <v>330</v>
      </c>
      <c r="E180" t="s">
        <v>27</v>
      </c>
      <c r="F180">
        <v>62309</v>
      </c>
      <c r="G180">
        <v>35678706</v>
      </c>
      <c r="H180">
        <v>361277</v>
      </c>
      <c r="I180">
        <v>36039983</v>
      </c>
      <c r="J180">
        <v>1</v>
      </c>
      <c r="K180" t="s">
        <v>49</v>
      </c>
      <c r="L180" t="s">
        <v>50</v>
      </c>
      <c r="M180">
        <v>291</v>
      </c>
      <c r="N180">
        <v>28</v>
      </c>
      <c r="O180">
        <v>39</v>
      </c>
      <c r="P180">
        <v>25</v>
      </c>
      <c r="Q180">
        <v>0.13402061900000001</v>
      </c>
      <c r="R180">
        <v>8.5910653000000003E-2</v>
      </c>
      <c r="S180">
        <v>9.6219930999999995E-2</v>
      </c>
      <c r="T180">
        <v>108117.29090000001</v>
      </c>
      <c r="U180">
        <v>572.6091897</v>
      </c>
      <c r="V180">
        <v>1</v>
      </c>
      <c r="W180" t="s">
        <v>39</v>
      </c>
      <c r="X180">
        <v>-77.071756800000003</v>
      </c>
      <c r="Y180">
        <v>38.940536799999997</v>
      </c>
      <c r="Z180">
        <v>3</v>
      </c>
      <c r="AA180" t="s">
        <v>128</v>
      </c>
    </row>
    <row r="181" spans="1:27" hidden="1" x14ac:dyDescent="0.25">
      <c r="A181" s="3">
        <v>249</v>
      </c>
      <c r="B181" t="s">
        <v>625</v>
      </c>
      <c r="C181" t="s">
        <v>129</v>
      </c>
      <c r="D181" s="3">
        <v>520</v>
      </c>
      <c r="E181" t="s">
        <v>27</v>
      </c>
      <c r="F181">
        <v>73200</v>
      </c>
      <c r="G181">
        <v>15937127</v>
      </c>
      <c r="H181">
        <v>0</v>
      </c>
      <c r="I181">
        <v>15937127</v>
      </c>
      <c r="J181">
        <v>1</v>
      </c>
      <c r="K181" t="s">
        <v>130</v>
      </c>
      <c r="L181" t="s">
        <v>116</v>
      </c>
      <c r="M181">
        <v>503</v>
      </c>
      <c r="N181">
        <v>0</v>
      </c>
      <c r="O181">
        <v>453</v>
      </c>
      <c r="P181">
        <v>84</v>
      </c>
      <c r="Q181">
        <v>0.90059642100000004</v>
      </c>
      <c r="R181">
        <v>0.166998012</v>
      </c>
      <c r="S181">
        <v>0</v>
      </c>
      <c r="T181">
        <v>30648.32115</v>
      </c>
      <c r="U181">
        <v>217.72031419999999</v>
      </c>
      <c r="V181">
        <v>1</v>
      </c>
      <c r="W181" t="s">
        <v>35</v>
      </c>
      <c r="X181">
        <v>-76.999138599999995</v>
      </c>
      <c r="Y181">
        <v>38.828642799999997</v>
      </c>
      <c r="Z181">
        <v>8</v>
      </c>
      <c r="AA181" t="s">
        <v>131</v>
      </c>
    </row>
    <row r="182" spans="1:27" hidden="1" x14ac:dyDescent="0.25">
      <c r="A182" s="3">
        <v>131</v>
      </c>
      <c r="B182" t="s">
        <v>624</v>
      </c>
      <c r="C182" t="s">
        <v>563</v>
      </c>
      <c r="D182" s="3">
        <v>350</v>
      </c>
      <c r="E182" t="s">
        <v>27</v>
      </c>
      <c r="F182">
        <v>41000</v>
      </c>
      <c r="G182">
        <v>8800358.4000000004</v>
      </c>
      <c r="H182">
        <v>6710352</v>
      </c>
      <c r="I182">
        <v>15510710.4</v>
      </c>
      <c r="J182">
        <v>1</v>
      </c>
      <c r="K182" t="s">
        <v>45</v>
      </c>
      <c r="L182" t="s">
        <v>45</v>
      </c>
      <c r="M182">
        <v>358</v>
      </c>
      <c r="N182">
        <v>13</v>
      </c>
      <c r="O182">
        <v>148</v>
      </c>
      <c r="P182">
        <v>22</v>
      </c>
      <c r="Q182">
        <v>0.41340782100000001</v>
      </c>
      <c r="R182">
        <v>6.1452514E-2</v>
      </c>
      <c r="S182">
        <v>3.6312849000000001E-2</v>
      </c>
      <c r="T182">
        <v>25143.881140000001</v>
      </c>
      <c r="U182">
        <v>214.64288780000001</v>
      </c>
      <c r="V182">
        <v>1</v>
      </c>
      <c r="W182" t="s">
        <v>295</v>
      </c>
      <c r="X182">
        <v>-77.008590299999994</v>
      </c>
      <c r="Y182">
        <v>38.965816199999999</v>
      </c>
      <c r="Z182">
        <v>4</v>
      </c>
      <c r="AA182" t="s">
        <v>564</v>
      </c>
    </row>
    <row r="183" spans="1:27" hidden="1" x14ac:dyDescent="0.25">
      <c r="A183" s="3">
        <v>114</v>
      </c>
      <c r="B183" t="s">
        <v>624</v>
      </c>
      <c r="C183" t="s">
        <v>565</v>
      </c>
      <c r="D183" s="3">
        <v>560</v>
      </c>
      <c r="E183" t="s">
        <v>65</v>
      </c>
      <c r="F183">
        <v>33571</v>
      </c>
      <c r="G183">
        <v>10181754.6</v>
      </c>
      <c r="H183">
        <v>9690648</v>
      </c>
      <c r="I183">
        <v>19872402.600000001</v>
      </c>
      <c r="J183">
        <v>1</v>
      </c>
      <c r="K183" t="s">
        <v>45</v>
      </c>
      <c r="L183" t="s">
        <v>45</v>
      </c>
      <c r="M183">
        <v>517</v>
      </c>
      <c r="N183">
        <v>34</v>
      </c>
      <c r="O183">
        <v>264</v>
      </c>
      <c r="P183">
        <v>43</v>
      </c>
      <c r="Q183">
        <v>0.51063829800000005</v>
      </c>
      <c r="R183">
        <v>8.3172147000000002E-2</v>
      </c>
      <c r="S183">
        <v>6.5764023000000005E-2</v>
      </c>
      <c r="T183">
        <v>18181.70464</v>
      </c>
      <c r="U183">
        <v>303.29017900000002</v>
      </c>
      <c r="V183">
        <v>1</v>
      </c>
      <c r="W183" t="s">
        <v>295</v>
      </c>
      <c r="X183">
        <v>-76.994600300000002</v>
      </c>
      <c r="Y183">
        <v>38.927028</v>
      </c>
      <c r="Z183">
        <v>5</v>
      </c>
      <c r="AA183" t="s">
        <v>566</v>
      </c>
    </row>
    <row r="184" spans="1:27" hidden="1" x14ac:dyDescent="0.25">
      <c r="A184" s="3">
        <v>251</v>
      </c>
      <c r="B184" t="s">
        <v>625</v>
      </c>
      <c r="C184" t="s">
        <v>132</v>
      </c>
      <c r="D184" s="3">
        <v>398</v>
      </c>
      <c r="E184" t="s">
        <v>27</v>
      </c>
      <c r="F184">
        <v>59896</v>
      </c>
      <c r="G184">
        <v>1191032</v>
      </c>
      <c r="H184">
        <v>15693000</v>
      </c>
      <c r="I184">
        <v>16884032</v>
      </c>
      <c r="J184">
        <v>1</v>
      </c>
      <c r="K184" t="s">
        <v>28</v>
      </c>
      <c r="L184" t="s">
        <v>29</v>
      </c>
      <c r="M184">
        <v>279</v>
      </c>
      <c r="N184">
        <v>3</v>
      </c>
      <c r="O184">
        <v>209</v>
      </c>
      <c r="P184">
        <v>40</v>
      </c>
      <c r="Q184">
        <v>0.74910394300000005</v>
      </c>
      <c r="R184">
        <v>0.14336917599999999</v>
      </c>
      <c r="S184">
        <v>1.0752688E-2</v>
      </c>
      <c r="T184">
        <v>2992.5427140000002</v>
      </c>
      <c r="U184">
        <v>19.88500067</v>
      </c>
      <c r="V184">
        <v>1</v>
      </c>
      <c r="W184" t="s">
        <v>30</v>
      </c>
      <c r="X184">
        <v>-76.930293199999994</v>
      </c>
      <c r="Y184">
        <v>38.905417800000002</v>
      </c>
      <c r="Z184">
        <v>7</v>
      </c>
      <c r="AA184" t="s">
        <v>133</v>
      </c>
    </row>
    <row r="185" spans="1:27" hidden="1" x14ac:dyDescent="0.25">
      <c r="A185" s="3">
        <v>115</v>
      </c>
      <c r="B185" t="s">
        <v>624</v>
      </c>
      <c r="C185" t="s">
        <v>363</v>
      </c>
      <c r="D185" s="3">
        <v>360</v>
      </c>
      <c r="E185" t="s">
        <v>69</v>
      </c>
      <c r="F185">
        <v>20968</v>
      </c>
      <c r="G185">
        <v>8215644</v>
      </c>
      <c r="H185">
        <v>5510736</v>
      </c>
      <c r="I185">
        <v>13726380</v>
      </c>
      <c r="J185">
        <v>1</v>
      </c>
      <c r="K185" t="s">
        <v>45</v>
      </c>
      <c r="L185" t="s">
        <v>45</v>
      </c>
      <c r="M185">
        <v>294</v>
      </c>
      <c r="N185">
        <v>11</v>
      </c>
      <c r="O185">
        <v>115</v>
      </c>
      <c r="P185">
        <v>9</v>
      </c>
      <c r="Q185">
        <v>0.39115646300000001</v>
      </c>
      <c r="R185">
        <v>3.0612245E-2</v>
      </c>
      <c r="S185">
        <v>3.7414966000000001E-2</v>
      </c>
      <c r="T185">
        <v>22821.233329999999</v>
      </c>
      <c r="U185">
        <v>391.81819919999998</v>
      </c>
      <c r="V185">
        <v>1</v>
      </c>
      <c r="W185" t="s">
        <v>295</v>
      </c>
      <c r="X185">
        <v>-77.018875699999995</v>
      </c>
      <c r="Y185">
        <v>38.922851100000003</v>
      </c>
      <c r="Z185">
        <v>1</v>
      </c>
      <c r="AA185" t="s">
        <v>364</v>
      </c>
    </row>
    <row r="186" spans="1:27" hidden="1" x14ac:dyDescent="0.25">
      <c r="A186" s="3">
        <v>252</v>
      </c>
      <c r="B186" t="s">
        <v>625</v>
      </c>
      <c r="C186" t="s">
        <v>134</v>
      </c>
      <c r="D186" s="3">
        <v>330</v>
      </c>
      <c r="E186" t="s">
        <v>27</v>
      </c>
      <c r="F186">
        <v>37504</v>
      </c>
      <c r="G186">
        <v>19157333</v>
      </c>
      <c r="H186">
        <v>22284976</v>
      </c>
      <c r="I186">
        <v>41442309</v>
      </c>
      <c r="J186">
        <v>1</v>
      </c>
      <c r="K186" t="s">
        <v>108</v>
      </c>
      <c r="L186" t="s">
        <v>50</v>
      </c>
      <c r="M186">
        <v>305</v>
      </c>
      <c r="N186">
        <v>29</v>
      </c>
      <c r="O186">
        <v>24</v>
      </c>
      <c r="P186">
        <v>25</v>
      </c>
      <c r="Q186">
        <v>7.8688524999999995E-2</v>
      </c>
      <c r="R186">
        <v>8.1967212999999997E-2</v>
      </c>
      <c r="S186">
        <v>9.5081967000000003E-2</v>
      </c>
      <c r="T186">
        <v>58052.524239999999</v>
      </c>
      <c r="U186">
        <v>510.80772719999999</v>
      </c>
      <c r="V186">
        <v>1</v>
      </c>
      <c r="W186" t="s">
        <v>39</v>
      </c>
      <c r="X186">
        <v>-77.064810600000001</v>
      </c>
      <c r="Y186">
        <v>38.908199199999999</v>
      </c>
      <c r="Z186">
        <v>2</v>
      </c>
      <c r="AA186" t="s">
        <v>135</v>
      </c>
    </row>
    <row r="187" spans="1:27" hidden="1" x14ac:dyDescent="0.25">
      <c r="A187" s="3">
        <v>163</v>
      </c>
      <c r="B187" t="s">
        <v>624</v>
      </c>
      <c r="C187" t="s">
        <v>365</v>
      </c>
      <c r="D187" s="3">
        <v>450</v>
      </c>
      <c r="E187" t="s">
        <v>38</v>
      </c>
      <c r="F187">
        <v>70000</v>
      </c>
      <c r="G187">
        <v>13450019</v>
      </c>
      <c r="H187">
        <v>4067448</v>
      </c>
      <c r="I187">
        <v>17517467</v>
      </c>
      <c r="J187">
        <v>1</v>
      </c>
      <c r="K187" t="s">
        <v>45</v>
      </c>
      <c r="L187" t="s">
        <v>45</v>
      </c>
      <c r="M187">
        <v>217</v>
      </c>
      <c r="N187">
        <v>1</v>
      </c>
      <c r="O187">
        <v>165</v>
      </c>
      <c r="P187">
        <v>42</v>
      </c>
      <c r="Q187">
        <v>0.76036866400000003</v>
      </c>
      <c r="R187">
        <v>0.19354838699999999</v>
      </c>
      <c r="S187">
        <v>4.6082950000000001E-3</v>
      </c>
      <c r="T187">
        <v>29888.931110000001</v>
      </c>
      <c r="U187">
        <v>192.14312860000001</v>
      </c>
      <c r="V187">
        <v>1</v>
      </c>
      <c r="W187" t="s">
        <v>295</v>
      </c>
      <c r="X187">
        <v>-76.937087000000005</v>
      </c>
      <c r="Y187">
        <v>38.904173</v>
      </c>
      <c r="Z187">
        <v>7</v>
      </c>
      <c r="AA187" t="s">
        <v>366</v>
      </c>
    </row>
    <row r="188" spans="1:27" hidden="1" x14ac:dyDescent="0.25">
      <c r="A188" s="3">
        <v>134</v>
      </c>
      <c r="B188" t="s">
        <v>624</v>
      </c>
      <c r="C188" t="s">
        <v>367</v>
      </c>
      <c r="D188" s="3">
        <v>372</v>
      </c>
      <c r="E188" t="s">
        <v>65</v>
      </c>
      <c r="F188">
        <v>35090</v>
      </c>
      <c r="G188">
        <v>10624686</v>
      </c>
      <c r="H188">
        <v>5566968</v>
      </c>
      <c r="I188">
        <v>16191654</v>
      </c>
      <c r="J188">
        <v>1</v>
      </c>
      <c r="K188" t="s">
        <v>45</v>
      </c>
      <c r="L188" t="s">
        <v>45</v>
      </c>
      <c r="M188">
        <v>297</v>
      </c>
      <c r="N188">
        <v>3</v>
      </c>
      <c r="O188">
        <v>185</v>
      </c>
      <c r="P188">
        <v>32</v>
      </c>
      <c r="Q188">
        <v>0.62289562300000001</v>
      </c>
      <c r="R188">
        <v>0.10774410800000001</v>
      </c>
      <c r="S188">
        <v>1.0101010000000001E-2</v>
      </c>
      <c r="T188">
        <v>28560.98387</v>
      </c>
      <c r="U188">
        <v>302.78386999999998</v>
      </c>
      <c r="V188">
        <v>1</v>
      </c>
      <c r="W188" t="s">
        <v>295</v>
      </c>
      <c r="X188">
        <v>-77.009823600000004</v>
      </c>
      <c r="Y188">
        <v>38.9648647</v>
      </c>
      <c r="Z188">
        <v>4</v>
      </c>
      <c r="AA188" t="s">
        <v>368</v>
      </c>
    </row>
    <row r="189" spans="1:27" hidden="1" x14ac:dyDescent="0.25">
      <c r="A189" s="3">
        <v>200</v>
      </c>
      <c r="B189" t="s">
        <v>624</v>
      </c>
      <c r="C189" t="s">
        <v>369</v>
      </c>
      <c r="D189" s="3">
        <v>319</v>
      </c>
      <c r="E189" t="s">
        <v>27</v>
      </c>
      <c r="F189">
        <v>31075</v>
      </c>
      <c r="G189">
        <v>941472</v>
      </c>
      <c r="H189">
        <v>3767544</v>
      </c>
      <c r="I189">
        <v>4709016</v>
      </c>
      <c r="J189">
        <v>1</v>
      </c>
      <c r="K189" t="s">
        <v>45</v>
      </c>
      <c r="L189" t="s">
        <v>45</v>
      </c>
      <c r="M189">
        <v>201</v>
      </c>
      <c r="N189">
        <v>0</v>
      </c>
      <c r="O189">
        <v>148</v>
      </c>
      <c r="P189">
        <v>22</v>
      </c>
      <c r="Q189">
        <v>0.73631840800000004</v>
      </c>
      <c r="R189">
        <v>0.10945273599999999</v>
      </c>
      <c r="S189">
        <v>0</v>
      </c>
      <c r="T189">
        <v>2951.3228840000002</v>
      </c>
      <c r="U189">
        <v>30.29676589</v>
      </c>
      <c r="V189">
        <v>1</v>
      </c>
      <c r="W189" t="s">
        <v>295</v>
      </c>
      <c r="X189">
        <v>-77.003188600000001</v>
      </c>
      <c r="Y189">
        <v>38.823932499999998</v>
      </c>
      <c r="Z189">
        <v>8</v>
      </c>
      <c r="AA189" t="s">
        <v>370</v>
      </c>
    </row>
    <row r="190" spans="1:27" hidden="1" x14ac:dyDescent="0.25">
      <c r="A190" s="3">
        <v>3064</v>
      </c>
      <c r="B190" t="s">
        <v>624</v>
      </c>
      <c r="C190" t="s">
        <v>371</v>
      </c>
      <c r="D190" s="3">
        <v>516</v>
      </c>
      <c r="E190" t="s">
        <v>65</v>
      </c>
      <c r="F190">
        <v>40800</v>
      </c>
      <c r="G190">
        <v>2824824</v>
      </c>
      <c r="H190">
        <v>5941848</v>
      </c>
      <c r="I190">
        <v>8766672</v>
      </c>
      <c r="J190">
        <v>1</v>
      </c>
      <c r="K190" t="s">
        <v>45</v>
      </c>
      <c r="L190" t="s">
        <v>45</v>
      </c>
      <c r="M190">
        <v>317</v>
      </c>
      <c r="N190">
        <v>14</v>
      </c>
      <c r="O190">
        <v>35</v>
      </c>
      <c r="P190">
        <v>34</v>
      </c>
      <c r="Q190">
        <v>0.110410095</v>
      </c>
      <c r="R190">
        <v>0.10725552100000001</v>
      </c>
      <c r="S190">
        <v>4.4164038000000003E-2</v>
      </c>
      <c r="T190">
        <v>5474.4651160000003</v>
      </c>
      <c r="U190">
        <v>69.235882349999997</v>
      </c>
      <c r="V190">
        <v>1</v>
      </c>
      <c r="W190" t="s">
        <v>295</v>
      </c>
      <c r="X190">
        <v>-77.0025452</v>
      </c>
      <c r="Y190">
        <v>38.923674300000002</v>
      </c>
      <c r="Z190">
        <v>5</v>
      </c>
      <c r="AA190" t="s">
        <v>372</v>
      </c>
    </row>
    <row r="191" spans="1:27" hidden="1" x14ac:dyDescent="0.25">
      <c r="A191" s="3">
        <v>339</v>
      </c>
      <c r="B191" t="s">
        <v>625</v>
      </c>
      <c r="C191" t="s">
        <v>136</v>
      </c>
      <c r="D191" s="3">
        <v>480</v>
      </c>
      <c r="E191" t="s">
        <v>27</v>
      </c>
      <c r="F191">
        <v>98896</v>
      </c>
      <c r="G191">
        <v>4264356</v>
      </c>
      <c r="H191">
        <v>0</v>
      </c>
      <c r="I191">
        <v>4264356</v>
      </c>
      <c r="J191">
        <v>1</v>
      </c>
      <c r="K191" t="s">
        <v>137</v>
      </c>
      <c r="L191" t="s">
        <v>34</v>
      </c>
      <c r="M191">
        <v>466</v>
      </c>
      <c r="N191">
        <v>6</v>
      </c>
      <c r="O191">
        <v>232</v>
      </c>
      <c r="P191">
        <v>47</v>
      </c>
      <c r="Q191">
        <v>0.49785407700000001</v>
      </c>
      <c r="R191">
        <v>0.100858369</v>
      </c>
      <c r="S191">
        <v>1.2875536E-2</v>
      </c>
      <c r="T191">
        <v>8884.0750000000007</v>
      </c>
      <c r="U191">
        <v>43.119600390000002</v>
      </c>
      <c r="V191">
        <v>1</v>
      </c>
      <c r="W191" t="s">
        <v>35</v>
      </c>
      <c r="X191">
        <v>-76.996938299999997</v>
      </c>
      <c r="Y191">
        <v>38.9029977</v>
      </c>
      <c r="Z191">
        <v>6</v>
      </c>
      <c r="AA191" t="s">
        <v>138</v>
      </c>
    </row>
    <row r="192" spans="1:27" hidden="1" x14ac:dyDescent="0.25">
      <c r="A192" s="3">
        <v>254</v>
      </c>
      <c r="B192" t="s">
        <v>625</v>
      </c>
      <c r="C192" t="s">
        <v>139</v>
      </c>
      <c r="D192" s="3">
        <v>700</v>
      </c>
      <c r="E192" t="s">
        <v>27</v>
      </c>
      <c r="F192">
        <v>96083</v>
      </c>
      <c r="G192">
        <v>37443325</v>
      </c>
      <c r="H192">
        <v>0</v>
      </c>
      <c r="I192">
        <v>37443325</v>
      </c>
      <c r="J192">
        <v>1</v>
      </c>
      <c r="K192" t="s">
        <v>49</v>
      </c>
      <c r="L192" t="s">
        <v>50</v>
      </c>
      <c r="M192">
        <v>693</v>
      </c>
      <c r="N192">
        <v>30</v>
      </c>
      <c r="O192">
        <v>8</v>
      </c>
      <c r="P192">
        <v>38</v>
      </c>
      <c r="Q192">
        <v>1.1544011999999999E-2</v>
      </c>
      <c r="R192">
        <v>5.4834055E-2</v>
      </c>
      <c r="S192">
        <v>4.3290043E-2</v>
      </c>
      <c r="T192">
        <v>53490.464290000004</v>
      </c>
      <c r="U192">
        <v>389.69770929999999</v>
      </c>
      <c r="V192">
        <v>1</v>
      </c>
      <c r="W192" t="s">
        <v>39</v>
      </c>
      <c r="X192">
        <v>-77.081219599999997</v>
      </c>
      <c r="Y192">
        <v>38.9474491</v>
      </c>
      <c r="Z192">
        <v>3</v>
      </c>
      <c r="AA192" t="s">
        <v>140</v>
      </c>
    </row>
    <row r="193" spans="1:27" hidden="1" x14ac:dyDescent="0.25">
      <c r="A193" s="3">
        <v>433</v>
      </c>
      <c r="B193" t="s">
        <v>625</v>
      </c>
      <c r="C193" t="s">
        <v>613</v>
      </c>
      <c r="D193" s="3">
        <v>570</v>
      </c>
      <c r="E193" t="s">
        <v>69</v>
      </c>
      <c r="F193">
        <v>108992</v>
      </c>
      <c r="G193">
        <v>0</v>
      </c>
      <c r="H193">
        <v>35993000</v>
      </c>
      <c r="I193">
        <v>35993000</v>
      </c>
      <c r="J193">
        <v>1</v>
      </c>
      <c r="L193" t="s">
        <v>34</v>
      </c>
      <c r="M193">
        <v>277</v>
      </c>
      <c r="N193">
        <v>3</v>
      </c>
      <c r="O193">
        <v>179</v>
      </c>
      <c r="P193">
        <v>64</v>
      </c>
      <c r="Q193">
        <v>0.646209386</v>
      </c>
      <c r="R193">
        <v>0.23104693100000001</v>
      </c>
      <c r="S193">
        <v>1.0830325E-2</v>
      </c>
      <c r="T193">
        <v>0</v>
      </c>
      <c r="U193">
        <v>0</v>
      </c>
      <c r="V193">
        <v>1</v>
      </c>
      <c r="W193" t="s">
        <v>30</v>
      </c>
      <c r="X193">
        <v>-77.022931700000001</v>
      </c>
      <c r="Y193">
        <v>38.879850099999999</v>
      </c>
      <c r="Z193">
        <v>6</v>
      </c>
      <c r="AA193" t="s">
        <v>614</v>
      </c>
    </row>
    <row r="194" spans="1:27" hidden="1" x14ac:dyDescent="0.25">
      <c r="A194" s="3">
        <v>416</v>
      </c>
      <c r="B194" t="s">
        <v>625</v>
      </c>
      <c r="C194" t="s">
        <v>141</v>
      </c>
      <c r="D194" s="3">
        <v>730</v>
      </c>
      <c r="E194" t="s">
        <v>69</v>
      </c>
      <c r="F194">
        <v>182496</v>
      </c>
      <c r="G194">
        <v>18602234</v>
      </c>
      <c r="H194">
        <v>-5857</v>
      </c>
      <c r="I194">
        <v>18596377</v>
      </c>
      <c r="J194">
        <v>1</v>
      </c>
      <c r="K194" t="s">
        <v>45</v>
      </c>
      <c r="L194" t="s">
        <v>116</v>
      </c>
      <c r="M194">
        <v>291</v>
      </c>
      <c r="N194">
        <v>3</v>
      </c>
      <c r="O194">
        <v>229</v>
      </c>
      <c r="P194">
        <v>103</v>
      </c>
      <c r="Q194">
        <v>0.786941581</v>
      </c>
      <c r="R194">
        <v>0.35395188999999999</v>
      </c>
      <c r="S194">
        <v>1.0309278E-2</v>
      </c>
      <c r="T194">
        <v>25482.512330000001</v>
      </c>
      <c r="U194">
        <v>101.9322834</v>
      </c>
      <c r="V194">
        <v>1</v>
      </c>
      <c r="W194" t="s">
        <v>35</v>
      </c>
      <c r="X194">
        <v>-76.983652300000003</v>
      </c>
      <c r="Y194">
        <v>38.8511843</v>
      </c>
      <c r="Z194">
        <v>8</v>
      </c>
      <c r="AA194" t="s">
        <v>142</v>
      </c>
    </row>
    <row r="195" spans="1:27" hidden="1" x14ac:dyDescent="0.25">
      <c r="A195" s="3">
        <v>421</v>
      </c>
      <c r="B195" t="s">
        <v>625</v>
      </c>
      <c r="C195" t="s">
        <v>143</v>
      </c>
      <c r="D195" s="3">
        <v>600</v>
      </c>
      <c r="E195" t="s">
        <v>69</v>
      </c>
      <c r="F195">
        <v>114992</v>
      </c>
      <c r="G195">
        <v>10614880</v>
      </c>
      <c r="H195">
        <v>0</v>
      </c>
      <c r="I195">
        <v>10614880</v>
      </c>
      <c r="J195">
        <v>1</v>
      </c>
      <c r="L195" t="s">
        <v>144</v>
      </c>
      <c r="M195">
        <v>546</v>
      </c>
      <c r="N195">
        <v>7</v>
      </c>
      <c r="O195">
        <v>382</v>
      </c>
      <c r="P195">
        <v>146</v>
      </c>
      <c r="Q195">
        <v>0.69963370000000003</v>
      </c>
      <c r="R195">
        <v>0.267399267</v>
      </c>
      <c r="S195">
        <v>1.2820513E-2</v>
      </c>
      <c r="T195">
        <v>17691.466670000002</v>
      </c>
      <c r="U195">
        <v>92.309725889999996</v>
      </c>
      <c r="V195">
        <v>1</v>
      </c>
      <c r="W195" t="s">
        <v>43</v>
      </c>
      <c r="X195">
        <v>-76.932117500000004</v>
      </c>
      <c r="Y195">
        <v>38.893311699999998</v>
      </c>
      <c r="Z195">
        <v>7</v>
      </c>
      <c r="AA195" t="s">
        <v>145</v>
      </c>
    </row>
    <row r="196" spans="1:27" hidden="1" x14ac:dyDescent="0.25">
      <c r="A196" s="3">
        <v>257</v>
      </c>
      <c r="B196" t="s">
        <v>625</v>
      </c>
      <c r="C196" t="s">
        <v>146</v>
      </c>
      <c r="D196" s="3">
        <v>325</v>
      </c>
      <c r="E196" t="s">
        <v>27</v>
      </c>
      <c r="F196">
        <v>88288</v>
      </c>
      <c r="G196">
        <v>8328691</v>
      </c>
      <c r="H196">
        <v>0</v>
      </c>
      <c r="I196">
        <v>8328691</v>
      </c>
      <c r="J196">
        <v>1</v>
      </c>
      <c r="K196" t="s">
        <v>147</v>
      </c>
      <c r="L196" t="s">
        <v>58</v>
      </c>
      <c r="M196">
        <v>309</v>
      </c>
      <c r="N196">
        <v>0</v>
      </c>
      <c r="O196">
        <v>265</v>
      </c>
      <c r="P196">
        <v>37</v>
      </c>
      <c r="Q196">
        <v>0.85760517800000002</v>
      </c>
      <c r="R196">
        <v>0.1197411</v>
      </c>
      <c r="S196">
        <v>0</v>
      </c>
      <c r="T196">
        <v>25626.741539999999</v>
      </c>
      <c r="U196">
        <v>94.335481610000002</v>
      </c>
      <c r="V196">
        <v>1</v>
      </c>
      <c r="W196" t="s">
        <v>35</v>
      </c>
      <c r="X196">
        <v>-76.983648500000001</v>
      </c>
      <c r="Y196">
        <v>38.866052400000001</v>
      </c>
      <c r="Z196">
        <v>8</v>
      </c>
      <c r="AA196" t="s">
        <v>148</v>
      </c>
    </row>
    <row r="197" spans="1:27" hidden="1" x14ac:dyDescent="0.25">
      <c r="A197" s="3">
        <v>272</v>
      </c>
      <c r="B197" t="s">
        <v>625</v>
      </c>
      <c r="C197" t="s">
        <v>149</v>
      </c>
      <c r="D197" s="3">
        <v>364</v>
      </c>
      <c r="E197" t="s">
        <v>27</v>
      </c>
      <c r="F197">
        <v>50000</v>
      </c>
      <c r="G197">
        <v>13007488</v>
      </c>
      <c r="H197">
        <v>0</v>
      </c>
      <c r="I197">
        <v>13007488</v>
      </c>
      <c r="J197">
        <v>1</v>
      </c>
      <c r="K197" t="s">
        <v>108</v>
      </c>
      <c r="L197" t="s">
        <v>50</v>
      </c>
      <c r="M197">
        <v>383</v>
      </c>
      <c r="N197">
        <v>28</v>
      </c>
      <c r="O197">
        <v>12</v>
      </c>
      <c r="P197">
        <v>27</v>
      </c>
      <c r="Q197">
        <v>3.1331592999999998E-2</v>
      </c>
      <c r="R197">
        <v>7.0496084000000001E-2</v>
      </c>
      <c r="S197">
        <v>7.3107050000000007E-2</v>
      </c>
      <c r="T197">
        <v>35734.85714</v>
      </c>
      <c r="U197">
        <v>260.14976000000001</v>
      </c>
      <c r="V197">
        <v>1</v>
      </c>
      <c r="W197" t="s">
        <v>39</v>
      </c>
      <c r="X197">
        <v>-77.100542000000004</v>
      </c>
      <c r="Y197">
        <v>38.926599000000003</v>
      </c>
      <c r="Z197">
        <v>3</v>
      </c>
      <c r="AA197" t="s">
        <v>150</v>
      </c>
    </row>
    <row r="198" spans="1:27" hidden="1" x14ac:dyDescent="0.25">
      <c r="A198" s="3">
        <v>259</v>
      </c>
      <c r="B198" t="s">
        <v>625</v>
      </c>
      <c r="C198" t="s">
        <v>151</v>
      </c>
      <c r="D198" s="3">
        <v>398</v>
      </c>
      <c r="E198" t="s">
        <v>27</v>
      </c>
      <c r="F198">
        <v>83392</v>
      </c>
      <c r="G198">
        <v>0</v>
      </c>
      <c r="H198">
        <v>17696000</v>
      </c>
      <c r="I198">
        <v>17696000</v>
      </c>
      <c r="J198">
        <v>1</v>
      </c>
      <c r="K198" t="s">
        <v>57</v>
      </c>
      <c r="L198" t="s">
        <v>58</v>
      </c>
      <c r="M198">
        <v>348</v>
      </c>
      <c r="N198">
        <v>0</v>
      </c>
      <c r="O198">
        <v>268</v>
      </c>
      <c r="P198">
        <v>48</v>
      </c>
      <c r="Q198">
        <v>0.77011494300000005</v>
      </c>
      <c r="R198">
        <v>0.13793103400000001</v>
      </c>
      <c r="S198">
        <v>0</v>
      </c>
      <c r="T198">
        <v>0</v>
      </c>
      <c r="U198">
        <v>0</v>
      </c>
      <c r="V198">
        <v>1</v>
      </c>
      <c r="W198" t="s">
        <v>30</v>
      </c>
      <c r="X198">
        <v>-76.957514200000006</v>
      </c>
      <c r="Y198">
        <v>38.882882100000003</v>
      </c>
      <c r="Z198">
        <v>7</v>
      </c>
      <c r="AA198" t="s">
        <v>152</v>
      </c>
    </row>
    <row r="199" spans="1:27" hidden="1" x14ac:dyDescent="0.25">
      <c r="A199" s="3">
        <v>344</v>
      </c>
      <c r="B199" t="s">
        <v>625</v>
      </c>
      <c r="C199" t="s">
        <v>153</v>
      </c>
      <c r="D199" s="3">
        <v>444</v>
      </c>
      <c r="E199" t="s">
        <v>27</v>
      </c>
      <c r="F199">
        <v>65496</v>
      </c>
      <c r="G199">
        <v>4118755</v>
      </c>
      <c r="H199">
        <v>372458</v>
      </c>
      <c r="I199">
        <v>4491213</v>
      </c>
      <c r="J199">
        <v>1</v>
      </c>
      <c r="K199" t="s">
        <v>130</v>
      </c>
      <c r="L199" t="s">
        <v>116</v>
      </c>
      <c r="M199">
        <v>372</v>
      </c>
      <c r="N199">
        <v>2</v>
      </c>
      <c r="O199">
        <v>327</v>
      </c>
      <c r="P199">
        <v>55</v>
      </c>
      <c r="Q199">
        <v>0.87903225799999996</v>
      </c>
      <c r="R199">
        <v>0.14784946199999999</v>
      </c>
      <c r="S199">
        <v>5.3763439999999999E-3</v>
      </c>
      <c r="T199">
        <v>9276.4752250000001</v>
      </c>
      <c r="U199">
        <v>62.885596069999998</v>
      </c>
      <c r="V199">
        <v>1</v>
      </c>
      <c r="W199" t="s">
        <v>30</v>
      </c>
      <c r="X199">
        <v>-76.998091400000007</v>
      </c>
      <c r="Y199">
        <v>38.842506399999998</v>
      </c>
      <c r="Z199">
        <v>8</v>
      </c>
      <c r="AA199" t="s">
        <v>154</v>
      </c>
    </row>
    <row r="200" spans="1:27" hidden="1" x14ac:dyDescent="0.25">
      <c r="A200" s="3">
        <v>116</v>
      </c>
      <c r="B200" t="s">
        <v>624</v>
      </c>
      <c r="C200" t="s">
        <v>379</v>
      </c>
      <c r="D200" s="3">
        <v>1300</v>
      </c>
      <c r="E200" t="s">
        <v>69</v>
      </c>
      <c r="F200">
        <v>144000</v>
      </c>
      <c r="G200">
        <v>8947893</v>
      </c>
      <c r="H200">
        <v>6016824</v>
      </c>
      <c r="I200">
        <v>14964717</v>
      </c>
      <c r="J200">
        <v>1</v>
      </c>
      <c r="K200" t="s">
        <v>45</v>
      </c>
      <c r="L200" t="s">
        <v>45</v>
      </c>
      <c r="M200">
        <v>321</v>
      </c>
      <c r="N200">
        <v>1</v>
      </c>
      <c r="O200">
        <v>189</v>
      </c>
      <c r="P200">
        <v>74</v>
      </c>
      <c r="Q200">
        <v>0.58878504700000001</v>
      </c>
      <c r="R200">
        <v>0.230529595</v>
      </c>
      <c r="S200">
        <v>3.1152649999999999E-3</v>
      </c>
      <c r="T200">
        <v>6882.9946149999996</v>
      </c>
      <c r="U200">
        <v>62.138145829999999</v>
      </c>
      <c r="V200">
        <v>1</v>
      </c>
      <c r="W200" t="s">
        <v>295</v>
      </c>
      <c r="X200">
        <v>-76.991392700000006</v>
      </c>
      <c r="Y200">
        <v>38.8566681</v>
      </c>
      <c r="Z200">
        <v>8</v>
      </c>
      <c r="AA200" t="s">
        <v>567</v>
      </c>
    </row>
    <row r="201" spans="1:27" hidden="1" x14ac:dyDescent="0.25">
      <c r="A201" s="3">
        <v>236</v>
      </c>
      <c r="B201" t="s">
        <v>624</v>
      </c>
      <c r="C201" t="s">
        <v>373</v>
      </c>
      <c r="D201" s="3">
        <v>600</v>
      </c>
      <c r="E201" t="s">
        <v>205</v>
      </c>
      <c r="F201">
        <v>26950</v>
      </c>
      <c r="G201">
        <v>651264</v>
      </c>
      <c r="H201">
        <v>3973728</v>
      </c>
      <c r="I201">
        <v>4624992</v>
      </c>
      <c r="J201">
        <v>1</v>
      </c>
      <c r="K201" t="s">
        <v>45</v>
      </c>
      <c r="L201" t="s">
        <v>45</v>
      </c>
      <c r="M201">
        <v>212</v>
      </c>
      <c r="N201">
        <v>1</v>
      </c>
      <c r="O201">
        <v>129</v>
      </c>
      <c r="P201">
        <v>14</v>
      </c>
      <c r="Q201">
        <v>0.60849056599999995</v>
      </c>
      <c r="R201">
        <v>6.6037736E-2</v>
      </c>
      <c r="S201">
        <v>4.7169810000000003E-3</v>
      </c>
      <c r="T201">
        <v>1085.44</v>
      </c>
      <c r="U201">
        <v>24.165640069999998</v>
      </c>
      <c r="V201">
        <v>1</v>
      </c>
      <c r="W201" t="s">
        <v>295</v>
      </c>
      <c r="X201">
        <v>-76.925881799999999</v>
      </c>
      <c r="Y201">
        <v>38.891741099999997</v>
      </c>
      <c r="Z201">
        <v>7</v>
      </c>
      <c r="AA201" t="s">
        <v>374</v>
      </c>
    </row>
    <row r="202" spans="1:27" hidden="1" x14ac:dyDescent="0.25">
      <c r="A202" s="3">
        <v>1123</v>
      </c>
      <c r="B202" t="s">
        <v>624</v>
      </c>
      <c r="C202" t="s">
        <v>375</v>
      </c>
      <c r="D202" s="3">
        <v>900</v>
      </c>
      <c r="E202" t="s">
        <v>38</v>
      </c>
      <c r="F202">
        <v>187423</v>
      </c>
      <c r="G202">
        <v>5814288</v>
      </c>
      <c r="H202">
        <v>8509776</v>
      </c>
      <c r="I202">
        <v>14324064</v>
      </c>
      <c r="J202">
        <v>1</v>
      </c>
      <c r="K202" t="s">
        <v>45</v>
      </c>
      <c r="L202" t="s">
        <v>45</v>
      </c>
      <c r="M202">
        <v>454</v>
      </c>
      <c r="N202">
        <v>0</v>
      </c>
      <c r="O202">
        <v>232</v>
      </c>
      <c r="P202">
        <v>86</v>
      </c>
      <c r="Q202">
        <v>0.51101321600000005</v>
      </c>
      <c r="R202">
        <v>0.18942731300000001</v>
      </c>
      <c r="S202">
        <v>0</v>
      </c>
      <c r="T202">
        <v>6460.32</v>
      </c>
      <c r="U202">
        <v>31.02227581</v>
      </c>
      <c r="V202">
        <v>1</v>
      </c>
      <c r="W202" t="s">
        <v>295</v>
      </c>
      <c r="X202">
        <v>-76.994419800000003</v>
      </c>
      <c r="Y202">
        <v>38.909317000000001</v>
      </c>
      <c r="Z202">
        <v>5</v>
      </c>
      <c r="AA202" t="s">
        <v>376</v>
      </c>
    </row>
    <row r="203" spans="1:27" hidden="1" x14ac:dyDescent="0.25">
      <c r="A203" s="3">
        <v>209</v>
      </c>
      <c r="B203" t="s">
        <v>624</v>
      </c>
      <c r="C203" t="s">
        <v>377</v>
      </c>
      <c r="D203" s="3">
        <v>1000</v>
      </c>
      <c r="E203" t="s">
        <v>205</v>
      </c>
      <c r="F203">
        <v>67000</v>
      </c>
      <c r="G203">
        <v>1533672</v>
      </c>
      <c r="H203">
        <v>5641944</v>
      </c>
      <c r="I203">
        <v>7175616</v>
      </c>
      <c r="J203">
        <v>1</v>
      </c>
      <c r="K203" t="s">
        <v>45</v>
      </c>
      <c r="L203" t="s">
        <v>45</v>
      </c>
      <c r="M203">
        <v>301</v>
      </c>
      <c r="N203">
        <v>2</v>
      </c>
      <c r="O203">
        <v>159</v>
      </c>
      <c r="P203">
        <v>21</v>
      </c>
      <c r="Q203">
        <v>0.52823920300000005</v>
      </c>
      <c r="R203">
        <v>6.9767441999999999E-2</v>
      </c>
      <c r="S203">
        <v>6.6445180000000003E-3</v>
      </c>
      <c r="T203">
        <v>1533.672</v>
      </c>
      <c r="U203">
        <v>22.890626869999998</v>
      </c>
      <c r="V203">
        <v>1</v>
      </c>
      <c r="W203" t="s">
        <v>295</v>
      </c>
      <c r="X203">
        <v>-76.981461899999999</v>
      </c>
      <c r="Y203">
        <v>38.907437000000002</v>
      </c>
      <c r="Z203">
        <v>5</v>
      </c>
      <c r="AA203" t="s">
        <v>378</v>
      </c>
    </row>
    <row r="204" spans="1:27" hidden="1" x14ac:dyDescent="0.25">
      <c r="A204" s="3">
        <v>1122</v>
      </c>
      <c r="B204" t="s">
        <v>624</v>
      </c>
      <c r="C204" t="s">
        <v>379</v>
      </c>
      <c r="D204" s="3">
        <v>1300</v>
      </c>
      <c r="E204" t="s">
        <v>205</v>
      </c>
      <c r="F204">
        <v>50000</v>
      </c>
      <c r="G204">
        <v>4626760</v>
      </c>
      <c r="H204">
        <v>6185520</v>
      </c>
      <c r="I204">
        <v>10812280</v>
      </c>
      <c r="J204">
        <v>1</v>
      </c>
      <c r="K204" t="s">
        <v>45</v>
      </c>
      <c r="L204" t="s">
        <v>45</v>
      </c>
      <c r="M204">
        <v>330</v>
      </c>
      <c r="N204">
        <v>0</v>
      </c>
      <c r="O204">
        <v>203</v>
      </c>
      <c r="P204">
        <v>22</v>
      </c>
      <c r="Q204">
        <v>0.61515151499999998</v>
      </c>
      <c r="R204">
        <v>6.6666666999999999E-2</v>
      </c>
      <c r="S204">
        <v>0</v>
      </c>
      <c r="T204">
        <v>3559.0461540000001</v>
      </c>
      <c r="U204">
        <v>92.535200000000003</v>
      </c>
      <c r="V204">
        <v>1</v>
      </c>
      <c r="W204" t="s">
        <v>295</v>
      </c>
      <c r="X204">
        <v>-76.991392700000006</v>
      </c>
      <c r="Y204">
        <v>38.8566681</v>
      </c>
      <c r="Z204">
        <v>8</v>
      </c>
      <c r="AA204" t="s">
        <v>380</v>
      </c>
    </row>
    <row r="205" spans="1:27" hidden="1" x14ac:dyDescent="0.25">
      <c r="A205" s="3">
        <v>1129</v>
      </c>
      <c r="B205" t="s">
        <v>624</v>
      </c>
      <c r="C205" t="s">
        <v>381</v>
      </c>
      <c r="D205" s="3">
        <v>1000</v>
      </c>
      <c r="E205" t="s">
        <v>205</v>
      </c>
      <c r="F205">
        <v>100671</v>
      </c>
      <c r="G205">
        <v>3706464</v>
      </c>
      <c r="H205">
        <v>5848128</v>
      </c>
      <c r="I205">
        <v>9554592</v>
      </c>
      <c r="J205">
        <v>1</v>
      </c>
      <c r="K205" t="s">
        <v>45</v>
      </c>
      <c r="L205" t="s">
        <v>45</v>
      </c>
      <c r="M205">
        <v>312</v>
      </c>
      <c r="N205">
        <v>3</v>
      </c>
      <c r="O205">
        <v>140</v>
      </c>
      <c r="P205">
        <v>17</v>
      </c>
      <c r="Q205">
        <v>0.448717949</v>
      </c>
      <c r="R205">
        <v>5.4487178999999997E-2</v>
      </c>
      <c r="S205">
        <v>9.6153850000000006E-3</v>
      </c>
      <c r="T205">
        <v>3706.4639999999999</v>
      </c>
      <c r="U205">
        <v>36.817593940000002</v>
      </c>
      <c r="V205">
        <v>1</v>
      </c>
      <c r="W205" t="s">
        <v>295</v>
      </c>
      <c r="X205">
        <v>-77.018128000000004</v>
      </c>
      <c r="Y205">
        <v>38.909942000000001</v>
      </c>
      <c r="Z205">
        <v>6</v>
      </c>
      <c r="AA205" t="s">
        <v>382</v>
      </c>
    </row>
    <row r="206" spans="1:27" hidden="1" x14ac:dyDescent="0.25">
      <c r="A206" s="3">
        <v>3071</v>
      </c>
      <c r="B206" t="s">
        <v>624</v>
      </c>
      <c r="C206" t="s">
        <v>379</v>
      </c>
      <c r="D206" s="3">
        <v>1300</v>
      </c>
      <c r="E206" t="s">
        <v>27</v>
      </c>
      <c r="F206">
        <v>31000</v>
      </c>
      <c r="G206">
        <v>3161880</v>
      </c>
      <c r="H206">
        <v>7778760</v>
      </c>
      <c r="I206">
        <v>10940640</v>
      </c>
      <c r="J206">
        <v>1</v>
      </c>
      <c r="K206" t="s">
        <v>45</v>
      </c>
      <c r="L206" t="s">
        <v>45</v>
      </c>
      <c r="M206">
        <v>415</v>
      </c>
      <c r="N206">
        <v>0</v>
      </c>
      <c r="O206">
        <v>229</v>
      </c>
      <c r="P206">
        <v>57</v>
      </c>
      <c r="Q206">
        <v>0.55180722900000001</v>
      </c>
      <c r="R206">
        <v>0.13734939800000001</v>
      </c>
      <c r="S206">
        <v>0</v>
      </c>
      <c r="T206">
        <v>2432.215385</v>
      </c>
      <c r="U206">
        <v>101.996129</v>
      </c>
      <c r="V206">
        <v>1</v>
      </c>
      <c r="W206" t="s">
        <v>295</v>
      </c>
      <c r="X206">
        <v>-76.991392700000006</v>
      </c>
      <c r="Y206">
        <v>38.8566681</v>
      </c>
      <c r="Z206">
        <v>8</v>
      </c>
      <c r="AA206" t="s">
        <v>383</v>
      </c>
    </row>
    <row r="207" spans="1:27" hidden="1" x14ac:dyDescent="0.25">
      <c r="A207" s="3">
        <v>189</v>
      </c>
      <c r="B207" t="s">
        <v>624</v>
      </c>
      <c r="C207" t="s">
        <v>384</v>
      </c>
      <c r="D207" s="3">
        <v>1000</v>
      </c>
      <c r="E207" t="s">
        <v>69</v>
      </c>
      <c r="F207">
        <v>84681</v>
      </c>
      <c r="G207">
        <v>11203877</v>
      </c>
      <c r="H207">
        <v>6260496</v>
      </c>
      <c r="I207">
        <v>17464373</v>
      </c>
      <c r="J207">
        <v>1</v>
      </c>
      <c r="K207" t="s">
        <v>45</v>
      </c>
      <c r="L207" t="s">
        <v>45</v>
      </c>
      <c r="M207">
        <v>334</v>
      </c>
      <c r="N207">
        <v>1</v>
      </c>
      <c r="O207">
        <v>161</v>
      </c>
      <c r="P207">
        <v>37</v>
      </c>
      <c r="Q207">
        <v>0.482035928</v>
      </c>
      <c r="R207">
        <v>0.110778443</v>
      </c>
      <c r="S207">
        <v>2.9940119999999999E-3</v>
      </c>
      <c r="T207">
        <v>11203.877</v>
      </c>
      <c r="U207">
        <v>132.30685750000001</v>
      </c>
      <c r="V207">
        <v>1</v>
      </c>
      <c r="W207" t="s">
        <v>295</v>
      </c>
      <c r="X207">
        <v>-76.934399099999993</v>
      </c>
      <c r="Y207">
        <v>38.882637600000002</v>
      </c>
      <c r="Z207">
        <v>7</v>
      </c>
      <c r="AA207" t="s">
        <v>385</v>
      </c>
    </row>
    <row r="208" spans="1:27" hidden="1" x14ac:dyDescent="0.25">
      <c r="A208" s="3">
        <v>190</v>
      </c>
      <c r="B208" t="s">
        <v>624</v>
      </c>
      <c r="C208" t="s">
        <v>381</v>
      </c>
      <c r="D208" s="3">
        <v>1000</v>
      </c>
      <c r="E208" t="s">
        <v>27</v>
      </c>
      <c r="F208">
        <v>84681</v>
      </c>
      <c r="G208">
        <v>1893744</v>
      </c>
      <c r="H208">
        <v>5660688</v>
      </c>
      <c r="I208">
        <v>7554432</v>
      </c>
      <c r="J208">
        <v>1</v>
      </c>
      <c r="K208" t="s">
        <v>45</v>
      </c>
      <c r="L208" t="s">
        <v>45</v>
      </c>
      <c r="M208">
        <v>302</v>
      </c>
      <c r="N208">
        <v>4</v>
      </c>
      <c r="O208">
        <v>127</v>
      </c>
      <c r="P208">
        <v>27</v>
      </c>
      <c r="Q208">
        <v>0.42052980099999998</v>
      </c>
      <c r="R208">
        <v>8.9403973999999997E-2</v>
      </c>
      <c r="S208">
        <v>1.3245033E-2</v>
      </c>
      <c r="T208">
        <v>1893.7439999999999</v>
      </c>
      <c r="U208">
        <v>22.363269209999999</v>
      </c>
      <c r="V208">
        <v>1</v>
      </c>
      <c r="W208" t="s">
        <v>295</v>
      </c>
      <c r="X208">
        <v>-77.018128000000004</v>
      </c>
      <c r="Y208">
        <v>38.909942000000001</v>
      </c>
      <c r="Z208">
        <v>6</v>
      </c>
      <c r="AA208" t="s">
        <v>386</v>
      </c>
    </row>
    <row r="209" spans="1:27" hidden="1" x14ac:dyDescent="0.25">
      <c r="A209" s="3">
        <v>132</v>
      </c>
      <c r="B209" t="s">
        <v>624</v>
      </c>
      <c r="C209" t="s">
        <v>384</v>
      </c>
      <c r="D209" s="3">
        <v>1000</v>
      </c>
      <c r="E209" t="s">
        <v>205</v>
      </c>
      <c r="F209">
        <v>41000</v>
      </c>
      <c r="G209">
        <v>6204843</v>
      </c>
      <c r="H209">
        <v>5698176</v>
      </c>
      <c r="I209">
        <v>11903019</v>
      </c>
      <c r="J209">
        <v>1</v>
      </c>
      <c r="K209" t="s">
        <v>45</v>
      </c>
      <c r="L209" t="s">
        <v>45</v>
      </c>
      <c r="M209">
        <v>304</v>
      </c>
      <c r="N209">
        <v>0</v>
      </c>
      <c r="O209">
        <v>177</v>
      </c>
      <c r="P209">
        <v>19</v>
      </c>
      <c r="Q209">
        <v>0.58223684200000003</v>
      </c>
      <c r="R209">
        <v>6.25E-2</v>
      </c>
      <c r="S209">
        <v>0</v>
      </c>
      <c r="T209">
        <v>6204.8429999999998</v>
      </c>
      <c r="U209">
        <v>151.3376341</v>
      </c>
      <c r="V209">
        <v>1</v>
      </c>
      <c r="W209" t="s">
        <v>295</v>
      </c>
      <c r="X209">
        <v>-76.934399099999993</v>
      </c>
      <c r="Y209">
        <v>38.882637600000002</v>
      </c>
      <c r="Z209">
        <v>7</v>
      </c>
      <c r="AA209" t="s">
        <v>387</v>
      </c>
    </row>
    <row r="210" spans="1:27" hidden="1" x14ac:dyDescent="0.25">
      <c r="A210" s="3">
        <v>242</v>
      </c>
      <c r="B210" t="s">
        <v>624</v>
      </c>
      <c r="C210" t="s">
        <v>377</v>
      </c>
      <c r="D210" s="3">
        <v>1000</v>
      </c>
      <c r="E210" t="s">
        <v>69</v>
      </c>
      <c r="F210">
        <v>40425</v>
      </c>
      <c r="G210">
        <v>387072</v>
      </c>
      <c r="H210">
        <v>2361744</v>
      </c>
      <c r="I210">
        <v>2748816</v>
      </c>
      <c r="J210">
        <v>1</v>
      </c>
      <c r="K210" t="s">
        <v>45</v>
      </c>
      <c r="L210" t="s">
        <v>45</v>
      </c>
      <c r="M210">
        <v>126</v>
      </c>
      <c r="N210">
        <v>1</v>
      </c>
      <c r="O210">
        <v>70</v>
      </c>
      <c r="P210">
        <v>22</v>
      </c>
      <c r="Q210">
        <v>0.55555555599999995</v>
      </c>
      <c r="R210">
        <v>0.174603175</v>
      </c>
      <c r="S210">
        <v>7.9365080000000001E-3</v>
      </c>
      <c r="T210">
        <v>387.072</v>
      </c>
      <c r="U210">
        <v>9.5750649350000003</v>
      </c>
      <c r="V210">
        <v>1</v>
      </c>
      <c r="W210" t="s">
        <v>295</v>
      </c>
      <c r="X210">
        <v>-76.981461899999999</v>
      </c>
      <c r="Y210">
        <v>38.907437000000002</v>
      </c>
      <c r="Z210">
        <v>5</v>
      </c>
      <c r="AA210" t="s">
        <v>388</v>
      </c>
    </row>
    <row r="211" spans="1:27" hidden="1" x14ac:dyDescent="0.25">
      <c r="A211" s="3">
        <v>1121</v>
      </c>
      <c r="B211" t="s">
        <v>624</v>
      </c>
      <c r="C211" t="s">
        <v>384</v>
      </c>
      <c r="D211" s="3">
        <v>1000</v>
      </c>
      <c r="E211" t="s">
        <v>27</v>
      </c>
      <c r="F211">
        <v>50000</v>
      </c>
      <c r="G211">
        <v>5553600</v>
      </c>
      <c r="H211">
        <v>7497600</v>
      </c>
      <c r="I211">
        <v>13051200</v>
      </c>
      <c r="J211">
        <v>1</v>
      </c>
      <c r="K211" t="s">
        <v>45</v>
      </c>
      <c r="L211" t="s">
        <v>45</v>
      </c>
      <c r="M211">
        <v>400</v>
      </c>
      <c r="N211">
        <v>3</v>
      </c>
      <c r="O211">
        <v>219</v>
      </c>
      <c r="P211">
        <v>55</v>
      </c>
      <c r="Q211">
        <v>0.54749999999999999</v>
      </c>
      <c r="R211">
        <v>0.13750000000000001</v>
      </c>
      <c r="S211">
        <v>7.4999999999999997E-3</v>
      </c>
      <c r="T211">
        <v>5553.6</v>
      </c>
      <c r="U211">
        <v>111.072</v>
      </c>
      <c r="V211">
        <v>1</v>
      </c>
      <c r="W211" t="s">
        <v>295</v>
      </c>
      <c r="X211">
        <v>-76.934399099999993</v>
      </c>
      <c r="Y211">
        <v>38.882637600000002</v>
      </c>
      <c r="Z211">
        <v>7</v>
      </c>
      <c r="AA211" t="s">
        <v>389</v>
      </c>
    </row>
    <row r="212" spans="1:27" hidden="1" x14ac:dyDescent="0.25">
      <c r="A212" s="3">
        <v>237</v>
      </c>
      <c r="B212" t="s">
        <v>624</v>
      </c>
      <c r="C212" t="s">
        <v>373</v>
      </c>
      <c r="D212" s="3">
        <v>600</v>
      </c>
      <c r="E212" t="s">
        <v>27</v>
      </c>
      <c r="F212">
        <v>40425</v>
      </c>
      <c r="G212">
        <v>866304</v>
      </c>
      <c r="H212">
        <v>5285808</v>
      </c>
      <c r="I212">
        <v>6152112</v>
      </c>
      <c r="J212">
        <v>1</v>
      </c>
      <c r="K212" t="s">
        <v>45</v>
      </c>
      <c r="L212" t="s">
        <v>45</v>
      </c>
      <c r="M212">
        <v>282</v>
      </c>
      <c r="N212">
        <v>1</v>
      </c>
      <c r="O212">
        <v>176</v>
      </c>
      <c r="P212">
        <v>43</v>
      </c>
      <c r="Q212">
        <v>0.62411347500000003</v>
      </c>
      <c r="R212">
        <v>0.15248227</v>
      </c>
      <c r="S212">
        <v>3.546099E-3</v>
      </c>
      <c r="T212">
        <v>1443.84</v>
      </c>
      <c r="U212">
        <v>21.429907239999999</v>
      </c>
      <c r="V212">
        <v>1</v>
      </c>
      <c r="W212" t="s">
        <v>295</v>
      </c>
      <c r="X212">
        <v>-76.925881799999999</v>
      </c>
      <c r="Y212">
        <v>38.891741099999997</v>
      </c>
      <c r="Z212">
        <v>7</v>
      </c>
      <c r="AA212" t="s">
        <v>390</v>
      </c>
    </row>
    <row r="213" spans="1:27" hidden="1" x14ac:dyDescent="0.25">
      <c r="A213" s="3">
        <v>214</v>
      </c>
      <c r="B213" t="s">
        <v>624</v>
      </c>
      <c r="C213" t="s">
        <v>377</v>
      </c>
      <c r="D213" s="3">
        <v>1000</v>
      </c>
      <c r="E213" t="s">
        <v>27</v>
      </c>
      <c r="F213">
        <v>46835</v>
      </c>
      <c r="G213">
        <v>616344</v>
      </c>
      <c r="H213">
        <v>1911888</v>
      </c>
      <c r="I213">
        <v>2528232</v>
      </c>
      <c r="J213">
        <v>1</v>
      </c>
      <c r="K213" t="s">
        <v>45</v>
      </c>
      <c r="L213" t="s">
        <v>45</v>
      </c>
      <c r="M213">
        <v>102</v>
      </c>
      <c r="N213">
        <v>0</v>
      </c>
      <c r="O213">
        <v>60</v>
      </c>
      <c r="P213">
        <v>5</v>
      </c>
      <c r="Q213">
        <v>0.58823529399999996</v>
      </c>
      <c r="R213">
        <v>4.9019607999999999E-2</v>
      </c>
      <c r="S213">
        <v>0</v>
      </c>
      <c r="T213">
        <v>616.34400000000005</v>
      </c>
      <c r="U213">
        <v>13.15990178</v>
      </c>
      <c r="V213">
        <v>1</v>
      </c>
      <c r="W213" t="s">
        <v>295</v>
      </c>
      <c r="X213">
        <v>-76.981461899999999</v>
      </c>
      <c r="Y213">
        <v>38.907437000000002</v>
      </c>
      <c r="Z213">
        <v>5</v>
      </c>
      <c r="AA213" t="s">
        <v>391</v>
      </c>
    </row>
    <row r="214" spans="1:27" hidden="1" x14ac:dyDescent="0.25">
      <c r="A214" s="3">
        <v>121</v>
      </c>
      <c r="B214" t="s">
        <v>624</v>
      </c>
      <c r="C214" t="s">
        <v>381</v>
      </c>
      <c r="D214" s="3">
        <v>1000</v>
      </c>
      <c r="E214" t="s">
        <v>69</v>
      </c>
      <c r="F214">
        <v>42016</v>
      </c>
      <c r="G214">
        <v>7645919</v>
      </c>
      <c r="H214">
        <v>6447936</v>
      </c>
      <c r="I214">
        <v>14093855</v>
      </c>
      <c r="J214">
        <v>1</v>
      </c>
      <c r="K214" t="s">
        <v>45</v>
      </c>
      <c r="L214" t="s">
        <v>45</v>
      </c>
      <c r="M214">
        <v>344</v>
      </c>
      <c r="N214">
        <v>3</v>
      </c>
      <c r="O214">
        <v>138</v>
      </c>
      <c r="P214">
        <v>66</v>
      </c>
      <c r="Q214">
        <v>0.40116279100000002</v>
      </c>
      <c r="R214">
        <v>0.19186046500000001</v>
      </c>
      <c r="S214">
        <v>8.72093E-3</v>
      </c>
      <c r="T214">
        <v>7645.9189999999999</v>
      </c>
      <c r="U214">
        <v>181.97636610000001</v>
      </c>
      <c r="V214">
        <v>1</v>
      </c>
      <c r="W214" t="s">
        <v>295</v>
      </c>
      <c r="X214">
        <v>-77.018128000000004</v>
      </c>
      <c r="Y214">
        <v>38.909942000000001</v>
      </c>
      <c r="Z214">
        <v>6</v>
      </c>
      <c r="AA214" t="s">
        <v>392</v>
      </c>
    </row>
    <row r="215" spans="1:27" hidden="1" x14ac:dyDescent="0.25">
      <c r="A215" s="3">
        <v>417</v>
      </c>
      <c r="B215" t="s">
        <v>625</v>
      </c>
      <c r="C215" t="s">
        <v>155</v>
      </c>
      <c r="D215" s="3">
        <v>600</v>
      </c>
      <c r="E215" t="s">
        <v>69</v>
      </c>
      <c r="F215">
        <v>153984</v>
      </c>
      <c r="G215">
        <v>30951777</v>
      </c>
      <c r="H215">
        <v>0</v>
      </c>
      <c r="I215">
        <v>30951777</v>
      </c>
      <c r="J215">
        <v>1</v>
      </c>
      <c r="K215" t="s">
        <v>45</v>
      </c>
      <c r="L215" t="s">
        <v>58</v>
      </c>
      <c r="M215">
        <v>333</v>
      </c>
      <c r="N215">
        <v>0</v>
      </c>
      <c r="O215">
        <v>267</v>
      </c>
      <c r="P215">
        <v>110</v>
      </c>
      <c r="Q215">
        <v>0.80180180199999995</v>
      </c>
      <c r="R215">
        <v>0.33033033000000001</v>
      </c>
      <c r="S215">
        <v>0</v>
      </c>
      <c r="T215">
        <v>51586.294999999998</v>
      </c>
      <c r="U215">
        <v>201.00644869999999</v>
      </c>
      <c r="V215">
        <v>1</v>
      </c>
      <c r="W215" t="s">
        <v>35</v>
      </c>
      <c r="X215">
        <v>-76.979900599999993</v>
      </c>
      <c r="Y215">
        <v>38.871702200000001</v>
      </c>
      <c r="Z215">
        <v>8</v>
      </c>
      <c r="AA215" t="s">
        <v>156</v>
      </c>
    </row>
    <row r="216" spans="1:27" hidden="1" x14ac:dyDescent="0.25">
      <c r="A216" s="3">
        <v>261</v>
      </c>
      <c r="B216" t="s">
        <v>625</v>
      </c>
      <c r="C216" t="s">
        <v>157</v>
      </c>
      <c r="D216" s="3">
        <v>516</v>
      </c>
      <c r="E216" t="s">
        <v>27</v>
      </c>
      <c r="F216">
        <v>113600</v>
      </c>
      <c r="G216">
        <v>9939007</v>
      </c>
      <c r="H216">
        <v>59373105</v>
      </c>
      <c r="I216">
        <v>69312112</v>
      </c>
      <c r="J216">
        <v>1</v>
      </c>
      <c r="K216" t="s">
        <v>49</v>
      </c>
      <c r="L216" t="s">
        <v>50</v>
      </c>
      <c r="M216">
        <v>697</v>
      </c>
      <c r="N216">
        <v>21</v>
      </c>
      <c r="O216">
        <v>19</v>
      </c>
      <c r="P216">
        <v>47</v>
      </c>
      <c r="Q216">
        <v>2.7259683999999999E-2</v>
      </c>
      <c r="R216">
        <v>6.7431851000000001E-2</v>
      </c>
      <c r="S216">
        <v>3.0129125E-2</v>
      </c>
      <c r="T216">
        <v>19261.641469999999</v>
      </c>
      <c r="U216">
        <v>87.491258799999997</v>
      </c>
      <c r="V216">
        <v>1</v>
      </c>
      <c r="W216" t="s">
        <v>39</v>
      </c>
      <c r="X216">
        <v>-77.067907599999998</v>
      </c>
      <c r="Y216">
        <v>38.966445899999997</v>
      </c>
      <c r="Z216">
        <v>4</v>
      </c>
      <c r="AA216" t="s">
        <v>158</v>
      </c>
    </row>
    <row r="217" spans="1:27" hidden="1" x14ac:dyDescent="0.25">
      <c r="A217" s="3">
        <v>262</v>
      </c>
      <c r="B217" t="s">
        <v>625</v>
      </c>
      <c r="C217" t="s">
        <v>159</v>
      </c>
      <c r="D217" s="3">
        <v>500</v>
      </c>
      <c r="E217" t="s">
        <v>27</v>
      </c>
      <c r="F217">
        <v>101392</v>
      </c>
      <c r="G217">
        <v>19828246</v>
      </c>
      <c r="H217">
        <v>0</v>
      </c>
      <c r="I217">
        <v>19828246</v>
      </c>
      <c r="J217">
        <v>1</v>
      </c>
      <c r="K217" t="s">
        <v>160</v>
      </c>
      <c r="L217" t="s">
        <v>70</v>
      </c>
      <c r="M217">
        <v>340</v>
      </c>
      <c r="N217">
        <v>17</v>
      </c>
      <c r="O217">
        <v>191</v>
      </c>
      <c r="P217">
        <v>56</v>
      </c>
      <c r="Q217">
        <v>0.56176470599999995</v>
      </c>
      <c r="R217">
        <v>0.164705882</v>
      </c>
      <c r="S217">
        <v>0.05</v>
      </c>
      <c r="T217">
        <v>39656.491999999998</v>
      </c>
      <c r="U217">
        <v>195.56026120000001</v>
      </c>
      <c r="V217">
        <v>1</v>
      </c>
      <c r="W217" t="s">
        <v>35</v>
      </c>
      <c r="X217">
        <v>-76.977476800000005</v>
      </c>
      <c r="Y217">
        <v>38.924996899999996</v>
      </c>
      <c r="Z217">
        <v>5</v>
      </c>
      <c r="AA217" t="s">
        <v>161</v>
      </c>
    </row>
    <row r="218" spans="1:27" hidden="1" x14ac:dyDescent="0.25">
      <c r="A218" s="3">
        <v>370</v>
      </c>
      <c r="B218" t="s">
        <v>625</v>
      </c>
      <c r="C218" t="s">
        <v>162</v>
      </c>
      <c r="D218" s="3">
        <v>530</v>
      </c>
      <c r="E218" t="s">
        <v>27</v>
      </c>
      <c r="F218">
        <v>100000</v>
      </c>
      <c r="G218">
        <v>10253618</v>
      </c>
      <c r="H218">
        <v>0</v>
      </c>
      <c r="I218">
        <v>10253618</v>
      </c>
      <c r="J218">
        <v>1</v>
      </c>
      <c r="K218" t="s">
        <v>160</v>
      </c>
      <c r="L218" t="s">
        <v>70</v>
      </c>
      <c r="M218">
        <v>297</v>
      </c>
      <c r="N218">
        <v>3</v>
      </c>
      <c r="O218">
        <v>185</v>
      </c>
      <c r="P218">
        <v>44</v>
      </c>
      <c r="Q218">
        <v>0.62289562300000001</v>
      </c>
      <c r="R218">
        <v>0.14814814800000001</v>
      </c>
      <c r="S218">
        <v>1.0101010000000001E-2</v>
      </c>
      <c r="T218">
        <v>19346.449059999999</v>
      </c>
      <c r="U218">
        <v>102.53618</v>
      </c>
      <c r="V218">
        <v>1</v>
      </c>
      <c r="W218" t="s">
        <v>35</v>
      </c>
      <c r="X218">
        <v>-77.005475000000004</v>
      </c>
      <c r="Y218">
        <v>38.914234999999998</v>
      </c>
      <c r="Z218">
        <v>5</v>
      </c>
      <c r="AA218" t="s">
        <v>163</v>
      </c>
    </row>
    <row r="219" spans="1:27" hidden="1" x14ac:dyDescent="0.25">
      <c r="A219" s="3">
        <v>264</v>
      </c>
      <c r="B219" t="s">
        <v>625</v>
      </c>
      <c r="C219" t="s">
        <v>164</v>
      </c>
      <c r="D219" s="3">
        <v>400</v>
      </c>
      <c r="E219" t="s">
        <v>65</v>
      </c>
      <c r="F219">
        <v>63000</v>
      </c>
      <c r="G219">
        <v>14206295</v>
      </c>
      <c r="H219">
        <v>0</v>
      </c>
      <c r="I219">
        <v>14206295</v>
      </c>
      <c r="J219">
        <v>1</v>
      </c>
      <c r="L219" t="s">
        <v>66</v>
      </c>
      <c r="M219">
        <v>349</v>
      </c>
      <c r="N219">
        <v>106</v>
      </c>
      <c r="O219">
        <v>183</v>
      </c>
      <c r="P219">
        <v>50</v>
      </c>
      <c r="Q219">
        <v>0.52435530100000005</v>
      </c>
      <c r="R219">
        <v>0.143266476</v>
      </c>
      <c r="S219">
        <v>0.30372492800000001</v>
      </c>
      <c r="T219">
        <v>35515.737500000003</v>
      </c>
      <c r="U219">
        <v>225.496746</v>
      </c>
      <c r="V219">
        <v>1</v>
      </c>
      <c r="W219" t="s">
        <v>35</v>
      </c>
      <c r="X219">
        <v>-76.999775900000003</v>
      </c>
      <c r="Y219">
        <v>38.959784900000002</v>
      </c>
      <c r="Z219">
        <v>4</v>
      </c>
      <c r="AA219" t="s">
        <v>165</v>
      </c>
    </row>
    <row r="220" spans="1:27" hidden="1" x14ac:dyDescent="0.25">
      <c r="A220" s="3">
        <v>193</v>
      </c>
      <c r="B220" t="s">
        <v>624</v>
      </c>
      <c r="C220" t="s">
        <v>412</v>
      </c>
      <c r="D220" s="3">
        <v>200</v>
      </c>
      <c r="E220" t="s">
        <v>27</v>
      </c>
      <c r="F220">
        <v>20200</v>
      </c>
      <c r="G220">
        <v>6050898</v>
      </c>
      <c r="H220">
        <v>6410448</v>
      </c>
      <c r="I220">
        <v>12461346</v>
      </c>
      <c r="J220">
        <v>0</v>
      </c>
      <c r="K220" t="s">
        <v>45</v>
      </c>
      <c r="L220" t="s">
        <v>45</v>
      </c>
      <c r="M220">
        <v>342</v>
      </c>
      <c r="N220">
        <v>129</v>
      </c>
      <c r="O220">
        <v>40</v>
      </c>
      <c r="P220">
        <v>38</v>
      </c>
      <c r="Q220">
        <v>0.116959064</v>
      </c>
      <c r="R220">
        <v>0.111111111</v>
      </c>
      <c r="S220">
        <v>0.37719298200000001</v>
      </c>
      <c r="T220">
        <v>30254.49</v>
      </c>
      <c r="U220">
        <v>299.54940590000001</v>
      </c>
      <c r="V220">
        <v>1</v>
      </c>
      <c r="W220" t="s">
        <v>295</v>
      </c>
      <c r="X220">
        <v>-76.978301599999995</v>
      </c>
      <c r="Y220">
        <v>38.9363691</v>
      </c>
      <c r="Z220">
        <v>5</v>
      </c>
      <c r="AA220" t="s">
        <v>593</v>
      </c>
    </row>
    <row r="221" spans="1:27" hidden="1" x14ac:dyDescent="0.25">
      <c r="A221" s="3">
        <v>193</v>
      </c>
      <c r="B221" t="s">
        <v>624</v>
      </c>
      <c r="C221" t="s">
        <v>594</v>
      </c>
      <c r="D221" s="3">
        <v>175</v>
      </c>
      <c r="E221" t="s">
        <v>27</v>
      </c>
      <c r="F221">
        <v>16468</v>
      </c>
      <c r="G221">
        <v>6050898</v>
      </c>
      <c r="H221">
        <v>6410448</v>
      </c>
      <c r="I221">
        <v>12461346</v>
      </c>
      <c r="J221">
        <v>0</v>
      </c>
      <c r="K221" t="s">
        <v>45</v>
      </c>
      <c r="L221" t="s">
        <v>45</v>
      </c>
      <c r="M221">
        <v>342</v>
      </c>
      <c r="N221">
        <v>129</v>
      </c>
      <c r="O221">
        <v>40</v>
      </c>
      <c r="P221">
        <v>38</v>
      </c>
      <c r="Q221">
        <v>0.116959064</v>
      </c>
      <c r="R221">
        <v>0.111111111</v>
      </c>
      <c r="S221">
        <v>0.37719298200000001</v>
      </c>
      <c r="T221">
        <v>34576.559999999998</v>
      </c>
      <c r="U221">
        <v>367.43368959999998</v>
      </c>
      <c r="V221">
        <v>1</v>
      </c>
      <c r="W221" t="s">
        <v>295</v>
      </c>
      <c r="X221">
        <v>-77.032382400000003</v>
      </c>
      <c r="Y221">
        <v>38.962248299999999</v>
      </c>
      <c r="Z221">
        <v>4</v>
      </c>
      <c r="AA221" t="s">
        <v>593</v>
      </c>
    </row>
    <row r="222" spans="1:27" hidden="1" x14ac:dyDescent="0.25">
      <c r="A222" s="3">
        <v>104</v>
      </c>
      <c r="B222" t="s">
        <v>624</v>
      </c>
      <c r="C222" t="s">
        <v>393</v>
      </c>
      <c r="D222" s="3">
        <v>225</v>
      </c>
      <c r="E222" t="s">
        <v>88</v>
      </c>
      <c r="F222">
        <v>15500</v>
      </c>
      <c r="G222">
        <v>3701585</v>
      </c>
      <c r="H222">
        <v>3561360</v>
      </c>
      <c r="I222">
        <v>7262945</v>
      </c>
      <c r="J222">
        <v>1</v>
      </c>
      <c r="K222" t="s">
        <v>45</v>
      </c>
      <c r="L222" t="s">
        <v>45</v>
      </c>
      <c r="M222">
        <v>190</v>
      </c>
      <c r="N222">
        <v>36</v>
      </c>
      <c r="O222">
        <v>0</v>
      </c>
      <c r="P222">
        <v>6</v>
      </c>
      <c r="Q222">
        <v>0</v>
      </c>
      <c r="R222">
        <v>3.1578947000000003E-2</v>
      </c>
      <c r="S222">
        <v>0.189473684</v>
      </c>
      <c r="T222">
        <v>16451.488890000001</v>
      </c>
      <c r="U222">
        <v>238.8119355</v>
      </c>
      <c r="V222">
        <v>1</v>
      </c>
      <c r="W222" t="s">
        <v>295</v>
      </c>
      <c r="X222">
        <v>-77.035776799999994</v>
      </c>
      <c r="Y222">
        <v>38.9285225</v>
      </c>
      <c r="Z222">
        <v>1</v>
      </c>
      <c r="AA222" t="s">
        <v>394</v>
      </c>
    </row>
    <row r="223" spans="1:27" hidden="1" x14ac:dyDescent="0.25">
      <c r="A223" s="3">
        <v>266</v>
      </c>
      <c r="B223" t="s">
        <v>625</v>
      </c>
      <c r="C223" t="s">
        <v>166</v>
      </c>
      <c r="D223" s="3">
        <v>480</v>
      </c>
      <c r="E223" t="s">
        <v>27</v>
      </c>
      <c r="F223">
        <v>65000</v>
      </c>
      <c r="G223">
        <v>595860</v>
      </c>
      <c r="H223">
        <v>0</v>
      </c>
      <c r="I223">
        <v>595860</v>
      </c>
      <c r="J223">
        <v>1</v>
      </c>
      <c r="K223" t="s">
        <v>130</v>
      </c>
      <c r="L223" t="s">
        <v>116</v>
      </c>
      <c r="M223">
        <v>478</v>
      </c>
      <c r="N223">
        <v>8</v>
      </c>
      <c r="O223">
        <v>226</v>
      </c>
      <c r="P223">
        <v>53</v>
      </c>
      <c r="Q223">
        <v>0.47280334699999998</v>
      </c>
      <c r="R223">
        <v>0.110878661</v>
      </c>
      <c r="S223">
        <v>1.6736402000000001E-2</v>
      </c>
      <c r="T223">
        <v>1241.375</v>
      </c>
      <c r="U223">
        <v>9.1670769229999998</v>
      </c>
      <c r="V223">
        <v>1</v>
      </c>
      <c r="W223" t="s">
        <v>35</v>
      </c>
      <c r="X223">
        <v>-77.013259899999994</v>
      </c>
      <c r="Y223">
        <v>38.8282308</v>
      </c>
      <c r="Z223">
        <v>8</v>
      </c>
      <c r="AA223" t="s">
        <v>167</v>
      </c>
    </row>
    <row r="224" spans="1:27" hidden="1" x14ac:dyDescent="0.25">
      <c r="A224" s="3">
        <v>228</v>
      </c>
      <c r="B224" t="s">
        <v>624</v>
      </c>
      <c r="C224" t="s">
        <v>395</v>
      </c>
      <c r="D224" s="3">
        <v>135</v>
      </c>
      <c r="E224" t="s">
        <v>27</v>
      </c>
      <c r="F224">
        <v>13200</v>
      </c>
      <c r="G224">
        <v>227328</v>
      </c>
      <c r="H224">
        <v>1387056</v>
      </c>
      <c r="I224">
        <v>1614384</v>
      </c>
      <c r="J224">
        <v>1</v>
      </c>
      <c r="K224" t="s">
        <v>45</v>
      </c>
      <c r="L224" t="s">
        <v>45</v>
      </c>
      <c r="M224">
        <v>74</v>
      </c>
      <c r="N224">
        <v>0</v>
      </c>
      <c r="O224">
        <v>10</v>
      </c>
      <c r="P224">
        <v>5</v>
      </c>
      <c r="Q224">
        <v>0.13513513499999999</v>
      </c>
      <c r="R224">
        <v>6.7567567999999995E-2</v>
      </c>
      <c r="S224">
        <v>0</v>
      </c>
      <c r="T224">
        <v>1683.9111109999999</v>
      </c>
      <c r="U224">
        <v>17.22181818</v>
      </c>
      <c r="V224">
        <v>1</v>
      </c>
      <c r="W224" t="s">
        <v>295</v>
      </c>
      <c r="X224">
        <v>-77.002039600000003</v>
      </c>
      <c r="Y224">
        <v>38.923428399999999</v>
      </c>
      <c r="Z224">
        <v>5</v>
      </c>
      <c r="AA224" t="s">
        <v>396</v>
      </c>
    </row>
    <row r="225" spans="1:27" hidden="1" x14ac:dyDescent="0.25">
      <c r="A225" s="3">
        <v>271</v>
      </c>
      <c r="B225" t="s">
        <v>625</v>
      </c>
      <c r="C225" t="s">
        <v>168</v>
      </c>
      <c r="D225" s="3">
        <v>362</v>
      </c>
      <c r="E225" t="s">
        <v>27</v>
      </c>
      <c r="F225">
        <v>66896</v>
      </c>
      <c r="G225">
        <v>11489803</v>
      </c>
      <c r="H225">
        <v>-1026290</v>
      </c>
      <c r="I225">
        <v>10463513</v>
      </c>
      <c r="J225">
        <v>1</v>
      </c>
      <c r="K225" t="s">
        <v>137</v>
      </c>
      <c r="L225" t="s">
        <v>34</v>
      </c>
      <c r="M225">
        <v>340</v>
      </c>
      <c r="N225">
        <v>3</v>
      </c>
      <c r="O225">
        <v>109</v>
      </c>
      <c r="P225">
        <v>31</v>
      </c>
      <c r="Q225">
        <v>0.320588235</v>
      </c>
      <c r="R225">
        <v>9.1176470999999995E-2</v>
      </c>
      <c r="S225">
        <v>8.8235290000000001E-3</v>
      </c>
      <c r="T225">
        <v>31739.78729</v>
      </c>
      <c r="U225">
        <v>171.75620369999999</v>
      </c>
      <c r="V225">
        <v>1</v>
      </c>
      <c r="W225" t="s">
        <v>35</v>
      </c>
      <c r="X225">
        <v>-76.996399199999999</v>
      </c>
      <c r="Y225">
        <v>38.898514400000003</v>
      </c>
      <c r="Z225">
        <v>6</v>
      </c>
      <c r="AA225" t="s">
        <v>169</v>
      </c>
    </row>
    <row r="226" spans="1:27" hidden="1" x14ac:dyDescent="0.25">
      <c r="A226" s="3">
        <v>884</v>
      </c>
      <c r="B226" t="s">
        <v>625</v>
      </c>
      <c r="C226" t="s">
        <v>170</v>
      </c>
      <c r="D226" s="3">
        <v>350</v>
      </c>
      <c r="E226" t="s">
        <v>88</v>
      </c>
      <c r="F226">
        <v>65528</v>
      </c>
      <c r="G226">
        <v>16352780</v>
      </c>
      <c r="H226">
        <v>0</v>
      </c>
      <c r="I226">
        <v>16352780</v>
      </c>
      <c r="J226">
        <v>1</v>
      </c>
      <c r="M226">
        <v>350</v>
      </c>
      <c r="N226">
        <v>2</v>
      </c>
      <c r="O226">
        <v>0</v>
      </c>
      <c r="P226">
        <v>41</v>
      </c>
      <c r="Q226">
        <v>0</v>
      </c>
      <c r="R226">
        <v>0.117142857</v>
      </c>
      <c r="S226">
        <v>5.7142859999999998E-3</v>
      </c>
      <c r="T226">
        <v>46722.228569999999</v>
      </c>
      <c r="U226">
        <v>249.5540838</v>
      </c>
      <c r="V226">
        <v>1</v>
      </c>
      <c r="W226" t="s">
        <v>39</v>
      </c>
      <c r="X226">
        <v>-76.992102000000003</v>
      </c>
      <c r="Y226">
        <v>38.931989999999999</v>
      </c>
      <c r="Z226">
        <v>5</v>
      </c>
      <c r="AA226" t="s">
        <v>171</v>
      </c>
    </row>
    <row r="227" spans="1:27" hidden="1" x14ac:dyDescent="0.25">
      <c r="A227" s="3">
        <v>308</v>
      </c>
      <c r="B227" t="s">
        <v>625</v>
      </c>
      <c r="C227" t="s">
        <v>621</v>
      </c>
      <c r="D227" s="3">
        <v>248</v>
      </c>
      <c r="E227" t="s">
        <v>27</v>
      </c>
      <c r="F227">
        <v>77700</v>
      </c>
      <c r="G227">
        <v>0</v>
      </c>
      <c r="H227">
        <v>0</v>
      </c>
      <c r="I227">
        <v>0</v>
      </c>
      <c r="J227">
        <v>1</v>
      </c>
      <c r="K227" t="s">
        <v>115</v>
      </c>
      <c r="L227" t="s">
        <v>116</v>
      </c>
      <c r="M227">
        <v>244</v>
      </c>
      <c r="N227">
        <v>0</v>
      </c>
      <c r="O227">
        <v>207</v>
      </c>
      <c r="P227">
        <v>34</v>
      </c>
      <c r="Q227">
        <v>0.84836065599999999</v>
      </c>
      <c r="R227">
        <v>0.139344262</v>
      </c>
      <c r="S227">
        <v>0</v>
      </c>
      <c r="T227">
        <v>0</v>
      </c>
      <c r="U227">
        <v>0</v>
      </c>
      <c r="V227">
        <v>1</v>
      </c>
      <c r="W227" t="s">
        <v>30</v>
      </c>
      <c r="X227">
        <v>-76.9836028</v>
      </c>
      <c r="Y227">
        <v>38.841696399999996</v>
      </c>
      <c r="Z227">
        <v>8</v>
      </c>
      <c r="AA227" t="s">
        <v>622</v>
      </c>
    </row>
    <row r="228" spans="1:27" hidden="1" x14ac:dyDescent="0.25">
      <c r="A228" s="3">
        <v>265</v>
      </c>
      <c r="B228" t="s">
        <v>625</v>
      </c>
      <c r="C228" t="s">
        <v>282</v>
      </c>
      <c r="D228" s="3">
        <v>120</v>
      </c>
      <c r="E228" t="s">
        <v>14</v>
      </c>
      <c r="F228">
        <v>45800</v>
      </c>
      <c r="G228">
        <v>757876.13459999999</v>
      </c>
      <c r="H228">
        <v>0</v>
      </c>
      <c r="I228">
        <v>757876.13459999999</v>
      </c>
      <c r="J228">
        <v>0</v>
      </c>
      <c r="K228" t="s">
        <v>45</v>
      </c>
      <c r="L228" t="s">
        <v>45</v>
      </c>
      <c r="M228">
        <v>56</v>
      </c>
      <c r="N228">
        <v>4</v>
      </c>
      <c r="O228">
        <v>29</v>
      </c>
      <c r="P228">
        <v>0</v>
      </c>
      <c r="Q228">
        <v>0.51785714299999996</v>
      </c>
      <c r="R228">
        <v>0</v>
      </c>
      <c r="S228">
        <v>7.1428570999999996E-2</v>
      </c>
      <c r="T228">
        <v>6315.6344550000003</v>
      </c>
      <c r="U228">
        <v>16.547513859999999</v>
      </c>
      <c r="V228">
        <v>1</v>
      </c>
      <c r="W228" t="s">
        <v>30</v>
      </c>
      <c r="X228">
        <v>-77.007249799999997</v>
      </c>
      <c r="Y228">
        <v>38.9529268</v>
      </c>
      <c r="Z228">
        <v>5</v>
      </c>
      <c r="AA228" t="s">
        <v>283</v>
      </c>
    </row>
    <row r="229" spans="1:27" hidden="1" x14ac:dyDescent="0.25">
      <c r="A229" s="3">
        <v>273</v>
      </c>
      <c r="B229" t="s">
        <v>625</v>
      </c>
      <c r="C229" t="s">
        <v>174</v>
      </c>
      <c r="D229" s="3">
        <v>370</v>
      </c>
      <c r="E229" t="s">
        <v>27</v>
      </c>
      <c r="F229">
        <v>60969</v>
      </c>
      <c r="G229">
        <v>34565362</v>
      </c>
      <c r="H229">
        <v>-500000</v>
      </c>
      <c r="I229">
        <v>34065362</v>
      </c>
      <c r="J229">
        <v>1</v>
      </c>
      <c r="K229" t="s">
        <v>108</v>
      </c>
      <c r="L229" t="s">
        <v>50</v>
      </c>
      <c r="M229">
        <v>302</v>
      </c>
      <c r="N229">
        <v>34</v>
      </c>
      <c r="O229">
        <v>4</v>
      </c>
      <c r="P229">
        <v>12</v>
      </c>
      <c r="Q229">
        <v>1.3245033E-2</v>
      </c>
      <c r="R229">
        <v>3.9735099000000003E-2</v>
      </c>
      <c r="S229">
        <v>0.11258278100000001</v>
      </c>
      <c r="T229">
        <v>93419.897299999997</v>
      </c>
      <c r="U229">
        <v>566.9333924</v>
      </c>
      <c r="V229">
        <v>1</v>
      </c>
      <c r="W229" t="s">
        <v>39</v>
      </c>
      <c r="X229">
        <v>-77.087418</v>
      </c>
      <c r="Y229">
        <v>38.934026000000003</v>
      </c>
      <c r="Z229">
        <v>3</v>
      </c>
      <c r="AA229" t="s">
        <v>175</v>
      </c>
    </row>
    <row r="230" spans="1:27" hidden="1" x14ac:dyDescent="0.25">
      <c r="A230" s="3">
        <v>284</v>
      </c>
      <c r="B230" t="s">
        <v>625</v>
      </c>
      <c r="C230" t="s">
        <v>176</v>
      </c>
      <c r="D230" s="3">
        <v>470</v>
      </c>
      <c r="E230" t="s">
        <v>27</v>
      </c>
      <c r="F230">
        <v>162688</v>
      </c>
      <c r="G230">
        <v>2970097</v>
      </c>
      <c r="H230">
        <v>54503000</v>
      </c>
      <c r="I230">
        <v>57473097</v>
      </c>
      <c r="J230">
        <v>1</v>
      </c>
      <c r="K230" t="s">
        <v>177</v>
      </c>
      <c r="L230" t="s">
        <v>92</v>
      </c>
      <c r="M230">
        <v>393</v>
      </c>
      <c r="N230">
        <v>189</v>
      </c>
      <c r="O230">
        <v>143</v>
      </c>
      <c r="P230">
        <v>41</v>
      </c>
      <c r="Q230">
        <v>0.36386768400000002</v>
      </c>
      <c r="R230">
        <v>0.10432569999999999</v>
      </c>
      <c r="S230">
        <v>0.48091603100000002</v>
      </c>
      <c r="T230">
        <v>6319.3553190000002</v>
      </c>
      <c r="U230">
        <v>18.256398749999999</v>
      </c>
      <c r="V230">
        <v>1</v>
      </c>
      <c r="W230" t="s">
        <v>39</v>
      </c>
      <c r="X230">
        <v>-77.041636100000005</v>
      </c>
      <c r="Y230">
        <v>38.918393799999997</v>
      </c>
      <c r="Z230">
        <v>1</v>
      </c>
      <c r="AA230" t="s">
        <v>178</v>
      </c>
    </row>
    <row r="231" spans="1:27" hidden="1" x14ac:dyDescent="0.25">
      <c r="A231" s="3">
        <v>135</v>
      </c>
      <c r="B231" t="s">
        <v>624</v>
      </c>
      <c r="C231" t="s">
        <v>397</v>
      </c>
      <c r="D231" s="3">
        <v>500</v>
      </c>
      <c r="E231" t="s">
        <v>65</v>
      </c>
      <c r="F231">
        <v>56927</v>
      </c>
      <c r="G231">
        <v>6686938</v>
      </c>
      <c r="H231">
        <v>7141464</v>
      </c>
      <c r="I231">
        <v>13828402</v>
      </c>
      <c r="J231">
        <v>1</v>
      </c>
      <c r="K231" t="s">
        <v>45</v>
      </c>
      <c r="L231" t="s">
        <v>45</v>
      </c>
      <c r="M231">
        <v>381</v>
      </c>
      <c r="N231">
        <v>8</v>
      </c>
      <c r="O231">
        <v>237</v>
      </c>
      <c r="P231">
        <v>35</v>
      </c>
      <c r="Q231">
        <v>0.622047244</v>
      </c>
      <c r="R231">
        <v>9.1863517000000006E-2</v>
      </c>
      <c r="S231">
        <v>2.0997374999999999E-2</v>
      </c>
      <c r="T231">
        <v>13373.876</v>
      </c>
      <c r="U231">
        <v>117.4651396</v>
      </c>
      <c r="V231">
        <v>1</v>
      </c>
      <c r="W231" t="s">
        <v>295</v>
      </c>
      <c r="X231">
        <v>-76.986328099999994</v>
      </c>
      <c r="Y231">
        <v>38.929568600000003</v>
      </c>
      <c r="Z231">
        <v>5</v>
      </c>
      <c r="AA231" t="s">
        <v>398</v>
      </c>
    </row>
    <row r="232" spans="1:27" hidden="1" x14ac:dyDescent="0.25">
      <c r="A232" s="3">
        <v>274</v>
      </c>
      <c r="B232" t="s">
        <v>625</v>
      </c>
      <c r="C232" t="s">
        <v>179</v>
      </c>
      <c r="D232" s="3">
        <v>300</v>
      </c>
      <c r="E232" t="s">
        <v>27</v>
      </c>
      <c r="F232">
        <v>46800</v>
      </c>
      <c r="G232">
        <v>6444395</v>
      </c>
      <c r="H232">
        <v>5044000</v>
      </c>
      <c r="I232">
        <v>11488395</v>
      </c>
      <c r="J232">
        <v>1</v>
      </c>
      <c r="K232" t="s">
        <v>180</v>
      </c>
      <c r="L232" t="s">
        <v>34</v>
      </c>
      <c r="M232">
        <v>366</v>
      </c>
      <c r="N232">
        <v>2</v>
      </c>
      <c r="O232">
        <v>48</v>
      </c>
      <c r="P232">
        <v>23</v>
      </c>
      <c r="Q232">
        <v>0.13114754100000001</v>
      </c>
      <c r="R232">
        <v>6.2841530000000007E-2</v>
      </c>
      <c r="S232">
        <v>5.4644810000000002E-3</v>
      </c>
      <c r="T232">
        <v>21481.31667</v>
      </c>
      <c r="U232">
        <v>137.70074790000001</v>
      </c>
      <c r="V232">
        <v>1</v>
      </c>
      <c r="W232" t="s">
        <v>35</v>
      </c>
      <c r="X232">
        <v>-76.988666800000004</v>
      </c>
      <c r="Y232">
        <v>38.892172899999998</v>
      </c>
      <c r="Z232">
        <v>6</v>
      </c>
      <c r="AA232" t="s">
        <v>181</v>
      </c>
    </row>
    <row r="233" spans="1:27" hidden="1" x14ac:dyDescent="0.25">
      <c r="A233" s="3">
        <v>101</v>
      </c>
      <c r="B233" t="s">
        <v>624</v>
      </c>
      <c r="C233" t="s">
        <v>399</v>
      </c>
      <c r="D233" s="3">
        <v>450</v>
      </c>
      <c r="E233" t="s">
        <v>88</v>
      </c>
      <c r="F233">
        <v>78625</v>
      </c>
      <c r="G233">
        <v>11218068</v>
      </c>
      <c r="H233">
        <v>4723488</v>
      </c>
      <c r="I233">
        <v>15941556</v>
      </c>
      <c r="J233">
        <v>1</v>
      </c>
      <c r="K233" t="s">
        <v>45</v>
      </c>
      <c r="L233" t="s">
        <v>45</v>
      </c>
      <c r="M233">
        <v>252</v>
      </c>
      <c r="N233">
        <v>0</v>
      </c>
      <c r="O233">
        <v>0</v>
      </c>
      <c r="P233">
        <v>88</v>
      </c>
      <c r="Q233">
        <v>0</v>
      </c>
      <c r="R233">
        <v>0.34920634900000003</v>
      </c>
      <c r="S233">
        <v>0</v>
      </c>
      <c r="T233">
        <v>24929.040000000001</v>
      </c>
      <c r="U233">
        <v>142.67813039999999</v>
      </c>
      <c r="V233">
        <v>1</v>
      </c>
      <c r="W233" t="s">
        <v>295</v>
      </c>
      <c r="X233">
        <v>-76.919918100000004</v>
      </c>
      <c r="Y233">
        <v>38.890285400000003</v>
      </c>
      <c r="Z233">
        <v>7</v>
      </c>
      <c r="AA233" t="s">
        <v>400</v>
      </c>
    </row>
    <row r="234" spans="1:27" hidden="1" x14ac:dyDescent="0.25">
      <c r="A234" s="3">
        <v>137</v>
      </c>
      <c r="B234" t="s">
        <v>624</v>
      </c>
      <c r="C234" t="s">
        <v>399</v>
      </c>
      <c r="D234" s="3">
        <v>450</v>
      </c>
      <c r="E234" t="s">
        <v>46</v>
      </c>
      <c r="F234">
        <v>47175</v>
      </c>
      <c r="G234">
        <v>1144584</v>
      </c>
      <c r="H234">
        <v>2755368</v>
      </c>
      <c r="I234">
        <v>3899952</v>
      </c>
      <c r="J234">
        <v>1</v>
      </c>
      <c r="K234" t="s">
        <v>45</v>
      </c>
      <c r="L234" t="s">
        <v>45</v>
      </c>
      <c r="M234">
        <v>147</v>
      </c>
      <c r="N234">
        <v>0</v>
      </c>
      <c r="O234">
        <v>1</v>
      </c>
      <c r="P234">
        <v>17</v>
      </c>
      <c r="Q234">
        <v>6.8027210000000003E-3</v>
      </c>
      <c r="R234">
        <v>0.115646259</v>
      </c>
      <c r="S234">
        <v>0</v>
      </c>
      <c r="T234">
        <v>2543.52</v>
      </c>
      <c r="U234">
        <v>24.262511920000001</v>
      </c>
      <c r="V234">
        <v>1</v>
      </c>
      <c r="W234" t="s">
        <v>295</v>
      </c>
      <c r="X234">
        <v>-76.919918100000004</v>
      </c>
      <c r="Y234">
        <v>38.890285400000003</v>
      </c>
      <c r="Z234">
        <v>7</v>
      </c>
      <c r="AA234" t="s">
        <v>401</v>
      </c>
    </row>
    <row r="235" spans="1:27" hidden="1" x14ac:dyDescent="0.25">
      <c r="A235" s="3">
        <v>435</v>
      </c>
      <c r="B235" t="s">
        <v>625</v>
      </c>
      <c r="C235" t="s">
        <v>182</v>
      </c>
      <c r="D235" s="3">
        <v>340</v>
      </c>
      <c r="E235" t="s">
        <v>69</v>
      </c>
      <c r="F235">
        <v>62000</v>
      </c>
      <c r="G235">
        <v>0</v>
      </c>
      <c r="H235" t="s">
        <v>45</v>
      </c>
      <c r="I235" t="s">
        <v>45</v>
      </c>
      <c r="J235">
        <v>0</v>
      </c>
      <c r="L235" t="s">
        <v>70</v>
      </c>
      <c r="M235">
        <v>202</v>
      </c>
      <c r="N235">
        <v>5</v>
      </c>
      <c r="O235">
        <v>119</v>
      </c>
      <c r="P235">
        <v>31</v>
      </c>
      <c r="Q235">
        <v>0.58910891099999996</v>
      </c>
      <c r="R235">
        <v>0.153465347</v>
      </c>
      <c r="S235">
        <v>2.4752474999999999E-2</v>
      </c>
      <c r="T235">
        <v>0</v>
      </c>
      <c r="U235">
        <v>0</v>
      </c>
      <c r="V235">
        <v>1</v>
      </c>
      <c r="W235" t="s">
        <v>39</v>
      </c>
      <c r="X235">
        <v>-77.004889000000006</v>
      </c>
      <c r="Y235">
        <v>38.9145641</v>
      </c>
      <c r="Z235">
        <v>5</v>
      </c>
      <c r="AA235" t="s">
        <v>183</v>
      </c>
    </row>
    <row r="236" spans="1:27" hidden="1" x14ac:dyDescent="0.25">
      <c r="A236" s="3">
        <v>458</v>
      </c>
      <c r="B236" t="s">
        <v>625</v>
      </c>
      <c r="C236" t="s">
        <v>182</v>
      </c>
      <c r="D236" s="3">
        <v>1160</v>
      </c>
      <c r="E236" t="s">
        <v>38</v>
      </c>
      <c r="F236">
        <v>282200</v>
      </c>
      <c r="G236">
        <v>77382544</v>
      </c>
      <c r="H236">
        <v>0</v>
      </c>
      <c r="I236">
        <v>77382544</v>
      </c>
      <c r="J236">
        <v>0</v>
      </c>
      <c r="M236">
        <v>645</v>
      </c>
      <c r="N236">
        <v>6</v>
      </c>
      <c r="O236">
        <v>239</v>
      </c>
      <c r="P236">
        <v>12</v>
      </c>
      <c r="Q236">
        <v>0.37054263599999998</v>
      </c>
      <c r="R236">
        <v>1.8604651E-2</v>
      </c>
      <c r="S236">
        <v>9.3023259999999997E-3</v>
      </c>
      <c r="T236">
        <v>66709.089659999998</v>
      </c>
      <c r="U236">
        <v>274.21170799999999</v>
      </c>
      <c r="V236">
        <v>1</v>
      </c>
      <c r="W236" t="s">
        <v>39</v>
      </c>
      <c r="X236">
        <v>-77.004889000000006</v>
      </c>
      <c r="Y236">
        <v>38.9145641</v>
      </c>
      <c r="Z236">
        <v>5</v>
      </c>
      <c r="AA236" t="s">
        <v>184</v>
      </c>
    </row>
    <row r="237" spans="1:27" hidden="1" x14ac:dyDescent="0.25">
      <c r="A237" s="3">
        <v>165</v>
      </c>
      <c r="B237" t="s">
        <v>624</v>
      </c>
      <c r="C237" t="s">
        <v>402</v>
      </c>
      <c r="D237" s="3">
        <v>718</v>
      </c>
      <c r="E237" t="s">
        <v>65</v>
      </c>
      <c r="F237">
        <v>61900</v>
      </c>
      <c r="G237">
        <v>20265712</v>
      </c>
      <c r="H237">
        <v>11977416</v>
      </c>
      <c r="I237">
        <v>32243128</v>
      </c>
      <c r="J237">
        <v>1</v>
      </c>
      <c r="K237" t="s">
        <v>45</v>
      </c>
      <c r="L237" t="s">
        <v>45</v>
      </c>
      <c r="M237">
        <v>639</v>
      </c>
      <c r="N237">
        <v>176</v>
      </c>
      <c r="O237">
        <v>294</v>
      </c>
      <c r="P237">
        <v>77</v>
      </c>
      <c r="Q237">
        <v>0.46009389699999997</v>
      </c>
      <c r="R237">
        <v>0.120500782</v>
      </c>
      <c r="S237">
        <v>0.27543035999999999</v>
      </c>
      <c r="T237">
        <v>28225.225630000001</v>
      </c>
      <c r="U237">
        <v>327.39437800000002</v>
      </c>
      <c r="V237">
        <v>1</v>
      </c>
      <c r="W237" t="s">
        <v>295</v>
      </c>
      <c r="X237">
        <v>-77.029937500000003</v>
      </c>
      <c r="Y237">
        <v>38.9185351</v>
      </c>
      <c r="Z237">
        <v>1</v>
      </c>
      <c r="AA237" t="s">
        <v>403</v>
      </c>
    </row>
    <row r="238" spans="1:27" hidden="1" x14ac:dyDescent="0.25">
      <c r="A238" s="3">
        <v>280</v>
      </c>
      <c r="B238" t="s">
        <v>625</v>
      </c>
      <c r="C238" t="s">
        <v>185</v>
      </c>
      <c r="D238" s="3">
        <v>550</v>
      </c>
      <c r="E238" t="s">
        <v>27</v>
      </c>
      <c r="F238">
        <v>76896</v>
      </c>
      <c r="G238">
        <v>6391359</v>
      </c>
      <c r="H238">
        <v>0</v>
      </c>
      <c r="I238">
        <v>6391359</v>
      </c>
      <c r="J238">
        <v>1</v>
      </c>
      <c r="K238" t="s">
        <v>180</v>
      </c>
      <c r="L238" t="s">
        <v>34</v>
      </c>
      <c r="M238">
        <v>398</v>
      </c>
      <c r="N238">
        <v>7</v>
      </c>
      <c r="O238">
        <v>296</v>
      </c>
      <c r="P238">
        <v>66</v>
      </c>
      <c r="Q238">
        <v>0.74371859299999998</v>
      </c>
      <c r="R238">
        <v>0.16582914600000001</v>
      </c>
      <c r="S238">
        <v>1.758794E-2</v>
      </c>
      <c r="T238">
        <v>11620.65273</v>
      </c>
      <c r="U238">
        <v>83.116924159999996</v>
      </c>
      <c r="V238">
        <v>1</v>
      </c>
      <c r="W238" t="s">
        <v>43</v>
      </c>
      <c r="X238">
        <v>-76.982904599999998</v>
      </c>
      <c r="Y238">
        <v>38.897959800000002</v>
      </c>
      <c r="Z238">
        <v>6</v>
      </c>
      <c r="AA238" t="s">
        <v>186</v>
      </c>
    </row>
    <row r="239" spans="1:27" hidden="1" x14ac:dyDescent="0.25">
      <c r="A239" s="3">
        <v>285</v>
      </c>
      <c r="B239" t="s">
        <v>625</v>
      </c>
      <c r="C239" t="s">
        <v>187</v>
      </c>
      <c r="D239" s="3">
        <v>480</v>
      </c>
      <c r="E239" t="s">
        <v>27</v>
      </c>
      <c r="F239">
        <v>99696</v>
      </c>
      <c r="G239">
        <v>27716993</v>
      </c>
      <c r="H239">
        <v>0</v>
      </c>
      <c r="I239">
        <v>27716993</v>
      </c>
      <c r="J239">
        <v>1</v>
      </c>
      <c r="K239" t="s">
        <v>147</v>
      </c>
      <c r="L239" t="s">
        <v>58</v>
      </c>
      <c r="M239">
        <v>395</v>
      </c>
      <c r="N239">
        <v>0</v>
      </c>
      <c r="O239">
        <v>348</v>
      </c>
      <c r="P239">
        <v>65</v>
      </c>
      <c r="Q239">
        <v>0.88101265799999995</v>
      </c>
      <c r="R239">
        <v>0.164556962</v>
      </c>
      <c r="S239">
        <v>0</v>
      </c>
      <c r="T239">
        <v>57743.735419999997</v>
      </c>
      <c r="U239">
        <v>278.01509590000001</v>
      </c>
      <c r="V239">
        <v>1</v>
      </c>
      <c r="W239" t="s">
        <v>39</v>
      </c>
      <c r="X239">
        <v>-76.982875300000003</v>
      </c>
      <c r="Y239">
        <v>38.856434499999999</v>
      </c>
      <c r="Z239">
        <v>8</v>
      </c>
      <c r="AA239" t="s">
        <v>188</v>
      </c>
    </row>
    <row r="240" spans="1:27" hidden="1" x14ac:dyDescent="0.25">
      <c r="A240" s="3">
        <v>3065</v>
      </c>
      <c r="B240" t="s">
        <v>624</v>
      </c>
      <c r="C240" t="s">
        <v>404</v>
      </c>
      <c r="D240" s="3">
        <v>568</v>
      </c>
      <c r="E240" t="s">
        <v>27</v>
      </c>
      <c r="F240">
        <v>36148</v>
      </c>
      <c r="G240">
        <v>3140088</v>
      </c>
      <c r="H240">
        <v>7572576</v>
      </c>
      <c r="I240">
        <v>10712664</v>
      </c>
      <c r="J240">
        <v>1</v>
      </c>
      <c r="K240" t="s">
        <v>45</v>
      </c>
      <c r="L240" t="s">
        <v>45</v>
      </c>
      <c r="M240">
        <v>404</v>
      </c>
      <c r="N240">
        <v>84</v>
      </c>
      <c r="O240">
        <v>57</v>
      </c>
      <c r="P240">
        <v>22</v>
      </c>
      <c r="Q240">
        <v>0.14108910899999999</v>
      </c>
      <c r="R240">
        <v>5.4455445999999998E-2</v>
      </c>
      <c r="S240">
        <v>0.20792079199999999</v>
      </c>
      <c r="T240">
        <v>5528.3239439999998</v>
      </c>
      <c r="U240">
        <v>86.867544539999997</v>
      </c>
      <c r="V240">
        <v>1</v>
      </c>
      <c r="W240" t="s">
        <v>295</v>
      </c>
      <c r="X240">
        <v>-77.010340799999994</v>
      </c>
      <c r="Y240">
        <v>38.909281200000002</v>
      </c>
      <c r="Z240">
        <v>5</v>
      </c>
      <c r="AA240" t="s">
        <v>405</v>
      </c>
    </row>
    <row r="241" spans="1:27" hidden="1" x14ac:dyDescent="0.25">
      <c r="A241" s="3">
        <v>287</v>
      </c>
      <c r="B241" t="s">
        <v>625</v>
      </c>
      <c r="C241" t="s">
        <v>189</v>
      </c>
      <c r="D241" s="3">
        <v>488</v>
      </c>
      <c r="E241" t="s">
        <v>27</v>
      </c>
      <c r="F241">
        <v>47696</v>
      </c>
      <c r="G241">
        <v>748083</v>
      </c>
      <c r="H241">
        <v>63156000</v>
      </c>
      <c r="I241">
        <v>63904083</v>
      </c>
      <c r="J241">
        <v>1</v>
      </c>
      <c r="K241" t="s">
        <v>49</v>
      </c>
      <c r="L241" t="s">
        <v>50</v>
      </c>
      <c r="M241">
        <v>620</v>
      </c>
      <c r="N241">
        <v>56</v>
      </c>
      <c r="O241">
        <v>18</v>
      </c>
      <c r="P241">
        <v>23</v>
      </c>
      <c r="Q241">
        <v>2.9032257999999998E-2</v>
      </c>
      <c r="R241">
        <v>3.7096773999999999E-2</v>
      </c>
      <c r="S241">
        <v>9.0322580999999999E-2</v>
      </c>
      <c r="T241">
        <v>1532.9569670000001</v>
      </c>
      <c r="U241">
        <v>15.68439701</v>
      </c>
      <c r="V241">
        <v>1</v>
      </c>
      <c r="W241" t="s">
        <v>39</v>
      </c>
      <c r="X241">
        <v>-77.070455600000003</v>
      </c>
      <c r="Y241">
        <v>38.952713199999998</v>
      </c>
      <c r="Z241">
        <v>3</v>
      </c>
      <c r="AA241" t="s">
        <v>190</v>
      </c>
    </row>
    <row r="242" spans="1:27" hidden="1" x14ac:dyDescent="0.25">
      <c r="A242" s="3">
        <v>288</v>
      </c>
      <c r="B242" t="s">
        <v>625</v>
      </c>
      <c r="C242" t="s">
        <v>191</v>
      </c>
      <c r="D242" s="3">
        <v>400</v>
      </c>
      <c r="E242" t="s">
        <v>27</v>
      </c>
      <c r="F242">
        <v>83900</v>
      </c>
      <c r="G242">
        <v>11521407</v>
      </c>
      <c r="H242">
        <v>0</v>
      </c>
      <c r="I242">
        <v>11521407</v>
      </c>
      <c r="J242">
        <v>1</v>
      </c>
      <c r="K242" t="s">
        <v>28</v>
      </c>
      <c r="L242" t="s">
        <v>29</v>
      </c>
      <c r="M242">
        <v>384</v>
      </c>
      <c r="N242">
        <v>6</v>
      </c>
      <c r="O242">
        <v>295</v>
      </c>
      <c r="P242">
        <v>45</v>
      </c>
      <c r="Q242">
        <v>0.76822916699999999</v>
      </c>
      <c r="R242">
        <v>0.1171875</v>
      </c>
      <c r="S242">
        <v>1.5625E-2</v>
      </c>
      <c r="T242">
        <v>28803.517500000002</v>
      </c>
      <c r="U242">
        <v>137.32308699999999</v>
      </c>
      <c r="V242">
        <v>1</v>
      </c>
      <c r="W242" t="s">
        <v>35</v>
      </c>
      <c r="X242">
        <v>-76.931114300000004</v>
      </c>
      <c r="Y242">
        <v>38.886002699999999</v>
      </c>
      <c r="Z242">
        <v>7</v>
      </c>
      <c r="AA242" t="s">
        <v>192</v>
      </c>
    </row>
    <row r="243" spans="1:27" hidden="1" x14ac:dyDescent="0.25">
      <c r="A243" s="3">
        <v>1120</v>
      </c>
      <c r="B243" t="s">
        <v>624</v>
      </c>
      <c r="C243" t="s">
        <v>369</v>
      </c>
      <c r="D243" s="3">
        <v>319</v>
      </c>
      <c r="E243" t="s">
        <v>38</v>
      </c>
      <c r="F243">
        <v>50000</v>
      </c>
      <c r="G243">
        <v>4199632</v>
      </c>
      <c r="H243">
        <v>5735664</v>
      </c>
      <c r="I243">
        <v>9935296</v>
      </c>
      <c r="J243">
        <v>1</v>
      </c>
      <c r="K243" t="s">
        <v>45</v>
      </c>
      <c r="L243" t="s">
        <v>45</v>
      </c>
      <c r="M243">
        <v>306</v>
      </c>
      <c r="N243">
        <v>0</v>
      </c>
      <c r="O243">
        <v>213</v>
      </c>
      <c r="P243">
        <v>40</v>
      </c>
      <c r="Q243">
        <v>0.696078431</v>
      </c>
      <c r="R243">
        <v>0.130718954</v>
      </c>
      <c r="S243">
        <v>0</v>
      </c>
      <c r="T243">
        <v>13164.990599999999</v>
      </c>
      <c r="U243">
        <v>83.992639999999994</v>
      </c>
      <c r="V243">
        <v>1</v>
      </c>
      <c r="W243" t="s">
        <v>295</v>
      </c>
      <c r="X243">
        <v>-77.003188600000001</v>
      </c>
      <c r="Y243">
        <v>38.823932499999998</v>
      </c>
      <c r="Z243">
        <v>8</v>
      </c>
      <c r="AA243" t="s">
        <v>406</v>
      </c>
    </row>
    <row r="244" spans="1:27" hidden="1" x14ac:dyDescent="0.25">
      <c r="A244" s="3">
        <v>290</v>
      </c>
      <c r="B244" t="s">
        <v>625</v>
      </c>
      <c r="C244" t="s">
        <v>193</v>
      </c>
      <c r="D244" s="3">
        <v>391</v>
      </c>
      <c r="E244" t="s">
        <v>27</v>
      </c>
      <c r="F244">
        <v>51496</v>
      </c>
      <c r="G244">
        <v>24719301</v>
      </c>
      <c r="H244">
        <v>0</v>
      </c>
      <c r="I244">
        <v>24719301</v>
      </c>
      <c r="J244">
        <v>1</v>
      </c>
      <c r="K244" t="s">
        <v>78</v>
      </c>
      <c r="L244" t="s">
        <v>70</v>
      </c>
      <c r="M244">
        <v>289</v>
      </c>
      <c r="N244">
        <v>11</v>
      </c>
      <c r="O244">
        <v>182</v>
      </c>
      <c r="P244">
        <v>44</v>
      </c>
      <c r="Q244">
        <v>0.62975778500000001</v>
      </c>
      <c r="R244">
        <v>0.15224913500000001</v>
      </c>
      <c r="S244">
        <v>3.8062284000000002E-2</v>
      </c>
      <c r="T244">
        <v>63220.718670000002</v>
      </c>
      <c r="U244">
        <v>480.02371060000002</v>
      </c>
      <c r="V244">
        <v>1</v>
      </c>
      <c r="W244" t="s">
        <v>39</v>
      </c>
      <c r="X244">
        <v>-76.991598499999995</v>
      </c>
      <c r="Y244">
        <v>38.925029700000003</v>
      </c>
      <c r="Z244">
        <v>5</v>
      </c>
      <c r="AA244" t="s">
        <v>194</v>
      </c>
    </row>
    <row r="245" spans="1:27" hidden="1" x14ac:dyDescent="0.25">
      <c r="A245" s="3">
        <v>169</v>
      </c>
      <c r="B245" t="s">
        <v>624</v>
      </c>
      <c r="C245" t="s">
        <v>407</v>
      </c>
      <c r="D245" s="3">
        <v>268</v>
      </c>
      <c r="E245" t="s">
        <v>85</v>
      </c>
      <c r="F245">
        <v>66622</v>
      </c>
      <c r="G245">
        <v>9184284</v>
      </c>
      <c r="H245">
        <v>5023392</v>
      </c>
      <c r="I245">
        <v>14207676</v>
      </c>
      <c r="J245">
        <v>1</v>
      </c>
      <c r="K245" t="s">
        <v>45</v>
      </c>
      <c r="L245" t="s">
        <v>45</v>
      </c>
      <c r="M245">
        <v>268</v>
      </c>
      <c r="N245">
        <v>0</v>
      </c>
      <c r="O245">
        <v>218</v>
      </c>
      <c r="P245">
        <v>168</v>
      </c>
      <c r="Q245">
        <v>0.81343283600000005</v>
      </c>
      <c r="R245">
        <v>0.62686567199999998</v>
      </c>
      <c r="S245">
        <v>0</v>
      </c>
      <c r="T245">
        <v>34269.716419999997</v>
      </c>
      <c r="U245">
        <v>137.85662389999999</v>
      </c>
      <c r="V245">
        <v>1</v>
      </c>
      <c r="W245" t="s">
        <v>295</v>
      </c>
      <c r="X245">
        <v>-76.986356000000001</v>
      </c>
      <c r="Y245">
        <v>38.895719</v>
      </c>
      <c r="Z245">
        <v>6</v>
      </c>
      <c r="AA245" t="s">
        <v>408</v>
      </c>
    </row>
    <row r="246" spans="1:27" hidden="1" x14ac:dyDescent="0.25">
      <c r="A246" s="3">
        <v>291</v>
      </c>
      <c r="B246" t="s">
        <v>625</v>
      </c>
      <c r="C246" t="s">
        <v>195</v>
      </c>
      <c r="D246" s="3">
        <v>392</v>
      </c>
      <c r="E246" t="s">
        <v>27</v>
      </c>
      <c r="F246">
        <v>75900</v>
      </c>
      <c r="G246">
        <v>0</v>
      </c>
      <c r="H246">
        <v>41995000</v>
      </c>
      <c r="I246">
        <v>41995000</v>
      </c>
      <c r="J246">
        <v>1</v>
      </c>
      <c r="K246" t="s">
        <v>147</v>
      </c>
      <c r="L246" t="s">
        <v>58</v>
      </c>
      <c r="M246">
        <v>384</v>
      </c>
      <c r="N246">
        <v>2</v>
      </c>
      <c r="O246">
        <v>295</v>
      </c>
      <c r="P246">
        <v>54</v>
      </c>
      <c r="Q246">
        <v>0.76822916699999999</v>
      </c>
      <c r="R246">
        <v>0.140625</v>
      </c>
      <c r="S246">
        <v>5.2083329999999999E-3</v>
      </c>
      <c r="T246">
        <v>0</v>
      </c>
      <c r="U246">
        <v>0</v>
      </c>
      <c r="V246">
        <v>1</v>
      </c>
      <c r="W246" t="s">
        <v>30</v>
      </c>
      <c r="X246">
        <v>-76.974440999999999</v>
      </c>
      <c r="Y246">
        <v>38.872044600000002</v>
      </c>
      <c r="Z246">
        <v>8</v>
      </c>
      <c r="AA246" t="s">
        <v>196</v>
      </c>
    </row>
    <row r="247" spans="1:27" hidden="1" x14ac:dyDescent="0.25">
      <c r="A247" s="3">
        <v>292</v>
      </c>
      <c r="B247" t="s">
        <v>625</v>
      </c>
      <c r="C247" t="s">
        <v>197</v>
      </c>
      <c r="D247" s="3">
        <v>324</v>
      </c>
      <c r="E247" t="s">
        <v>69</v>
      </c>
      <c r="F247">
        <v>59400</v>
      </c>
      <c r="G247">
        <v>3803375</v>
      </c>
      <c r="H247">
        <v>12236000</v>
      </c>
      <c r="I247">
        <v>16039375</v>
      </c>
      <c r="J247">
        <v>1</v>
      </c>
      <c r="K247" t="s">
        <v>45</v>
      </c>
      <c r="L247" t="s">
        <v>50</v>
      </c>
      <c r="M247">
        <v>314</v>
      </c>
      <c r="N247" t="s">
        <v>45</v>
      </c>
      <c r="O247" t="s">
        <v>45</v>
      </c>
      <c r="P247" t="s">
        <v>45</v>
      </c>
      <c r="Q247" t="s">
        <v>45</v>
      </c>
      <c r="R247" t="s">
        <v>45</v>
      </c>
      <c r="S247" t="s">
        <v>45</v>
      </c>
      <c r="T247">
        <v>11738.811729999999</v>
      </c>
      <c r="U247">
        <v>64.029882150000006</v>
      </c>
      <c r="V247">
        <v>1</v>
      </c>
      <c r="W247" t="s">
        <v>30</v>
      </c>
      <c r="X247">
        <v>-77.044392799999997</v>
      </c>
      <c r="Y247">
        <v>38.917256100000003</v>
      </c>
      <c r="Z247">
        <v>1</v>
      </c>
      <c r="AA247" t="s">
        <v>198</v>
      </c>
    </row>
    <row r="248" spans="1:27" hidden="1" x14ac:dyDescent="0.25">
      <c r="A248" s="3">
        <v>292</v>
      </c>
      <c r="B248" t="s">
        <v>625</v>
      </c>
      <c r="C248" t="s">
        <v>199</v>
      </c>
      <c r="D248" s="3">
        <v>350</v>
      </c>
      <c r="E248" t="s">
        <v>27</v>
      </c>
      <c r="F248">
        <v>47984</v>
      </c>
      <c r="G248">
        <v>0</v>
      </c>
      <c r="H248">
        <v>0</v>
      </c>
      <c r="I248">
        <v>0</v>
      </c>
      <c r="J248">
        <v>1</v>
      </c>
      <c r="K248" t="s">
        <v>45</v>
      </c>
      <c r="L248" t="s">
        <v>50</v>
      </c>
      <c r="M248">
        <v>263</v>
      </c>
      <c r="N248" t="s">
        <v>45</v>
      </c>
      <c r="O248" t="s">
        <v>45</v>
      </c>
      <c r="P248" t="s">
        <v>45</v>
      </c>
      <c r="Q248" t="s">
        <v>45</v>
      </c>
      <c r="R248" t="s">
        <v>45</v>
      </c>
      <c r="S248" t="s">
        <v>45</v>
      </c>
      <c r="T248">
        <v>0</v>
      </c>
      <c r="U248">
        <v>0</v>
      </c>
      <c r="V248">
        <v>1</v>
      </c>
      <c r="W248" t="s">
        <v>43</v>
      </c>
      <c r="X248">
        <v>-77.057202399999994</v>
      </c>
      <c r="Y248">
        <v>38.923566299999997</v>
      </c>
      <c r="Z248">
        <v>3</v>
      </c>
      <c r="AA248" t="s">
        <v>198</v>
      </c>
    </row>
    <row r="249" spans="1:27" ht="37.5" hidden="1" customHeight="1" x14ac:dyDescent="0.25">
      <c r="A249" s="3">
        <v>294</v>
      </c>
      <c r="B249" t="s">
        <v>625</v>
      </c>
      <c r="C249" t="s">
        <v>200</v>
      </c>
      <c r="D249" s="3">
        <v>382</v>
      </c>
      <c r="E249" t="s">
        <v>27</v>
      </c>
      <c r="F249">
        <v>76896</v>
      </c>
      <c r="G249">
        <v>32570942</v>
      </c>
      <c r="H249">
        <v>0</v>
      </c>
      <c r="I249">
        <v>32570942</v>
      </c>
      <c r="J249">
        <v>1</v>
      </c>
      <c r="K249" t="s">
        <v>130</v>
      </c>
      <c r="L249" t="s">
        <v>116</v>
      </c>
      <c r="M249">
        <v>380</v>
      </c>
      <c r="N249">
        <v>1</v>
      </c>
      <c r="O249">
        <v>323</v>
      </c>
      <c r="P249">
        <v>44</v>
      </c>
      <c r="Q249">
        <v>0.85</v>
      </c>
      <c r="R249">
        <v>0.115789474</v>
      </c>
      <c r="S249">
        <v>2.6315790000000002E-3</v>
      </c>
      <c r="T249">
        <v>85264.246069999994</v>
      </c>
      <c r="U249">
        <v>423.57134309999998</v>
      </c>
      <c r="V249">
        <v>1</v>
      </c>
      <c r="W249" t="s">
        <v>43</v>
      </c>
      <c r="X249">
        <v>-77.008196499999997</v>
      </c>
      <c r="Y249">
        <v>38.8267436</v>
      </c>
      <c r="Z249">
        <v>8</v>
      </c>
      <c r="AA249" t="s">
        <v>201</v>
      </c>
    </row>
    <row r="250" spans="1:27" hidden="1" x14ac:dyDescent="0.25">
      <c r="A250" s="3">
        <v>222</v>
      </c>
      <c r="B250" t="s">
        <v>624</v>
      </c>
      <c r="C250" t="s">
        <v>409</v>
      </c>
      <c r="D250" s="3">
        <v>700</v>
      </c>
      <c r="E250" t="s">
        <v>38</v>
      </c>
      <c r="F250">
        <v>59423</v>
      </c>
      <c r="G250">
        <v>1757400</v>
      </c>
      <c r="H250">
        <v>6091800</v>
      </c>
      <c r="I250">
        <v>7849200</v>
      </c>
      <c r="J250">
        <v>1</v>
      </c>
      <c r="K250" t="s">
        <v>45</v>
      </c>
      <c r="L250" t="s">
        <v>45</v>
      </c>
      <c r="M250">
        <v>325</v>
      </c>
      <c r="N250">
        <v>24</v>
      </c>
      <c r="O250">
        <v>159</v>
      </c>
      <c r="P250">
        <v>42</v>
      </c>
      <c r="Q250">
        <v>0.48923076900000001</v>
      </c>
      <c r="R250">
        <v>0.129230769</v>
      </c>
      <c r="S250">
        <v>7.3846153999999997E-2</v>
      </c>
      <c r="T250">
        <v>2510.5714290000001</v>
      </c>
      <c r="U250">
        <v>29.574407220000001</v>
      </c>
      <c r="V250">
        <v>1</v>
      </c>
      <c r="W250" t="s">
        <v>295</v>
      </c>
      <c r="X250">
        <v>-77.0248615</v>
      </c>
      <c r="Y250">
        <v>38.961328299999998</v>
      </c>
      <c r="Z250">
        <v>4</v>
      </c>
      <c r="AA250" t="s">
        <v>410</v>
      </c>
    </row>
    <row r="251" spans="1:27" hidden="1" x14ac:dyDescent="0.25">
      <c r="A251" s="3">
        <v>170</v>
      </c>
      <c r="B251" t="s">
        <v>624</v>
      </c>
      <c r="C251" t="s">
        <v>409</v>
      </c>
      <c r="D251" s="3">
        <v>700</v>
      </c>
      <c r="E251" t="s">
        <v>69</v>
      </c>
      <c r="F251">
        <v>68565</v>
      </c>
      <c r="G251">
        <v>21115814</v>
      </c>
      <c r="H251">
        <v>7047744</v>
      </c>
      <c r="I251">
        <v>28163558</v>
      </c>
      <c r="J251">
        <v>1</v>
      </c>
      <c r="K251" t="s">
        <v>45</v>
      </c>
      <c r="L251" t="s">
        <v>45</v>
      </c>
      <c r="M251">
        <v>376</v>
      </c>
      <c r="N251">
        <v>24</v>
      </c>
      <c r="O251">
        <v>160</v>
      </c>
      <c r="P251">
        <v>47</v>
      </c>
      <c r="Q251">
        <v>0.42553191499999998</v>
      </c>
      <c r="R251">
        <v>0.125</v>
      </c>
      <c r="S251">
        <v>6.3829786999999999E-2</v>
      </c>
      <c r="T251">
        <v>30165.44857</v>
      </c>
      <c r="U251">
        <v>307.96782619999999</v>
      </c>
      <c r="V251">
        <v>1</v>
      </c>
      <c r="W251" t="s">
        <v>295</v>
      </c>
      <c r="X251">
        <v>-77.0248615</v>
      </c>
      <c r="Y251">
        <v>38.961328299999998</v>
      </c>
      <c r="Z251">
        <v>4</v>
      </c>
      <c r="AA251" t="s">
        <v>411</v>
      </c>
    </row>
    <row r="252" spans="1:27" hidden="1" x14ac:dyDescent="0.25">
      <c r="A252" s="3">
        <v>295</v>
      </c>
      <c r="B252" t="s">
        <v>625</v>
      </c>
      <c r="C252" t="s">
        <v>202</v>
      </c>
      <c r="D252" s="3">
        <v>348</v>
      </c>
      <c r="E252" t="s">
        <v>27</v>
      </c>
      <c r="F252">
        <v>83792</v>
      </c>
      <c r="G252">
        <v>22389213</v>
      </c>
      <c r="H252">
        <v>27450</v>
      </c>
      <c r="I252">
        <v>22416663</v>
      </c>
      <c r="J252">
        <v>1</v>
      </c>
      <c r="K252" t="s">
        <v>180</v>
      </c>
      <c r="L252" t="s">
        <v>34</v>
      </c>
      <c r="M252">
        <v>277</v>
      </c>
      <c r="N252">
        <v>5</v>
      </c>
      <c r="O252">
        <v>165</v>
      </c>
      <c r="P252">
        <v>30</v>
      </c>
      <c r="Q252">
        <v>0.59566786999999999</v>
      </c>
      <c r="R252">
        <v>0.108303249</v>
      </c>
      <c r="S252">
        <v>1.8050541999999999E-2</v>
      </c>
      <c r="T252">
        <v>64336.81897</v>
      </c>
      <c r="U252">
        <v>267.1998878</v>
      </c>
      <c r="V252">
        <v>1</v>
      </c>
      <c r="W252" t="s">
        <v>39</v>
      </c>
      <c r="X252">
        <v>-76.984559000000004</v>
      </c>
      <c r="Y252">
        <v>38.884501</v>
      </c>
      <c r="Z252">
        <v>6</v>
      </c>
      <c r="AA252" t="s">
        <v>203</v>
      </c>
    </row>
    <row r="253" spans="1:27" hidden="1" x14ac:dyDescent="0.25">
      <c r="A253" s="3">
        <v>301</v>
      </c>
      <c r="B253" t="s">
        <v>625</v>
      </c>
      <c r="C253" t="s">
        <v>204</v>
      </c>
      <c r="D253" s="3">
        <v>228</v>
      </c>
      <c r="E253" t="s">
        <v>205</v>
      </c>
      <c r="F253">
        <v>37800</v>
      </c>
      <c r="G253">
        <v>7028816</v>
      </c>
      <c r="H253">
        <v>0</v>
      </c>
      <c r="I253">
        <v>7028816</v>
      </c>
      <c r="J253">
        <v>1</v>
      </c>
      <c r="K253" t="s">
        <v>137</v>
      </c>
      <c r="L253" t="s">
        <v>34</v>
      </c>
      <c r="M253">
        <v>227</v>
      </c>
      <c r="N253">
        <v>4</v>
      </c>
      <c r="O253">
        <v>16</v>
      </c>
      <c r="P253">
        <v>10</v>
      </c>
      <c r="Q253">
        <v>7.0484581000000004E-2</v>
      </c>
      <c r="R253">
        <v>4.4052862999999998E-2</v>
      </c>
      <c r="S253">
        <v>1.7621145000000001E-2</v>
      </c>
      <c r="T253">
        <v>30828.140350000001</v>
      </c>
      <c r="U253">
        <v>185.9475132</v>
      </c>
      <c r="V253">
        <v>1</v>
      </c>
      <c r="W253" t="s">
        <v>35</v>
      </c>
      <c r="X253">
        <v>-76.999874800000001</v>
      </c>
      <c r="Y253">
        <v>38.892804300000002</v>
      </c>
      <c r="Z253">
        <v>6</v>
      </c>
      <c r="AA253" t="s">
        <v>206</v>
      </c>
    </row>
    <row r="254" spans="1:27" hidden="1" x14ac:dyDescent="0.25">
      <c r="A254" s="3">
        <v>161</v>
      </c>
      <c r="B254" t="s">
        <v>624</v>
      </c>
      <c r="C254" t="s">
        <v>412</v>
      </c>
      <c r="D254" s="3">
        <v>200</v>
      </c>
      <c r="E254" t="s">
        <v>413</v>
      </c>
      <c r="F254">
        <v>171000</v>
      </c>
      <c r="G254">
        <v>28592629</v>
      </c>
      <c r="H254">
        <v>11602536</v>
      </c>
      <c r="I254">
        <v>40195165</v>
      </c>
      <c r="J254">
        <v>1</v>
      </c>
      <c r="K254" t="s">
        <v>45</v>
      </c>
      <c r="L254" t="s">
        <v>45</v>
      </c>
      <c r="M254">
        <v>619</v>
      </c>
      <c r="N254">
        <v>10</v>
      </c>
      <c r="O254">
        <v>343</v>
      </c>
      <c r="P254">
        <v>93</v>
      </c>
      <c r="Q254">
        <v>0.55411954799999996</v>
      </c>
      <c r="R254">
        <v>0.15024232600000001</v>
      </c>
      <c r="S254">
        <v>1.6155089000000001E-2</v>
      </c>
      <c r="T254">
        <v>142963.14499999999</v>
      </c>
      <c r="U254">
        <v>167.2083567</v>
      </c>
      <c r="V254">
        <v>1</v>
      </c>
      <c r="W254" t="s">
        <v>295</v>
      </c>
      <c r="X254">
        <v>-76.978301599999995</v>
      </c>
      <c r="Y254">
        <v>38.9363691</v>
      </c>
      <c r="Z254">
        <v>5</v>
      </c>
      <c r="AA254" t="s">
        <v>414</v>
      </c>
    </row>
    <row r="255" spans="1:27" hidden="1" x14ac:dyDescent="0.25">
      <c r="A255" s="3">
        <v>478</v>
      </c>
      <c r="B255" t="s">
        <v>625</v>
      </c>
      <c r="C255" t="s">
        <v>207</v>
      </c>
      <c r="D255" s="3">
        <v>512</v>
      </c>
      <c r="E255" t="s">
        <v>38</v>
      </c>
      <c r="F255">
        <v>146976</v>
      </c>
      <c r="G255">
        <v>66594065</v>
      </c>
      <c r="H255">
        <v>0</v>
      </c>
      <c r="I255">
        <v>66594065</v>
      </c>
      <c r="J255">
        <v>1</v>
      </c>
      <c r="M255">
        <v>323</v>
      </c>
      <c r="N255">
        <v>9</v>
      </c>
      <c r="O255">
        <v>166</v>
      </c>
      <c r="P255">
        <v>42</v>
      </c>
      <c r="Q255">
        <v>0.51393188899999998</v>
      </c>
      <c r="R255">
        <v>0.13003096</v>
      </c>
      <c r="S255">
        <v>2.7863776999999999E-2</v>
      </c>
      <c r="T255">
        <v>130066.53320000001</v>
      </c>
      <c r="U255">
        <v>453.09482500000001</v>
      </c>
      <c r="V255">
        <v>1</v>
      </c>
      <c r="W255" t="s">
        <v>39</v>
      </c>
      <c r="X255">
        <v>-76.972108800000001</v>
      </c>
      <c r="Y255">
        <v>38.9020565</v>
      </c>
      <c r="Z255">
        <v>5</v>
      </c>
      <c r="AA255" t="s">
        <v>208</v>
      </c>
    </row>
    <row r="256" spans="1:27" hidden="1" x14ac:dyDescent="0.25">
      <c r="A256" s="3">
        <v>299</v>
      </c>
      <c r="B256" t="s">
        <v>625</v>
      </c>
      <c r="C256" t="s">
        <v>209</v>
      </c>
      <c r="D256" s="3">
        <v>448</v>
      </c>
      <c r="E256" t="s">
        <v>27</v>
      </c>
      <c r="F256">
        <v>69392</v>
      </c>
      <c r="G256">
        <v>13846933</v>
      </c>
      <c r="H256">
        <v>26191</v>
      </c>
      <c r="I256">
        <v>13873124</v>
      </c>
      <c r="J256">
        <v>1</v>
      </c>
      <c r="K256" t="s">
        <v>57</v>
      </c>
      <c r="L256" t="s">
        <v>58</v>
      </c>
      <c r="M256">
        <v>428</v>
      </c>
      <c r="N256">
        <v>24</v>
      </c>
      <c r="O256">
        <v>354</v>
      </c>
      <c r="P256">
        <v>54</v>
      </c>
      <c r="Q256">
        <v>0.82710280400000002</v>
      </c>
      <c r="R256">
        <v>0.126168224</v>
      </c>
      <c r="S256">
        <v>5.6074765999999998E-2</v>
      </c>
      <c r="T256">
        <v>30908.332590000002</v>
      </c>
      <c r="U256">
        <v>199.5465327</v>
      </c>
      <c r="V256">
        <v>1</v>
      </c>
      <c r="W256" t="s">
        <v>35</v>
      </c>
      <c r="X256">
        <v>-76.939643399999994</v>
      </c>
      <c r="Y256">
        <v>38.887070000000001</v>
      </c>
      <c r="Z256">
        <v>7</v>
      </c>
      <c r="AA256" t="s">
        <v>210</v>
      </c>
    </row>
    <row r="257" spans="1:27" hidden="1" x14ac:dyDescent="0.25">
      <c r="A257" s="3">
        <v>117</v>
      </c>
      <c r="B257" t="s">
        <v>624</v>
      </c>
      <c r="C257" t="s">
        <v>415</v>
      </c>
      <c r="D257" s="3">
        <v>525</v>
      </c>
      <c r="E257" t="s">
        <v>65</v>
      </c>
      <c r="F257">
        <v>42016</v>
      </c>
      <c r="G257">
        <v>7783669</v>
      </c>
      <c r="H257">
        <v>7966200</v>
      </c>
      <c r="I257">
        <v>15749869</v>
      </c>
      <c r="J257">
        <v>1</v>
      </c>
      <c r="K257" t="s">
        <v>45</v>
      </c>
      <c r="L257" t="s">
        <v>45</v>
      </c>
      <c r="M257">
        <v>425</v>
      </c>
      <c r="N257">
        <v>0</v>
      </c>
      <c r="O257">
        <v>261</v>
      </c>
      <c r="P257">
        <v>50</v>
      </c>
      <c r="Q257">
        <v>0.61411764700000004</v>
      </c>
      <c r="R257">
        <v>0.117647059</v>
      </c>
      <c r="S257">
        <v>0</v>
      </c>
      <c r="T257">
        <v>14826.036190000001</v>
      </c>
      <c r="U257">
        <v>185.25487910000001</v>
      </c>
      <c r="V257">
        <v>1</v>
      </c>
      <c r="W257" t="s">
        <v>295</v>
      </c>
      <c r="X257">
        <v>-76.994409099999999</v>
      </c>
      <c r="Y257">
        <v>38.943033700000001</v>
      </c>
      <c r="Z257">
        <v>5</v>
      </c>
      <c r="AA257" t="s">
        <v>416</v>
      </c>
    </row>
    <row r="258" spans="1:27" hidden="1" x14ac:dyDescent="0.25">
      <c r="A258" s="3">
        <v>300</v>
      </c>
      <c r="B258" t="s">
        <v>625</v>
      </c>
      <c r="C258" t="s">
        <v>211</v>
      </c>
      <c r="D258" s="3">
        <v>304</v>
      </c>
      <c r="E258" t="s">
        <v>27</v>
      </c>
      <c r="F258">
        <v>76848</v>
      </c>
      <c r="G258">
        <v>25490976</v>
      </c>
      <c r="H258">
        <v>2504026</v>
      </c>
      <c r="I258">
        <v>27995002</v>
      </c>
      <c r="J258">
        <v>1</v>
      </c>
      <c r="K258" t="s">
        <v>212</v>
      </c>
      <c r="L258" t="s">
        <v>213</v>
      </c>
      <c r="M258">
        <v>446</v>
      </c>
      <c r="N258">
        <v>250</v>
      </c>
      <c r="O258">
        <v>202</v>
      </c>
      <c r="P258">
        <v>57</v>
      </c>
      <c r="Q258">
        <v>0.45291479800000001</v>
      </c>
      <c r="R258">
        <v>0.127802691</v>
      </c>
      <c r="S258">
        <v>0.560538117</v>
      </c>
      <c r="T258">
        <v>83851.894740000003</v>
      </c>
      <c r="U258">
        <v>331.7064335</v>
      </c>
      <c r="V258">
        <v>1</v>
      </c>
      <c r="W258" t="s">
        <v>39</v>
      </c>
      <c r="X258">
        <v>-77.031615000000002</v>
      </c>
      <c r="Y258">
        <v>38.941504000000002</v>
      </c>
      <c r="Z258">
        <v>4</v>
      </c>
      <c r="AA258" t="s">
        <v>214</v>
      </c>
    </row>
    <row r="259" spans="1:27" hidden="1" x14ac:dyDescent="0.25">
      <c r="A259" s="3">
        <v>316</v>
      </c>
      <c r="B259" t="s">
        <v>625</v>
      </c>
      <c r="C259" t="s">
        <v>217</v>
      </c>
      <c r="D259" s="3">
        <v>450</v>
      </c>
      <c r="E259" t="s">
        <v>27</v>
      </c>
      <c r="F259">
        <v>72476</v>
      </c>
      <c r="G259">
        <v>21543183</v>
      </c>
      <c r="H259">
        <v>0</v>
      </c>
      <c r="I259">
        <v>21543183</v>
      </c>
      <c r="J259">
        <v>1</v>
      </c>
      <c r="K259" t="s">
        <v>57</v>
      </c>
      <c r="L259" t="s">
        <v>58</v>
      </c>
      <c r="M259">
        <v>360</v>
      </c>
      <c r="N259">
        <v>3</v>
      </c>
      <c r="O259">
        <v>228</v>
      </c>
      <c r="P259">
        <v>49</v>
      </c>
      <c r="Q259">
        <v>0.63333333300000005</v>
      </c>
      <c r="R259">
        <v>0.13611111100000001</v>
      </c>
      <c r="S259">
        <v>8.3333330000000001E-3</v>
      </c>
      <c r="T259">
        <v>47873.74</v>
      </c>
      <c r="U259">
        <v>297.2457503</v>
      </c>
      <c r="V259">
        <v>1</v>
      </c>
      <c r="W259" t="s">
        <v>43</v>
      </c>
      <c r="X259">
        <v>-76.963889199999997</v>
      </c>
      <c r="Y259">
        <v>38.870144000000003</v>
      </c>
      <c r="Z259">
        <v>7</v>
      </c>
      <c r="AA259" t="s">
        <v>218</v>
      </c>
    </row>
    <row r="260" spans="1:27" hidden="1" x14ac:dyDescent="0.25">
      <c r="A260" s="3">
        <v>302</v>
      </c>
      <c r="B260" t="s">
        <v>625</v>
      </c>
      <c r="C260" t="s">
        <v>219</v>
      </c>
      <c r="D260" s="3">
        <v>615</v>
      </c>
      <c r="E260" t="s">
        <v>65</v>
      </c>
      <c r="F260">
        <v>73600</v>
      </c>
      <c r="G260">
        <v>0</v>
      </c>
      <c r="H260">
        <v>19567000</v>
      </c>
      <c r="I260">
        <v>19567000</v>
      </c>
      <c r="J260">
        <v>1</v>
      </c>
      <c r="L260" t="s">
        <v>54</v>
      </c>
      <c r="M260">
        <v>581</v>
      </c>
      <c r="N260">
        <v>245</v>
      </c>
      <c r="O260">
        <v>308</v>
      </c>
      <c r="P260">
        <v>96</v>
      </c>
      <c r="Q260">
        <v>0.53012048199999995</v>
      </c>
      <c r="R260">
        <v>0.165232358</v>
      </c>
      <c r="S260">
        <v>0.42168674699999997</v>
      </c>
      <c r="T260">
        <v>0</v>
      </c>
      <c r="U260">
        <v>0</v>
      </c>
      <c r="V260">
        <v>1</v>
      </c>
      <c r="W260" t="s">
        <v>30</v>
      </c>
      <c r="X260">
        <v>-77.026169899999999</v>
      </c>
      <c r="Y260">
        <v>38.935927900000003</v>
      </c>
      <c r="Z260">
        <v>4</v>
      </c>
      <c r="AA260" t="s">
        <v>220</v>
      </c>
    </row>
    <row r="261" spans="1:27" hidden="1" x14ac:dyDescent="0.25">
      <c r="A261" s="3">
        <v>3067</v>
      </c>
      <c r="B261" t="s">
        <v>624</v>
      </c>
      <c r="C261" t="s">
        <v>417</v>
      </c>
      <c r="D261" s="3">
        <v>400</v>
      </c>
      <c r="E261" t="s">
        <v>85</v>
      </c>
      <c r="F261">
        <v>28000</v>
      </c>
      <c r="G261">
        <v>2883960</v>
      </c>
      <c r="H261">
        <v>5716920</v>
      </c>
      <c r="I261">
        <v>8600880</v>
      </c>
      <c r="J261">
        <v>1</v>
      </c>
      <c r="K261" t="s">
        <v>45</v>
      </c>
      <c r="L261" t="s">
        <v>45</v>
      </c>
      <c r="M261">
        <v>305</v>
      </c>
      <c r="N261">
        <v>1</v>
      </c>
      <c r="O261">
        <v>225</v>
      </c>
      <c r="P261">
        <v>58</v>
      </c>
      <c r="Q261">
        <v>0.73770491800000004</v>
      </c>
      <c r="R261">
        <v>0.19016393400000001</v>
      </c>
      <c r="S261">
        <v>3.278689E-3</v>
      </c>
      <c r="T261">
        <v>7209.9</v>
      </c>
      <c r="U261">
        <v>102.9985714</v>
      </c>
      <c r="V261">
        <v>1</v>
      </c>
      <c r="W261" t="s">
        <v>295</v>
      </c>
      <c r="X261">
        <v>-76.995574000000005</v>
      </c>
      <c r="Y261">
        <v>38.877003000000002</v>
      </c>
      <c r="Z261">
        <v>6</v>
      </c>
      <c r="AA261" t="s">
        <v>418</v>
      </c>
    </row>
    <row r="262" spans="1:27" hidden="1" x14ac:dyDescent="0.25">
      <c r="A262" s="3" t="s">
        <v>45</v>
      </c>
      <c r="B262" t="s">
        <v>625</v>
      </c>
      <c r="C262" t="s">
        <v>223</v>
      </c>
      <c r="D262" s="3">
        <v>180</v>
      </c>
      <c r="E262" t="s">
        <v>14</v>
      </c>
      <c r="F262">
        <v>77707</v>
      </c>
      <c r="G262">
        <v>32133707</v>
      </c>
      <c r="H262">
        <v>-2200000</v>
      </c>
      <c r="I262">
        <v>29933707</v>
      </c>
      <c r="J262">
        <v>1</v>
      </c>
      <c r="K262" t="s">
        <v>45</v>
      </c>
      <c r="L262" t="s">
        <v>45</v>
      </c>
      <c r="M262" t="s">
        <v>45</v>
      </c>
      <c r="N262" t="s">
        <v>45</v>
      </c>
      <c r="O262" t="s">
        <v>45</v>
      </c>
      <c r="P262" t="s">
        <v>45</v>
      </c>
      <c r="Q262" t="s">
        <v>45</v>
      </c>
      <c r="R262" t="s">
        <v>45</v>
      </c>
      <c r="S262" t="s">
        <v>45</v>
      </c>
      <c r="T262">
        <v>178520.5944</v>
      </c>
      <c r="U262">
        <v>413.52396820000001</v>
      </c>
      <c r="V262">
        <v>1</v>
      </c>
      <c r="W262" t="s">
        <v>39</v>
      </c>
      <c r="X262">
        <v>-76.957522299999994</v>
      </c>
      <c r="Y262">
        <v>38.894950600000001</v>
      </c>
      <c r="Z262">
        <v>7</v>
      </c>
      <c r="AA262" t="s">
        <v>224</v>
      </c>
    </row>
    <row r="263" spans="1:27" hidden="1" x14ac:dyDescent="0.25">
      <c r="A263" s="3">
        <v>459</v>
      </c>
      <c r="B263" t="s">
        <v>625</v>
      </c>
      <c r="C263" t="s">
        <v>225</v>
      </c>
      <c r="D263" s="3">
        <v>1030</v>
      </c>
      <c r="E263" t="s">
        <v>38</v>
      </c>
      <c r="F263">
        <v>331840</v>
      </c>
      <c r="G263">
        <v>117015598</v>
      </c>
      <c r="H263">
        <v>1887406</v>
      </c>
      <c r="I263">
        <v>118903004</v>
      </c>
      <c r="J263">
        <v>0</v>
      </c>
      <c r="M263">
        <v>476</v>
      </c>
      <c r="N263">
        <v>143</v>
      </c>
      <c r="O263">
        <v>394</v>
      </c>
      <c r="P263">
        <v>141</v>
      </c>
      <c r="Q263">
        <v>0.82773109199999995</v>
      </c>
      <c r="R263">
        <v>0.29621848699999997</v>
      </c>
      <c r="S263">
        <v>0.30042016799999999</v>
      </c>
      <c r="T263">
        <v>113607.37669999999</v>
      </c>
      <c r="U263">
        <v>352.62656099999998</v>
      </c>
      <c r="V263">
        <v>1</v>
      </c>
      <c r="W263" t="s">
        <v>39</v>
      </c>
      <c r="X263">
        <v>-77.027829400000002</v>
      </c>
      <c r="Y263">
        <v>38.943395199999998</v>
      </c>
      <c r="Z263">
        <v>4</v>
      </c>
      <c r="AA263" t="s">
        <v>226</v>
      </c>
    </row>
    <row r="264" spans="1:27" hidden="1" x14ac:dyDescent="0.25">
      <c r="A264" s="3">
        <v>456</v>
      </c>
      <c r="B264" t="s">
        <v>625</v>
      </c>
      <c r="C264" t="s">
        <v>225</v>
      </c>
      <c r="D264" s="3" t="s">
        <v>45</v>
      </c>
      <c r="E264" t="s">
        <v>46</v>
      </c>
      <c r="F264" t="s">
        <v>45</v>
      </c>
      <c r="G264">
        <v>0</v>
      </c>
      <c r="H264">
        <v>1887406</v>
      </c>
      <c r="I264">
        <v>1887406</v>
      </c>
      <c r="J264">
        <v>0</v>
      </c>
      <c r="M264">
        <v>802</v>
      </c>
      <c r="N264">
        <v>11</v>
      </c>
      <c r="O264">
        <v>0</v>
      </c>
      <c r="P264">
        <v>49</v>
      </c>
      <c r="Q264">
        <v>0</v>
      </c>
      <c r="R264">
        <v>6.1097257000000002E-2</v>
      </c>
      <c r="S264">
        <v>1.3715711E-2</v>
      </c>
      <c r="T264" t="s">
        <v>45</v>
      </c>
      <c r="U264" t="s">
        <v>45</v>
      </c>
      <c r="V264">
        <v>1</v>
      </c>
      <c r="W264" t="s">
        <v>45</v>
      </c>
      <c r="X264">
        <v>-77.027829400000002</v>
      </c>
      <c r="Y264">
        <v>38.943395199999998</v>
      </c>
      <c r="Z264">
        <v>4</v>
      </c>
      <c r="AA264" t="s">
        <v>227</v>
      </c>
    </row>
    <row r="265" spans="1:27" hidden="1" x14ac:dyDescent="0.25">
      <c r="A265" s="3">
        <v>173</v>
      </c>
      <c r="B265" t="s">
        <v>624</v>
      </c>
      <c r="C265" t="s">
        <v>595</v>
      </c>
      <c r="D265" s="3">
        <v>64</v>
      </c>
      <c r="E265" t="s">
        <v>27</v>
      </c>
      <c r="F265">
        <v>9000</v>
      </c>
      <c r="G265">
        <v>3896368</v>
      </c>
      <c r="H265">
        <v>1780680</v>
      </c>
      <c r="I265">
        <v>5677048</v>
      </c>
      <c r="J265">
        <v>0</v>
      </c>
      <c r="K265" t="s">
        <v>45</v>
      </c>
      <c r="L265" t="s">
        <v>45</v>
      </c>
      <c r="M265">
        <v>95</v>
      </c>
      <c r="N265">
        <v>2</v>
      </c>
      <c r="O265">
        <v>39</v>
      </c>
      <c r="P265">
        <v>7</v>
      </c>
      <c r="Q265">
        <v>0.410526316</v>
      </c>
      <c r="R265">
        <v>7.3684210999999999E-2</v>
      </c>
      <c r="S265">
        <v>2.1052632000000002E-2</v>
      </c>
      <c r="T265">
        <v>60880.75</v>
      </c>
      <c r="U265">
        <v>432.92977780000001</v>
      </c>
      <c r="V265">
        <v>1</v>
      </c>
      <c r="W265" t="s">
        <v>295</v>
      </c>
      <c r="X265">
        <v>-77.010142000000002</v>
      </c>
      <c r="Y265">
        <v>38.9567798</v>
      </c>
      <c r="Z265">
        <v>4</v>
      </c>
      <c r="AA265" t="s">
        <v>596</v>
      </c>
    </row>
    <row r="266" spans="1:27" hidden="1" x14ac:dyDescent="0.25">
      <c r="A266" s="3">
        <v>173</v>
      </c>
      <c r="B266" t="s">
        <v>624</v>
      </c>
      <c r="C266" t="s">
        <v>597</v>
      </c>
      <c r="D266" s="3">
        <v>56</v>
      </c>
      <c r="E266" t="s">
        <v>27</v>
      </c>
      <c r="F266">
        <v>1374</v>
      </c>
      <c r="G266">
        <v>3896368</v>
      </c>
      <c r="H266">
        <v>1780680</v>
      </c>
      <c r="I266">
        <v>5677048</v>
      </c>
      <c r="J266">
        <v>0</v>
      </c>
      <c r="K266" t="s">
        <v>45</v>
      </c>
      <c r="L266" t="s">
        <v>45</v>
      </c>
      <c r="M266">
        <v>95</v>
      </c>
      <c r="N266">
        <v>2</v>
      </c>
      <c r="O266">
        <v>39</v>
      </c>
      <c r="P266">
        <v>7</v>
      </c>
      <c r="Q266">
        <v>0.410526316</v>
      </c>
      <c r="R266">
        <v>7.3684210999999999E-2</v>
      </c>
      <c r="S266">
        <v>2.1052632000000002E-2</v>
      </c>
      <c r="T266">
        <v>69578</v>
      </c>
      <c r="U266">
        <v>2835.7845710000001</v>
      </c>
      <c r="V266">
        <v>1</v>
      </c>
      <c r="W266" t="s">
        <v>295</v>
      </c>
      <c r="X266">
        <v>-77.009412600000005</v>
      </c>
      <c r="Y266">
        <v>38.966182400000001</v>
      </c>
      <c r="Z266">
        <v>4</v>
      </c>
      <c r="AA266" t="s">
        <v>596</v>
      </c>
    </row>
    <row r="267" spans="1:27" hidden="1" x14ac:dyDescent="0.25">
      <c r="A267" s="3">
        <v>305</v>
      </c>
      <c r="B267" t="s">
        <v>625</v>
      </c>
      <c r="C267" t="s">
        <v>228</v>
      </c>
      <c r="D267" s="3">
        <v>176</v>
      </c>
      <c r="E267" t="s">
        <v>27</v>
      </c>
      <c r="F267">
        <v>22400</v>
      </c>
      <c r="G267">
        <v>2604666</v>
      </c>
      <c r="H267">
        <v>0</v>
      </c>
      <c r="I267">
        <v>2604666</v>
      </c>
      <c r="J267">
        <v>1</v>
      </c>
      <c r="K267" t="s">
        <v>91</v>
      </c>
      <c r="L267" t="s">
        <v>92</v>
      </c>
      <c r="M267">
        <v>166</v>
      </c>
      <c r="N267">
        <v>28</v>
      </c>
      <c r="O267">
        <v>10</v>
      </c>
      <c r="P267">
        <v>5</v>
      </c>
      <c r="Q267">
        <v>6.0240964000000001E-2</v>
      </c>
      <c r="R267">
        <v>3.0120482000000001E-2</v>
      </c>
      <c r="S267">
        <v>0.16867469900000001</v>
      </c>
      <c r="T267">
        <v>14799.23864</v>
      </c>
      <c r="U267">
        <v>116.2797321</v>
      </c>
      <c r="V267">
        <v>1</v>
      </c>
      <c r="W267" t="s">
        <v>35</v>
      </c>
      <c r="X267">
        <v>-77.039738999999997</v>
      </c>
      <c r="Y267">
        <v>38.912370099999997</v>
      </c>
      <c r="Z267">
        <v>2</v>
      </c>
      <c r="AA267" t="s">
        <v>229</v>
      </c>
    </row>
    <row r="268" spans="1:27" hidden="1" x14ac:dyDescent="0.25">
      <c r="A268" s="3">
        <v>307</v>
      </c>
      <c r="B268" t="s">
        <v>625</v>
      </c>
      <c r="C268" t="s">
        <v>230</v>
      </c>
      <c r="D268" s="3">
        <v>430</v>
      </c>
      <c r="E268" t="s">
        <v>27</v>
      </c>
      <c r="F268">
        <v>86800</v>
      </c>
      <c r="G268">
        <v>21059646</v>
      </c>
      <c r="H268">
        <v>0</v>
      </c>
      <c r="I268">
        <v>21059646</v>
      </c>
      <c r="J268">
        <v>1</v>
      </c>
      <c r="K268" t="s">
        <v>147</v>
      </c>
      <c r="L268" t="s">
        <v>58</v>
      </c>
      <c r="M268">
        <v>408</v>
      </c>
      <c r="N268">
        <v>4</v>
      </c>
      <c r="O268">
        <v>333</v>
      </c>
      <c r="P268">
        <v>51</v>
      </c>
      <c r="Q268">
        <v>0.81617647100000001</v>
      </c>
      <c r="R268">
        <v>0.125</v>
      </c>
      <c r="S268">
        <v>9.8039219999999996E-3</v>
      </c>
      <c r="T268">
        <v>48975.92093</v>
      </c>
      <c r="U268">
        <v>242.6226498</v>
      </c>
      <c r="V268">
        <v>1</v>
      </c>
      <c r="W268" t="s">
        <v>39</v>
      </c>
      <c r="X268">
        <v>-76.993633099999997</v>
      </c>
      <c r="Y268">
        <v>38.862801400000002</v>
      </c>
      <c r="Z268">
        <v>8</v>
      </c>
      <c r="AA268" t="s">
        <v>231</v>
      </c>
    </row>
    <row r="269" spans="1:27" hidden="1" x14ac:dyDescent="0.25">
      <c r="A269" s="3">
        <v>174</v>
      </c>
      <c r="B269" t="s">
        <v>624</v>
      </c>
      <c r="C269" t="s">
        <v>419</v>
      </c>
      <c r="D269" s="3">
        <v>421</v>
      </c>
      <c r="E269" t="s">
        <v>85</v>
      </c>
      <c r="F269">
        <v>48128</v>
      </c>
      <c r="G269">
        <v>31414511</v>
      </c>
      <c r="H269">
        <v>16924320</v>
      </c>
      <c r="I269">
        <v>48338831</v>
      </c>
      <c r="J269">
        <v>1</v>
      </c>
      <c r="K269" t="s">
        <v>45</v>
      </c>
      <c r="L269" t="s">
        <v>45</v>
      </c>
      <c r="M269">
        <v>336</v>
      </c>
      <c r="N269">
        <v>0</v>
      </c>
      <c r="O269">
        <v>172</v>
      </c>
      <c r="P269">
        <v>57</v>
      </c>
      <c r="Q269">
        <v>0.51190476200000001</v>
      </c>
      <c r="R269">
        <v>0.16964285700000001</v>
      </c>
      <c r="S269">
        <v>0</v>
      </c>
      <c r="T269">
        <v>74618.790970000002</v>
      </c>
      <c r="U269">
        <v>652.72837019999997</v>
      </c>
      <c r="V269">
        <v>1</v>
      </c>
      <c r="W269" t="s">
        <v>295</v>
      </c>
      <c r="X269">
        <v>-76.946432700000003</v>
      </c>
      <c r="Y269">
        <v>38.8869027</v>
      </c>
      <c r="Z269">
        <v>7</v>
      </c>
      <c r="AA269" t="s">
        <v>420</v>
      </c>
    </row>
    <row r="270" spans="1:27" hidden="1" x14ac:dyDescent="0.25">
      <c r="A270" s="3">
        <v>466</v>
      </c>
      <c r="B270" t="s">
        <v>625</v>
      </c>
      <c r="C270" t="s">
        <v>615</v>
      </c>
      <c r="D270" s="3">
        <v>520</v>
      </c>
      <c r="E270" t="s">
        <v>38</v>
      </c>
      <c r="F270">
        <v>74000</v>
      </c>
      <c r="G270">
        <v>40512741</v>
      </c>
      <c r="H270">
        <v>0</v>
      </c>
      <c r="I270">
        <v>40512741</v>
      </c>
      <c r="J270">
        <v>1</v>
      </c>
      <c r="M270">
        <v>590</v>
      </c>
      <c r="N270">
        <v>0</v>
      </c>
      <c r="O270">
        <v>91</v>
      </c>
      <c r="P270">
        <v>4</v>
      </c>
      <c r="Q270">
        <v>0.154237288</v>
      </c>
      <c r="R270">
        <v>6.7796610000000002E-3</v>
      </c>
      <c r="S270">
        <v>0</v>
      </c>
      <c r="T270">
        <v>77909.117310000001</v>
      </c>
      <c r="U270">
        <v>547.46947299999999</v>
      </c>
      <c r="V270">
        <v>1</v>
      </c>
      <c r="W270" t="s">
        <v>39</v>
      </c>
      <c r="X270">
        <v>-77.047904599999995</v>
      </c>
      <c r="Y270">
        <v>38.898085299999998</v>
      </c>
      <c r="Z270">
        <v>2</v>
      </c>
      <c r="AA270" t="s">
        <v>616</v>
      </c>
    </row>
    <row r="271" spans="1:27" hidden="1" x14ac:dyDescent="0.25">
      <c r="A271" s="3">
        <v>175</v>
      </c>
      <c r="B271" t="s">
        <v>625</v>
      </c>
      <c r="C271" t="s">
        <v>234</v>
      </c>
      <c r="D271" s="3">
        <v>450</v>
      </c>
      <c r="E271" t="s">
        <v>27</v>
      </c>
      <c r="F271">
        <v>59200</v>
      </c>
      <c r="G271">
        <v>1365487</v>
      </c>
      <c r="H271">
        <v>12028931</v>
      </c>
      <c r="I271">
        <v>13394418</v>
      </c>
      <c r="J271">
        <v>1</v>
      </c>
      <c r="K271" t="s">
        <v>45</v>
      </c>
      <c r="M271">
        <v>126</v>
      </c>
      <c r="N271">
        <v>1</v>
      </c>
      <c r="O271">
        <v>70</v>
      </c>
      <c r="P271">
        <v>37</v>
      </c>
      <c r="Q271">
        <v>0.55555555599999995</v>
      </c>
      <c r="R271">
        <v>0.29365079399999999</v>
      </c>
      <c r="S271">
        <v>7.9365080000000001E-3</v>
      </c>
      <c r="T271">
        <v>3034.4155559999999</v>
      </c>
      <c r="U271">
        <v>23.06565878</v>
      </c>
      <c r="V271">
        <v>1</v>
      </c>
      <c r="W271" t="s">
        <v>35</v>
      </c>
      <c r="X271">
        <v>-76.993180800000005</v>
      </c>
      <c r="Y271">
        <v>38.897636499999997</v>
      </c>
      <c r="Z271">
        <v>6</v>
      </c>
      <c r="AA271" t="s">
        <v>235</v>
      </c>
    </row>
    <row r="272" spans="1:27" hidden="1" x14ac:dyDescent="0.25">
      <c r="A272" s="3">
        <v>309</v>
      </c>
      <c r="B272" t="s">
        <v>625</v>
      </c>
      <c r="C272" t="s">
        <v>236</v>
      </c>
      <c r="D272" s="3">
        <v>325</v>
      </c>
      <c r="E272" t="s">
        <v>27</v>
      </c>
      <c r="F272">
        <v>65000</v>
      </c>
      <c r="G272">
        <v>4298925</v>
      </c>
      <c r="H272">
        <v>0</v>
      </c>
      <c r="I272">
        <v>4298925</v>
      </c>
      <c r="J272">
        <v>1</v>
      </c>
      <c r="K272" t="s">
        <v>91</v>
      </c>
      <c r="L272" t="s">
        <v>92</v>
      </c>
      <c r="M272">
        <v>295</v>
      </c>
      <c r="N272">
        <v>125</v>
      </c>
      <c r="O272">
        <v>148</v>
      </c>
      <c r="P272">
        <v>32</v>
      </c>
      <c r="Q272">
        <v>0.50169491499999996</v>
      </c>
      <c r="R272">
        <v>0.108474576</v>
      </c>
      <c r="S272">
        <v>0.42372881400000001</v>
      </c>
      <c r="T272">
        <v>13227.46154</v>
      </c>
      <c r="U272">
        <v>66.13730769</v>
      </c>
      <c r="V272">
        <v>1</v>
      </c>
      <c r="W272" t="s">
        <v>35</v>
      </c>
      <c r="X272">
        <v>-77.025224800000004</v>
      </c>
      <c r="Y272">
        <v>38.910617299999998</v>
      </c>
      <c r="Z272">
        <v>6</v>
      </c>
      <c r="AA272" t="s">
        <v>237</v>
      </c>
    </row>
    <row r="273" spans="1:27" hidden="1" x14ac:dyDescent="0.25">
      <c r="A273" s="3">
        <v>197</v>
      </c>
      <c r="B273" t="s">
        <v>624</v>
      </c>
      <c r="C273" t="s">
        <v>421</v>
      </c>
      <c r="D273" s="3">
        <v>310</v>
      </c>
      <c r="E273" t="s">
        <v>27</v>
      </c>
      <c r="F273">
        <v>15680</v>
      </c>
      <c r="G273">
        <v>483192</v>
      </c>
      <c r="H273">
        <v>1611984</v>
      </c>
      <c r="I273">
        <v>2095176</v>
      </c>
      <c r="J273">
        <v>1</v>
      </c>
      <c r="K273" t="s">
        <v>45</v>
      </c>
      <c r="L273" t="s">
        <v>45</v>
      </c>
      <c r="M273">
        <v>86</v>
      </c>
      <c r="N273">
        <v>8</v>
      </c>
      <c r="O273">
        <v>24</v>
      </c>
      <c r="P273">
        <v>8</v>
      </c>
      <c r="Q273">
        <v>0.27906976700000002</v>
      </c>
      <c r="R273">
        <v>9.3023255999999999E-2</v>
      </c>
      <c r="S273">
        <v>9.3023255999999999E-2</v>
      </c>
      <c r="T273">
        <v>1558.683871</v>
      </c>
      <c r="U273">
        <v>30.815816330000001</v>
      </c>
      <c r="V273">
        <v>1</v>
      </c>
      <c r="W273" t="s">
        <v>295</v>
      </c>
      <c r="X273">
        <v>-77.007450300000002</v>
      </c>
      <c r="Y273">
        <v>38.963909899999997</v>
      </c>
      <c r="Z273">
        <v>4</v>
      </c>
      <c r="AA273" t="s">
        <v>422</v>
      </c>
    </row>
    <row r="274" spans="1:27" ht="30" hidden="1" x14ac:dyDescent="0.25">
      <c r="A274" s="3">
        <v>312</v>
      </c>
      <c r="B274" t="s">
        <v>625</v>
      </c>
      <c r="C274" s="1" t="s">
        <v>290</v>
      </c>
      <c r="D274" s="3">
        <v>120</v>
      </c>
      <c r="E274" t="s">
        <v>14</v>
      </c>
      <c r="F274">
        <v>80500</v>
      </c>
      <c r="G274">
        <v>1332074.865</v>
      </c>
      <c r="H274">
        <v>0</v>
      </c>
      <c r="I274">
        <v>1332074.865</v>
      </c>
      <c r="J274">
        <v>0</v>
      </c>
      <c r="K274" t="s">
        <v>45</v>
      </c>
      <c r="M274">
        <v>60</v>
      </c>
      <c r="N274">
        <v>7</v>
      </c>
      <c r="O274">
        <v>31</v>
      </c>
      <c r="P274">
        <v>3</v>
      </c>
      <c r="Q274">
        <v>0.51666666699999997</v>
      </c>
      <c r="R274">
        <v>0.05</v>
      </c>
      <c r="S274">
        <v>0.116666667</v>
      </c>
      <c r="T274">
        <v>11100.623879999999</v>
      </c>
      <c r="U274">
        <v>16.547513859999999</v>
      </c>
      <c r="V274">
        <v>1</v>
      </c>
      <c r="W274" t="s">
        <v>30</v>
      </c>
      <c r="X274">
        <v>-77.031210000000002</v>
      </c>
      <c r="Y274">
        <v>38.943440000000002</v>
      </c>
      <c r="Z274">
        <v>4</v>
      </c>
      <c r="AA274" t="s">
        <v>291</v>
      </c>
    </row>
    <row r="275" spans="1:27" hidden="1" x14ac:dyDescent="0.25">
      <c r="A275" s="3">
        <v>313</v>
      </c>
      <c r="B275" t="s">
        <v>625</v>
      </c>
      <c r="C275" t="s">
        <v>292</v>
      </c>
      <c r="D275" s="3">
        <v>400</v>
      </c>
      <c r="E275" t="s">
        <v>27</v>
      </c>
      <c r="F275">
        <v>79696</v>
      </c>
      <c r="G275">
        <v>20462934</v>
      </c>
      <c r="H275">
        <v>1274389</v>
      </c>
      <c r="I275">
        <v>21737323</v>
      </c>
      <c r="J275">
        <v>1</v>
      </c>
      <c r="K275" t="s">
        <v>49</v>
      </c>
      <c r="L275" t="s">
        <v>50</v>
      </c>
      <c r="M275">
        <v>318</v>
      </c>
      <c r="N275">
        <v>6</v>
      </c>
      <c r="O275">
        <v>59</v>
      </c>
      <c r="P275">
        <v>39</v>
      </c>
      <c r="Q275">
        <v>0.185534591</v>
      </c>
      <c r="R275">
        <v>0.122641509</v>
      </c>
      <c r="S275">
        <v>1.8867925000000001E-2</v>
      </c>
      <c r="T275">
        <v>51157.334999999999</v>
      </c>
      <c r="U275">
        <v>256.76237200000003</v>
      </c>
      <c r="V275">
        <v>1</v>
      </c>
      <c r="W275" t="s">
        <v>39</v>
      </c>
      <c r="X275">
        <v>-77.034304000000006</v>
      </c>
      <c r="Y275">
        <v>38.98471</v>
      </c>
      <c r="Z275">
        <v>4</v>
      </c>
      <c r="AA275" t="s">
        <v>293</v>
      </c>
    </row>
    <row r="276" spans="1:27" hidden="1" x14ac:dyDescent="0.25">
      <c r="A276" s="3">
        <v>3066</v>
      </c>
      <c r="B276" t="s">
        <v>624</v>
      </c>
      <c r="C276" t="s">
        <v>423</v>
      </c>
      <c r="D276" s="3">
        <v>182</v>
      </c>
      <c r="E276" t="s">
        <v>205</v>
      </c>
      <c r="F276">
        <v>13580</v>
      </c>
      <c r="G276">
        <v>947496</v>
      </c>
      <c r="H276">
        <v>2211792</v>
      </c>
      <c r="I276">
        <v>3159288</v>
      </c>
      <c r="J276">
        <v>1</v>
      </c>
      <c r="K276" t="s">
        <v>45</v>
      </c>
      <c r="L276" t="s">
        <v>45</v>
      </c>
      <c r="M276">
        <v>118</v>
      </c>
      <c r="N276">
        <v>12</v>
      </c>
      <c r="O276">
        <v>20</v>
      </c>
      <c r="P276">
        <v>1</v>
      </c>
      <c r="Q276">
        <v>0.169491525</v>
      </c>
      <c r="R276">
        <v>8.4745759999999993E-3</v>
      </c>
      <c r="S276">
        <v>0.101694915</v>
      </c>
      <c r="T276">
        <v>5206.0219779999998</v>
      </c>
      <c r="U276">
        <v>69.771428569999998</v>
      </c>
      <c r="V276">
        <v>1</v>
      </c>
      <c r="W276" t="s">
        <v>295</v>
      </c>
      <c r="X276">
        <v>-77.007572999999994</v>
      </c>
      <c r="Y276">
        <v>38.964019700000001</v>
      </c>
      <c r="Z276">
        <v>4</v>
      </c>
      <c r="AA276" t="s">
        <v>424</v>
      </c>
    </row>
    <row r="277" spans="1:27" hidden="1" x14ac:dyDescent="0.25">
      <c r="A277" s="3">
        <v>315</v>
      </c>
      <c r="B277" t="s">
        <v>625</v>
      </c>
      <c r="C277" t="s">
        <v>240</v>
      </c>
      <c r="D277" s="3">
        <v>325</v>
      </c>
      <c r="E277" t="s">
        <v>27</v>
      </c>
      <c r="F277">
        <v>66192</v>
      </c>
      <c r="G277">
        <v>8505311</v>
      </c>
      <c r="H277">
        <v>0</v>
      </c>
      <c r="I277">
        <v>8505311</v>
      </c>
      <c r="J277">
        <v>1</v>
      </c>
      <c r="K277" t="s">
        <v>130</v>
      </c>
      <c r="L277" t="s">
        <v>116</v>
      </c>
      <c r="M277">
        <v>293</v>
      </c>
      <c r="N277">
        <v>2</v>
      </c>
      <c r="O277">
        <v>227</v>
      </c>
      <c r="P277">
        <v>38</v>
      </c>
      <c r="Q277">
        <v>0.774744027</v>
      </c>
      <c r="R277">
        <v>0.12969283300000001</v>
      </c>
      <c r="S277">
        <v>6.8259389999999996E-3</v>
      </c>
      <c r="T277">
        <v>26170.187689999999</v>
      </c>
      <c r="U277">
        <v>128.4945462</v>
      </c>
      <c r="V277">
        <v>1</v>
      </c>
      <c r="W277" t="s">
        <v>35</v>
      </c>
      <c r="X277">
        <v>-77.000015200000007</v>
      </c>
      <c r="Y277">
        <v>38.835911899999999</v>
      </c>
      <c r="Z277">
        <v>8</v>
      </c>
      <c r="AA277" t="s">
        <v>241</v>
      </c>
    </row>
    <row r="278" spans="1:27" hidden="1" x14ac:dyDescent="0.25">
      <c r="A278" s="3">
        <v>322</v>
      </c>
      <c r="B278" t="s">
        <v>625</v>
      </c>
      <c r="C278" t="s">
        <v>242</v>
      </c>
      <c r="D278" s="3">
        <v>344</v>
      </c>
      <c r="E278" t="s">
        <v>27</v>
      </c>
      <c r="F278">
        <v>43000</v>
      </c>
      <c r="G278">
        <v>152322</v>
      </c>
      <c r="H278">
        <v>12679000</v>
      </c>
      <c r="I278">
        <v>12831322</v>
      </c>
      <c r="J278">
        <v>1</v>
      </c>
      <c r="K278" t="s">
        <v>28</v>
      </c>
      <c r="L278" t="s">
        <v>29</v>
      </c>
      <c r="M278">
        <v>275</v>
      </c>
      <c r="N278">
        <v>6</v>
      </c>
      <c r="O278">
        <v>203</v>
      </c>
      <c r="P278">
        <v>30</v>
      </c>
      <c r="Q278">
        <v>0.73818181800000005</v>
      </c>
      <c r="R278">
        <v>0.109090909</v>
      </c>
      <c r="S278">
        <v>2.1818181999999998E-2</v>
      </c>
      <c r="T278">
        <v>442.79651159999997</v>
      </c>
      <c r="U278">
        <v>3.542372093</v>
      </c>
      <c r="V278">
        <v>1</v>
      </c>
      <c r="W278" t="s">
        <v>30</v>
      </c>
      <c r="X278">
        <v>-76.938469600000005</v>
      </c>
      <c r="Y278">
        <v>38.893661299999998</v>
      </c>
      <c r="Z278">
        <v>7</v>
      </c>
      <c r="AA278" t="s">
        <v>243</v>
      </c>
    </row>
    <row r="279" spans="1:27" hidden="1" x14ac:dyDescent="0.25">
      <c r="A279" s="3">
        <v>187</v>
      </c>
      <c r="B279" t="s">
        <v>624</v>
      </c>
      <c r="C279" t="s">
        <v>425</v>
      </c>
      <c r="D279" s="3">
        <v>850</v>
      </c>
      <c r="E279" t="s">
        <v>69</v>
      </c>
      <c r="F279">
        <v>112000</v>
      </c>
      <c r="G279">
        <v>1217280</v>
      </c>
      <c r="H279">
        <v>4498560</v>
      </c>
      <c r="I279">
        <v>5715840</v>
      </c>
      <c r="J279">
        <v>1</v>
      </c>
      <c r="K279" t="s">
        <v>45</v>
      </c>
      <c r="L279" t="s">
        <v>45</v>
      </c>
      <c r="M279">
        <v>240</v>
      </c>
      <c r="N279">
        <v>0</v>
      </c>
      <c r="O279">
        <v>160</v>
      </c>
      <c r="P279">
        <v>44</v>
      </c>
      <c r="Q279">
        <v>0.66666666699999999</v>
      </c>
      <c r="R279">
        <v>0.18333333299999999</v>
      </c>
      <c r="S279">
        <v>0</v>
      </c>
      <c r="T279">
        <v>1432.094118</v>
      </c>
      <c r="U279">
        <v>10.868571429999999</v>
      </c>
      <c r="V279">
        <v>1</v>
      </c>
      <c r="W279" t="s">
        <v>295</v>
      </c>
      <c r="X279">
        <v>-76.993990299999993</v>
      </c>
      <c r="Y279">
        <v>38.842272000000001</v>
      </c>
      <c r="Z279">
        <v>8</v>
      </c>
      <c r="AA279" t="s">
        <v>426</v>
      </c>
    </row>
    <row r="280" spans="1:27" hidden="1" x14ac:dyDescent="0.25">
      <c r="A280" s="3">
        <v>427</v>
      </c>
      <c r="B280" t="s">
        <v>625</v>
      </c>
      <c r="C280" t="s">
        <v>244</v>
      </c>
      <c r="D280" s="3">
        <v>636</v>
      </c>
      <c r="E280" t="s">
        <v>69</v>
      </c>
      <c r="F280">
        <v>136000</v>
      </c>
      <c r="G280">
        <v>34545250</v>
      </c>
      <c r="H280">
        <v>0</v>
      </c>
      <c r="I280">
        <v>34545250</v>
      </c>
      <c r="J280">
        <v>1</v>
      </c>
      <c r="K280" t="s">
        <v>45</v>
      </c>
      <c r="L280" t="s">
        <v>58</v>
      </c>
      <c r="M280">
        <v>284</v>
      </c>
      <c r="N280">
        <v>0</v>
      </c>
      <c r="O280">
        <v>209</v>
      </c>
      <c r="P280">
        <v>82</v>
      </c>
      <c r="Q280">
        <v>0.73591549300000003</v>
      </c>
      <c r="R280">
        <v>0.288732394</v>
      </c>
      <c r="S280">
        <v>0</v>
      </c>
      <c r="T280">
        <v>54316.430820000001</v>
      </c>
      <c r="U280">
        <v>254.0091912</v>
      </c>
      <c r="V280">
        <v>1</v>
      </c>
      <c r="W280" t="s">
        <v>39</v>
      </c>
      <c r="X280">
        <v>-76.953055000000006</v>
      </c>
      <c r="Y280">
        <v>38.884058600000003</v>
      </c>
      <c r="Z280">
        <v>7</v>
      </c>
      <c r="AA280" t="s">
        <v>245</v>
      </c>
    </row>
    <row r="281" spans="1:27" hidden="1" x14ac:dyDescent="0.25">
      <c r="A281" s="3">
        <v>1047</v>
      </c>
      <c r="B281" t="s">
        <v>624</v>
      </c>
      <c r="C281" t="s">
        <v>427</v>
      </c>
      <c r="D281" s="3">
        <v>525</v>
      </c>
      <c r="E281" t="s">
        <v>14</v>
      </c>
      <c r="F281">
        <v>99540</v>
      </c>
      <c r="G281">
        <v>6315254</v>
      </c>
      <c r="H281">
        <v>4723488</v>
      </c>
      <c r="I281">
        <v>11038742</v>
      </c>
      <c r="J281">
        <v>1</v>
      </c>
      <c r="K281" t="s">
        <v>45</v>
      </c>
      <c r="L281" t="s">
        <v>45</v>
      </c>
      <c r="M281">
        <v>252</v>
      </c>
      <c r="N281">
        <v>20</v>
      </c>
      <c r="O281">
        <v>111</v>
      </c>
      <c r="P281">
        <v>251</v>
      </c>
      <c r="Q281">
        <v>0.44047618999999999</v>
      </c>
      <c r="R281">
        <v>0.996031746</v>
      </c>
      <c r="S281">
        <v>7.9365079000000005E-2</v>
      </c>
      <c r="T281">
        <v>12029.05524</v>
      </c>
      <c r="U281">
        <v>63.444384169999999</v>
      </c>
      <c r="V281">
        <v>1</v>
      </c>
      <c r="W281" t="s">
        <v>295</v>
      </c>
      <c r="X281">
        <v>-76.976494700000003</v>
      </c>
      <c r="Y281">
        <v>38.886807900000001</v>
      </c>
      <c r="Z281">
        <v>7</v>
      </c>
      <c r="AA281" t="s">
        <v>428</v>
      </c>
    </row>
    <row r="282" spans="1:27" hidden="1" x14ac:dyDescent="0.25">
      <c r="A282" s="3">
        <v>319</v>
      </c>
      <c r="B282" t="s">
        <v>625</v>
      </c>
      <c r="C282" t="s">
        <v>246</v>
      </c>
      <c r="D282" s="3">
        <v>586</v>
      </c>
      <c r="E282" t="s">
        <v>27</v>
      </c>
      <c r="F282">
        <v>95000</v>
      </c>
      <c r="G282">
        <v>23307939</v>
      </c>
      <c r="H282">
        <v>2165644</v>
      </c>
      <c r="I282">
        <v>25473583</v>
      </c>
      <c r="J282">
        <v>1</v>
      </c>
      <c r="K282" t="s">
        <v>147</v>
      </c>
      <c r="L282" t="s">
        <v>58</v>
      </c>
      <c r="M282">
        <v>578</v>
      </c>
      <c r="N282">
        <v>0</v>
      </c>
      <c r="O282">
        <v>502</v>
      </c>
      <c r="P282">
        <v>94</v>
      </c>
      <c r="Q282">
        <v>0.86851211100000003</v>
      </c>
      <c r="R282">
        <v>0.16262975800000001</v>
      </c>
      <c r="S282">
        <v>0</v>
      </c>
      <c r="T282">
        <v>39774.639929999998</v>
      </c>
      <c r="U282">
        <v>245.3467263</v>
      </c>
      <c r="V282">
        <v>1</v>
      </c>
      <c r="W282" t="s">
        <v>39</v>
      </c>
      <c r="X282">
        <v>-76.968619899999993</v>
      </c>
      <c r="Y282">
        <v>38.8592905</v>
      </c>
      <c r="Z282">
        <v>8</v>
      </c>
      <c r="AA282" t="s">
        <v>247</v>
      </c>
    </row>
    <row r="283" spans="1:27" hidden="1" x14ac:dyDescent="0.25">
      <c r="A283" s="3">
        <v>321</v>
      </c>
      <c r="B283" t="s">
        <v>625</v>
      </c>
      <c r="C283" t="s">
        <v>248</v>
      </c>
      <c r="D283" s="3">
        <v>320</v>
      </c>
      <c r="E283" t="s">
        <v>27</v>
      </c>
      <c r="F283">
        <v>65200</v>
      </c>
      <c r="G283">
        <v>18707417</v>
      </c>
      <c r="H283">
        <v>0</v>
      </c>
      <c r="I283">
        <v>18707417</v>
      </c>
      <c r="J283">
        <v>1</v>
      </c>
      <c r="K283" t="s">
        <v>108</v>
      </c>
      <c r="L283" t="s">
        <v>50</v>
      </c>
      <c r="M283">
        <v>418</v>
      </c>
      <c r="N283">
        <v>72</v>
      </c>
      <c r="O283">
        <v>18</v>
      </c>
      <c r="P283">
        <v>15</v>
      </c>
      <c r="Q283">
        <v>4.3062201000000001E-2</v>
      </c>
      <c r="R283">
        <v>3.5885167000000003E-2</v>
      </c>
      <c r="S283">
        <v>0.17224880400000001</v>
      </c>
      <c r="T283">
        <v>58460.67813</v>
      </c>
      <c r="U283">
        <v>286.9235736</v>
      </c>
      <c r="V283">
        <v>1</v>
      </c>
      <c r="W283" t="s">
        <v>39</v>
      </c>
      <c r="X283">
        <v>-77.078913</v>
      </c>
      <c r="Y283">
        <v>38.922673000000003</v>
      </c>
      <c r="Z283">
        <v>3</v>
      </c>
      <c r="AA283" t="s">
        <v>249</v>
      </c>
    </row>
    <row r="284" spans="1:27" hidden="1" x14ac:dyDescent="0.25">
      <c r="A284" s="3">
        <v>428</v>
      </c>
      <c r="B284" t="s">
        <v>625</v>
      </c>
      <c r="C284" t="s">
        <v>250</v>
      </c>
      <c r="D284" s="3">
        <v>450</v>
      </c>
      <c r="E284" t="s">
        <v>69</v>
      </c>
      <c r="F284">
        <v>115242</v>
      </c>
      <c r="G284">
        <v>44653267</v>
      </c>
      <c r="H284">
        <v>1190116</v>
      </c>
      <c r="I284">
        <v>45843383</v>
      </c>
      <c r="J284">
        <v>1</v>
      </c>
      <c r="L284" t="s">
        <v>34</v>
      </c>
      <c r="M284">
        <v>423</v>
      </c>
      <c r="N284">
        <v>3</v>
      </c>
      <c r="O284">
        <v>143</v>
      </c>
      <c r="P284">
        <v>83</v>
      </c>
      <c r="Q284">
        <v>0.33806146599999998</v>
      </c>
      <c r="R284">
        <v>0.19621749399999999</v>
      </c>
      <c r="S284">
        <v>7.0921990000000004E-3</v>
      </c>
      <c r="T284">
        <v>99229.482220000005</v>
      </c>
      <c r="U284">
        <v>387.4738984</v>
      </c>
      <c r="V284">
        <v>1</v>
      </c>
      <c r="W284" t="s">
        <v>39</v>
      </c>
      <c r="X284">
        <v>-77.000060199999993</v>
      </c>
      <c r="Y284">
        <v>38.896565799999998</v>
      </c>
      <c r="Z284">
        <v>6</v>
      </c>
      <c r="AA284" t="s">
        <v>251</v>
      </c>
    </row>
    <row r="285" spans="1:27" hidden="1" x14ac:dyDescent="0.25">
      <c r="A285" s="3">
        <v>324</v>
      </c>
      <c r="B285" t="s">
        <v>625</v>
      </c>
      <c r="C285" t="s">
        <v>252</v>
      </c>
      <c r="D285" s="3">
        <v>450</v>
      </c>
      <c r="E285" t="s">
        <v>65</v>
      </c>
      <c r="F285">
        <v>118992</v>
      </c>
      <c r="G285">
        <v>26979598</v>
      </c>
      <c r="H285">
        <v>0</v>
      </c>
      <c r="I285">
        <v>26979598</v>
      </c>
      <c r="J285">
        <v>1</v>
      </c>
      <c r="L285" t="s">
        <v>66</v>
      </c>
      <c r="M285">
        <v>442</v>
      </c>
      <c r="N285">
        <v>113</v>
      </c>
      <c r="O285">
        <v>189</v>
      </c>
      <c r="P285">
        <v>70</v>
      </c>
      <c r="Q285">
        <v>0.42760181000000003</v>
      </c>
      <c r="R285">
        <v>0.15837104099999999</v>
      </c>
      <c r="S285">
        <v>0.25565610900000002</v>
      </c>
      <c r="T285">
        <v>59954.662219999998</v>
      </c>
      <c r="U285">
        <v>226.7345536</v>
      </c>
      <c r="V285">
        <v>1</v>
      </c>
      <c r="W285" t="s">
        <v>39</v>
      </c>
      <c r="X285">
        <v>-77.022756999999999</v>
      </c>
      <c r="Y285">
        <v>38.975217000000001</v>
      </c>
      <c r="Z285">
        <v>4</v>
      </c>
      <c r="AA285" t="s">
        <v>253</v>
      </c>
    </row>
    <row r="286" spans="1:27" hidden="1" x14ac:dyDescent="0.25">
      <c r="A286" s="3">
        <v>168</v>
      </c>
      <c r="B286" t="s">
        <v>624</v>
      </c>
      <c r="C286" t="s">
        <v>393</v>
      </c>
      <c r="D286" s="3">
        <v>375</v>
      </c>
      <c r="E286" t="s">
        <v>88</v>
      </c>
      <c r="F286">
        <v>31352</v>
      </c>
      <c r="G286">
        <v>5675141</v>
      </c>
      <c r="H286">
        <v>6804072</v>
      </c>
      <c r="I286">
        <v>12479213</v>
      </c>
      <c r="J286">
        <v>1</v>
      </c>
      <c r="K286" t="s">
        <v>45</v>
      </c>
      <c r="L286" t="s">
        <v>45</v>
      </c>
      <c r="M286">
        <v>363</v>
      </c>
      <c r="N286">
        <v>203</v>
      </c>
      <c r="O286">
        <v>0</v>
      </c>
      <c r="P286">
        <v>13</v>
      </c>
      <c r="Q286">
        <v>0</v>
      </c>
      <c r="R286">
        <v>3.5812671999999997E-2</v>
      </c>
      <c r="S286">
        <v>0.55922864999999999</v>
      </c>
      <c r="T286">
        <v>15133.70933</v>
      </c>
      <c r="U286">
        <v>181.0136833</v>
      </c>
      <c r="V286">
        <v>1</v>
      </c>
      <c r="W286" t="s">
        <v>295</v>
      </c>
      <c r="X286">
        <v>-77.035776799999994</v>
      </c>
      <c r="Y286">
        <v>38.9285225</v>
      </c>
      <c r="Z286">
        <v>1</v>
      </c>
      <c r="AA286" t="s">
        <v>429</v>
      </c>
    </row>
    <row r="287" spans="1:27" hidden="1" x14ac:dyDescent="0.25">
      <c r="A287" s="3">
        <v>325</v>
      </c>
      <c r="B287" t="s">
        <v>625</v>
      </c>
      <c r="C287" t="s">
        <v>254</v>
      </c>
      <c r="D287" s="3">
        <v>474</v>
      </c>
      <c r="E287" t="s">
        <v>27</v>
      </c>
      <c r="F287">
        <v>87600</v>
      </c>
      <c r="G287">
        <v>7563320</v>
      </c>
      <c r="H287">
        <v>0</v>
      </c>
      <c r="I287">
        <v>7563320</v>
      </c>
      <c r="J287">
        <v>1</v>
      </c>
      <c r="K287" t="s">
        <v>28</v>
      </c>
      <c r="L287" t="s">
        <v>29</v>
      </c>
      <c r="M287">
        <v>408</v>
      </c>
      <c r="N287">
        <v>6</v>
      </c>
      <c r="O287">
        <v>295</v>
      </c>
      <c r="P287">
        <v>44</v>
      </c>
      <c r="Q287">
        <v>0.72303921599999998</v>
      </c>
      <c r="R287">
        <v>0.10784313700000001</v>
      </c>
      <c r="S287">
        <v>1.4705882E-2</v>
      </c>
      <c r="T287">
        <v>15956.37131</v>
      </c>
      <c r="U287">
        <v>86.33926941</v>
      </c>
      <c r="V287">
        <v>1</v>
      </c>
      <c r="W287" t="s">
        <v>35</v>
      </c>
      <c r="X287">
        <v>-76.952023999999994</v>
      </c>
      <c r="Y287">
        <v>38.901223999999999</v>
      </c>
      <c r="Z287">
        <v>7</v>
      </c>
      <c r="AA287" t="s">
        <v>255</v>
      </c>
    </row>
    <row r="288" spans="1:27" hidden="1" x14ac:dyDescent="0.25">
      <c r="A288" s="3">
        <v>326</v>
      </c>
      <c r="B288" t="s">
        <v>625</v>
      </c>
      <c r="C288" t="s">
        <v>256</v>
      </c>
      <c r="D288" s="3">
        <v>320</v>
      </c>
      <c r="E288" t="s">
        <v>27</v>
      </c>
      <c r="F288">
        <v>74992</v>
      </c>
      <c r="G288">
        <v>25521091</v>
      </c>
      <c r="H288">
        <v>0</v>
      </c>
      <c r="I288">
        <v>25521091</v>
      </c>
      <c r="J288">
        <v>1</v>
      </c>
      <c r="K288" t="s">
        <v>33</v>
      </c>
      <c r="L288" t="s">
        <v>34</v>
      </c>
      <c r="M288">
        <v>272</v>
      </c>
      <c r="N288">
        <v>141</v>
      </c>
      <c r="O288">
        <v>124</v>
      </c>
      <c r="P288">
        <v>40</v>
      </c>
      <c r="Q288">
        <v>0.45588235300000002</v>
      </c>
      <c r="R288">
        <v>0.147058824</v>
      </c>
      <c r="S288">
        <v>0.51838235300000002</v>
      </c>
      <c r="T288">
        <v>79753.409379999997</v>
      </c>
      <c r="U288">
        <v>340.31751389999999</v>
      </c>
      <c r="V288">
        <v>1</v>
      </c>
      <c r="W288" t="s">
        <v>39</v>
      </c>
      <c r="X288">
        <v>-77.028504999999996</v>
      </c>
      <c r="Y288">
        <v>38.903385900000004</v>
      </c>
      <c r="Z288">
        <v>2</v>
      </c>
      <c r="AA288" t="s">
        <v>257</v>
      </c>
    </row>
    <row r="289" spans="1:27" hidden="1" x14ac:dyDescent="0.25">
      <c r="A289" s="3">
        <v>191</v>
      </c>
      <c r="B289" t="s">
        <v>624</v>
      </c>
      <c r="C289" t="s">
        <v>430</v>
      </c>
      <c r="D289" s="3">
        <v>420</v>
      </c>
      <c r="E289" t="s">
        <v>38</v>
      </c>
      <c r="F289">
        <v>63625</v>
      </c>
      <c r="G289">
        <v>12321572</v>
      </c>
      <c r="H289">
        <v>7403880</v>
      </c>
      <c r="I289">
        <v>19725452</v>
      </c>
      <c r="J289">
        <v>1</v>
      </c>
      <c r="K289" t="s">
        <v>45</v>
      </c>
      <c r="L289" t="s">
        <v>45</v>
      </c>
      <c r="M289">
        <v>395</v>
      </c>
      <c r="N289">
        <v>0</v>
      </c>
      <c r="O289">
        <v>216</v>
      </c>
      <c r="P289">
        <v>50</v>
      </c>
      <c r="Q289">
        <v>0.54683544299999998</v>
      </c>
      <c r="R289">
        <v>0.12658227799999999</v>
      </c>
      <c r="S289">
        <v>0</v>
      </c>
      <c r="T289">
        <v>29337.07619</v>
      </c>
      <c r="U289">
        <v>193.65928489999999</v>
      </c>
      <c r="V289">
        <v>1</v>
      </c>
      <c r="W289" t="s">
        <v>295</v>
      </c>
      <c r="X289">
        <v>-76.993786600000007</v>
      </c>
      <c r="Y289">
        <v>38.862346000000002</v>
      </c>
      <c r="Z289">
        <v>8</v>
      </c>
      <c r="AA289" t="s">
        <v>431</v>
      </c>
    </row>
    <row r="290" spans="1:27" hidden="1" x14ac:dyDescent="0.25">
      <c r="A290" s="3">
        <v>183</v>
      </c>
      <c r="B290" t="s">
        <v>624</v>
      </c>
      <c r="C290" t="s">
        <v>432</v>
      </c>
      <c r="D290" s="3">
        <v>286</v>
      </c>
      <c r="E290" t="s">
        <v>65</v>
      </c>
      <c r="F290">
        <v>28076</v>
      </c>
      <c r="G290">
        <v>10057948</v>
      </c>
      <c r="H290">
        <v>5360784</v>
      </c>
      <c r="I290">
        <v>15418732</v>
      </c>
      <c r="J290">
        <v>1</v>
      </c>
      <c r="K290" t="s">
        <v>45</v>
      </c>
      <c r="L290" t="s">
        <v>45</v>
      </c>
      <c r="M290">
        <v>286</v>
      </c>
      <c r="N290">
        <v>2</v>
      </c>
      <c r="O290">
        <v>185</v>
      </c>
      <c r="P290">
        <v>25</v>
      </c>
      <c r="Q290">
        <v>0.64685314699999996</v>
      </c>
      <c r="R290">
        <v>8.7412587E-2</v>
      </c>
      <c r="S290">
        <v>6.9930069999999999E-3</v>
      </c>
      <c r="T290">
        <v>35167.650350000004</v>
      </c>
      <c r="U290">
        <v>358.24006270000001</v>
      </c>
      <c r="V290">
        <v>1</v>
      </c>
      <c r="W290" t="s">
        <v>295</v>
      </c>
      <c r="X290">
        <v>-76.977708199999995</v>
      </c>
      <c r="Y290">
        <v>38.9207757</v>
      </c>
      <c r="Z290">
        <v>5</v>
      </c>
      <c r="AA290" t="s">
        <v>433</v>
      </c>
    </row>
    <row r="291" spans="1:27" hidden="1" x14ac:dyDescent="0.25">
      <c r="A291" s="3">
        <v>327</v>
      </c>
      <c r="B291" t="s">
        <v>625</v>
      </c>
      <c r="C291" t="s">
        <v>258</v>
      </c>
      <c r="D291" s="3">
        <v>542</v>
      </c>
      <c r="E291" t="s">
        <v>65</v>
      </c>
      <c r="F291">
        <v>69600</v>
      </c>
      <c r="G291">
        <v>4465045</v>
      </c>
      <c r="H291">
        <v>7489000</v>
      </c>
      <c r="I291">
        <v>11954045</v>
      </c>
      <c r="J291">
        <v>1</v>
      </c>
      <c r="L291" t="s">
        <v>54</v>
      </c>
      <c r="M291">
        <v>526</v>
      </c>
      <c r="N291">
        <v>239</v>
      </c>
      <c r="O291">
        <v>290</v>
      </c>
      <c r="P291">
        <v>104</v>
      </c>
      <c r="Q291">
        <v>0.55133079799999996</v>
      </c>
      <c r="R291">
        <v>0.19771863100000001</v>
      </c>
      <c r="S291">
        <v>0.454372624</v>
      </c>
      <c r="T291">
        <v>8238.0904059999993</v>
      </c>
      <c r="U291">
        <v>64.152945399999993</v>
      </c>
      <c r="V291">
        <v>1</v>
      </c>
      <c r="W291" t="s">
        <v>35</v>
      </c>
      <c r="X291">
        <v>-77.0244158</v>
      </c>
      <c r="Y291">
        <v>38.953925599999998</v>
      </c>
      <c r="Z291">
        <v>4</v>
      </c>
      <c r="AA291" t="s">
        <v>259</v>
      </c>
    </row>
    <row r="292" spans="1:27" hidden="1" x14ac:dyDescent="0.25">
      <c r="A292" s="3">
        <v>328</v>
      </c>
      <c r="B292" t="s">
        <v>625</v>
      </c>
      <c r="C292" t="s">
        <v>260</v>
      </c>
      <c r="D292" s="3">
        <v>500</v>
      </c>
      <c r="E292" t="s">
        <v>27</v>
      </c>
      <c r="F292">
        <v>66592</v>
      </c>
      <c r="G292">
        <v>3644743</v>
      </c>
      <c r="H292">
        <v>0</v>
      </c>
      <c r="I292">
        <v>3644743</v>
      </c>
      <c r="J292">
        <v>1</v>
      </c>
      <c r="K292" t="s">
        <v>212</v>
      </c>
      <c r="L292" t="s">
        <v>92</v>
      </c>
      <c r="M292">
        <v>498</v>
      </c>
      <c r="N292">
        <v>167</v>
      </c>
      <c r="O292">
        <v>302</v>
      </c>
      <c r="P292">
        <v>69</v>
      </c>
      <c r="Q292">
        <v>0.60642570299999998</v>
      </c>
      <c r="R292">
        <v>0.13855421700000001</v>
      </c>
      <c r="S292">
        <v>0.335341365</v>
      </c>
      <c r="T292">
        <v>7289.4859999999999</v>
      </c>
      <c r="U292">
        <v>54.732445339999998</v>
      </c>
      <c r="V292">
        <v>1</v>
      </c>
      <c r="W292" t="s">
        <v>35</v>
      </c>
      <c r="X292">
        <v>-77.029700899999995</v>
      </c>
      <c r="Y292">
        <v>38.928635900000003</v>
      </c>
      <c r="Z292">
        <v>1</v>
      </c>
      <c r="AA292" t="s">
        <v>261</v>
      </c>
    </row>
    <row r="293" spans="1:27" hidden="1" x14ac:dyDescent="0.25">
      <c r="A293" s="3">
        <v>329</v>
      </c>
      <c r="B293" t="s">
        <v>625</v>
      </c>
      <c r="C293" t="s">
        <v>262</v>
      </c>
      <c r="D293" s="3">
        <v>530</v>
      </c>
      <c r="E293" t="s">
        <v>27</v>
      </c>
      <c r="F293">
        <v>101093</v>
      </c>
      <c r="G293">
        <v>27580545</v>
      </c>
      <c r="H293">
        <v>0</v>
      </c>
      <c r="I293">
        <v>27580545</v>
      </c>
      <c r="J293">
        <v>1</v>
      </c>
      <c r="K293" t="s">
        <v>115</v>
      </c>
      <c r="L293" t="s">
        <v>116</v>
      </c>
      <c r="M293">
        <v>392</v>
      </c>
      <c r="N293">
        <v>0</v>
      </c>
      <c r="O293">
        <v>333</v>
      </c>
      <c r="P293">
        <v>52</v>
      </c>
      <c r="Q293">
        <v>0.84948979599999996</v>
      </c>
      <c r="R293">
        <v>0.13265306099999999</v>
      </c>
      <c r="S293">
        <v>0</v>
      </c>
      <c r="T293">
        <v>52038.764150000003</v>
      </c>
      <c r="U293">
        <v>272.82348930000001</v>
      </c>
      <c r="V293">
        <v>1</v>
      </c>
      <c r="W293" t="s">
        <v>39</v>
      </c>
      <c r="X293">
        <v>-76.980439799999999</v>
      </c>
      <c r="Y293">
        <v>38.847348599999997</v>
      </c>
      <c r="Z293">
        <v>8</v>
      </c>
      <c r="AA293" t="s">
        <v>263</v>
      </c>
    </row>
    <row r="294" spans="1:27" hidden="1" x14ac:dyDescent="0.25">
      <c r="A294" s="3">
        <v>198</v>
      </c>
      <c r="B294" t="s">
        <v>624</v>
      </c>
      <c r="C294" t="s">
        <v>598</v>
      </c>
      <c r="D294" s="3">
        <v>380</v>
      </c>
      <c r="E294" t="s">
        <v>65</v>
      </c>
      <c r="F294">
        <v>33076</v>
      </c>
      <c r="G294">
        <v>11461694</v>
      </c>
      <c r="H294">
        <v>9709392</v>
      </c>
      <c r="I294">
        <v>21171086</v>
      </c>
      <c r="J294">
        <v>0</v>
      </c>
      <c r="K294" t="s">
        <v>45</v>
      </c>
      <c r="L294" t="s">
        <v>45</v>
      </c>
      <c r="M294">
        <v>518</v>
      </c>
      <c r="N294">
        <v>20</v>
      </c>
      <c r="O294">
        <v>126</v>
      </c>
      <c r="P294">
        <v>107</v>
      </c>
      <c r="Q294">
        <v>0.243243243</v>
      </c>
      <c r="R294">
        <v>0.20656370700000001</v>
      </c>
      <c r="S294">
        <v>3.8610038999999999E-2</v>
      </c>
      <c r="T294">
        <v>30162.352630000001</v>
      </c>
      <c r="U294">
        <v>346.5260007</v>
      </c>
      <c r="V294">
        <v>1</v>
      </c>
      <c r="W294" t="s">
        <v>295</v>
      </c>
      <c r="X294">
        <v>-77.000183800000002</v>
      </c>
      <c r="Y294">
        <v>38.906735400000002</v>
      </c>
      <c r="Z294">
        <v>6</v>
      </c>
      <c r="AA294" t="s">
        <v>599</v>
      </c>
    </row>
    <row r="295" spans="1:27" hidden="1" x14ac:dyDescent="0.25">
      <c r="A295" s="3">
        <v>198</v>
      </c>
      <c r="B295" t="s">
        <v>624</v>
      </c>
      <c r="C295" t="s">
        <v>600</v>
      </c>
      <c r="D295" s="3">
        <v>144</v>
      </c>
      <c r="E295" t="s">
        <v>65</v>
      </c>
      <c r="F295">
        <v>17929</v>
      </c>
      <c r="G295">
        <v>9249094</v>
      </c>
      <c r="H295">
        <v>9709392</v>
      </c>
      <c r="I295">
        <v>18958486</v>
      </c>
      <c r="J295">
        <v>0</v>
      </c>
      <c r="K295" t="s">
        <v>45</v>
      </c>
      <c r="L295" t="s">
        <v>45</v>
      </c>
      <c r="M295">
        <v>518</v>
      </c>
      <c r="N295">
        <v>20</v>
      </c>
      <c r="O295">
        <v>126</v>
      </c>
      <c r="P295">
        <v>107</v>
      </c>
      <c r="Q295">
        <v>0.243243243</v>
      </c>
      <c r="R295">
        <v>0.20656370700000001</v>
      </c>
      <c r="S295">
        <v>3.8610038999999999E-2</v>
      </c>
      <c r="T295">
        <v>64229.819439999999</v>
      </c>
      <c r="U295">
        <v>515.87338950000003</v>
      </c>
      <c r="V295">
        <v>1</v>
      </c>
      <c r="W295" t="s">
        <v>295</v>
      </c>
      <c r="X295">
        <v>-77.000978000000003</v>
      </c>
      <c r="Y295">
        <v>38.906419999999997</v>
      </c>
      <c r="Z295">
        <v>6</v>
      </c>
      <c r="AA295" t="s">
        <v>599</v>
      </c>
    </row>
    <row r="296" spans="1:27" hidden="1" x14ac:dyDescent="0.25">
      <c r="A296" s="3">
        <v>330</v>
      </c>
      <c r="B296" t="s">
        <v>625</v>
      </c>
      <c r="C296" t="s">
        <v>264</v>
      </c>
      <c r="D296" s="3">
        <v>564</v>
      </c>
      <c r="E296" t="s">
        <v>27</v>
      </c>
      <c r="F296">
        <v>69600</v>
      </c>
      <c r="G296">
        <v>3750929</v>
      </c>
      <c r="H296">
        <v>0</v>
      </c>
      <c r="I296">
        <v>3750929</v>
      </c>
      <c r="J296">
        <v>1</v>
      </c>
      <c r="K296" t="s">
        <v>33</v>
      </c>
      <c r="L296" t="s">
        <v>34</v>
      </c>
      <c r="M296">
        <v>522</v>
      </c>
      <c r="N296">
        <v>9</v>
      </c>
      <c r="O296">
        <v>239</v>
      </c>
      <c r="P296">
        <v>74</v>
      </c>
      <c r="Q296">
        <v>0.45785440599999999</v>
      </c>
      <c r="R296">
        <v>0.14176245200000001</v>
      </c>
      <c r="S296">
        <v>1.7241379000000001E-2</v>
      </c>
      <c r="T296">
        <v>6650.5833329999996</v>
      </c>
      <c r="U296">
        <v>53.892658050000001</v>
      </c>
      <c r="V296">
        <v>1</v>
      </c>
      <c r="W296" t="s">
        <v>35</v>
      </c>
      <c r="X296">
        <v>-76.992296499999995</v>
      </c>
      <c r="Y296">
        <v>38.8810182</v>
      </c>
      <c r="Z296">
        <v>6</v>
      </c>
      <c r="AA296" t="s">
        <v>265</v>
      </c>
    </row>
    <row r="297" spans="1:27" hidden="1" x14ac:dyDescent="0.25">
      <c r="A297" s="3" t="s">
        <v>45</v>
      </c>
      <c r="B297" t="s">
        <v>625</v>
      </c>
      <c r="C297" t="s">
        <v>266</v>
      </c>
      <c r="D297" s="3">
        <v>336</v>
      </c>
      <c r="E297" t="s">
        <v>27</v>
      </c>
      <c r="F297">
        <v>49400</v>
      </c>
      <c r="G297">
        <v>10556642</v>
      </c>
      <c r="H297">
        <v>17995000</v>
      </c>
      <c r="I297">
        <v>28551642</v>
      </c>
      <c r="J297">
        <v>1</v>
      </c>
      <c r="K297" t="s">
        <v>33</v>
      </c>
      <c r="L297" t="s">
        <v>34</v>
      </c>
      <c r="M297" t="s">
        <v>45</v>
      </c>
      <c r="N297" t="s">
        <v>45</v>
      </c>
      <c r="O297" t="s">
        <v>45</v>
      </c>
      <c r="P297" t="s">
        <v>45</v>
      </c>
      <c r="Q297" t="s">
        <v>45</v>
      </c>
      <c r="R297" t="s">
        <v>45</v>
      </c>
      <c r="S297" t="s">
        <v>45</v>
      </c>
      <c r="T297">
        <v>31418.577379999999</v>
      </c>
      <c r="U297">
        <v>213.69720649999999</v>
      </c>
      <c r="V297">
        <v>1</v>
      </c>
      <c r="W297" t="s">
        <v>39</v>
      </c>
      <c r="X297">
        <v>-76.999143000000004</v>
      </c>
      <c r="Y297">
        <v>38.876747600000002</v>
      </c>
      <c r="Z297">
        <v>6</v>
      </c>
      <c r="AA297" t="s">
        <v>267</v>
      </c>
    </row>
    <row r="298" spans="1:27" hidden="1" x14ac:dyDescent="0.25">
      <c r="A298" s="3">
        <v>332</v>
      </c>
      <c r="B298" t="s">
        <v>625</v>
      </c>
      <c r="C298" t="s">
        <v>268</v>
      </c>
      <c r="D298" s="3">
        <v>700</v>
      </c>
      <c r="E298" t="s">
        <v>65</v>
      </c>
      <c r="F298">
        <v>95000</v>
      </c>
      <c r="G298">
        <v>40442253</v>
      </c>
      <c r="H298">
        <v>0</v>
      </c>
      <c r="I298">
        <v>40442253</v>
      </c>
      <c r="J298">
        <v>1</v>
      </c>
      <c r="L298" t="s">
        <v>70</v>
      </c>
      <c r="M298">
        <v>465</v>
      </c>
      <c r="N298">
        <v>8</v>
      </c>
      <c r="O298">
        <v>348</v>
      </c>
      <c r="P298">
        <v>124</v>
      </c>
      <c r="Q298">
        <v>0.74838709699999995</v>
      </c>
      <c r="R298">
        <v>0.26666666700000002</v>
      </c>
      <c r="S298">
        <v>1.7204301000000002E-2</v>
      </c>
      <c r="T298">
        <v>57774.647140000001</v>
      </c>
      <c r="U298">
        <v>425.7079263</v>
      </c>
      <c r="V298">
        <v>1</v>
      </c>
      <c r="W298" t="s">
        <v>43</v>
      </c>
      <c r="X298">
        <v>-77.014025599999997</v>
      </c>
      <c r="Y298">
        <v>38.904518500000002</v>
      </c>
      <c r="Z298">
        <v>6</v>
      </c>
      <c r="AA298" t="s">
        <v>269</v>
      </c>
    </row>
    <row r="299" spans="1:27" hidden="1" x14ac:dyDescent="0.25">
      <c r="A299" s="3">
        <v>1118</v>
      </c>
      <c r="B299" t="s">
        <v>624</v>
      </c>
      <c r="C299" t="s">
        <v>568</v>
      </c>
      <c r="D299" s="3">
        <v>685</v>
      </c>
      <c r="E299" t="s">
        <v>38</v>
      </c>
      <c r="F299">
        <v>29280</v>
      </c>
      <c r="G299">
        <v>5303665.1220000004</v>
      </c>
      <c r="H299">
        <v>6860304</v>
      </c>
      <c r="I299">
        <v>12163969.119999999</v>
      </c>
      <c r="J299">
        <v>1</v>
      </c>
      <c r="K299" t="s">
        <v>45</v>
      </c>
      <c r="L299" t="s">
        <v>45</v>
      </c>
      <c r="M299">
        <v>304</v>
      </c>
      <c r="N299">
        <v>6</v>
      </c>
      <c r="O299">
        <v>70</v>
      </c>
      <c r="P299">
        <v>31</v>
      </c>
      <c r="Q299">
        <v>0.230263158</v>
      </c>
      <c r="R299">
        <v>0.10197368399999999</v>
      </c>
      <c r="S299">
        <v>1.9736842000000001E-2</v>
      </c>
      <c r="T299">
        <v>7742.5768209999997</v>
      </c>
      <c r="U299">
        <v>181.13610389999999</v>
      </c>
      <c r="V299">
        <v>1</v>
      </c>
      <c r="W299" t="s">
        <v>295</v>
      </c>
      <c r="X299">
        <v>-77.013188999999997</v>
      </c>
      <c r="Y299">
        <v>38.953488999999998</v>
      </c>
      <c r="Z299">
        <v>4</v>
      </c>
      <c r="AA299" t="s">
        <v>569</v>
      </c>
    </row>
    <row r="300" spans="1:27" hidden="1" x14ac:dyDescent="0.25">
      <c r="A300" s="3">
        <v>125</v>
      </c>
      <c r="B300" t="s">
        <v>624</v>
      </c>
      <c r="C300" t="s">
        <v>570</v>
      </c>
      <c r="D300" s="3">
        <v>685</v>
      </c>
      <c r="E300" t="s">
        <v>69</v>
      </c>
      <c r="F300">
        <v>35040</v>
      </c>
      <c r="G300">
        <v>7482058.8779999996</v>
      </c>
      <c r="H300">
        <v>5698176</v>
      </c>
      <c r="I300">
        <v>13180234.880000001</v>
      </c>
      <c r="J300">
        <v>1</v>
      </c>
      <c r="K300" t="s">
        <v>45</v>
      </c>
      <c r="L300" t="s">
        <v>45</v>
      </c>
      <c r="M300">
        <v>366</v>
      </c>
      <c r="N300">
        <v>3</v>
      </c>
      <c r="O300">
        <v>16</v>
      </c>
      <c r="P300">
        <v>29</v>
      </c>
      <c r="Q300">
        <v>4.3715847000000002E-2</v>
      </c>
      <c r="R300">
        <v>7.9234973E-2</v>
      </c>
      <c r="S300">
        <v>8.1967210000000006E-3</v>
      </c>
      <c r="T300">
        <v>10922.71369</v>
      </c>
      <c r="U300">
        <v>213.52907759999999</v>
      </c>
      <c r="V300">
        <v>1</v>
      </c>
      <c r="W300" t="s">
        <v>295</v>
      </c>
      <c r="X300">
        <v>-77.014039100000005</v>
      </c>
      <c r="Y300">
        <v>38.953889599999997</v>
      </c>
      <c r="Z300">
        <v>4</v>
      </c>
      <c r="AA300" t="s">
        <v>571</v>
      </c>
    </row>
    <row r="301" spans="1:27" hidden="1" x14ac:dyDescent="0.25">
      <c r="A301" s="3">
        <v>178</v>
      </c>
      <c r="B301" t="s">
        <v>624</v>
      </c>
      <c r="C301" t="s">
        <v>434</v>
      </c>
      <c r="D301" s="3">
        <v>350</v>
      </c>
      <c r="E301" t="s">
        <v>38</v>
      </c>
      <c r="F301">
        <v>49116</v>
      </c>
      <c r="G301">
        <v>13661934</v>
      </c>
      <c r="H301">
        <v>6279240</v>
      </c>
      <c r="I301">
        <v>19941174</v>
      </c>
      <c r="J301">
        <v>1</v>
      </c>
      <c r="K301" t="s">
        <v>45</v>
      </c>
      <c r="L301" t="s">
        <v>45</v>
      </c>
      <c r="M301">
        <v>335</v>
      </c>
      <c r="N301">
        <v>3</v>
      </c>
      <c r="O301">
        <v>222</v>
      </c>
      <c r="P301">
        <v>72</v>
      </c>
      <c r="Q301">
        <v>0.66268656699999995</v>
      </c>
      <c r="R301">
        <v>0.214925373</v>
      </c>
      <c r="S301">
        <v>8.9552239999999995E-3</v>
      </c>
      <c r="T301">
        <v>39034.097139999998</v>
      </c>
      <c r="U301">
        <v>278.15648670000002</v>
      </c>
      <c r="V301">
        <v>1</v>
      </c>
      <c r="W301" t="s">
        <v>295</v>
      </c>
      <c r="X301">
        <v>-76.973765400000005</v>
      </c>
      <c r="Y301">
        <v>38.916426100000002</v>
      </c>
      <c r="Z301">
        <v>5</v>
      </c>
      <c r="AA301" t="s">
        <v>435</v>
      </c>
    </row>
    <row r="302" spans="1:27" hidden="1" x14ac:dyDescent="0.25">
      <c r="A302" s="3">
        <v>474</v>
      </c>
      <c r="B302" t="s">
        <v>625</v>
      </c>
      <c r="C302" t="s">
        <v>617</v>
      </c>
      <c r="D302" s="3">
        <v>350</v>
      </c>
      <c r="E302" t="s">
        <v>88</v>
      </c>
      <c r="F302">
        <v>49496</v>
      </c>
      <c r="G302">
        <v>0</v>
      </c>
      <c r="H302">
        <v>9900000</v>
      </c>
      <c r="I302">
        <v>9900000</v>
      </c>
      <c r="J302">
        <v>1</v>
      </c>
      <c r="M302">
        <v>244</v>
      </c>
      <c r="N302">
        <v>2</v>
      </c>
      <c r="O302">
        <v>0</v>
      </c>
      <c r="P302">
        <v>45</v>
      </c>
      <c r="Q302">
        <v>0</v>
      </c>
      <c r="R302">
        <v>0.18442623</v>
      </c>
      <c r="S302">
        <v>8.1967210000000006E-3</v>
      </c>
      <c r="T302">
        <v>0</v>
      </c>
      <c r="U302">
        <v>0</v>
      </c>
      <c r="V302">
        <v>1</v>
      </c>
      <c r="W302" t="s">
        <v>30</v>
      </c>
      <c r="X302">
        <v>-77.016715599999998</v>
      </c>
      <c r="Y302">
        <v>38.920216799999999</v>
      </c>
      <c r="Z302">
        <v>1</v>
      </c>
      <c r="AA302" t="s">
        <v>618</v>
      </c>
    </row>
    <row r="303" spans="1:27" hidden="1" x14ac:dyDescent="0.25">
      <c r="A303" s="3">
        <v>1117</v>
      </c>
      <c r="B303" t="s">
        <v>624</v>
      </c>
      <c r="C303" t="s">
        <v>436</v>
      </c>
      <c r="D303" s="3">
        <v>595</v>
      </c>
      <c r="E303" t="s">
        <v>27</v>
      </c>
      <c r="F303">
        <v>41118</v>
      </c>
      <c r="G303">
        <v>7254586</v>
      </c>
      <c r="H303">
        <v>9896832</v>
      </c>
      <c r="I303">
        <v>17151418</v>
      </c>
      <c r="J303">
        <v>1</v>
      </c>
      <c r="K303" t="s">
        <v>45</v>
      </c>
      <c r="L303" t="s">
        <v>45</v>
      </c>
      <c r="M303">
        <v>528</v>
      </c>
      <c r="N303">
        <v>31</v>
      </c>
      <c r="O303">
        <v>22</v>
      </c>
      <c r="P303">
        <v>30</v>
      </c>
      <c r="Q303">
        <v>4.1666666999999998E-2</v>
      </c>
      <c r="R303">
        <v>5.6818182000000002E-2</v>
      </c>
      <c r="S303">
        <v>5.8712120999999999E-2</v>
      </c>
      <c r="T303">
        <v>12192.58151</v>
      </c>
      <c r="U303">
        <v>176.43333820000001</v>
      </c>
      <c r="V303">
        <v>1</v>
      </c>
      <c r="W303" t="s">
        <v>295</v>
      </c>
      <c r="X303">
        <v>-77.0036779</v>
      </c>
      <c r="Y303">
        <v>38.941395</v>
      </c>
      <c r="Z303">
        <v>5</v>
      </c>
      <c r="AA303" t="s">
        <v>437</v>
      </c>
    </row>
    <row r="304" spans="1:27" hidden="1" x14ac:dyDescent="0.25">
      <c r="A304" s="3">
        <v>333</v>
      </c>
      <c r="B304" t="s">
        <v>625</v>
      </c>
      <c r="C304" t="s">
        <v>270</v>
      </c>
      <c r="D304" s="3">
        <v>587</v>
      </c>
      <c r="E304" t="s">
        <v>27</v>
      </c>
      <c r="F304">
        <v>69296</v>
      </c>
      <c r="G304">
        <v>2675972</v>
      </c>
      <c r="H304">
        <v>30313978</v>
      </c>
      <c r="I304">
        <v>32989950</v>
      </c>
      <c r="J304">
        <v>1</v>
      </c>
      <c r="K304" t="s">
        <v>137</v>
      </c>
      <c r="L304" t="s">
        <v>34</v>
      </c>
      <c r="M304">
        <v>500</v>
      </c>
      <c r="N304">
        <v>4</v>
      </c>
      <c r="O304">
        <v>98</v>
      </c>
      <c r="P304">
        <v>45</v>
      </c>
      <c r="Q304">
        <v>0.19600000000000001</v>
      </c>
      <c r="R304">
        <v>0.09</v>
      </c>
      <c r="S304">
        <v>8.0000000000000002E-3</v>
      </c>
      <c r="T304">
        <v>4558.7257239999999</v>
      </c>
      <c r="U304">
        <v>38.61654352</v>
      </c>
      <c r="V304">
        <v>1</v>
      </c>
      <c r="W304" t="s">
        <v>39</v>
      </c>
      <c r="X304">
        <v>-76.989800399999993</v>
      </c>
      <c r="Y304">
        <v>38.883482299999997</v>
      </c>
      <c r="Z304">
        <v>6</v>
      </c>
      <c r="AA304" t="s">
        <v>271</v>
      </c>
    </row>
    <row r="305" spans="1:27" hidden="1" x14ac:dyDescent="0.25">
      <c r="A305" s="3">
        <v>336</v>
      </c>
      <c r="B305" t="s">
        <v>625</v>
      </c>
      <c r="C305" t="s">
        <v>272</v>
      </c>
      <c r="D305" s="3">
        <v>278</v>
      </c>
      <c r="E305" t="s">
        <v>65</v>
      </c>
      <c r="F305">
        <v>69642</v>
      </c>
      <c r="G305">
        <v>0</v>
      </c>
      <c r="H305">
        <v>35095000</v>
      </c>
      <c r="I305">
        <v>35095000</v>
      </c>
      <c r="J305">
        <v>1</v>
      </c>
      <c r="L305" t="s">
        <v>54</v>
      </c>
      <c r="M305">
        <v>267</v>
      </c>
      <c r="N305">
        <v>27</v>
      </c>
      <c r="O305">
        <v>112</v>
      </c>
      <c r="P305">
        <v>44</v>
      </c>
      <c r="Q305">
        <v>0.419475655</v>
      </c>
      <c r="R305">
        <v>0.16479400699999999</v>
      </c>
      <c r="S305">
        <v>0.101123596</v>
      </c>
      <c r="T305">
        <v>0</v>
      </c>
      <c r="U305">
        <v>0</v>
      </c>
      <c r="V305">
        <v>1</v>
      </c>
      <c r="W305" t="s">
        <v>30</v>
      </c>
      <c r="X305">
        <v>-77.032481000000004</v>
      </c>
      <c r="Y305">
        <v>38.951334099999997</v>
      </c>
      <c r="Z305">
        <v>4</v>
      </c>
      <c r="AA305" t="s">
        <v>273</v>
      </c>
    </row>
    <row r="306" spans="1:27" hidden="1" x14ac:dyDescent="0.25">
      <c r="A306" s="3">
        <v>335</v>
      </c>
      <c r="B306" t="s">
        <v>625</v>
      </c>
      <c r="C306" t="s">
        <v>619</v>
      </c>
      <c r="D306" s="3">
        <v>500</v>
      </c>
      <c r="E306" t="s">
        <v>65</v>
      </c>
      <c r="F306">
        <v>86368</v>
      </c>
      <c r="G306">
        <v>42645563</v>
      </c>
      <c r="H306">
        <v>0</v>
      </c>
      <c r="I306">
        <v>42645563</v>
      </c>
      <c r="J306">
        <v>1</v>
      </c>
      <c r="L306" t="s">
        <v>70</v>
      </c>
      <c r="M306">
        <v>463</v>
      </c>
      <c r="N306">
        <v>7</v>
      </c>
      <c r="O306">
        <v>364</v>
      </c>
      <c r="P306">
        <v>68</v>
      </c>
      <c r="Q306">
        <v>0.78617710600000001</v>
      </c>
      <c r="R306">
        <v>0.14686825100000001</v>
      </c>
      <c r="S306">
        <v>1.511879E-2</v>
      </c>
      <c r="T306">
        <v>85291.126000000004</v>
      </c>
      <c r="U306">
        <v>493.76578130000001</v>
      </c>
      <c r="V306">
        <v>1</v>
      </c>
      <c r="W306" t="s">
        <v>39</v>
      </c>
      <c r="X306">
        <v>-76.988453300000003</v>
      </c>
      <c r="Y306">
        <v>38.904292699999999</v>
      </c>
      <c r="Z306">
        <v>5</v>
      </c>
      <c r="AA306" t="s">
        <v>620</v>
      </c>
    </row>
    <row r="307" spans="1:27" hidden="1" x14ac:dyDescent="0.25">
      <c r="A307" s="3">
        <v>338</v>
      </c>
      <c r="B307" t="s">
        <v>625</v>
      </c>
      <c r="C307" t="s">
        <v>274</v>
      </c>
      <c r="D307" s="3">
        <v>520</v>
      </c>
      <c r="E307" t="s">
        <v>65</v>
      </c>
      <c r="F307">
        <v>71092</v>
      </c>
      <c r="G307">
        <v>5208611</v>
      </c>
      <c r="H307">
        <v>0</v>
      </c>
      <c r="I307">
        <v>5208611</v>
      </c>
      <c r="J307">
        <v>1</v>
      </c>
      <c r="L307" t="s">
        <v>66</v>
      </c>
      <c r="M307">
        <v>350</v>
      </c>
      <c r="N307">
        <v>38</v>
      </c>
      <c r="O307">
        <v>214</v>
      </c>
      <c r="P307">
        <v>74</v>
      </c>
      <c r="Q307">
        <v>0.61142857100000003</v>
      </c>
      <c r="R307">
        <v>0.21142857100000001</v>
      </c>
      <c r="S307">
        <v>0.108571429</v>
      </c>
      <c r="T307">
        <v>10016.55962</v>
      </c>
      <c r="U307">
        <v>73.265782369999997</v>
      </c>
      <c r="V307">
        <v>1</v>
      </c>
      <c r="W307" t="s">
        <v>35</v>
      </c>
      <c r="X307">
        <v>-77.019146000000006</v>
      </c>
      <c r="Y307">
        <v>38.965877900000002</v>
      </c>
      <c r="Z307">
        <v>4</v>
      </c>
      <c r="AA307" t="s">
        <v>275</v>
      </c>
    </row>
    <row r="308" spans="1:27" hidden="1" x14ac:dyDescent="0.25">
      <c r="A308" s="3">
        <v>210</v>
      </c>
      <c r="B308" t="s">
        <v>624</v>
      </c>
      <c r="C308" t="s">
        <v>438</v>
      </c>
      <c r="D308" s="3">
        <v>624</v>
      </c>
      <c r="E308" t="s">
        <v>65</v>
      </c>
      <c r="F308">
        <v>46835</v>
      </c>
      <c r="G308">
        <v>12280675</v>
      </c>
      <c r="H308">
        <v>8228616</v>
      </c>
      <c r="I308">
        <v>20509291</v>
      </c>
      <c r="J308">
        <v>1</v>
      </c>
      <c r="K308" t="s">
        <v>45</v>
      </c>
      <c r="L308" t="s">
        <v>45</v>
      </c>
      <c r="M308">
        <v>439</v>
      </c>
      <c r="N308">
        <v>13</v>
      </c>
      <c r="O308">
        <v>223</v>
      </c>
      <c r="P308">
        <v>35</v>
      </c>
      <c r="Q308">
        <v>0.50797266500000005</v>
      </c>
      <c r="R308">
        <v>7.9726650999999996E-2</v>
      </c>
      <c r="S308">
        <v>2.9612756E-2</v>
      </c>
      <c r="T308">
        <v>19680.568910000002</v>
      </c>
      <c r="U308">
        <v>262.2114871</v>
      </c>
      <c r="V308">
        <v>1</v>
      </c>
      <c r="W308" t="s">
        <v>295</v>
      </c>
      <c r="X308">
        <v>-76.995798100000002</v>
      </c>
      <c r="Y308">
        <v>38.923661799999998</v>
      </c>
      <c r="Z308">
        <v>5</v>
      </c>
      <c r="AA308" t="s">
        <v>439</v>
      </c>
    </row>
    <row r="309" spans="1:27" hidden="1" x14ac:dyDescent="0.25">
      <c r="A309" s="3">
        <v>463</v>
      </c>
      <c r="B309" t="s">
        <v>625</v>
      </c>
      <c r="C309" t="s">
        <v>276</v>
      </c>
      <c r="D309" s="3">
        <v>1700</v>
      </c>
      <c r="E309" t="s">
        <v>38</v>
      </c>
      <c r="F309">
        <v>376448</v>
      </c>
      <c r="G309">
        <v>114246156</v>
      </c>
      <c r="H309">
        <v>0</v>
      </c>
      <c r="I309">
        <v>114246156</v>
      </c>
      <c r="J309">
        <v>1</v>
      </c>
      <c r="M309">
        <v>1788</v>
      </c>
      <c r="N309">
        <v>106</v>
      </c>
      <c r="O309">
        <v>550</v>
      </c>
      <c r="P309">
        <v>263</v>
      </c>
      <c r="Q309">
        <v>0.30760626400000002</v>
      </c>
      <c r="R309">
        <v>0.14709172300000001</v>
      </c>
      <c r="S309">
        <v>5.9284115999999998E-2</v>
      </c>
      <c r="T309">
        <v>67203.621180000002</v>
      </c>
      <c r="U309">
        <v>303.48456090000002</v>
      </c>
      <c r="V309">
        <v>1</v>
      </c>
      <c r="W309" t="s">
        <v>39</v>
      </c>
      <c r="X309">
        <v>-77.076414700000001</v>
      </c>
      <c r="Y309">
        <v>38.950414700000003</v>
      </c>
      <c r="Z309">
        <v>3</v>
      </c>
      <c r="AA309" t="s">
        <v>277</v>
      </c>
    </row>
    <row r="310" spans="1:27" hidden="1" x14ac:dyDescent="0.25">
      <c r="A310" s="3">
        <v>464</v>
      </c>
      <c r="B310" t="s">
        <v>625</v>
      </c>
      <c r="C310" t="s">
        <v>278</v>
      </c>
      <c r="D310" s="3">
        <v>1000</v>
      </c>
      <c r="E310" t="s">
        <v>38</v>
      </c>
      <c r="F310">
        <v>253406</v>
      </c>
      <c r="G310">
        <v>107742134</v>
      </c>
      <c r="H310">
        <v>0</v>
      </c>
      <c r="I310">
        <v>107742134</v>
      </c>
      <c r="J310">
        <v>1</v>
      </c>
      <c r="M310">
        <v>639</v>
      </c>
      <c r="N310">
        <v>6</v>
      </c>
      <c r="O310">
        <v>501</v>
      </c>
      <c r="P310">
        <v>193</v>
      </c>
      <c r="Q310">
        <v>0.78403755900000005</v>
      </c>
      <c r="R310">
        <v>0.30203442899999999</v>
      </c>
      <c r="S310">
        <v>9.3896710000000005E-3</v>
      </c>
      <c r="T310">
        <v>107742.13400000001</v>
      </c>
      <c r="U310">
        <v>425.17593900000003</v>
      </c>
      <c r="V310">
        <v>1</v>
      </c>
      <c r="W310" t="s">
        <v>43</v>
      </c>
      <c r="X310">
        <v>-76.922713400000006</v>
      </c>
      <c r="Y310">
        <v>38.896776299999999</v>
      </c>
      <c r="Z310">
        <v>7</v>
      </c>
      <c r="AA310" t="s">
        <v>279</v>
      </c>
    </row>
    <row r="311" spans="1:27" hidden="1" x14ac:dyDescent="0.25">
      <c r="A311" s="3">
        <v>128</v>
      </c>
      <c r="B311" t="s">
        <v>624</v>
      </c>
      <c r="C311" t="s">
        <v>440</v>
      </c>
      <c r="D311" s="3">
        <v>100</v>
      </c>
      <c r="E311" t="s">
        <v>88</v>
      </c>
      <c r="F311">
        <v>11709</v>
      </c>
      <c r="G311">
        <v>2831123</v>
      </c>
      <c r="H311">
        <v>2099328</v>
      </c>
      <c r="I311">
        <v>4930451</v>
      </c>
      <c r="J311">
        <v>1</v>
      </c>
      <c r="K311" t="s">
        <v>45</v>
      </c>
      <c r="L311" t="s">
        <v>45</v>
      </c>
      <c r="M311">
        <v>112</v>
      </c>
      <c r="N311">
        <v>7</v>
      </c>
      <c r="O311">
        <v>0</v>
      </c>
      <c r="P311">
        <v>10</v>
      </c>
      <c r="Q311">
        <v>0</v>
      </c>
      <c r="R311">
        <v>8.9285714000000002E-2</v>
      </c>
      <c r="S311">
        <v>6.25E-2</v>
      </c>
      <c r="T311">
        <v>28311.23</v>
      </c>
      <c r="U311">
        <v>241.79033219999999</v>
      </c>
      <c r="V311">
        <v>1</v>
      </c>
      <c r="W311" t="s">
        <v>295</v>
      </c>
      <c r="X311">
        <v>-77.032738199999997</v>
      </c>
      <c r="Y311">
        <v>38.9277886</v>
      </c>
      <c r="Z311">
        <v>1</v>
      </c>
      <c r="AA311" t="s">
        <v>441</v>
      </c>
    </row>
    <row r="312" spans="1:27" hidden="1" x14ac:dyDescent="0.25">
      <c r="A312" s="3">
        <v>947</v>
      </c>
      <c r="B312" t="s">
        <v>625</v>
      </c>
      <c r="C312" t="s">
        <v>87</v>
      </c>
      <c r="D312" s="3" t="s">
        <v>45</v>
      </c>
      <c r="E312" t="s">
        <v>88</v>
      </c>
      <c r="F312">
        <v>63800</v>
      </c>
      <c r="G312">
        <v>0</v>
      </c>
      <c r="H312" t="s">
        <v>45</v>
      </c>
      <c r="I312" t="s">
        <v>45</v>
      </c>
      <c r="J312" t="s">
        <v>45</v>
      </c>
      <c r="K312" t="s">
        <v>45</v>
      </c>
      <c r="L312" t="s">
        <v>45</v>
      </c>
      <c r="M312">
        <v>5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 t="s">
        <v>45</v>
      </c>
      <c r="U312">
        <v>0</v>
      </c>
      <c r="V312" t="s">
        <v>45</v>
      </c>
      <c r="W312" t="s">
        <v>30</v>
      </c>
      <c r="X312">
        <v>-77.006549000000007</v>
      </c>
      <c r="Y312">
        <v>38.9127078</v>
      </c>
      <c r="Z312">
        <v>5</v>
      </c>
      <c r="AA312" t="s">
        <v>89</v>
      </c>
    </row>
  </sheetData>
  <autoFilter ref="A1:AI312">
    <filterColumn colId="26">
      <filters>
        <filter val="Carlos Rosario International Harvard Street Campus"/>
      </filters>
    </filterColumn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opLeftCell="B1" workbookViewId="0">
      <selection activeCell="D5" sqref="D5"/>
    </sheetView>
  </sheetViews>
  <sheetFormatPr defaultRowHeight="15" x14ac:dyDescent="0.25"/>
  <cols>
    <col min="1" max="1" width="13.140625" customWidth="1"/>
    <col min="2" max="2" width="20.7109375" bestFit="1" customWidth="1"/>
    <col min="3" max="3" width="14.28515625" customWidth="1"/>
    <col min="4" max="4" width="20.28515625" customWidth="1"/>
    <col min="5" max="5" width="28" customWidth="1"/>
    <col min="6" max="6" width="21.7109375" customWidth="1"/>
    <col min="7" max="7" width="16.28515625" customWidth="1"/>
    <col min="8" max="8" width="21" customWidth="1"/>
    <col min="9" max="9" width="17.42578125" bestFit="1" customWidth="1"/>
  </cols>
  <sheetData>
    <row r="1" spans="1:9" x14ac:dyDescent="0.25">
      <c r="A1" s="69" t="s">
        <v>20</v>
      </c>
      <c r="B1" t="s">
        <v>730</v>
      </c>
    </row>
    <row r="3" spans="1:9" x14ac:dyDescent="0.25">
      <c r="A3" s="69" t="s">
        <v>720</v>
      </c>
      <c r="B3" t="s">
        <v>726</v>
      </c>
      <c r="C3" t="s">
        <v>725</v>
      </c>
      <c r="D3" t="s">
        <v>722</v>
      </c>
      <c r="E3" t="s">
        <v>723</v>
      </c>
      <c r="F3" t="s">
        <v>724</v>
      </c>
      <c r="G3" t="s">
        <v>727</v>
      </c>
      <c r="H3" t="s">
        <v>728</v>
      </c>
      <c r="I3" t="s">
        <v>729</v>
      </c>
    </row>
    <row r="4" spans="1:9" x14ac:dyDescent="0.25">
      <c r="A4" s="70" t="s">
        <v>625</v>
      </c>
      <c r="B4" s="72">
        <v>47257</v>
      </c>
      <c r="C4" s="72">
        <v>23013</v>
      </c>
      <c r="D4" s="73">
        <v>2588816477</v>
      </c>
      <c r="E4" s="73">
        <v>1056064716</v>
      </c>
      <c r="F4" s="73">
        <v>3735254755.1346002</v>
      </c>
      <c r="G4" s="71">
        <v>13809831</v>
      </c>
      <c r="H4" s="71">
        <v>58551</v>
      </c>
      <c r="I4" s="71">
        <v>13809831</v>
      </c>
    </row>
    <row r="5" spans="1:9" x14ac:dyDescent="0.25">
      <c r="A5" s="70" t="s">
        <v>624</v>
      </c>
      <c r="B5" s="72">
        <v>38380</v>
      </c>
      <c r="C5" s="72">
        <v>17458</v>
      </c>
      <c r="D5" s="73">
        <v>991506186</v>
      </c>
      <c r="E5" s="73">
        <v>730021056</v>
      </c>
      <c r="F5" s="73">
        <v>1721527242</v>
      </c>
      <c r="G5" s="71">
        <v>5298130</v>
      </c>
      <c r="H5" s="71">
        <v>44538</v>
      </c>
      <c r="I5" s="71">
        <v>5298130</v>
      </c>
    </row>
    <row r="6" spans="1:9" x14ac:dyDescent="0.25">
      <c r="A6" s="70" t="s">
        <v>721</v>
      </c>
      <c r="B6" s="72">
        <v>85637</v>
      </c>
      <c r="C6" s="72">
        <v>40471</v>
      </c>
      <c r="D6" s="73">
        <v>3580322663</v>
      </c>
      <c r="E6" s="73">
        <v>1786085772</v>
      </c>
      <c r="F6" s="73">
        <v>5456781997.1345997</v>
      </c>
      <c r="G6" s="71">
        <v>19107961</v>
      </c>
      <c r="H6" s="71">
        <v>103089</v>
      </c>
      <c r="I6" s="71">
        <v>19107961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AE311"/>
  <sheetViews>
    <sheetView tabSelected="1" topLeftCell="V151" zoomScale="90" zoomScaleNormal="90" workbookViewId="0">
      <selection activeCell="AH165" sqref="AH165"/>
    </sheetView>
  </sheetViews>
  <sheetFormatPr defaultColWidth="11.42578125" defaultRowHeight="15" x14ac:dyDescent="0.25"/>
  <cols>
    <col min="1" max="1" width="11.42578125" style="3"/>
    <col min="3" max="3" width="11.42578125" style="62"/>
    <col min="4" max="4" width="36.5703125" customWidth="1"/>
    <col min="5" max="5" width="29.7109375" customWidth="1"/>
    <col min="6" max="6" width="11.42578125" style="3"/>
    <col min="7" max="7" width="11.42578125" style="101"/>
    <col min="8" max="8" width="14.5703125" style="3" customWidth="1"/>
    <col min="9" max="9" width="17" style="73" customWidth="1"/>
    <col min="11" max="11" width="11.42578125" style="3"/>
    <col min="12" max="12" width="15.42578125" customWidth="1"/>
    <col min="15" max="15" width="15.140625" style="73" customWidth="1"/>
    <col min="17" max="20" width="11.42578125" style="3"/>
    <col min="21" max="23" width="11.42578125" style="58"/>
    <col min="24" max="24" width="11.42578125" style="101"/>
    <col min="25" max="26" width="11.42578125" style="60"/>
  </cols>
  <sheetData>
    <row r="1" spans="1:31" x14ac:dyDescent="0.25">
      <c r="D1" s="105"/>
      <c r="E1" s="105"/>
      <c r="F1" s="106"/>
      <c r="G1" s="107"/>
      <c r="H1" s="106"/>
      <c r="I1" s="108" t="s">
        <v>834</v>
      </c>
      <c r="J1" s="105" t="s">
        <v>825</v>
      </c>
      <c r="K1" s="106" t="s">
        <v>832</v>
      </c>
      <c r="L1" s="105" t="s">
        <v>835</v>
      </c>
      <c r="M1" s="105" t="s">
        <v>826</v>
      </c>
      <c r="N1" s="105" t="s">
        <v>833</v>
      </c>
      <c r="O1" s="108"/>
      <c r="P1" s="105"/>
      <c r="Q1" s="106"/>
      <c r="R1" s="106"/>
      <c r="S1" s="106"/>
      <c r="T1" s="106"/>
      <c r="U1" s="109"/>
      <c r="V1" s="109"/>
      <c r="W1" s="109"/>
      <c r="X1" s="107"/>
      <c r="Y1" s="110"/>
      <c r="Z1" s="110"/>
      <c r="AA1" s="105"/>
      <c r="AB1" s="105"/>
      <c r="AC1" s="105"/>
      <c r="AD1" s="105"/>
      <c r="AE1" s="105"/>
    </row>
    <row r="2" spans="1:31" s="65" customFormat="1" ht="45" x14ac:dyDescent="0.25">
      <c r="A2" s="3" t="s">
        <v>0</v>
      </c>
      <c r="B2" t="s">
        <v>623</v>
      </c>
      <c r="C2" s="65" t="s">
        <v>24</v>
      </c>
      <c r="D2" s="65" t="s">
        <v>25</v>
      </c>
      <c r="E2" s="65" t="s">
        <v>1</v>
      </c>
      <c r="F2" s="65" t="s">
        <v>2</v>
      </c>
      <c r="G2" s="99" t="s">
        <v>3</v>
      </c>
      <c r="H2" s="65" t="s">
        <v>4</v>
      </c>
      <c r="I2" s="67" t="s">
        <v>5</v>
      </c>
      <c r="J2" t="s">
        <v>21</v>
      </c>
      <c r="K2" s="3" t="s">
        <v>712</v>
      </c>
      <c r="L2" s="65" t="s">
        <v>6</v>
      </c>
      <c r="O2" s="67" t="s">
        <v>7</v>
      </c>
      <c r="P2" t="s">
        <v>9</v>
      </c>
      <c r="Q2" s="65" t="s">
        <v>11</v>
      </c>
      <c r="R2" s="3" t="s">
        <v>12</v>
      </c>
      <c r="S2" s="3" t="s">
        <v>13</v>
      </c>
      <c r="T2" s="3" t="s">
        <v>14</v>
      </c>
      <c r="U2" s="66" t="s">
        <v>15</v>
      </c>
      <c r="V2" s="66" t="s">
        <v>16</v>
      </c>
      <c r="W2" s="66" t="s">
        <v>17</v>
      </c>
      <c r="X2" s="99" t="s">
        <v>710</v>
      </c>
      <c r="Y2" s="67" t="s">
        <v>18</v>
      </c>
      <c r="Z2" s="67" t="s">
        <v>19</v>
      </c>
      <c r="AA2" s="65" t="s">
        <v>20</v>
      </c>
      <c r="AB2" t="s">
        <v>711</v>
      </c>
      <c r="AC2" t="s">
        <v>10</v>
      </c>
      <c r="AD2" t="s">
        <v>22</v>
      </c>
      <c r="AE2" t="s">
        <v>740</v>
      </c>
    </row>
    <row r="3" spans="1:31" x14ac:dyDescent="0.25">
      <c r="A3" s="3" t="s">
        <v>45</v>
      </c>
      <c r="B3" t="s">
        <v>624</v>
      </c>
      <c r="C3" s="62">
        <v>4</v>
      </c>
      <c r="D3" t="s">
        <v>867</v>
      </c>
      <c r="E3" t="s">
        <v>442</v>
      </c>
      <c r="F3" s="3" t="s">
        <v>45</v>
      </c>
      <c r="G3" s="100" t="s">
        <v>824</v>
      </c>
      <c r="H3" s="3" t="s">
        <v>45</v>
      </c>
      <c r="I3" s="50">
        <v>1013952</v>
      </c>
      <c r="J3" s="53" t="s">
        <v>295</v>
      </c>
      <c r="K3" t="s">
        <v>45</v>
      </c>
      <c r="L3" s="50">
        <v>0</v>
      </c>
      <c r="M3" s="104" t="s">
        <v>824</v>
      </c>
      <c r="N3" s="104" t="s">
        <v>45</v>
      </c>
      <c r="O3" s="50">
        <v>1013952</v>
      </c>
      <c r="P3" t="s">
        <v>45</v>
      </c>
      <c r="Q3" s="3" t="s">
        <v>45</v>
      </c>
      <c r="R3" s="3" t="s">
        <v>45</v>
      </c>
      <c r="S3" s="3" t="s">
        <v>45</v>
      </c>
      <c r="T3" s="3" t="s">
        <v>45</v>
      </c>
      <c r="U3" s="58" t="s">
        <v>45</v>
      </c>
      <c r="V3" s="58" t="s">
        <v>45</v>
      </c>
      <c r="W3" s="58" t="s">
        <v>45</v>
      </c>
      <c r="X3" s="3" t="s">
        <v>45</v>
      </c>
      <c r="Y3" s="60" t="s">
        <v>45</v>
      </c>
      <c r="Z3" s="60" t="s">
        <v>45</v>
      </c>
      <c r="AA3">
        <v>0</v>
      </c>
      <c r="AB3" t="s">
        <v>45</v>
      </c>
      <c r="AC3" t="s">
        <v>45</v>
      </c>
      <c r="AD3">
        <v>-77.014130699999995</v>
      </c>
      <c r="AE3">
        <v>38.942506600000002</v>
      </c>
    </row>
    <row r="4" spans="1:31" s="52" customFormat="1" x14ac:dyDescent="0.25">
      <c r="A4" s="51">
        <v>233</v>
      </c>
      <c r="B4" s="52" t="s">
        <v>624</v>
      </c>
      <c r="C4" s="63">
        <v>5</v>
      </c>
      <c r="D4" s="52" t="s">
        <v>757</v>
      </c>
      <c r="E4" s="52" t="s">
        <v>574</v>
      </c>
      <c r="F4" s="51">
        <v>75</v>
      </c>
      <c r="G4" s="102" t="s">
        <v>46</v>
      </c>
      <c r="H4" s="51">
        <v>9375</v>
      </c>
      <c r="I4" s="93">
        <v>344926.31578947365</v>
      </c>
      <c r="J4" s="52" t="s">
        <v>295</v>
      </c>
      <c r="K4" s="52" t="s">
        <v>45</v>
      </c>
      <c r="L4" s="93">
        <v>2104589.4736842103</v>
      </c>
      <c r="M4" s="93" t="s">
        <v>827</v>
      </c>
      <c r="N4" s="93" t="s">
        <v>828</v>
      </c>
      <c r="O4" s="93">
        <v>2449515.789473684</v>
      </c>
      <c r="P4" s="52" t="s">
        <v>45</v>
      </c>
      <c r="Q4" s="91">
        <v>112</v>
      </c>
      <c r="R4" s="51">
        <v>0</v>
      </c>
      <c r="S4" s="51">
        <v>0</v>
      </c>
      <c r="T4" s="51">
        <v>0</v>
      </c>
      <c r="U4" s="59">
        <v>0</v>
      </c>
      <c r="V4" s="59">
        <v>0</v>
      </c>
      <c r="W4" s="59">
        <v>0</v>
      </c>
      <c r="X4" s="51">
        <v>83</v>
      </c>
      <c r="Y4" s="61">
        <v>4228.1290322580599</v>
      </c>
      <c r="Z4" s="61">
        <v>83.886080000000007</v>
      </c>
      <c r="AA4" s="52">
        <v>1</v>
      </c>
      <c r="AB4" s="52" t="s">
        <v>45</v>
      </c>
      <c r="AC4" s="52" t="s">
        <v>45</v>
      </c>
      <c r="AD4" s="52">
        <v>-76.997171300000005</v>
      </c>
      <c r="AE4" s="52">
        <v>38.923797499999999</v>
      </c>
    </row>
    <row r="5" spans="1:31" s="52" customFormat="1" x14ac:dyDescent="0.25">
      <c r="A5" s="51">
        <v>233</v>
      </c>
      <c r="B5" s="52" t="s">
        <v>624</v>
      </c>
      <c r="C5" s="63">
        <v>8</v>
      </c>
      <c r="D5" s="52" t="s">
        <v>756</v>
      </c>
      <c r="E5" s="54" t="s">
        <v>719</v>
      </c>
      <c r="F5" s="51">
        <v>111</v>
      </c>
      <c r="G5" s="102" t="s">
        <v>46</v>
      </c>
      <c r="H5" s="51">
        <v>12000</v>
      </c>
      <c r="I5" s="93">
        <v>441505.68421052629</v>
      </c>
      <c r="J5" s="52" t="s">
        <v>295</v>
      </c>
      <c r="K5" s="52" t="s">
        <v>45</v>
      </c>
      <c r="L5" s="93">
        <v>2693874.5263157892</v>
      </c>
      <c r="M5" s="93" t="s">
        <v>827</v>
      </c>
      <c r="N5" s="93" t="s">
        <v>828</v>
      </c>
      <c r="O5" s="93">
        <v>3135380.2105263155</v>
      </c>
      <c r="P5" s="52" t="s">
        <v>45</v>
      </c>
      <c r="Q5" s="91">
        <v>144</v>
      </c>
      <c r="R5" s="51">
        <v>0</v>
      </c>
      <c r="S5" s="51">
        <v>0</v>
      </c>
      <c r="T5" s="51">
        <v>0</v>
      </c>
      <c r="U5" s="59">
        <v>0</v>
      </c>
      <c r="V5" s="59">
        <v>0</v>
      </c>
      <c r="W5" s="59">
        <v>0</v>
      </c>
      <c r="X5" s="51">
        <v>83</v>
      </c>
      <c r="Y5" s="61">
        <v>4228.1290322580599</v>
      </c>
      <c r="Z5" s="61">
        <v>65.536000000000001</v>
      </c>
      <c r="AA5" s="52">
        <v>1</v>
      </c>
      <c r="AB5" s="52" t="s">
        <v>45</v>
      </c>
      <c r="AC5" s="52" t="s">
        <v>45</v>
      </c>
      <c r="AD5" s="52">
        <v>-76.999883600000004</v>
      </c>
      <c r="AE5" s="52">
        <v>38.842742999999999</v>
      </c>
    </row>
    <row r="6" spans="1:31" x14ac:dyDescent="0.25">
      <c r="A6" s="3">
        <v>217</v>
      </c>
      <c r="B6" t="s">
        <v>624</v>
      </c>
      <c r="C6" s="62">
        <v>8</v>
      </c>
      <c r="D6" t="s">
        <v>758</v>
      </c>
      <c r="E6" t="s">
        <v>294</v>
      </c>
      <c r="F6" s="3">
        <v>350</v>
      </c>
      <c r="G6" s="101" t="s">
        <v>27</v>
      </c>
      <c r="H6" s="3">
        <v>23302</v>
      </c>
      <c r="I6" s="50">
        <v>3963509</v>
      </c>
      <c r="J6" t="s">
        <v>295</v>
      </c>
      <c r="K6" t="s">
        <v>45</v>
      </c>
      <c r="L6" s="50">
        <v>5004648</v>
      </c>
      <c r="M6" s="104" t="s">
        <v>827</v>
      </c>
      <c r="N6" s="104" t="s">
        <v>828</v>
      </c>
      <c r="O6" s="50">
        <v>8968157</v>
      </c>
      <c r="P6" t="s">
        <v>45</v>
      </c>
      <c r="Q6" s="3">
        <v>267</v>
      </c>
      <c r="R6" s="3">
        <v>1</v>
      </c>
      <c r="S6" s="3">
        <v>132</v>
      </c>
      <c r="T6" s="3">
        <v>23</v>
      </c>
      <c r="U6" s="58">
        <v>0.49438202247190999</v>
      </c>
      <c r="V6" s="58">
        <v>8.6142322097378293E-2</v>
      </c>
      <c r="W6" s="58">
        <v>3.7453183520599299E-3</v>
      </c>
      <c r="X6" s="3">
        <v>87</v>
      </c>
      <c r="Y6" s="60">
        <v>11324.3114285714</v>
      </c>
      <c r="Z6" s="60">
        <v>170.09308213887201</v>
      </c>
      <c r="AA6">
        <v>1</v>
      </c>
      <c r="AB6" t="s">
        <v>45</v>
      </c>
      <c r="AC6" t="s">
        <v>45</v>
      </c>
      <c r="AD6">
        <v>-76.9836028</v>
      </c>
      <c r="AE6">
        <v>38.841696399999996</v>
      </c>
    </row>
    <row r="7" spans="1:31" x14ac:dyDescent="0.25">
      <c r="A7" s="3">
        <v>1100</v>
      </c>
      <c r="B7" t="s">
        <v>624</v>
      </c>
      <c r="C7" s="62">
        <v>8</v>
      </c>
      <c r="D7" t="s">
        <v>759</v>
      </c>
      <c r="E7" t="s">
        <v>297</v>
      </c>
      <c r="F7" s="3">
        <v>450</v>
      </c>
      <c r="G7" s="101" t="s">
        <v>69</v>
      </c>
      <c r="H7" s="3">
        <v>33177</v>
      </c>
      <c r="I7" s="50">
        <v>2316432</v>
      </c>
      <c r="J7" t="s">
        <v>295</v>
      </c>
      <c r="K7" t="s">
        <v>45</v>
      </c>
      <c r="L7" s="50">
        <v>7141464</v>
      </c>
      <c r="M7" s="104" t="s">
        <v>827</v>
      </c>
      <c r="N7" s="104" t="s">
        <v>828</v>
      </c>
      <c r="O7" s="50">
        <v>9457896</v>
      </c>
      <c r="P7" t="s">
        <v>45</v>
      </c>
      <c r="Q7" s="3">
        <v>381</v>
      </c>
      <c r="R7" s="3">
        <v>0</v>
      </c>
      <c r="S7" s="3">
        <v>192</v>
      </c>
      <c r="T7" s="3">
        <v>51</v>
      </c>
      <c r="U7" s="58">
        <v>0.50393700787401596</v>
      </c>
      <c r="V7" s="58">
        <v>0.133858267716535</v>
      </c>
      <c r="W7" s="58">
        <v>0</v>
      </c>
      <c r="X7" s="3">
        <v>87</v>
      </c>
      <c r="Y7" s="60">
        <v>5147.6266666666697</v>
      </c>
      <c r="Z7" s="60">
        <v>69.820417759291104</v>
      </c>
      <c r="AA7">
        <v>1</v>
      </c>
      <c r="AB7" t="s">
        <v>45</v>
      </c>
      <c r="AC7" t="s">
        <v>45</v>
      </c>
      <c r="AD7">
        <v>-76.992408499999996</v>
      </c>
      <c r="AE7">
        <v>38.834426999999998</v>
      </c>
    </row>
    <row r="8" spans="1:31" x14ac:dyDescent="0.25">
      <c r="A8" s="3">
        <v>202</v>
      </c>
      <c r="B8" t="s">
        <v>625</v>
      </c>
      <c r="C8" s="62">
        <v>7</v>
      </c>
      <c r="D8" t="s">
        <v>31</v>
      </c>
      <c r="E8" t="s">
        <v>26</v>
      </c>
      <c r="F8">
        <v>442</v>
      </c>
      <c r="G8" s="101" t="s">
        <v>27</v>
      </c>
      <c r="H8">
        <v>57100</v>
      </c>
      <c r="I8" s="73">
        <v>8916</v>
      </c>
      <c r="J8" t="s">
        <v>30</v>
      </c>
      <c r="K8" s="3" t="s">
        <v>45</v>
      </c>
      <c r="L8">
        <v>12115000</v>
      </c>
      <c r="M8" t="s">
        <v>35</v>
      </c>
      <c r="N8">
        <v>2019</v>
      </c>
      <c r="O8" s="73">
        <v>14515000</v>
      </c>
      <c r="P8" t="s">
        <v>28</v>
      </c>
      <c r="Q8">
        <v>262</v>
      </c>
      <c r="R8">
        <v>1</v>
      </c>
      <c r="S8">
        <v>214</v>
      </c>
      <c r="T8">
        <v>42</v>
      </c>
      <c r="U8">
        <v>0.81679389312977102</v>
      </c>
      <c r="V8">
        <v>0.16030534351145001</v>
      </c>
      <c r="W8">
        <v>3.81679389312977E-3</v>
      </c>
      <c r="X8" s="101">
        <v>218</v>
      </c>
      <c r="Y8">
        <v>20.171945701357501</v>
      </c>
      <c r="Z8">
        <v>0.15614711033275</v>
      </c>
      <c r="AA8">
        <v>1</v>
      </c>
      <c r="AB8" t="s">
        <v>713</v>
      </c>
      <c r="AC8" t="s">
        <v>29</v>
      </c>
      <c r="AD8">
        <v>-76.933354699999995</v>
      </c>
      <c r="AE8">
        <v>38.897008100000001</v>
      </c>
    </row>
    <row r="9" spans="1:31" x14ac:dyDescent="0.25">
      <c r="A9" s="3" t="s">
        <v>45</v>
      </c>
      <c r="B9" t="s">
        <v>624</v>
      </c>
      <c r="C9" s="62">
        <v>5</v>
      </c>
      <c r="D9" s="53" t="s">
        <v>903</v>
      </c>
      <c r="E9" t="s">
        <v>444</v>
      </c>
      <c r="F9" s="3" t="s">
        <v>45</v>
      </c>
      <c r="G9" s="100" t="s">
        <v>824</v>
      </c>
      <c r="H9" s="3" t="s">
        <v>45</v>
      </c>
      <c r="I9" s="50">
        <v>1226332</v>
      </c>
      <c r="J9" s="53" t="s">
        <v>295</v>
      </c>
      <c r="K9" t="s">
        <v>45</v>
      </c>
      <c r="L9" s="50">
        <v>0</v>
      </c>
      <c r="M9" s="104" t="s">
        <v>824</v>
      </c>
      <c r="N9" s="104" t="s">
        <v>45</v>
      </c>
      <c r="O9" s="50">
        <v>1226332</v>
      </c>
      <c r="P9" t="s">
        <v>45</v>
      </c>
      <c r="Q9" s="3" t="s">
        <v>45</v>
      </c>
      <c r="R9" s="3" t="s">
        <v>45</v>
      </c>
      <c r="S9" s="3" t="s">
        <v>45</v>
      </c>
      <c r="T9" s="3" t="s">
        <v>45</v>
      </c>
      <c r="U9" s="58" t="s">
        <v>45</v>
      </c>
      <c r="V9" s="58" t="s">
        <v>45</v>
      </c>
      <c r="W9" s="58" t="s">
        <v>45</v>
      </c>
      <c r="X9" s="3" t="s">
        <v>45</v>
      </c>
      <c r="Y9" s="60" t="s">
        <v>45</v>
      </c>
      <c r="Z9" s="60" t="s">
        <v>45</v>
      </c>
      <c r="AA9">
        <v>0</v>
      </c>
      <c r="AB9" t="s">
        <v>45</v>
      </c>
      <c r="AC9" t="s">
        <v>45</v>
      </c>
      <c r="AD9">
        <v>-76.982394499999998</v>
      </c>
      <c r="AE9">
        <v>38.941080200000002</v>
      </c>
    </row>
    <row r="10" spans="1:31" x14ac:dyDescent="0.25">
      <c r="A10" s="3">
        <v>203</v>
      </c>
      <c r="B10" t="s">
        <v>625</v>
      </c>
      <c r="C10" s="62">
        <v>2</v>
      </c>
      <c r="D10" t="s">
        <v>36</v>
      </c>
      <c r="E10" t="s">
        <v>32</v>
      </c>
      <c r="F10">
        <v>400</v>
      </c>
      <c r="G10" s="101" t="s">
        <v>27</v>
      </c>
      <c r="H10">
        <v>70800</v>
      </c>
      <c r="I10" s="73">
        <v>5993305</v>
      </c>
      <c r="J10" t="s">
        <v>35</v>
      </c>
      <c r="K10">
        <v>2012</v>
      </c>
      <c r="L10">
        <v>0</v>
      </c>
      <c r="M10" t="s">
        <v>836</v>
      </c>
      <c r="O10" s="73">
        <v>5993305</v>
      </c>
      <c r="P10" t="s">
        <v>33</v>
      </c>
      <c r="Q10">
        <v>345</v>
      </c>
      <c r="R10">
        <v>6</v>
      </c>
      <c r="S10">
        <v>254</v>
      </c>
      <c r="T10">
        <v>90</v>
      </c>
      <c r="U10">
        <v>0.73623188405797102</v>
      </c>
      <c r="V10">
        <v>0.26086956521739102</v>
      </c>
      <c r="W10">
        <v>1.7391304347826101E-2</v>
      </c>
      <c r="X10" s="101">
        <v>205</v>
      </c>
      <c r="Y10">
        <v>14983.262500000001</v>
      </c>
      <c r="Z10">
        <v>84.651200564971703</v>
      </c>
      <c r="AA10">
        <v>1</v>
      </c>
      <c r="AB10" t="s">
        <v>714</v>
      </c>
      <c r="AC10" t="s">
        <v>34</v>
      </c>
      <c r="AD10">
        <v>-77.029122099999995</v>
      </c>
      <c r="AE10">
        <v>38.901592600000001</v>
      </c>
    </row>
    <row r="11" spans="1:31" x14ac:dyDescent="0.25">
      <c r="A11" s="3">
        <v>450</v>
      </c>
      <c r="B11" t="s">
        <v>625</v>
      </c>
      <c r="C11" s="62">
        <v>8</v>
      </c>
      <c r="D11" t="s">
        <v>40</v>
      </c>
      <c r="E11" t="s">
        <v>37</v>
      </c>
      <c r="F11">
        <v>837</v>
      </c>
      <c r="G11" s="101" t="s">
        <v>38</v>
      </c>
      <c r="H11">
        <v>204992</v>
      </c>
      <c r="I11" s="73">
        <v>68228069</v>
      </c>
      <c r="J11" t="s">
        <v>39</v>
      </c>
      <c r="K11">
        <v>2012</v>
      </c>
      <c r="L11">
        <v>0</v>
      </c>
      <c r="M11" t="s">
        <v>836</v>
      </c>
      <c r="O11" s="73">
        <v>68860993</v>
      </c>
      <c r="Q11">
        <v>661</v>
      </c>
      <c r="R11">
        <v>0</v>
      </c>
      <c r="S11">
        <v>586</v>
      </c>
      <c r="T11">
        <v>186</v>
      </c>
      <c r="U11">
        <v>0.88653555219364599</v>
      </c>
      <c r="V11">
        <v>0.28139183055975803</v>
      </c>
      <c r="W11">
        <v>0</v>
      </c>
      <c r="X11" s="101">
        <v>310</v>
      </c>
      <c r="Y11">
        <v>81515.016726403803</v>
      </c>
      <c r="Z11">
        <v>332.83283737902002</v>
      </c>
      <c r="AA11">
        <v>1</v>
      </c>
      <c r="AB11" t="s">
        <v>715</v>
      </c>
      <c r="AC11" t="s">
        <v>58</v>
      </c>
      <c r="AD11">
        <v>-76.982954300000003</v>
      </c>
      <c r="AE11">
        <v>38.870023699999997</v>
      </c>
    </row>
    <row r="12" spans="1:31" x14ac:dyDescent="0.25">
      <c r="A12" s="3">
        <v>140</v>
      </c>
      <c r="B12" t="s">
        <v>624</v>
      </c>
      <c r="C12" s="62">
        <v>1</v>
      </c>
      <c r="D12" t="s">
        <v>760</v>
      </c>
      <c r="E12" t="s">
        <v>529</v>
      </c>
      <c r="F12" s="3">
        <v>176</v>
      </c>
      <c r="G12" s="101" t="s">
        <v>27</v>
      </c>
      <c r="H12" s="3">
        <v>12204</v>
      </c>
      <c r="I12" s="50">
        <v>3303610.1390134501</v>
      </c>
      <c r="J12" t="s">
        <v>295</v>
      </c>
      <c r="K12" t="s">
        <v>45</v>
      </c>
      <c r="L12" s="50">
        <v>3055272</v>
      </c>
      <c r="M12" s="104" t="s">
        <v>827</v>
      </c>
      <c r="N12" s="104" t="s">
        <v>828</v>
      </c>
      <c r="O12" s="50">
        <v>6358882.1390134497</v>
      </c>
      <c r="P12" t="s">
        <v>45</v>
      </c>
      <c r="Q12" s="3">
        <v>163</v>
      </c>
      <c r="R12" s="3">
        <v>37</v>
      </c>
      <c r="S12" s="3">
        <v>58</v>
      </c>
      <c r="T12" s="3">
        <v>10</v>
      </c>
      <c r="U12" s="58">
        <v>0.35582822085889598</v>
      </c>
      <c r="V12" s="58">
        <v>6.13496932515337E-2</v>
      </c>
      <c r="W12" s="58">
        <v>0.22699386503067501</v>
      </c>
      <c r="X12" s="3">
        <v>75</v>
      </c>
      <c r="Y12" s="60">
        <v>18770.512153485499</v>
      </c>
      <c r="Z12" s="60">
        <v>270.69896255436402</v>
      </c>
      <c r="AA12">
        <v>1</v>
      </c>
      <c r="AB12" t="s">
        <v>45</v>
      </c>
      <c r="AC12" t="s">
        <v>45</v>
      </c>
      <c r="AD12">
        <v>-77.032670400000001</v>
      </c>
      <c r="AE12">
        <v>38.925236900000002</v>
      </c>
    </row>
    <row r="13" spans="1:31" x14ac:dyDescent="0.25">
      <c r="A13" s="3">
        <v>3073</v>
      </c>
      <c r="B13" t="s">
        <v>624</v>
      </c>
      <c r="C13" s="62">
        <v>6</v>
      </c>
      <c r="D13" t="s">
        <v>761</v>
      </c>
      <c r="E13" t="s">
        <v>531</v>
      </c>
      <c r="F13" s="3">
        <v>63</v>
      </c>
      <c r="G13" s="101" t="s">
        <v>27</v>
      </c>
      <c r="H13" s="3">
        <v>8975</v>
      </c>
      <c r="I13" s="50">
        <v>1236936.8609865501</v>
      </c>
      <c r="J13" t="s">
        <v>295</v>
      </c>
      <c r="K13" t="s">
        <v>45</v>
      </c>
      <c r="L13" s="50">
        <v>1124640</v>
      </c>
      <c r="M13" s="104" t="s">
        <v>827</v>
      </c>
      <c r="N13" s="104" t="s">
        <v>828</v>
      </c>
      <c r="O13" s="50">
        <v>2361576.8609865499</v>
      </c>
      <c r="P13" t="s">
        <v>45</v>
      </c>
      <c r="Q13" s="3">
        <v>60</v>
      </c>
      <c r="R13" s="3">
        <v>2</v>
      </c>
      <c r="S13" s="3">
        <v>5</v>
      </c>
      <c r="T13" s="3">
        <v>5</v>
      </c>
      <c r="U13" s="58">
        <v>8.3333333333333301E-2</v>
      </c>
      <c r="V13" s="58">
        <v>8.3333333333333301E-2</v>
      </c>
      <c r="W13" s="58">
        <v>3.3333333333333298E-2</v>
      </c>
      <c r="X13" s="3">
        <v>150</v>
      </c>
      <c r="Y13" s="60">
        <v>19633.918428357902</v>
      </c>
      <c r="Z13" s="60">
        <v>137.82026306256799</v>
      </c>
      <c r="AA13">
        <v>1</v>
      </c>
      <c r="AB13" t="s">
        <v>45</v>
      </c>
      <c r="AC13" t="s">
        <v>45</v>
      </c>
      <c r="AD13">
        <v>-76.990557800000005</v>
      </c>
      <c r="AE13">
        <v>38.891490300000001</v>
      </c>
    </row>
    <row r="14" spans="1:31" x14ac:dyDescent="0.25">
      <c r="A14" s="3">
        <v>1137</v>
      </c>
      <c r="B14" t="s">
        <v>624</v>
      </c>
      <c r="C14" s="62">
        <v>7</v>
      </c>
      <c r="D14" t="s">
        <v>762</v>
      </c>
      <c r="E14" t="s">
        <v>299</v>
      </c>
      <c r="F14" s="3">
        <v>176</v>
      </c>
      <c r="G14" s="101" t="s">
        <v>27</v>
      </c>
      <c r="H14" s="3">
        <v>15866</v>
      </c>
      <c r="I14" s="50">
        <v>2327592</v>
      </c>
      <c r="J14" t="s">
        <v>295</v>
      </c>
      <c r="K14" t="s">
        <v>45</v>
      </c>
      <c r="L14" s="50">
        <v>3017784</v>
      </c>
      <c r="M14" s="104" t="s">
        <v>827</v>
      </c>
      <c r="N14" s="104" t="s">
        <v>828</v>
      </c>
      <c r="O14" s="50">
        <v>5345376</v>
      </c>
      <c r="P14" t="s">
        <v>45</v>
      </c>
      <c r="Q14" s="3">
        <v>161</v>
      </c>
      <c r="R14" s="3">
        <v>3</v>
      </c>
      <c r="S14" s="3">
        <v>80</v>
      </c>
      <c r="T14" s="3">
        <v>4</v>
      </c>
      <c r="U14" s="58">
        <v>0.49689440993788803</v>
      </c>
      <c r="V14" s="58">
        <v>2.4844720496894401E-2</v>
      </c>
      <c r="W14" s="58">
        <v>1.8633540372670801E-2</v>
      </c>
      <c r="X14" s="3">
        <v>99</v>
      </c>
      <c r="Y14" s="60">
        <v>13224.9545454545</v>
      </c>
      <c r="Z14" s="60">
        <v>146.70313878734399</v>
      </c>
      <c r="AA14">
        <v>1</v>
      </c>
      <c r="AB14" t="s">
        <v>45</v>
      </c>
      <c r="AC14" t="s">
        <v>45</v>
      </c>
      <c r="AD14">
        <v>-76.975066400000003</v>
      </c>
      <c r="AE14">
        <v>38.8939588</v>
      </c>
    </row>
    <row r="15" spans="1:31" x14ac:dyDescent="0.25">
      <c r="A15" s="3">
        <v>141</v>
      </c>
      <c r="B15" t="s">
        <v>624</v>
      </c>
      <c r="C15" s="62">
        <v>6</v>
      </c>
      <c r="D15" t="s">
        <v>763</v>
      </c>
      <c r="E15" t="s">
        <v>301</v>
      </c>
      <c r="F15" s="3">
        <v>110</v>
      </c>
      <c r="G15" s="101" t="s">
        <v>27</v>
      </c>
      <c r="H15" s="3">
        <v>6162</v>
      </c>
      <c r="I15" s="50">
        <v>736320</v>
      </c>
      <c r="J15" t="s">
        <v>295</v>
      </c>
      <c r="K15" t="s">
        <v>45</v>
      </c>
      <c r="L15" s="50">
        <v>1611984</v>
      </c>
      <c r="M15" s="104" t="s">
        <v>827</v>
      </c>
      <c r="N15" s="104" t="s">
        <v>828</v>
      </c>
      <c r="O15" s="50">
        <v>2348304</v>
      </c>
      <c r="P15" t="s">
        <v>45</v>
      </c>
      <c r="Q15" s="3">
        <v>86</v>
      </c>
      <c r="R15" s="3">
        <v>4</v>
      </c>
      <c r="S15" s="3">
        <v>41</v>
      </c>
      <c r="T15" s="3">
        <v>2</v>
      </c>
      <c r="U15" s="58">
        <v>0.47674418604651198</v>
      </c>
      <c r="V15" s="58">
        <v>2.32558139534884E-2</v>
      </c>
      <c r="W15" s="58">
        <v>4.6511627906976702E-2</v>
      </c>
      <c r="X15" s="3">
        <v>72</v>
      </c>
      <c r="Y15" s="60">
        <v>6693.8181818181802</v>
      </c>
      <c r="Z15" s="60">
        <v>119.493670886076</v>
      </c>
      <c r="AA15">
        <v>1</v>
      </c>
      <c r="AB15" t="s">
        <v>45</v>
      </c>
      <c r="AC15" t="s">
        <v>45</v>
      </c>
      <c r="AD15">
        <v>-77.022931700000001</v>
      </c>
      <c r="AE15">
        <v>38.879850099999999</v>
      </c>
    </row>
    <row r="16" spans="1:31" x14ac:dyDescent="0.25">
      <c r="A16" s="3" t="s">
        <v>45</v>
      </c>
      <c r="B16" t="s">
        <v>624</v>
      </c>
      <c r="C16" s="62">
        <v>6</v>
      </c>
      <c r="D16" s="52" t="s">
        <v>908</v>
      </c>
      <c r="E16" t="s">
        <v>446</v>
      </c>
      <c r="F16" s="3" t="s">
        <v>45</v>
      </c>
      <c r="G16" s="100" t="s">
        <v>824</v>
      </c>
      <c r="H16" s="3" t="s">
        <v>45</v>
      </c>
      <c r="I16" s="50">
        <v>699648</v>
      </c>
      <c r="J16" s="53" t="s">
        <v>295</v>
      </c>
      <c r="K16" t="s">
        <v>45</v>
      </c>
      <c r="L16" s="50">
        <v>0</v>
      </c>
      <c r="M16" s="104" t="s">
        <v>824</v>
      </c>
      <c r="N16" s="104" t="s">
        <v>45</v>
      </c>
      <c r="O16" s="50">
        <v>699648</v>
      </c>
      <c r="P16" t="s">
        <v>45</v>
      </c>
      <c r="Q16" s="3" t="s">
        <v>45</v>
      </c>
      <c r="R16" s="3" t="s">
        <v>45</v>
      </c>
      <c r="S16" s="3" t="s">
        <v>45</v>
      </c>
      <c r="T16" s="3" t="s">
        <v>45</v>
      </c>
      <c r="U16" s="58" t="s">
        <v>45</v>
      </c>
      <c r="V16" s="58" t="s">
        <v>45</v>
      </c>
      <c r="W16" s="58" t="s">
        <v>45</v>
      </c>
      <c r="X16" s="3" t="s">
        <v>45</v>
      </c>
      <c r="Y16" s="60" t="s">
        <v>45</v>
      </c>
      <c r="Z16" s="60" t="s">
        <v>45</v>
      </c>
      <c r="AA16">
        <v>0</v>
      </c>
      <c r="AB16" t="s">
        <v>45</v>
      </c>
      <c r="AC16" t="s">
        <v>45</v>
      </c>
      <c r="AD16">
        <v>-77.018290699999994</v>
      </c>
      <c r="AE16">
        <v>38.8798344</v>
      </c>
    </row>
    <row r="17" spans="1:31" x14ac:dyDescent="0.25">
      <c r="A17" s="3">
        <v>3072</v>
      </c>
      <c r="B17" t="s">
        <v>624</v>
      </c>
      <c r="C17" s="62">
        <v>8</v>
      </c>
      <c r="D17" t="s">
        <v>764</v>
      </c>
      <c r="E17" t="s">
        <v>575</v>
      </c>
      <c r="F17" s="51">
        <v>88</v>
      </c>
      <c r="G17" s="101" t="s">
        <v>27</v>
      </c>
      <c r="H17" s="3">
        <v>7484</v>
      </c>
      <c r="I17" s="50">
        <v>2058816</v>
      </c>
      <c r="J17" t="s">
        <v>295</v>
      </c>
      <c r="K17" t="s">
        <v>45</v>
      </c>
      <c r="L17" s="50">
        <v>3336432</v>
      </c>
      <c r="M17" s="104" t="s">
        <v>827</v>
      </c>
      <c r="N17" s="104" t="s">
        <v>828</v>
      </c>
      <c r="O17" s="50">
        <v>5395248</v>
      </c>
      <c r="P17" t="s">
        <v>45</v>
      </c>
      <c r="Q17" s="3">
        <v>178</v>
      </c>
      <c r="R17" s="3">
        <v>1</v>
      </c>
      <c r="S17" s="3">
        <v>129</v>
      </c>
      <c r="T17" s="3">
        <v>4</v>
      </c>
      <c r="U17" s="58">
        <v>0.72471910112359506</v>
      </c>
      <c r="V17" s="58">
        <v>2.2471910112359501E-2</v>
      </c>
      <c r="W17" s="58">
        <v>5.6179775280898901E-3</v>
      </c>
      <c r="X17" s="3">
        <v>96</v>
      </c>
      <c r="Y17" s="60">
        <v>23395.6363636364</v>
      </c>
      <c r="Z17" s="60">
        <v>275.09567076429698</v>
      </c>
      <c r="AA17">
        <v>1</v>
      </c>
      <c r="AB17" t="s">
        <v>45</v>
      </c>
      <c r="AC17" t="s">
        <v>45</v>
      </c>
      <c r="AD17">
        <v>-76.972973999999994</v>
      </c>
      <c r="AE17">
        <v>38.849464099999999</v>
      </c>
    </row>
    <row r="18" spans="1:31" x14ac:dyDescent="0.25">
      <c r="A18" s="3">
        <v>3072</v>
      </c>
      <c r="B18" t="s">
        <v>624</v>
      </c>
      <c r="C18" s="62">
        <v>8</v>
      </c>
      <c r="D18" t="s">
        <v>765</v>
      </c>
      <c r="E18" t="s">
        <v>577</v>
      </c>
      <c r="F18" s="51">
        <v>88</v>
      </c>
      <c r="G18" s="101" t="s">
        <v>27</v>
      </c>
      <c r="H18" s="3">
        <v>9677</v>
      </c>
      <c r="I18" s="50">
        <v>1560816</v>
      </c>
      <c r="J18" t="s">
        <v>295</v>
      </c>
      <c r="K18" t="s">
        <v>45</v>
      </c>
      <c r="L18" s="50">
        <v>3336432</v>
      </c>
      <c r="M18" s="104" t="s">
        <v>827</v>
      </c>
      <c r="N18" s="104" t="s">
        <v>828</v>
      </c>
      <c r="O18" s="50">
        <v>4897248</v>
      </c>
      <c r="P18" t="s">
        <v>45</v>
      </c>
      <c r="Q18" s="3">
        <v>178</v>
      </c>
      <c r="R18" s="3">
        <v>1</v>
      </c>
      <c r="S18" s="3">
        <v>129</v>
      </c>
      <c r="T18" s="3">
        <v>4</v>
      </c>
      <c r="U18" s="58">
        <v>0.72471910112359506</v>
      </c>
      <c r="V18" s="58">
        <v>2.2471910112359501E-2</v>
      </c>
      <c r="W18" s="58">
        <v>5.6179775280898901E-3</v>
      </c>
      <c r="X18" s="3">
        <v>96</v>
      </c>
      <c r="Y18" s="60">
        <v>17736.5454545455</v>
      </c>
      <c r="Z18" s="60">
        <v>161.29130929006899</v>
      </c>
      <c r="AA18">
        <v>1</v>
      </c>
      <c r="AB18" t="s">
        <v>45</v>
      </c>
      <c r="AC18" t="s">
        <v>45</v>
      </c>
      <c r="AD18">
        <v>-76.974670399999994</v>
      </c>
      <c r="AE18">
        <v>38.848561699999998</v>
      </c>
    </row>
    <row r="19" spans="1:31" x14ac:dyDescent="0.25">
      <c r="A19" s="3" t="s">
        <v>45</v>
      </c>
      <c r="B19" t="s">
        <v>624</v>
      </c>
      <c r="C19" s="62">
        <v>5</v>
      </c>
      <c r="D19" t="s">
        <v>868</v>
      </c>
      <c r="E19" t="s">
        <v>448</v>
      </c>
      <c r="F19" s="3" t="s">
        <v>45</v>
      </c>
      <c r="G19" s="100" t="s">
        <v>824</v>
      </c>
      <c r="H19" s="79">
        <v>18300</v>
      </c>
      <c r="I19" s="50">
        <v>156702</v>
      </c>
      <c r="J19" s="53" t="s">
        <v>295</v>
      </c>
      <c r="K19" t="s">
        <v>45</v>
      </c>
      <c r="L19" s="50">
        <v>0</v>
      </c>
      <c r="M19" s="104" t="s">
        <v>824</v>
      </c>
      <c r="N19" s="104" t="s">
        <v>45</v>
      </c>
      <c r="O19" s="50">
        <v>156702</v>
      </c>
      <c r="P19" t="s">
        <v>45</v>
      </c>
      <c r="Q19" s="3" t="s">
        <v>45</v>
      </c>
      <c r="R19" s="3" t="s">
        <v>45</v>
      </c>
      <c r="S19" s="3" t="s">
        <v>45</v>
      </c>
      <c r="T19" s="3" t="s">
        <v>45</v>
      </c>
      <c r="U19" s="58" t="s">
        <v>45</v>
      </c>
      <c r="V19" s="58" t="s">
        <v>45</v>
      </c>
      <c r="W19" s="58" t="s">
        <v>45</v>
      </c>
      <c r="X19" s="3" t="s">
        <v>45</v>
      </c>
      <c r="Y19" s="60" t="s">
        <v>45</v>
      </c>
      <c r="Z19" s="60" t="s">
        <v>45</v>
      </c>
      <c r="AA19">
        <v>0</v>
      </c>
      <c r="AB19" t="s">
        <v>45</v>
      </c>
      <c r="AC19" t="s">
        <v>45</v>
      </c>
      <c r="AD19">
        <v>-77.010571600000006</v>
      </c>
      <c r="AE19">
        <v>38.909881900000002</v>
      </c>
    </row>
    <row r="20" spans="1:31" x14ac:dyDescent="0.25">
      <c r="A20" s="3" t="s">
        <v>45</v>
      </c>
      <c r="B20" t="s">
        <v>624</v>
      </c>
      <c r="C20" s="62">
        <v>7</v>
      </c>
      <c r="D20" t="s">
        <v>869</v>
      </c>
      <c r="E20" t="s">
        <v>450</v>
      </c>
      <c r="F20" s="3" t="s">
        <v>45</v>
      </c>
      <c r="G20" s="100" t="s">
        <v>824</v>
      </c>
      <c r="H20" s="79">
        <v>67375</v>
      </c>
      <c r="I20" s="50">
        <v>21620200</v>
      </c>
      <c r="J20" s="53" t="s">
        <v>295</v>
      </c>
      <c r="K20" t="s">
        <v>45</v>
      </c>
      <c r="L20" s="50">
        <v>0</v>
      </c>
      <c r="M20" s="104" t="s">
        <v>824</v>
      </c>
      <c r="N20" s="104" t="s">
        <v>45</v>
      </c>
      <c r="O20" s="50">
        <v>21620200</v>
      </c>
      <c r="P20" t="s">
        <v>45</v>
      </c>
      <c r="Q20" s="3" t="s">
        <v>45</v>
      </c>
      <c r="R20" s="3" t="s">
        <v>45</v>
      </c>
      <c r="S20" s="3" t="s">
        <v>45</v>
      </c>
      <c r="T20" s="3" t="s">
        <v>45</v>
      </c>
      <c r="U20" s="58" t="s">
        <v>45</v>
      </c>
      <c r="V20" s="58" t="s">
        <v>45</v>
      </c>
      <c r="W20" s="58" t="s">
        <v>45</v>
      </c>
      <c r="X20" s="3" t="s">
        <v>45</v>
      </c>
      <c r="Y20" s="60" t="s">
        <v>45</v>
      </c>
      <c r="Z20" s="60" t="s">
        <v>45</v>
      </c>
      <c r="AA20">
        <v>0</v>
      </c>
      <c r="AB20" t="s">
        <v>45</v>
      </c>
      <c r="AC20" t="s">
        <v>45</v>
      </c>
      <c r="AD20">
        <v>-76.925881799999999</v>
      </c>
      <c r="AE20">
        <v>38.891741099999997</v>
      </c>
    </row>
    <row r="21" spans="1:31" x14ac:dyDescent="0.25">
      <c r="A21" s="3">
        <v>452</v>
      </c>
      <c r="B21" t="s">
        <v>625</v>
      </c>
      <c r="C21" s="62">
        <v>8</v>
      </c>
      <c r="D21" t="s">
        <v>44</v>
      </c>
      <c r="E21" t="s">
        <v>41</v>
      </c>
      <c r="F21">
        <v>1520</v>
      </c>
      <c r="G21" s="101" t="s">
        <v>38</v>
      </c>
      <c r="H21">
        <v>356000</v>
      </c>
      <c r="I21" s="73">
        <v>141737725</v>
      </c>
      <c r="J21" t="s">
        <v>43</v>
      </c>
      <c r="K21">
        <v>2015</v>
      </c>
      <c r="L21">
        <v>4007</v>
      </c>
      <c r="M21" t="s">
        <v>836</v>
      </c>
      <c r="O21" s="73">
        <v>162976011</v>
      </c>
      <c r="Q21">
        <v>755</v>
      </c>
      <c r="R21">
        <v>0</v>
      </c>
      <c r="S21">
        <v>644</v>
      </c>
      <c r="T21">
        <v>276</v>
      </c>
      <c r="U21">
        <v>0.852980132450331</v>
      </c>
      <c r="V21">
        <v>0.36556291390728501</v>
      </c>
      <c r="W21">
        <v>0</v>
      </c>
      <c r="X21" s="101">
        <v>472</v>
      </c>
      <c r="Y21">
        <v>93248.503289473694</v>
      </c>
      <c r="Z21">
        <v>398.13967696629197</v>
      </c>
      <c r="AA21">
        <v>1</v>
      </c>
      <c r="AB21" t="s">
        <v>715</v>
      </c>
      <c r="AC21" t="s">
        <v>116</v>
      </c>
      <c r="AD21">
        <v>-77.001422700000006</v>
      </c>
      <c r="AE21">
        <v>38.839355900000001</v>
      </c>
    </row>
    <row r="22" spans="1:31" x14ac:dyDescent="0.25">
      <c r="A22" s="3">
        <v>462</v>
      </c>
      <c r="B22" t="s">
        <v>625</v>
      </c>
      <c r="C22" s="62">
        <v>8</v>
      </c>
      <c r="D22" t="s">
        <v>47</v>
      </c>
      <c r="E22" t="s">
        <v>41</v>
      </c>
      <c r="F22"/>
      <c r="G22" s="101" t="s">
        <v>46</v>
      </c>
      <c r="H22" t="s">
        <v>45</v>
      </c>
      <c r="I22" s="73">
        <v>0</v>
      </c>
      <c r="J22" s="53" t="s">
        <v>43</v>
      </c>
      <c r="K22">
        <v>2015</v>
      </c>
      <c r="L22">
        <v>0</v>
      </c>
      <c r="M22" t="s">
        <v>836</v>
      </c>
      <c r="O22" s="73">
        <v>0</v>
      </c>
      <c r="P22" t="s">
        <v>45</v>
      </c>
      <c r="Q22">
        <v>591</v>
      </c>
      <c r="R22">
        <v>0</v>
      </c>
      <c r="S22">
        <v>0</v>
      </c>
      <c r="T22">
        <v>52</v>
      </c>
      <c r="U22">
        <v>0</v>
      </c>
      <c r="V22">
        <v>8.7986463620981406E-2</v>
      </c>
      <c r="W22">
        <v>0</v>
      </c>
      <c r="X22" s="101">
        <v>602</v>
      </c>
      <c r="Y22" t="s">
        <v>45</v>
      </c>
      <c r="Z22" t="s">
        <v>45</v>
      </c>
      <c r="AA22">
        <v>1</v>
      </c>
      <c r="AB22" t="s">
        <v>715</v>
      </c>
      <c r="AC22" t="s">
        <v>716</v>
      </c>
      <c r="AD22">
        <v>-77.001422700000006</v>
      </c>
      <c r="AE22">
        <v>38.839355900000001</v>
      </c>
    </row>
    <row r="23" spans="1:31" x14ac:dyDescent="0.25">
      <c r="A23" s="3">
        <v>204</v>
      </c>
      <c r="B23" t="s">
        <v>625</v>
      </c>
      <c r="C23" s="62">
        <v>1</v>
      </c>
      <c r="D23" t="s">
        <v>51</v>
      </c>
      <c r="E23" t="s">
        <v>48</v>
      </c>
      <c r="F23">
        <v>563</v>
      </c>
      <c r="G23" s="101" t="s">
        <v>27</v>
      </c>
      <c r="H23">
        <v>79792</v>
      </c>
      <c r="I23" s="73">
        <v>1446450</v>
      </c>
      <c r="J23" t="s">
        <v>30</v>
      </c>
      <c r="K23" s="138">
        <v>2015</v>
      </c>
      <c r="L23">
        <v>59943000</v>
      </c>
      <c r="M23" s="53" t="s">
        <v>831</v>
      </c>
      <c r="N23" s="111">
        <v>2018</v>
      </c>
      <c r="O23" s="73">
        <v>66496000</v>
      </c>
      <c r="P23" t="s">
        <v>49</v>
      </c>
      <c r="Q23">
        <v>508</v>
      </c>
      <c r="R23">
        <v>279</v>
      </c>
      <c r="S23">
        <v>181</v>
      </c>
      <c r="T23">
        <v>54</v>
      </c>
      <c r="U23">
        <v>0.35629921259842501</v>
      </c>
      <c r="V23">
        <v>0.10629921259842499</v>
      </c>
      <c r="W23">
        <v>0.54921259842519699</v>
      </c>
      <c r="X23" s="101">
        <v>157</v>
      </c>
      <c r="Y23">
        <v>2569.18294849023</v>
      </c>
      <c r="Z23">
        <v>18.1277571686385</v>
      </c>
      <c r="AA23">
        <v>1</v>
      </c>
      <c r="AB23" t="s">
        <v>713</v>
      </c>
      <c r="AC23" t="s">
        <v>50</v>
      </c>
      <c r="AD23">
        <v>-77.040516299999993</v>
      </c>
      <c r="AE23">
        <v>38.934790100000001</v>
      </c>
    </row>
    <row r="24" spans="1:31" x14ac:dyDescent="0.25">
      <c r="A24" s="3">
        <v>402</v>
      </c>
      <c r="B24" t="s">
        <v>625</v>
      </c>
      <c r="C24" s="62">
        <v>1</v>
      </c>
      <c r="D24" t="s">
        <v>750</v>
      </c>
      <c r="E24" t="s">
        <v>60</v>
      </c>
      <c r="F24">
        <v>620</v>
      </c>
      <c r="G24" s="101" t="s">
        <v>38</v>
      </c>
      <c r="H24">
        <v>180000</v>
      </c>
      <c r="I24" s="73">
        <v>671104</v>
      </c>
      <c r="J24" t="s">
        <v>30</v>
      </c>
      <c r="K24" s="3" t="s">
        <v>45</v>
      </c>
      <c r="L24">
        <v>77074000</v>
      </c>
      <c r="M24" t="s">
        <v>39</v>
      </c>
      <c r="N24">
        <v>2021</v>
      </c>
      <c r="O24" s="73">
        <v>78745104</v>
      </c>
      <c r="Q24">
        <v>449</v>
      </c>
      <c r="R24">
        <v>3</v>
      </c>
      <c r="S24">
        <v>113</v>
      </c>
      <c r="T24">
        <v>0</v>
      </c>
      <c r="U24">
        <v>0.25167037861915398</v>
      </c>
      <c r="V24">
        <v>0</v>
      </c>
      <c r="W24">
        <v>6.6815144766147003E-3</v>
      </c>
      <c r="X24" s="101">
        <v>401</v>
      </c>
      <c r="Y24">
        <v>1082.42580645161</v>
      </c>
      <c r="Z24">
        <v>3.7283555555555599</v>
      </c>
      <c r="AA24">
        <v>1</v>
      </c>
      <c r="AB24" t="s">
        <v>713</v>
      </c>
      <c r="AC24" t="s">
        <v>716</v>
      </c>
      <c r="AD24">
        <v>-77.0239586</v>
      </c>
      <c r="AE24">
        <v>38.923581900000002</v>
      </c>
    </row>
    <row r="25" spans="1:31" x14ac:dyDescent="0.25">
      <c r="A25" s="3" t="s">
        <v>45</v>
      </c>
      <c r="B25" t="s">
        <v>624</v>
      </c>
      <c r="C25" s="62">
        <v>4</v>
      </c>
      <c r="D25" t="s">
        <v>870</v>
      </c>
      <c r="E25" t="s">
        <v>452</v>
      </c>
      <c r="F25" s="3" t="s">
        <v>45</v>
      </c>
      <c r="G25" s="100" t="s">
        <v>824</v>
      </c>
      <c r="H25" s="3" t="s">
        <v>45</v>
      </c>
      <c r="I25" s="50">
        <v>2169195</v>
      </c>
      <c r="J25" s="53" t="s">
        <v>295</v>
      </c>
      <c r="K25" t="s">
        <v>45</v>
      </c>
      <c r="L25" s="50">
        <v>0</v>
      </c>
      <c r="M25" s="104" t="s">
        <v>824</v>
      </c>
      <c r="N25" s="104" t="s">
        <v>45</v>
      </c>
      <c r="O25" s="50">
        <v>2169195</v>
      </c>
      <c r="P25" t="s">
        <v>45</v>
      </c>
      <c r="Q25" s="3" t="s">
        <v>45</v>
      </c>
      <c r="R25" s="3" t="s">
        <v>45</v>
      </c>
      <c r="S25" s="3" t="s">
        <v>45</v>
      </c>
      <c r="T25" s="3" t="s">
        <v>45</v>
      </c>
      <c r="U25" s="58" t="s">
        <v>45</v>
      </c>
      <c r="V25" s="58" t="s">
        <v>45</v>
      </c>
      <c r="W25" s="58" t="s">
        <v>45</v>
      </c>
      <c r="X25" s="3" t="s">
        <v>45</v>
      </c>
      <c r="Y25" s="60" t="s">
        <v>45</v>
      </c>
      <c r="Z25" s="60" t="s">
        <v>45</v>
      </c>
      <c r="AA25">
        <v>0</v>
      </c>
      <c r="AB25" t="s">
        <v>45</v>
      </c>
      <c r="AC25" t="s">
        <v>45</v>
      </c>
      <c r="AD25">
        <v>-77.012609100000006</v>
      </c>
      <c r="AE25">
        <v>38.962334400000003</v>
      </c>
    </row>
    <row r="26" spans="1:31" x14ac:dyDescent="0.25">
      <c r="A26" s="3">
        <v>205</v>
      </c>
      <c r="B26" t="s">
        <v>625</v>
      </c>
      <c r="C26" s="62">
        <v>4</v>
      </c>
      <c r="D26" t="s">
        <v>55</v>
      </c>
      <c r="E26" t="s">
        <v>52</v>
      </c>
      <c r="F26">
        <v>486</v>
      </c>
      <c r="G26" s="101" t="s">
        <v>27</v>
      </c>
      <c r="H26">
        <v>72496</v>
      </c>
      <c r="I26" s="73">
        <v>24386910</v>
      </c>
      <c r="J26" t="s">
        <v>43</v>
      </c>
      <c r="K26">
        <v>2003</v>
      </c>
      <c r="L26">
        <v>0</v>
      </c>
      <c r="M26" t="s">
        <v>836</v>
      </c>
      <c r="O26" s="73">
        <v>24386910</v>
      </c>
      <c r="P26" t="s">
        <v>53</v>
      </c>
      <c r="Q26">
        <v>602</v>
      </c>
      <c r="R26">
        <v>193</v>
      </c>
      <c r="S26">
        <v>284</v>
      </c>
      <c r="T26">
        <v>72</v>
      </c>
      <c r="U26">
        <v>0.47176079734219301</v>
      </c>
      <c r="V26">
        <v>0.11960132890365401</v>
      </c>
      <c r="W26">
        <v>0.32059800664451799</v>
      </c>
      <c r="X26" s="101">
        <v>120</v>
      </c>
      <c r="Y26">
        <v>50178.827160493798</v>
      </c>
      <c r="Z26">
        <v>336.38973184727399</v>
      </c>
      <c r="AA26">
        <v>1</v>
      </c>
      <c r="AB26" t="s">
        <v>715</v>
      </c>
      <c r="AC26" t="s">
        <v>54</v>
      </c>
      <c r="AD26">
        <v>-77.018457999999995</v>
      </c>
      <c r="AE26">
        <v>38.947961900000003</v>
      </c>
    </row>
    <row r="27" spans="1:31" x14ac:dyDescent="0.25">
      <c r="A27" s="3">
        <v>3068</v>
      </c>
      <c r="B27" t="s">
        <v>624</v>
      </c>
      <c r="C27" s="62">
        <v>2</v>
      </c>
      <c r="D27" t="s">
        <v>304</v>
      </c>
      <c r="E27" t="s">
        <v>303</v>
      </c>
      <c r="F27" s="3">
        <v>620</v>
      </c>
      <c r="G27" s="101" t="s">
        <v>85</v>
      </c>
      <c r="H27" s="3">
        <v>44179</v>
      </c>
      <c r="I27" s="50">
        <v>4551672</v>
      </c>
      <c r="J27" t="s">
        <v>295</v>
      </c>
      <c r="K27" t="s">
        <v>45</v>
      </c>
      <c r="L27" s="50">
        <v>10327944</v>
      </c>
      <c r="M27" s="104" t="s">
        <v>827</v>
      </c>
      <c r="N27" s="104" t="s">
        <v>828</v>
      </c>
      <c r="O27" s="50">
        <v>14879616</v>
      </c>
      <c r="P27" t="s">
        <v>45</v>
      </c>
      <c r="Q27" s="3">
        <v>551</v>
      </c>
      <c r="R27" s="3">
        <v>0</v>
      </c>
      <c r="S27" s="3">
        <v>48</v>
      </c>
      <c r="T27" s="3">
        <v>23</v>
      </c>
      <c r="U27" s="58">
        <v>8.7114337568058101E-2</v>
      </c>
      <c r="V27" s="58">
        <v>4.1742286751361199E-2</v>
      </c>
      <c r="W27" s="58">
        <v>0</v>
      </c>
      <c r="X27" s="3">
        <v>80</v>
      </c>
      <c r="Y27" s="60">
        <v>7341.4064516129001</v>
      </c>
      <c r="Z27" s="60">
        <v>103.027954458</v>
      </c>
      <c r="AA27">
        <v>1</v>
      </c>
      <c r="AB27" t="s">
        <v>45</v>
      </c>
      <c r="AC27" t="s">
        <v>45</v>
      </c>
      <c r="AD27">
        <v>-77.023307900000006</v>
      </c>
      <c r="AE27">
        <v>38.895305499999999</v>
      </c>
    </row>
    <row r="28" spans="1:31" x14ac:dyDescent="0.25">
      <c r="A28" s="3">
        <v>206</v>
      </c>
      <c r="B28" t="s">
        <v>625</v>
      </c>
      <c r="C28" s="62">
        <v>7</v>
      </c>
      <c r="D28" t="s">
        <v>59</v>
      </c>
      <c r="E28" t="s">
        <v>56</v>
      </c>
      <c r="F28">
        <v>430</v>
      </c>
      <c r="G28" s="101" t="s">
        <v>27</v>
      </c>
      <c r="H28">
        <v>77488</v>
      </c>
      <c r="I28" s="73">
        <v>14813933</v>
      </c>
      <c r="J28" t="s">
        <v>35</v>
      </c>
      <c r="K28">
        <v>2013</v>
      </c>
      <c r="L28">
        <v>-24188</v>
      </c>
      <c r="M28" t="s">
        <v>836</v>
      </c>
      <c r="O28" s="73">
        <v>15123196</v>
      </c>
      <c r="P28" t="s">
        <v>57</v>
      </c>
      <c r="Q28">
        <v>438</v>
      </c>
      <c r="R28">
        <v>1</v>
      </c>
      <c r="S28">
        <v>243</v>
      </c>
      <c r="T28">
        <v>79</v>
      </c>
      <c r="U28">
        <v>0.55479452054794498</v>
      </c>
      <c r="V28">
        <v>0.18036529680365301</v>
      </c>
      <c r="W28">
        <v>2.2831050228310501E-3</v>
      </c>
      <c r="X28" s="101">
        <v>177</v>
      </c>
      <c r="Y28">
        <v>34451.006976744196</v>
      </c>
      <c r="Z28">
        <v>191.177124199876</v>
      </c>
      <c r="AA28">
        <v>1</v>
      </c>
      <c r="AB28" t="s">
        <v>714</v>
      </c>
      <c r="AC28" t="s">
        <v>58</v>
      </c>
      <c r="AD28">
        <v>-76.9556094</v>
      </c>
      <c r="AE28">
        <v>38.864607100000001</v>
      </c>
    </row>
    <row r="29" spans="1:31" x14ac:dyDescent="0.25">
      <c r="A29" s="3" t="s">
        <v>45</v>
      </c>
      <c r="B29" t="s">
        <v>624</v>
      </c>
      <c r="C29" s="62">
        <v>1</v>
      </c>
      <c r="D29" t="s">
        <v>871</v>
      </c>
      <c r="E29" t="s">
        <v>527</v>
      </c>
      <c r="F29" s="3" t="s">
        <v>45</v>
      </c>
      <c r="G29" s="100" t="s">
        <v>824</v>
      </c>
      <c r="H29" s="79">
        <v>30425</v>
      </c>
      <c r="I29" s="50">
        <v>11508196</v>
      </c>
      <c r="J29" s="53" t="s">
        <v>295</v>
      </c>
      <c r="K29" t="s">
        <v>45</v>
      </c>
      <c r="L29" s="50">
        <v>0</v>
      </c>
      <c r="M29" s="104" t="s">
        <v>824</v>
      </c>
      <c r="N29" s="104" t="s">
        <v>45</v>
      </c>
      <c r="O29" s="50">
        <v>11508196</v>
      </c>
      <c r="P29" t="s">
        <v>45</v>
      </c>
      <c r="Q29" s="3" t="s">
        <v>45</v>
      </c>
      <c r="R29" s="3" t="s">
        <v>45</v>
      </c>
      <c r="S29" s="3" t="s">
        <v>45</v>
      </c>
      <c r="T29" s="3" t="s">
        <v>45</v>
      </c>
      <c r="U29" s="58" t="s">
        <v>45</v>
      </c>
      <c r="V29" s="58" t="s">
        <v>45</v>
      </c>
      <c r="W29" s="58" t="s">
        <v>45</v>
      </c>
      <c r="X29" s="3" t="s">
        <v>45</v>
      </c>
      <c r="Y29" s="60" t="s">
        <v>45</v>
      </c>
      <c r="Z29" s="60" t="s">
        <v>45</v>
      </c>
      <c r="AA29">
        <v>0</v>
      </c>
      <c r="AB29" t="s">
        <v>45</v>
      </c>
      <c r="AC29" t="s">
        <v>45</v>
      </c>
      <c r="AD29">
        <v>-77.031162499999994</v>
      </c>
      <c r="AE29">
        <v>38.919938799999997</v>
      </c>
    </row>
    <row r="30" spans="1:31" x14ac:dyDescent="0.25">
      <c r="A30" s="3">
        <v>212</v>
      </c>
      <c r="B30" t="s">
        <v>625</v>
      </c>
      <c r="C30" s="62">
        <v>6</v>
      </c>
      <c r="D30" t="s">
        <v>63</v>
      </c>
      <c r="E30" t="s">
        <v>62</v>
      </c>
      <c r="F30">
        <v>369</v>
      </c>
      <c r="G30" s="101" t="s">
        <v>27</v>
      </c>
      <c r="H30">
        <v>47500</v>
      </c>
      <c r="I30" s="73">
        <v>4475354</v>
      </c>
      <c r="J30" t="s">
        <v>35</v>
      </c>
      <c r="K30">
        <v>2009</v>
      </c>
      <c r="L30">
        <v>0</v>
      </c>
      <c r="M30" t="s">
        <v>836</v>
      </c>
      <c r="O30" s="73">
        <v>4485194</v>
      </c>
      <c r="P30" t="s">
        <v>33</v>
      </c>
      <c r="Q30">
        <v>368</v>
      </c>
      <c r="R30">
        <v>5</v>
      </c>
      <c r="S30">
        <v>23</v>
      </c>
      <c r="T30">
        <v>22</v>
      </c>
      <c r="U30">
        <v>6.25E-2</v>
      </c>
      <c r="V30">
        <v>5.9782608695652197E-2</v>
      </c>
      <c r="W30">
        <v>1.3586956521739101E-2</v>
      </c>
      <c r="X30" s="101">
        <v>129</v>
      </c>
      <c r="Y30">
        <v>12128.330623306199</v>
      </c>
      <c r="Z30">
        <v>94.217978947368394</v>
      </c>
      <c r="AA30">
        <v>1</v>
      </c>
      <c r="AB30" t="s">
        <v>714</v>
      </c>
      <c r="AC30" t="s">
        <v>34</v>
      </c>
      <c r="AD30">
        <v>-77.001371199999994</v>
      </c>
      <c r="AE30">
        <v>38.884720199999997</v>
      </c>
    </row>
    <row r="31" spans="1:31" x14ac:dyDescent="0.25">
      <c r="A31" s="51">
        <v>142</v>
      </c>
      <c r="B31" s="52" t="s">
        <v>624</v>
      </c>
      <c r="C31" s="139">
        <v>4</v>
      </c>
      <c r="D31" s="140" t="s">
        <v>905</v>
      </c>
      <c r="E31" s="140" t="s">
        <v>718</v>
      </c>
      <c r="F31" s="129">
        <v>254</v>
      </c>
      <c r="G31" s="102" t="s">
        <v>27</v>
      </c>
      <c r="H31" s="129">
        <v>6000</v>
      </c>
      <c r="I31" s="142"/>
      <c r="J31" s="140" t="s">
        <v>295</v>
      </c>
      <c r="K31" s="140" t="s">
        <v>45</v>
      </c>
      <c r="L31" s="142"/>
      <c r="M31" s="98" t="s">
        <v>827</v>
      </c>
      <c r="N31" s="98" t="s">
        <v>828</v>
      </c>
      <c r="O31" s="142"/>
      <c r="P31" s="140" t="s">
        <v>45</v>
      </c>
      <c r="Q31" s="129"/>
      <c r="R31" s="129">
        <v>102</v>
      </c>
      <c r="S31" s="129">
        <v>93</v>
      </c>
      <c r="T31" s="129">
        <v>77</v>
      </c>
      <c r="U31" s="143">
        <v>0.34191176470588203</v>
      </c>
      <c r="V31" s="143">
        <v>0.28308823529411797</v>
      </c>
      <c r="W31" s="143">
        <v>0.375</v>
      </c>
      <c r="X31" s="129">
        <v>76</v>
      </c>
      <c r="Y31" s="61">
        <v>13407.228346456701</v>
      </c>
      <c r="Z31" s="61">
        <v>567.57266666666703</v>
      </c>
      <c r="AA31" s="52">
        <v>1</v>
      </c>
      <c r="AB31" s="52" t="s">
        <v>45</v>
      </c>
      <c r="AC31" s="52" t="s">
        <v>45</v>
      </c>
      <c r="AD31" s="52">
        <v>-77.031210000000002</v>
      </c>
      <c r="AE31" s="52">
        <v>38.943440000000002</v>
      </c>
    </row>
    <row r="32" spans="1:31" x14ac:dyDescent="0.25">
      <c r="A32" s="3">
        <v>142</v>
      </c>
      <c r="B32" t="s">
        <v>624</v>
      </c>
      <c r="C32" s="62">
        <v>4</v>
      </c>
      <c r="D32" s="52" t="s">
        <v>904</v>
      </c>
      <c r="E32" s="52" t="s">
        <v>578</v>
      </c>
      <c r="F32" s="51">
        <f>140+254+142</f>
        <v>536</v>
      </c>
      <c r="G32" s="102" t="s">
        <v>27</v>
      </c>
      <c r="H32" s="141">
        <f>10776+6000+3900</f>
        <v>20676</v>
      </c>
      <c r="I32" s="57">
        <v>3405436</v>
      </c>
      <c r="J32" s="52" t="s">
        <v>295</v>
      </c>
      <c r="K32" s="52" t="s">
        <v>45</v>
      </c>
      <c r="L32" s="57">
        <v>5098368</v>
      </c>
      <c r="M32" s="93" t="s">
        <v>827</v>
      </c>
      <c r="N32" s="93" t="s">
        <v>828</v>
      </c>
      <c r="O32" s="57">
        <v>8503804</v>
      </c>
      <c r="P32" s="52" t="s">
        <v>45</v>
      </c>
      <c r="Q32" s="51">
        <v>272</v>
      </c>
      <c r="R32" s="3">
        <v>102</v>
      </c>
      <c r="S32" s="3">
        <v>93</v>
      </c>
      <c r="T32" s="3">
        <v>77</v>
      </c>
      <c r="U32" s="58">
        <v>0.34191176470588203</v>
      </c>
      <c r="V32" s="58">
        <v>0.28308823529411797</v>
      </c>
      <c r="W32" s="58">
        <v>0.375</v>
      </c>
      <c r="X32" s="3">
        <v>76</v>
      </c>
      <c r="Y32" s="60">
        <v>24324.5428571429</v>
      </c>
      <c r="Z32" s="60">
        <v>316.02041573867899</v>
      </c>
      <c r="AA32">
        <v>1</v>
      </c>
      <c r="AB32" t="s">
        <v>45</v>
      </c>
      <c r="AC32" t="s">
        <v>45</v>
      </c>
      <c r="AD32">
        <v>-77.0283582</v>
      </c>
      <c r="AE32">
        <v>38.940717100000001</v>
      </c>
    </row>
    <row r="33" spans="1:31" x14ac:dyDescent="0.25">
      <c r="A33" s="3">
        <v>142</v>
      </c>
      <c r="B33" t="s">
        <v>624</v>
      </c>
      <c r="C33" s="128">
        <v>4</v>
      </c>
      <c r="D33" s="140" t="s">
        <v>906</v>
      </c>
      <c r="E33" s="140" t="s">
        <v>580</v>
      </c>
      <c r="F33" s="129">
        <v>142</v>
      </c>
      <c r="G33" s="130" t="s">
        <v>27</v>
      </c>
      <c r="H33" s="129">
        <v>3900</v>
      </c>
      <c r="I33" s="142"/>
      <c r="J33" s="140" t="s">
        <v>295</v>
      </c>
      <c r="K33" s="140" t="s">
        <v>45</v>
      </c>
      <c r="L33" s="142"/>
      <c r="M33" s="98" t="s">
        <v>827</v>
      </c>
      <c r="N33" s="98" t="s">
        <v>828</v>
      </c>
      <c r="O33" s="142"/>
      <c r="P33" s="140" t="s">
        <v>45</v>
      </c>
      <c r="Q33" s="129"/>
      <c r="R33" s="126">
        <v>102</v>
      </c>
      <c r="S33" s="126">
        <v>93</v>
      </c>
      <c r="T33" s="126">
        <v>77</v>
      </c>
      <c r="U33" s="132">
        <v>0.34191176470588203</v>
      </c>
      <c r="V33" s="132">
        <v>0.28308823529411797</v>
      </c>
      <c r="W33" s="132">
        <v>0.375</v>
      </c>
      <c r="X33" s="126">
        <v>76</v>
      </c>
      <c r="Y33" s="60">
        <v>23981.9436619718</v>
      </c>
      <c r="Z33" s="60">
        <v>873.18871794871802</v>
      </c>
      <c r="AA33">
        <v>1</v>
      </c>
      <c r="AB33" t="s">
        <v>45</v>
      </c>
      <c r="AC33" t="s">
        <v>45</v>
      </c>
      <c r="AD33">
        <v>-77.028589400000001</v>
      </c>
      <c r="AE33">
        <v>38.940505399999999</v>
      </c>
    </row>
    <row r="34" spans="1:31" x14ac:dyDescent="0.25">
      <c r="A34" s="3">
        <v>213</v>
      </c>
      <c r="B34" t="s">
        <v>625</v>
      </c>
      <c r="C34" s="62">
        <v>4</v>
      </c>
      <c r="D34" t="s">
        <v>838</v>
      </c>
      <c r="E34" t="s">
        <v>64</v>
      </c>
      <c r="F34">
        <v>584</v>
      </c>
      <c r="G34" s="101" t="s">
        <v>65</v>
      </c>
      <c r="H34">
        <v>78000</v>
      </c>
      <c r="I34" s="73">
        <v>22265461</v>
      </c>
      <c r="J34" t="s">
        <v>39</v>
      </c>
      <c r="K34">
        <v>2005</v>
      </c>
      <c r="L34">
        <v>0</v>
      </c>
      <c r="M34" t="s">
        <v>836</v>
      </c>
      <c r="O34" s="73">
        <v>22269148</v>
      </c>
      <c r="Q34">
        <v>639</v>
      </c>
      <c r="R34">
        <v>379</v>
      </c>
      <c r="S34">
        <v>302</v>
      </c>
      <c r="T34">
        <v>78</v>
      </c>
      <c r="U34">
        <v>0.47261345852895098</v>
      </c>
      <c r="V34">
        <v>0.122065727699531</v>
      </c>
      <c r="W34">
        <v>0.59311424100156496</v>
      </c>
      <c r="X34" s="101">
        <v>122</v>
      </c>
      <c r="Y34">
        <v>38125.789383561598</v>
      </c>
      <c r="Z34">
        <v>285.45462820512802</v>
      </c>
      <c r="AA34">
        <v>1</v>
      </c>
      <c r="AB34" t="s">
        <v>715</v>
      </c>
      <c r="AC34" t="s">
        <v>66</v>
      </c>
      <c r="AD34">
        <v>-77.030158599999993</v>
      </c>
      <c r="AE34">
        <v>38.9607113</v>
      </c>
    </row>
    <row r="35" spans="1:31" x14ac:dyDescent="0.25">
      <c r="A35" s="3">
        <v>126</v>
      </c>
      <c r="B35" t="s">
        <v>624</v>
      </c>
      <c r="C35" s="62">
        <v>4</v>
      </c>
      <c r="D35" t="s">
        <v>737</v>
      </c>
      <c r="E35" t="s">
        <v>584</v>
      </c>
      <c r="F35" s="3">
        <v>206</v>
      </c>
      <c r="G35" s="101" t="s">
        <v>46</v>
      </c>
      <c r="H35" s="80">
        <v>6053</v>
      </c>
      <c r="I35" s="93">
        <v>2735486.3333333335</v>
      </c>
      <c r="J35" t="s">
        <v>295</v>
      </c>
      <c r="K35" t="s">
        <v>45</v>
      </c>
      <c r="L35" s="93">
        <v>3074016</v>
      </c>
      <c r="M35" s="104" t="s">
        <v>827</v>
      </c>
      <c r="N35" s="104" t="s">
        <v>828</v>
      </c>
      <c r="O35" s="104">
        <f>L35+I35</f>
        <v>5809502.333333334</v>
      </c>
      <c r="P35" t="s">
        <v>45</v>
      </c>
      <c r="Q35" s="91">
        <v>164</v>
      </c>
      <c r="R35" s="3">
        <v>50</v>
      </c>
      <c r="S35" s="3">
        <v>20</v>
      </c>
      <c r="T35" s="3">
        <v>5</v>
      </c>
      <c r="U35" s="58">
        <v>4.0650406504064998E-2</v>
      </c>
      <c r="V35" s="58">
        <v>1.01626016260163E-2</v>
      </c>
      <c r="W35" s="58">
        <v>0.101626016260163</v>
      </c>
      <c r="X35" s="3">
        <v>55</v>
      </c>
      <c r="Y35" s="60">
        <v>39837.179611650499</v>
      </c>
      <c r="Z35" s="60">
        <v>304.61985894580602</v>
      </c>
      <c r="AA35">
        <v>1</v>
      </c>
      <c r="AB35" t="s">
        <v>45</v>
      </c>
      <c r="AC35" t="s">
        <v>45</v>
      </c>
      <c r="AD35">
        <v>-77.025031400000003</v>
      </c>
      <c r="AE35">
        <v>38.939189200000001</v>
      </c>
    </row>
    <row r="36" spans="1:31" x14ac:dyDescent="0.25">
      <c r="A36" s="3">
        <v>126</v>
      </c>
      <c r="B36" t="s">
        <v>624</v>
      </c>
      <c r="C36" s="62">
        <v>1</v>
      </c>
      <c r="D36" t="s">
        <v>735</v>
      </c>
      <c r="E36" t="s">
        <v>581</v>
      </c>
      <c r="F36" s="3">
        <v>100</v>
      </c>
      <c r="G36" s="101" t="s">
        <v>46</v>
      </c>
      <c r="H36" s="80">
        <v>6053</v>
      </c>
      <c r="I36" s="93">
        <v>2735486.3333333335</v>
      </c>
      <c r="J36" t="s">
        <v>295</v>
      </c>
      <c r="K36" t="s">
        <v>45</v>
      </c>
      <c r="L36" s="93">
        <v>3074016</v>
      </c>
      <c r="M36" s="104" t="s">
        <v>827</v>
      </c>
      <c r="N36" s="104" t="s">
        <v>828</v>
      </c>
      <c r="O36" s="104">
        <f t="shared" ref="O36:O37" si="0">L36+I36</f>
        <v>5809502.333333334</v>
      </c>
      <c r="P36" t="s">
        <v>45</v>
      </c>
      <c r="Q36" s="91">
        <v>164</v>
      </c>
      <c r="R36" s="3">
        <v>50</v>
      </c>
      <c r="S36" s="3">
        <v>20</v>
      </c>
      <c r="T36" s="3">
        <v>5</v>
      </c>
      <c r="U36" s="58">
        <v>4.0650406504064998E-2</v>
      </c>
      <c r="V36" s="58">
        <v>1.01626016260163E-2</v>
      </c>
      <c r="W36" s="58">
        <v>0.101626016260163</v>
      </c>
      <c r="X36" s="3">
        <v>55</v>
      </c>
      <c r="Y36" s="60">
        <v>82064.59</v>
      </c>
      <c r="Z36" s="60" t="s">
        <v>45</v>
      </c>
      <c r="AA36">
        <v>1</v>
      </c>
      <c r="AB36" t="s">
        <v>45</v>
      </c>
      <c r="AC36" t="s">
        <v>45</v>
      </c>
      <c r="AD36">
        <v>-77.040516299999993</v>
      </c>
      <c r="AE36">
        <v>38.934790100000001</v>
      </c>
    </row>
    <row r="37" spans="1:31" x14ac:dyDescent="0.25">
      <c r="A37" s="3">
        <v>126</v>
      </c>
      <c r="B37" t="s">
        <v>624</v>
      </c>
      <c r="C37" s="62">
        <v>1</v>
      </c>
      <c r="D37" t="s">
        <v>736</v>
      </c>
      <c r="E37" t="s">
        <v>583</v>
      </c>
      <c r="F37" s="3">
        <v>180</v>
      </c>
      <c r="G37" s="101" t="s">
        <v>46</v>
      </c>
      <c r="H37" s="80">
        <v>6054</v>
      </c>
      <c r="I37" s="93">
        <v>2735486.3333333335</v>
      </c>
      <c r="J37" t="s">
        <v>295</v>
      </c>
      <c r="K37" t="s">
        <v>45</v>
      </c>
      <c r="L37" s="93">
        <v>3074016</v>
      </c>
      <c r="M37" s="104" t="s">
        <v>827</v>
      </c>
      <c r="N37" s="104" t="s">
        <v>828</v>
      </c>
      <c r="O37" s="104">
        <f t="shared" si="0"/>
        <v>5809502.333333334</v>
      </c>
      <c r="P37" t="s">
        <v>45</v>
      </c>
      <c r="Q37" s="91">
        <v>164</v>
      </c>
      <c r="R37" s="3">
        <v>50</v>
      </c>
      <c r="S37" s="3">
        <v>20</v>
      </c>
      <c r="T37" s="3">
        <v>5</v>
      </c>
      <c r="U37" s="58">
        <v>4.0650406504064998E-2</v>
      </c>
      <c r="V37" s="58">
        <v>1.01626016260163E-2</v>
      </c>
      <c r="W37" s="58">
        <v>0.101626016260163</v>
      </c>
      <c r="X37" s="3">
        <v>55</v>
      </c>
      <c r="Y37" s="60">
        <v>45591.438888888901</v>
      </c>
      <c r="Z37" s="60" t="s">
        <v>45</v>
      </c>
      <c r="AA37">
        <v>1</v>
      </c>
      <c r="AB37" t="s">
        <v>45</v>
      </c>
      <c r="AC37" t="s">
        <v>45</v>
      </c>
      <c r="AD37">
        <v>-77.039802100000003</v>
      </c>
      <c r="AE37">
        <v>38.920962500000002</v>
      </c>
    </row>
    <row r="38" spans="1:31" x14ac:dyDescent="0.25">
      <c r="A38" s="3" t="s">
        <v>45</v>
      </c>
      <c r="B38" t="s">
        <v>625</v>
      </c>
      <c r="C38" s="62">
        <v>5</v>
      </c>
      <c r="D38" t="s">
        <v>71</v>
      </c>
      <c r="E38" t="s">
        <v>68</v>
      </c>
      <c r="F38">
        <v>540</v>
      </c>
      <c r="G38" s="101" t="s">
        <v>69</v>
      </c>
      <c r="H38">
        <v>110000</v>
      </c>
      <c r="I38" s="73">
        <v>58053351</v>
      </c>
      <c r="J38" t="s">
        <v>43</v>
      </c>
      <c r="K38">
        <v>2015</v>
      </c>
      <c r="L38">
        <v>-1202174</v>
      </c>
      <c r="M38" t="s">
        <v>836</v>
      </c>
      <c r="O38" s="73">
        <v>62711400</v>
      </c>
      <c r="P38" t="s">
        <v>45</v>
      </c>
      <c r="Q38" t="s">
        <v>45</v>
      </c>
      <c r="R38" t="s">
        <v>45</v>
      </c>
      <c r="S38" t="s">
        <v>45</v>
      </c>
      <c r="T38" t="s">
        <v>45</v>
      </c>
      <c r="U38" t="s">
        <v>45</v>
      </c>
      <c r="V38" t="s">
        <v>45</v>
      </c>
      <c r="W38" t="s">
        <v>45</v>
      </c>
      <c r="X38" s="101" t="s">
        <v>45</v>
      </c>
      <c r="Y38">
        <v>107506.20555555599</v>
      </c>
      <c r="Z38">
        <v>527.75773636363601</v>
      </c>
      <c r="AA38">
        <v>1</v>
      </c>
      <c r="AB38" t="s">
        <v>715</v>
      </c>
      <c r="AC38" t="s">
        <v>70</v>
      </c>
      <c r="AD38">
        <v>-76.991816900000003</v>
      </c>
      <c r="AE38">
        <v>38.937414400000002</v>
      </c>
    </row>
    <row r="39" spans="1:31" x14ac:dyDescent="0.25">
      <c r="A39" s="3">
        <v>404</v>
      </c>
      <c r="B39" t="s">
        <v>625</v>
      </c>
      <c r="C39" s="62">
        <v>5</v>
      </c>
      <c r="D39" t="s">
        <v>839</v>
      </c>
      <c r="E39" t="s">
        <v>72</v>
      </c>
      <c r="F39">
        <v>804</v>
      </c>
      <c r="G39" s="101" t="s">
        <v>65</v>
      </c>
      <c r="H39">
        <v>215392</v>
      </c>
      <c r="I39" s="73">
        <v>131951</v>
      </c>
      <c r="J39" t="s">
        <v>30</v>
      </c>
      <c r="K39" s="3" t="s">
        <v>45</v>
      </c>
      <c r="L39">
        <v>20636000</v>
      </c>
      <c r="M39" t="s">
        <v>35</v>
      </c>
      <c r="N39">
        <v>2019</v>
      </c>
      <c r="O39" s="73">
        <v>23793129</v>
      </c>
      <c r="Q39">
        <v>353</v>
      </c>
      <c r="R39">
        <v>23</v>
      </c>
      <c r="S39">
        <v>241</v>
      </c>
      <c r="T39">
        <v>56</v>
      </c>
      <c r="U39">
        <v>0.68271954674221003</v>
      </c>
      <c r="V39">
        <v>0.15864022662889499</v>
      </c>
      <c r="W39">
        <v>6.5155807365439106E-2</v>
      </c>
      <c r="X39" s="101">
        <v>610</v>
      </c>
      <c r="Y39">
        <v>164.11815920398001</v>
      </c>
      <c r="Z39">
        <v>0.61260863913237296</v>
      </c>
      <c r="AA39">
        <v>1</v>
      </c>
      <c r="AB39" t="s">
        <v>713</v>
      </c>
      <c r="AC39" t="s">
        <v>34</v>
      </c>
      <c r="AD39">
        <v>-76.970889400000004</v>
      </c>
      <c r="AE39">
        <v>38.902691099999998</v>
      </c>
    </row>
    <row r="40" spans="1:31" x14ac:dyDescent="0.25">
      <c r="A40" s="3" t="s">
        <v>45</v>
      </c>
      <c r="B40" t="s">
        <v>625</v>
      </c>
      <c r="C40" s="62">
        <v>1</v>
      </c>
      <c r="D40" t="s">
        <v>865</v>
      </c>
      <c r="E40" t="s">
        <v>74</v>
      </c>
      <c r="F40" t="s">
        <v>45</v>
      </c>
      <c r="G40" s="100" t="s">
        <v>824</v>
      </c>
      <c r="H40">
        <v>110700</v>
      </c>
      <c r="I40" s="73">
        <v>1499358</v>
      </c>
      <c r="J40" s="53" t="s">
        <v>30</v>
      </c>
      <c r="K40" t="s">
        <v>45</v>
      </c>
      <c r="L40">
        <v>0</v>
      </c>
      <c r="M40" s="53" t="s">
        <v>45</v>
      </c>
      <c r="O40">
        <v>1499358</v>
      </c>
      <c r="P40" t="s">
        <v>45</v>
      </c>
      <c r="Q40" t="s">
        <v>45</v>
      </c>
      <c r="R40" t="s">
        <v>45</v>
      </c>
      <c r="S40" t="s">
        <v>45</v>
      </c>
      <c r="T40" t="s">
        <v>45</v>
      </c>
      <c r="U40" t="s">
        <v>45</v>
      </c>
      <c r="V40" t="s">
        <v>45</v>
      </c>
      <c r="W40" t="s">
        <v>45</v>
      </c>
      <c r="X40" s="101" t="s">
        <v>45</v>
      </c>
      <c r="Y40" t="s">
        <v>45</v>
      </c>
      <c r="Z40">
        <v>13.544336043360399</v>
      </c>
      <c r="AA40">
        <v>0</v>
      </c>
      <c r="AB40" t="s">
        <v>45</v>
      </c>
      <c r="AC40" t="s">
        <v>45</v>
      </c>
      <c r="AD40">
        <v>-77.023787100000007</v>
      </c>
      <c r="AE40">
        <v>38.928537200000001</v>
      </c>
    </row>
    <row r="41" spans="1:31" x14ac:dyDescent="0.25">
      <c r="A41" s="3">
        <v>296</v>
      </c>
      <c r="B41" t="s">
        <v>625</v>
      </c>
      <c r="C41" s="62">
        <v>1</v>
      </c>
      <c r="D41" t="s">
        <v>837</v>
      </c>
      <c r="E41" t="s">
        <v>605</v>
      </c>
      <c r="F41">
        <v>609</v>
      </c>
      <c r="G41" s="101" t="s">
        <v>27</v>
      </c>
      <c r="H41">
        <v>82192</v>
      </c>
      <c r="I41" s="73">
        <v>11264300</v>
      </c>
      <c r="J41" t="s">
        <v>35</v>
      </c>
      <c r="K41" s="52">
        <v>2012</v>
      </c>
      <c r="L41">
        <v>0</v>
      </c>
      <c r="M41" t="s">
        <v>836</v>
      </c>
      <c r="O41" s="73">
        <v>17026865</v>
      </c>
      <c r="P41" t="s">
        <v>123</v>
      </c>
      <c r="Q41">
        <v>465</v>
      </c>
      <c r="R41">
        <v>290</v>
      </c>
      <c r="S41">
        <v>235</v>
      </c>
      <c r="T41">
        <v>52</v>
      </c>
      <c r="U41">
        <v>0.50537634408602194</v>
      </c>
      <c r="V41">
        <v>0.111827956989247</v>
      </c>
      <c r="W41">
        <v>0.62365591397849496</v>
      </c>
      <c r="X41" s="101" t="s">
        <v>45</v>
      </c>
      <c r="Y41">
        <v>18496.387520525499</v>
      </c>
      <c r="Z41">
        <v>137.04861787035199</v>
      </c>
      <c r="AA41">
        <v>1</v>
      </c>
      <c r="AB41" t="s">
        <v>714</v>
      </c>
      <c r="AC41" t="s">
        <v>95</v>
      </c>
      <c r="AD41">
        <v>-77.020820099999995</v>
      </c>
      <c r="AE41">
        <v>38.933975199999999</v>
      </c>
    </row>
    <row r="42" spans="1:31" x14ac:dyDescent="0.25">
      <c r="A42" s="3">
        <v>346</v>
      </c>
      <c r="B42" t="s">
        <v>625</v>
      </c>
      <c r="C42" s="62">
        <v>5</v>
      </c>
      <c r="D42" t="s">
        <v>608</v>
      </c>
      <c r="E42" t="s">
        <v>607</v>
      </c>
      <c r="F42">
        <v>480</v>
      </c>
      <c r="G42" s="101" t="s">
        <v>65</v>
      </c>
      <c r="H42">
        <v>69392</v>
      </c>
      <c r="I42" s="73">
        <v>6533765</v>
      </c>
      <c r="J42" t="s">
        <v>35</v>
      </c>
      <c r="K42">
        <v>2012</v>
      </c>
      <c r="L42">
        <v>0</v>
      </c>
      <c r="M42" t="s">
        <v>836</v>
      </c>
      <c r="O42" s="73">
        <v>6544178</v>
      </c>
      <c r="P42" t="s">
        <v>78</v>
      </c>
      <c r="Q42">
        <v>225</v>
      </c>
      <c r="R42">
        <v>8</v>
      </c>
      <c r="S42">
        <v>108</v>
      </c>
      <c r="T42">
        <v>29</v>
      </c>
      <c r="U42">
        <v>0.48</v>
      </c>
      <c r="V42">
        <v>0.128888888888889</v>
      </c>
      <c r="W42">
        <v>3.5555555555555597E-2</v>
      </c>
      <c r="X42" s="101" t="s">
        <v>45</v>
      </c>
      <c r="Y42">
        <v>13612.010416666701</v>
      </c>
      <c r="Z42">
        <v>94.157323610790897</v>
      </c>
      <c r="AA42">
        <v>1</v>
      </c>
      <c r="AB42" t="s">
        <v>714</v>
      </c>
      <c r="AC42" t="s">
        <v>70</v>
      </c>
      <c r="AD42">
        <v>-76.984821600000004</v>
      </c>
      <c r="AE42">
        <v>38.942007500000003</v>
      </c>
    </row>
    <row r="43" spans="1:31" x14ac:dyDescent="0.25">
      <c r="A43" s="3">
        <v>220</v>
      </c>
      <c r="B43" t="s">
        <v>625</v>
      </c>
      <c r="C43" s="62">
        <v>5</v>
      </c>
      <c r="D43" t="s">
        <v>79</v>
      </c>
      <c r="E43" t="s">
        <v>77</v>
      </c>
      <c r="F43">
        <v>450</v>
      </c>
      <c r="G43" s="101" t="s">
        <v>65</v>
      </c>
      <c r="H43">
        <v>69696</v>
      </c>
      <c r="I43" s="73">
        <v>8239048</v>
      </c>
      <c r="J43" t="s">
        <v>35</v>
      </c>
      <c r="K43">
        <v>2013</v>
      </c>
      <c r="L43">
        <v>0</v>
      </c>
      <c r="M43" t="s">
        <v>836</v>
      </c>
      <c r="O43" s="73">
        <v>8866114</v>
      </c>
      <c r="P43" t="s">
        <v>78</v>
      </c>
      <c r="Q43">
        <v>297</v>
      </c>
      <c r="R43">
        <v>14</v>
      </c>
      <c r="S43">
        <v>156</v>
      </c>
      <c r="T43">
        <v>53</v>
      </c>
      <c r="U43">
        <v>0.52525252525252497</v>
      </c>
      <c r="V43">
        <v>0.178451178451178</v>
      </c>
      <c r="W43">
        <v>4.7138047138047097E-2</v>
      </c>
      <c r="X43" s="101">
        <v>235</v>
      </c>
      <c r="Y43">
        <v>18308.995555555601</v>
      </c>
      <c r="Z43">
        <v>118.214072543618</v>
      </c>
      <c r="AA43">
        <v>1</v>
      </c>
      <c r="AB43" t="s">
        <v>714</v>
      </c>
      <c r="AC43" t="s">
        <v>70</v>
      </c>
      <c r="AD43">
        <v>-76.978891899999994</v>
      </c>
      <c r="AE43">
        <v>38.933611999999997</v>
      </c>
    </row>
    <row r="44" spans="1:31" x14ac:dyDescent="0.25">
      <c r="A44" s="3">
        <v>221</v>
      </c>
      <c r="B44" t="s">
        <v>625</v>
      </c>
      <c r="C44" s="62">
        <v>7</v>
      </c>
      <c r="D44" t="s">
        <v>81</v>
      </c>
      <c r="E44" t="s">
        <v>80</v>
      </c>
      <c r="F44">
        <v>400</v>
      </c>
      <c r="G44" s="101" t="s">
        <v>27</v>
      </c>
      <c r="H44">
        <v>94992</v>
      </c>
      <c r="I44" s="73">
        <v>2991980</v>
      </c>
      <c r="J44" t="s">
        <v>35</v>
      </c>
      <c r="K44">
        <v>2010</v>
      </c>
      <c r="L44">
        <v>0</v>
      </c>
      <c r="M44" t="s">
        <v>836</v>
      </c>
      <c r="O44" s="73">
        <v>2996347</v>
      </c>
      <c r="P44" t="s">
        <v>28</v>
      </c>
      <c r="Q44">
        <v>360</v>
      </c>
      <c r="R44">
        <v>2</v>
      </c>
      <c r="S44">
        <v>244</v>
      </c>
      <c r="T44">
        <v>36</v>
      </c>
      <c r="U44">
        <v>0.67777777777777803</v>
      </c>
      <c r="V44">
        <v>0.1</v>
      </c>
      <c r="W44">
        <v>5.5555555555555601E-3</v>
      </c>
      <c r="X44" s="101">
        <v>264</v>
      </c>
      <c r="Y44">
        <v>7479.95</v>
      </c>
      <c r="Z44">
        <v>31.497178709786098</v>
      </c>
      <c r="AA44">
        <v>1</v>
      </c>
      <c r="AB44" t="s">
        <v>714</v>
      </c>
      <c r="AC44" t="s">
        <v>29</v>
      </c>
      <c r="AD44">
        <v>-76.923952999999997</v>
      </c>
      <c r="AE44">
        <v>38.900450200000002</v>
      </c>
    </row>
    <row r="45" spans="1:31" x14ac:dyDescent="0.25">
      <c r="A45" s="3">
        <v>247</v>
      </c>
      <c r="B45" t="s">
        <v>625</v>
      </c>
      <c r="C45" s="62">
        <v>7</v>
      </c>
      <c r="D45" t="s">
        <v>83</v>
      </c>
      <c r="E45" t="s">
        <v>82</v>
      </c>
      <c r="F45">
        <v>438</v>
      </c>
      <c r="G45" s="101" t="s">
        <v>27</v>
      </c>
      <c r="H45">
        <v>56000</v>
      </c>
      <c r="I45" s="73">
        <v>0</v>
      </c>
      <c r="J45" t="s">
        <v>30</v>
      </c>
      <c r="K45" s="3" t="s">
        <v>45</v>
      </c>
      <c r="L45">
        <v>12606000</v>
      </c>
      <c r="M45" t="s">
        <v>35</v>
      </c>
      <c r="N45">
        <v>2020</v>
      </c>
      <c r="O45" s="73">
        <v>12606000</v>
      </c>
      <c r="P45" t="s">
        <v>28</v>
      </c>
      <c r="Q45">
        <v>291</v>
      </c>
      <c r="R45">
        <v>2</v>
      </c>
      <c r="S45">
        <v>229</v>
      </c>
      <c r="T45">
        <v>40</v>
      </c>
      <c r="U45">
        <v>0.78694158075601395</v>
      </c>
      <c r="V45">
        <v>0.13745704467354</v>
      </c>
      <c r="W45">
        <v>6.8728522336769802E-3</v>
      </c>
      <c r="X45" s="101">
        <v>192</v>
      </c>
      <c r="Y45">
        <v>0</v>
      </c>
      <c r="Z45">
        <v>0</v>
      </c>
      <c r="AA45">
        <v>1</v>
      </c>
      <c r="AB45" t="s">
        <v>713</v>
      </c>
      <c r="AC45" t="s">
        <v>29</v>
      </c>
      <c r="AD45">
        <v>-76.926167100000001</v>
      </c>
      <c r="AE45">
        <v>38.883619000000003</v>
      </c>
    </row>
    <row r="46" spans="1:31" x14ac:dyDescent="0.25">
      <c r="A46" s="3">
        <v>184</v>
      </c>
      <c r="B46" t="s">
        <v>624</v>
      </c>
      <c r="C46" s="62">
        <v>4</v>
      </c>
      <c r="D46" t="s">
        <v>767</v>
      </c>
      <c r="E46" t="s">
        <v>533</v>
      </c>
      <c r="F46" s="51">
        <v>333</v>
      </c>
      <c r="G46" s="101" t="s">
        <v>27</v>
      </c>
      <c r="H46" s="3">
        <v>57033</v>
      </c>
      <c r="I46" s="50">
        <v>7704994.5264797499</v>
      </c>
      <c r="J46" t="s">
        <v>295</v>
      </c>
      <c r="K46" t="s">
        <v>45</v>
      </c>
      <c r="L46" s="50">
        <v>6035568</v>
      </c>
      <c r="M46" s="104" t="s">
        <v>827</v>
      </c>
      <c r="N46" s="104" t="s">
        <v>828</v>
      </c>
      <c r="O46" s="50">
        <v>13740562.526479799</v>
      </c>
      <c r="P46" t="s">
        <v>45</v>
      </c>
      <c r="Q46" s="3">
        <v>322</v>
      </c>
      <c r="R46" s="3">
        <v>95</v>
      </c>
      <c r="S46" s="3">
        <v>72</v>
      </c>
      <c r="T46" s="3">
        <v>15</v>
      </c>
      <c r="U46" s="58">
        <v>0.22360248447205</v>
      </c>
      <c r="V46" s="58">
        <v>4.6583850931677002E-2</v>
      </c>
      <c r="W46" s="58">
        <v>0.29503105590062101</v>
      </c>
      <c r="X46" s="3">
        <v>177</v>
      </c>
      <c r="Y46" s="60">
        <v>7704.9945264797498</v>
      </c>
      <c r="Z46" s="60">
        <v>135.097128442827</v>
      </c>
      <c r="AA46">
        <v>1</v>
      </c>
      <c r="AB46" t="s">
        <v>45</v>
      </c>
      <c r="AC46" t="s">
        <v>45</v>
      </c>
      <c r="AD46">
        <v>-77.012609100000006</v>
      </c>
      <c r="AE46">
        <v>38.962334400000003</v>
      </c>
    </row>
    <row r="47" spans="1:31" x14ac:dyDescent="0.25">
      <c r="A47" s="3">
        <v>1207</v>
      </c>
      <c r="B47" t="s">
        <v>624</v>
      </c>
      <c r="C47" s="62">
        <v>4</v>
      </c>
      <c r="D47" t="s">
        <v>766</v>
      </c>
      <c r="E47" t="s">
        <v>305</v>
      </c>
      <c r="F47" s="51">
        <v>334</v>
      </c>
      <c r="G47" s="101" t="s">
        <v>38</v>
      </c>
      <c r="H47" s="3">
        <v>57033</v>
      </c>
      <c r="I47" s="50">
        <v>5546488</v>
      </c>
      <c r="J47" t="s">
        <v>295</v>
      </c>
      <c r="K47" t="s">
        <v>45</v>
      </c>
      <c r="L47" s="50">
        <v>6166776</v>
      </c>
      <c r="M47" s="104" t="s">
        <v>827</v>
      </c>
      <c r="N47" s="104" t="s">
        <v>828</v>
      </c>
      <c r="O47" s="50">
        <v>11713264</v>
      </c>
      <c r="P47" t="s">
        <v>45</v>
      </c>
      <c r="Q47" s="3">
        <v>329</v>
      </c>
      <c r="R47" s="3">
        <v>50</v>
      </c>
      <c r="S47" s="3">
        <v>148</v>
      </c>
      <c r="T47" s="3">
        <v>60</v>
      </c>
      <c r="U47" s="58">
        <v>0.44984802431610899</v>
      </c>
      <c r="V47" s="58">
        <v>0.18237082066869301</v>
      </c>
      <c r="W47" s="58">
        <v>0.151975683890578</v>
      </c>
      <c r="X47" s="3">
        <v>173</v>
      </c>
      <c r="Y47" s="60">
        <v>5546.4880000000003</v>
      </c>
      <c r="Z47" s="60">
        <v>97.250504094120899</v>
      </c>
      <c r="AA47">
        <v>1</v>
      </c>
      <c r="AB47" t="s">
        <v>45</v>
      </c>
      <c r="AC47" t="s">
        <v>45</v>
      </c>
      <c r="AD47">
        <v>-77.012629899999993</v>
      </c>
      <c r="AE47">
        <v>38.962686499999997</v>
      </c>
    </row>
    <row r="48" spans="1:31" x14ac:dyDescent="0.25">
      <c r="A48" s="3">
        <v>182</v>
      </c>
      <c r="B48" t="s">
        <v>624</v>
      </c>
      <c r="C48" s="62">
        <v>4</v>
      </c>
      <c r="D48" t="s">
        <v>768</v>
      </c>
      <c r="E48" t="s">
        <v>535</v>
      </c>
      <c r="F48" s="51">
        <v>333</v>
      </c>
      <c r="G48" s="101" t="s">
        <v>69</v>
      </c>
      <c r="H48" s="3">
        <v>57033</v>
      </c>
      <c r="I48" s="50">
        <v>5116360.4735202501</v>
      </c>
      <c r="J48" t="s">
        <v>295</v>
      </c>
      <c r="K48" t="s">
        <v>45</v>
      </c>
      <c r="L48" s="50">
        <v>5998080</v>
      </c>
      <c r="M48" s="104" t="s">
        <v>827</v>
      </c>
      <c r="N48" s="104" t="s">
        <v>828</v>
      </c>
      <c r="O48" s="50">
        <v>11114440.473520201</v>
      </c>
      <c r="P48" t="s">
        <v>45</v>
      </c>
      <c r="Q48" s="3">
        <v>320</v>
      </c>
      <c r="R48" s="3">
        <v>38</v>
      </c>
      <c r="S48" s="3">
        <v>111</v>
      </c>
      <c r="T48" s="3">
        <v>56</v>
      </c>
      <c r="U48" s="58">
        <v>0.34687499999999999</v>
      </c>
      <c r="V48" s="58">
        <v>0.17499999999999999</v>
      </c>
      <c r="W48" s="58">
        <v>0.11874999999999999</v>
      </c>
      <c r="X48" s="3">
        <v>178</v>
      </c>
      <c r="Y48" s="60">
        <v>5116.3604735202498</v>
      </c>
      <c r="Z48" s="60">
        <v>89.708773403472506</v>
      </c>
      <c r="AA48">
        <v>1</v>
      </c>
      <c r="AB48" t="s">
        <v>45</v>
      </c>
      <c r="AC48" t="s">
        <v>45</v>
      </c>
      <c r="AD48">
        <v>-77.011069699999993</v>
      </c>
      <c r="AE48">
        <v>38.962722200000002</v>
      </c>
    </row>
    <row r="49" spans="1:31" x14ac:dyDescent="0.25">
      <c r="A49" s="3">
        <v>360</v>
      </c>
      <c r="B49" t="s">
        <v>625</v>
      </c>
      <c r="C49" s="62">
        <v>6</v>
      </c>
      <c r="D49" t="s">
        <v>840</v>
      </c>
      <c r="E49" t="s">
        <v>609</v>
      </c>
      <c r="F49">
        <v>360</v>
      </c>
      <c r="G49" s="101" t="s">
        <v>65</v>
      </c>
      <c r="H49">
        <v>47200</v>
      </c>
      <c r="I49" s="73">
        <v>975866</v>
      </c>
      <c r="J49" t="s">
        <v>30</v>
      </c>
      <c r="K49" s="3" t="s">
        <v>45</v>
      </c>
      <c r="L49">
        <v>11987136</v>
      </c>
      <c r="M49" t="s">
        <v>35</v>
      </c>
      <c r="N49">
        <v>2019</v>
      </c>
      <c r="O49" s="73">
        <v>14637256</v>
      </c>
      <c r="P49" t="s">
        <v>45</v>
      </c>
      <c r="Q49">
        <v>310</v>
      </c>
      <c r="R49">
        <v>3</v>
      </c>
      <c r="S49">
        <v>25</v>
      </c>
      <c r="T49">
        <v>11</v>
      </c>
      <c r="U49">
        <v>8.0645161290322606E-2</v>
      </c>
      <c r="V49">
        <v>3.5483870967741901E-2</v>
      </c>
      <c r="W49">
        <v>9.6774193548387101E-3</v>
      </c>
      <c r="X49" s="101" t="s">
        <v>45</v>
      </c>
      <c r="Y49">
        <v>2710.73888888889</v>
      </c>
      <c r="Z49">
        <v>20.675127118644099</v>
      </c>
      <c r="AA49">
        <v>1</v>
      </c>
      <c r="AB49" t="s">
        <v>713</v>
      </c>
      <c r="AC49" t="s">
        <v>34</v>
      </c>
      <c r="AD49">
        <v>-77.002571099999997</v>
      </c>
      <c r="AE49">
        <v>38.898501400000001</v>
      </c>
    </row>
    <row r="50" spans="1:31" x14ac:dyDescent="0.25">
      <c r="A50" s="3">
        <v>454</v>
      </c>
      <c r="B50" t="s">
        <v>625</v>
      </c>
      <c r="C50" s="62">
        <v>1</v>
      </c>
      <c r="D50" t="s">
        <v>751</v>
      </c>
      <c r="E50" t="s">
        <v>84</v>
      </c>
      <c r="F50">
        <v>1070</v>
      </c>
      <c r="G50" s="101" t="s">
        <v>85</v>
      </c>
      <c r="H50">
        <v>397400</v>
      </c>
      <c r="I50" s="73">
        <v>131527974</v>
      </c>
      <c r="J50" t="s">
        <v>39</v>
      </c>
      <c r="K50">
        <v>2013</v>
      </c>
      <c r="L50">
        <v>0</v>
      </c>
      <c r="M50" t="s">
        <v>836</v>
      </c>
      <c r="O50" s="73">
        <v>132124454</v>
      </c>
      <c r="Q50">
        <v>781</v>
      </c>
      <c r="R50">
        <v>266</v>
      </c>
      <c r="S50">
        <v>573</v>
      </c>
      <c r="T50">
        <v>188</v>
      </c>
      <c r="U50">
        <v>0.733674775928297</v>
      </c>
      <c r="V50">
        <v>0.240717029449424</v>
      </c>
      <c r="W50">
        <v>0.34058898847631203</v>
      </c>
      <c r="X50" s="101">
        <v>509</v>
      </c>
      <c r="Y50">
        <v>122923.340186916</v>
      </c>
      <c r="Z50">
        <v>330.97124811273301</v>
      </c>
      <c r="AA50">
        <v>1</v>
      </c>
      <c r="AB50" t="s">
        <v>715</v>
      </c>
      <c r="AC50" t="s">
        <v>95</v>
      </c>
      <c r="AD50">
        <v>-77.028050899999997</v>
      </c>
      <c r="AE50">
        <v>38.922418399999998</v>
      </c>
    </row>
    <row r="51" spans="1:31" x14ac:dyDescent="0.25">
      <c r="A51" s="3">
        <v>1119</v>
      </c>
      <c r="B51" t="s">
        <v>624</v>
      </c>
      <c r="C51" s="62">
        <v>1</v>
      </c>
      <c r="D51" t="s">
        <v>780</v>
      </c>
      <c r="E51" t="s">
        <v>587</v>
      </c>
      <c r="F51" s="91">
        <v>1027</v>
      </c>
      <c r="G51" s="102" t="s">
        <v>46</v>
      </c>
      <c r="H51" s="51">
        <v>84000</v>
      </c>
      <c r="I51" s="93">
        <v>36448508.090909094</v>
      </c>
      <c r="J51" s="52" t="s">
        <v>295</v>
      </c>
      <c r="K51" s="52" t="s">
        <v>45</v>
      </c>
      <c r="L51" s="93">
        <v>23533944</v>
      </c>
      <c r="M51" s="93" t="s">
        <v>827</v>
      </c>
      <c r="N51" s="93" t="s">
        <v>828</v>
      </c>
      <c r="O51" s="93">
        <f>L51+I51</f>
        <v>59982452.090909094</v>
      </c>
      <c r="P51" s="52" t="s">
        <v>45</v>
      </c>
      <c r="Q51" s="91">
        <v>1256</v>
      </c>
      <c r="R51" s="51">
        <v>113</v>
      </c>
      <c r="S51" s="3">
        <v>0</v>
      </c>
      <c r="T51" s="3">
        <v>0</v>
      </c>
      <c r="U51" s="58">
        <v>0</v>
      </c>
      <c r="V51" s="58">
        <v>0</v>
      </c>
      <c r="W51" s="58">
        <v>5.7273188038520002E-2</v>
      </c>
      <c r="X51" s="3">
        <v>67</v>
      </c>
      <c r="Y51" s="60">
        <v>35487.129491945503</v>
      </c>
      <c r="Z51" s="60">
        <v>681.85984523809498</v>
      </c>
      <c r="AA51">
        <v>1</v>
      </c>
      <c r="AB51" t="s">
        <v>45</v>
      </c>
      <c r="AC51" t="s">
        <v>45</v>
      </c>
      <c r="AD51">
        <v>-77.0276499</v>
      </c>
      <c r="AE51">
        <v>38.9263689</v>
      </c>
    </row>
    <row r="52" spans="1:31" x14ac:dyDescent="0.25">
      <c r="A52" s="3">
        <v>1119</v>
      </c>
      <c r="B52" t="s">
        <v>624</v>
      </c>
      <c r="C52" s="62">
        <v>5</v>
      </c>
      <c r="D52" t="s">
        <v>781</v>
      </c>
      <c r="E52" t="s">
        <v>585</v>
      </c>
      <c r="F52" s="91">
        <v>587</v>
      </c>
      <c r="G52" s="102" t="s">
        <v>46</v>
      </c>
      <c r="H52" s="51">
        <v>48000</v>
      </c>
      <c r="I52" s="93">
        <v>20827718.90909091</v>
      </c>
      <c r="J52" s="52" t="s">
        <v>295</v>
      </c>
      <c r="K52" s="52" t="s">
        <v>45</v>
      </c>
      <c r="L52" s="93">
        <v>13447968</v>
      </c>
      <c r="M52" s="93" t="s">
        <v>827</v>
      </c>
      <c r="N52" s="93" t="s">
        <v>828</v>
      </c>
      <c r="O52" s="93">
        <f>L52+I52</f>
        <v>34275686.909090906</v>
      </c>
      <c r="P52" s="52" t="s">
        <v>45</v>
      </c>
      <c r="Q52" s="91">
        <v>717</v>
      </c>
      <c r="R52" s="51">
        <v>113</v>
      </c>
      <c r="S52" s="3">
        <v>0</v>
      </c>
      <c r="T52" s="3">
        <v>0</v>
      </c>
      <c r="U52" s="58">
        <v>0</v>
      </c>
      <c r="V52" s="58">
        <v>0</v>
      </c>
      <c r="W52" s="58">
        <v>5.7273188038520002E-2</v>
      </c>
      <c r="X52" s="3">
        <v>67</v>
      </c>
      <c r="Y52" s="60">
        <v>35487.129491945503</v>
      </c>
      <c r="Z52" s="60">
        <v>1193.2547291666699</v>
      </c>
      <c r="AA52">
        <v>1</v>
      </c>
      <c r="AB52" t="s">
        <v>45</v>
      </c>
      <c r="AC52" t="s">
        <v>45</v>
      </c>
      <c r="AD52">
        <v>-76.9986344</v>
      </c>
      <c r="AE52">
        <v>38.918370600000003</v>
      </c>
    </row>
    <row r="53" spans="1:31" x14ac:dyDescent="0.25">
      <c r="A53" s="3">
        <v>188</v>
      </c>
      <c r="B53" t="s">
        <v>624</v>
      </c>
      <c r="C53" s="62">
        <v>8</v>
      </c>
      <c r="D53" t="s">
        <v>308</v>
      </c>
      <c r="E53" t="s">
        <v>307</v>
      </c>
      <c r="F53" s="3">
        <v>400</v>
      </c>
      <c r="G53" s="100" t="s">
        <v>27</v>
      </c>
      <c r="H53" s="3">
        <v>31000</v>
      </c>
      <c r="I53" s="50">
        <v>2065776</v>
      </c>
      <c r="J53" t="s">
        <v>295</v>
      </c>
      <c r="K53" t="s">
        <v>45</v>
      </c>
      <c r="L53" s="50">
        <v>6710352</v>
      </c>
      <c r="M53" s="104" t="s">
        <v>827</v>
      </c>
      <c r="N53" s="104" t="s">
        <v>828</v>
      </c>
      <c r="O53" s="50">
        <v>8776128</v>
      </c>
      <c r="P53" t="s">
        <v>45</v>
      </c>
      <c r="Q53" s="3">
        <v>358</v>
      </c>
      <c r="R53" s="3">
        <v>0</v>
      </c>
      <c r="S53" s="3">
        <v>261</v>
      </c>
      <c r="T53" s="3">
        <v>9</v>
      </c>
      <c r="U53" s="58">
        <v>0.72905027932960897</v>
      </c>
      <c r="V53" s="58">
        <v>2.5139664804469299E-2</v>
      </c>
      <c r="W53" s="58">
        <v>0</v>
      </c>
      <c r="X53" s="3">
        <v>87</v>
      </c>
      <c r="Y53" s="60">
        <v>5164.4399999999996</v>
      </c>
      <c r="Z53" s="60">
        <v>66.637935483871004</v>
      </c>
      <c r="AA53">
        <v>1</v>
      </c>
      <c r="AB53" t="s">
        <v>45</v>
      </c>
      <c r="AC53" t="s">
        <v>45</v>
      </c>
      <c r="AD53">
        <v>-76.999206999999998</v>
      </c>
      <c r="AE53">
        <v>38.864113699999997</v>
      </c>
    </row>
    <row r="54" spans="1:31" x14ac:dyDescent="0.25">
      <c r="A54" s="3" t="s">
        <v>45</v>
      </c>
      <c r="B54" t="s">
        <v>624</v>
      </c>
      <c r="C54" s="62">
        <v>5</v>
      </c>
      <c r="D54" s="52" t="s">
        <v>907</v>
      </c>
      <c r="E54" t="s">
        <v>454</v>
      </c>
      <c r="F54" s="3" t="s">
        <v>45</v>
      </c>
      <c r="G54" s="100" t="s">
        <v>824</v>
      </c>
      <c r="H54" s="3" t="s">
        <v>45</v>
      </c>
      <c r="I54" s="50">
        <v>301573</v>
      </c>
      <c r="J54" s="53" t="s">
        <v>295</v>
      </c>
      <c r="K54" t="s">
        <v>45</v>
      </c>
      <c r="L54" s="50">
        <v>0</v>
      </c>
      <c r="M54" s="104" t="s">
        <v>824</v>
      </c>
      <c r="N54" s="104" t="s">
        <v>45</v>
      </c>
      <c r="O54" s="50">
        <v>301573</v>
      </c>
      <c r="P54" t="s">
        <v>45</v>
      </c>
      <c r="Q54" s="3" t="s">
        <v>45</v>
      </c>
      <c r="R54" s="3" t="s">
        <v>45</v>
      </c>
      <c r="S54" s="3" t="s">
        <v>45</v>
      </c>
      <c r="T54" s="3" t="s">
        <v>45</v>
      </c>
      <c r="U54" s="58" t="s">
        <v>45</v>
      </c>
      <c r="V54" s="58" t="s">
        <v>45</v>
      </c>
      <c r="W54" s="58" t="s">
        <v>45</v>
      </c>
      <c r="X54" s="3" t="s">
        <v>45</v>
      </c>
      <c r="Y54" s="60" t="s">
        <v>45</v>
      </c>
      <c r="Z54" s="60" t="s">
        <v>45</v>
      </c>
      <c r="AA54">
        <v>0</v>
      </c>
      <c r="AB54" t="s">
        <v>45</v>
      </c>
      <c r="AC54" t="s">
        <v>45</v>
      </c>
      <c r="AD54">
        <v>-76.975497399999995</v>
      </c>
      <c r="AE54">
        <v>38.929321000000002</v>
      </c>
    </row>
    <row r="55" spans="1:31" x14ac:dyDescent="0.25">
      <c r="A55" s="3">
        <v>1103</v>
      </c>
      <c r="B55" t="s">
        <v>624</v>
      </c>
      <c r="C55" s="62">
        <v>4</v>
      </c>
      <c r="D55" t="s">
        <v>769</v>
      </c>
      <c r="E55" t="s">
        <v>309</v>
      </c>
      <c r="F55" s="3">
        <v>280</v>
      </c>
      <c r="G55" s="101" t="s">
        <v>65</v>
      </c>
      <c r="H55" s="3">
        <v>37010</v>
      </c>
      <c r="I55" s="50">
        <v>4766091</v>
      </c>
      <c r="J55" t="s">
        <v>295</v>
      </c>
      <c r="K55" t="s">
        <v>45</v>
      </c>
      <c r="L55" s="50">
        <v>4648512</v>
      </c>
      <c r="M55" s="104" t="s">
        <v>827</v>
      </c>
      <c r="N55" s="104" t="s">
        <v>828</v>
      </c>
      <c r="O55" s="50">
        <v>9414603</v>
      </c>
      <c r="P55" t="s">
        <v>45</v>
      </c>
      <c r="Q55" s="3">
        <v>248</v>
      </c>
      <c r="R55" s="3">
        <v>55</v>
      </c>
      <c r="S55" s="3">
        <v>80</v>
      </c>
      <c r="T55" s="3">
        <v>26</v>
      </c>
      <c r="U55" s="58">
        <v>0.32258064516128998</v>
      </c>
      <c r="V55" s="58">
        <v>0.104838709677419</v>
      </c>
      <c r="W55" s="58">
        <v>0.22177419354838701</v>
      </c>
      <c r="X55" s="3">
        <v>149</v>
      </c>
      <c r="Y55" s="60">
        <v>17021.753571428599</v>
      </c>
      <c r="Z55" s="60">
        <v>128.778465279654</v>
      </c>
      <c r="AA55">
        <v>1</v>
      </c>
      <c r="AB55" t="s">
        <v>45</v>
      </c>
      <c r="AC55" t="s">
        <v>45</v>
      </c>
      <c r="AD55">
        <v>-77.028379999999999</v>
      </c>
      <c r="AE55">
        <v>38.963199099999997</v>
      </c>
    </row>
    <row r="56" spans="1:31" x14ac:dyDescent="0.25">
      <c r="A56" s="3">
        <v>1104</v>
      </c>
      <c r="B56" t="s">
        <v>624</v>
      </c>
      <c r="C56" s="62">
        <v>6</v>
      </c>
      <c r="D56" t="s">
        <v>770</v>
      </c>
      <c r="E56" t="s">
        <v>311</v>
      </c>
      <c r="F56" s="3">
        <v>280</v>
      </c>
      <c r="G56" s="101" t="s">
        <v>65</v>
      </c>
      <c r="H56" s="3">
        <v>40037</v>
      </c>
      <c r="I56" s="50">
        <v>4699097</v>
      </c>
      <c r="J56" t="s">
        <v>295</v>
      </c>
      <c r="K56" t="s">
        <v>45</v>
      </c>
      <c r="L56" s="50">
        <v>4479816</v>
      </c>
      <c r="M56" s="104" t="s">
        <v>827</v>
      </c>
      <c r="N56" s="104" t="s">
        <v>828</v>
      </c>
      <c r="O56" s="50">
        <v>9178913</v>
      </c>
      <c r="P56" t="s">
        <v>45</v>
      </c>
      <c r="Q56" s="3">
        <v>239</v>
      </c>
      <c r="R56" s="3">
        <v>0</v>
      </c>
      <c r="S56" s="3">
        <v>112</v>
      </c>
      <c r="T56" s="3">
        <v>23</v>
      </c>
      <c r="U56" s="58">
        <v>0.46861924686192502</v>
      </c>
      <c r="V56" s="58">
        <v>9.6234309623431005E-2</v>
      </c>
      <c r="W56" s="58">
        <v>0</v>
      </c>
      <c r="X56" s="3">
        <v>168</v>
      </c>
      <c r="Y56" s="60">
        <v>16782.489285714299</v>
      </c>
      <c r="Z56" s="60">
        <v>117.368858805605</v>
      </c>
      <c r="AA56">
        <v>1</v>
      </c>
      <c r="AB56" t="s">
        <v>45</v>
      </c>
      <c r="AC56" t="s">
        <v>45</v>
      </c>
      <c r="AD56">
        <v>-76.983545899999996</v>
      </c>
      <c r="AE56">
        <v>38.8897865</v>
      </c>
    </row>
    <row r="57" spans="1:31" x14ac:dyDescent="0.25">
      <c r="A57" s="3">
        <v>1105</v>
      </c>
      <c r="B57" t="s">
        <v>624</v>
      </c>
      <c r="C57" s="62">
        <v>8</v>
      </c>
      <c r="D57" t="s">
        <v>771</v>
      </c>
      <c r="E57" t="s">
        <v>313</v>
      </c>
      <c r="F57" s="3">
        <v>280</v>
      </c>
      <c r="G57" s="101" t="s">
        <v>65</v>
      </c>
      <c r="H57" s="3">
        <v>27000</v>
      </c>
      <c r="I57" s="50">
        <v>4770011</v>
      </c>
      <c r="J57" t="s">
        <v>295</v>
      </c>
      <c r="K57" t="s">
        <v>45</v>
      </c>
      <c r="L57" s="50">
        <v>4817208</v>
      </c>
      <c r="M57" s="104" t="s">
        <v>827</v>
      </c>
      <c r="N57" s="104" t="s">
        <v>828</v>
      </c>
      <c r="O57" s="50">
        <v>9587219</v>
      </c>
      <c r="P57" t="s">
        <v>45</v>
      </c>
      <c r="Q57" s="3">
        <v>257</v>
      </c>
      <c r="R57" s="3">
        <v>0</v>
      </c>
      <c r="S57" s="3">
        <v>172</v>
      </c>
      <c r="T57" s="3">
        <v>19</v>
      </c>
      <c r="U57" s="58">
        <v>0.66926070038910501</v>
      </c>
      <c r="V57" s="58">
        <v>7.3929961089494206E-2</v>
      </c>
      <c r="W57" s="58">
        <v>0</v>
      </c>
      <c r="X57" s="3">
        <v>105</v>
      </c>
      <c r="Y57" s="60">
        <v>17035.753571428599</v>
      </c>
      <c r="Z57" s="60">
        <v>176.66707407407401</v>
      </c>
      <c r="AA57">
        <v>1</v>
      </c>
      <c r="AB57" t="s">
        <v>45</v>
      </c>
      <c r="AC57" t="s">
        <v>45</v>
      </c>
      <c r="AD57">
        <v>-77.004548700000001</v>
      </c>
      <c r="AE57">
        <v>38.841504800000003</v>
      </c>
    </row>
    <row r="58" spans="1:31" x14ac:dyDescent="0.25">
      <c r="A58" s="3">
        <v>1106</v>
      </c>
      <c r="B58" t="s">
        <v>624</v>
      </c>
      <c r="C58" s="62">
        <v>4</v>
      </c>
      <c r="D58" t="s">
        <v>772</v>
      </c>
      <c r="E58" t="s">
        <v>315</v>
      </c>
      <c r="F58" s="3">
        <v>280</v>
      </c>
      <c r="G58" s="101" t="s">
        <v>65</v>
      </c>
      <c r="H58" s="3">
        <v>30825</v>
      </c>
      <c r="I58" s="50">
        <v>4949770</v>
      </c>
      <c r="J58" t="s">
        <v>295</v>
      </c>
      <c r="K58" t="s">
        <v>45</v>
      </c>
      <c r="L58" s="50">
        <v>4910928</v>
      </c>
      <c r="M58" s="104" t="s">
        <v>827</v>
      </c>
      <c r="N58" s="104" t="s">
        <v>828</v>
      </c>
      <c r="O58" s="50">
        <v>9860698</v>
      </c>
      <c r="P58" t="s">
        <v>45</v>
      </c>
      <c r="Q58" s="3">
        <v>262</v>
      </c>
      <c r="R58" s="3">
        <v>53</v>
      </c>
      <c r="S58" s="3">
        <v>97</v>
      </c>
      <c r="T58" s="3">
        <v>19</v>
      </c>
      <c r="U58" s="58">
        <v>0.37022900763358801</v>
      </c>
      <c r="V58" s="58">
        <v>7.2519083969465603E-2</v>
      </c>
      <c r="W58" s="58">
        <v>0.20229007633587801</v>
      </c>
      <c r="X58" s="3">
        <v>118</v>
      </c>
      <c r="Y58" s="60">
        <v>17677.75</v>
      </c>
      <c r="Z58" s="60">
        <v>160.576480129765</v>
      </c>
      <c r="AA58">
        <v>1</v>
      </c>
      <c r="AB58" t="s">
        <v>45</v>
      </c>
      <c r="AC58" t="s">
        <v>45</v>
      </c>
      <c r="AD58">
        <v>-77.020868399999998</v>
      </c>
      <c r="AE58">
        <v>38.943773100000001</v>
      </c>
    </row>
    <row r="59" spans="1:31" x14ac:dyDescent="0.25">
      <c r="A59" s="3">
        <v>1107</v>
      </c>
      <c r="B59" t="s">
        <v>624</v>
      </c>
      <c r="C59" s="62">
        <v>6</v>
      </c>
      <c r="D59" t="s">
        <v>773</v>
      </c>
      <c r="E59" t="s">
        <v>317</v>
      </c>
      <c r="F59" s="3">
        <v>280</v>
      </c>
      <c r="G59" s="101" t="s">
        <v>65</v>
      </c>
      <c r="H59" s="3">
        <v>29240</v>
      </c>
      <c r="I59" s="50">
        <v>4824166</v>
      </c>
      <c r="J59" t="s">
        <v>295</v>
      </c>
      <c r="K59" t="s">
        <v>45</v>
      </c>
      <c r="L59" s="50">
        <v>4517304</v>
      </c>
      <c r="M59" s="104" t="s">
        <v>827</v>
      </c>
      <c r="N59" s="104" t="s">
        <v>828</v>
      </c>
      <c r="O59" s="50">
        <v>9341470</v>
      </c>
      <c r="P59" t="s">
        <v>45</v>
      </c>
      <c r="Q59" s="3">
        <v>241</v>
      </c>
      <c r="R59" s="3">
        <v>34</v>
      </c>
      <c r="S59" s="3">
        <v>113</v>
      </c>
      <c r="T59" s="3">
        <v>29</v>
      </c>
      <c r="U59" s="58">
        <v>0.46887966804979297</v>
      </c>
      <c r="V59" s="58">
        <v>0.12033195020746899</v>
      </c>
      <c r="W59" s="58">
        <v>0.141078838174274</v>
      </c>
      <c r="X59" s="3">
        <v>121</v>
      </c>
      <c r="Y59" s="60">
        <v>17229.164285714302</v>
      </c>
      <c r="Z59" s="60">
        <v>164.98515731874099</v>
      </c>
      <c r="AA59">
        <v>1</v>
      </c>
      <c r="AB59" t="s">
        <v>45</v>
      </c>
      <c r="AC59" t="s">
        <v>45</v>
      </c>
      <c r="AD59">
        <v>-77.022453600000006</v>
      </c>
      <c r="AE59">
        <v>38.9074837</v>
      </c>
    </row>
    <row r="60" spans="1:31" x14ac:dyDescent="0.25">
      <c r="A60" s="3">
        <v>1108</v>
      </c>
      <c r="B60" t="s">
        <v>624</v>
      </c>
      <c r="C60" s="62">
        <v>5</v>
      </c>
      <c r="D60" t="s">
        <v>774</v>
      </c>
      <c r="E60" t="s">
        <v>319</v>
      </c>
      <c r="F60" s="3">
        <v>280</v>
      </c>
      <c r="G60" s="101" t="s">
        <v>65</v>
      </c>
      <c r="H60" s="3">
        <v>23313</v>
      </c>
      <c r="I60" s="50">
        <v>4651663</v>
      </c>
      <c r="J60" t="s">
        <v>295</v>
      </c>
      <c r="K60" t="s">
        <v>45</v>
      </c>
      <c r="L60" s="50">
        <v>4423584</v>
      </c>
      <c r="M60" s="104" t="s">
        <v>827</v>
      </c>
      <c r="N60" s="104" t="s">
        <v>828</v>
      </c>
      <c r="O60" s="50">
        <v>9075247</v>
      </c>
      <c r="P60" t="s">
        <v>45</v>
      </c>
      <c r="Q60" s="3">
        <v>236</v>
      </c>
      <c r="R60" s="3">
        <v>4</v>
      </c>
      <c r="S60" s="3">
        <v>132</v>
      </c>
      <c r="T60" s="3">
        <v>26</v>
      </c>
      <c r="U60" s="58">
        <v>0.55932203389830504</v>
      </c>
      <c r="V60" s="58">
        <v>0.110169491525424</v>
      </c>
      <c r="W60" s="58">
        <v>1.6949152542372899E-2</v>
      </c>
      <c r="X60" s="3">
        <v>99</v>
      </c>
      <c r="Y60" s="60">
        <v>16613.0821428571</v>
      </c>
      <c r="Z60" s="60">
        <v>199.53086260884501</v>
      </c>
      <c r="AA60">
        <v>1</v>
      </c>
      <c r="AB60" t="s">
        <v>45</v>
      </c>
      <c r="AC60" t="s">
        <v>45</v>
      </c>
      <c r="AD60">
        <v>-76.991478999999998</v>
      </c>
      <c r="AE60">
        <v>38.905386</v>
      </c>
    </row>
    <row r="61" spans="1:31" x14ac:dyDescent="0.25">
      <c r="A61" s="3">
        <v>153</v>
      </c>
      <c r="B61" t="s">
        <v>624</v>
      </c>
      <c r="C61" s="62">
        <v>6</v>
      </c>
      <c r="D61" t="s">
        <v>538</v>
      </c>
      <c r="E61" t="s">
        <v>537</v>
      </c>
      <c r="F61" s="3">
        <v>448</v>
      </c>
      <c r="G61" s="101" t="s">
        <v>38</v>
      </c>
      <c r="H61" s="3">
        <v>40000</v>
      </c>
      <c r="I61" s="50">
        <v>13525121.9667171</v>
      </c>
      <c r="J61" t="s">
        <v>295</v>
      </c>
      <c r="K61" t="s">
        <v>45</v>
      </c>
      <c r="L61" s="50">
        <v>6710352</v>
      </c>
      <c r="M61" s="104" t="s">
        <v>827</v>
      </c>
      <c r="N61" s="104" t="s">
        <v>828</v>
      </c>
      <c r="O61" s="50">
        <v>20235473.966717102</v>
      </c>
      <c r="P61" t="s">
        <v>45</v>
      </c>
      <c r="Q61" s="3">
        <v>358</v>
      </c>
      <c r="R61" s="3">
        <v>21</v>
      </c>
      <c r="S61" s="3">
        <v>225</v>
      </c>
      <c r="T61" s="3">
        <v>70</v>
      </c>
      <c r="U61" s="58">
        <v>0.62849162011173199</v>
      </c>
      <c r="V61" s="58">
        <v>0.19553072625698301</v>
      </c>
      <c r="W61" s="58">
        <v>5.8659217877095E-2</v>
      </c>
      <c r="X61" s="3">
        <v>112</v>
      </c>
      <c r="Y61" s="60">
        <v>30190.004389993501</v>
      </c>
      <c r="Z61" s="60">
        <v>338.12804916792697</v>
      </c>
      <c r="AA61">
        <v>1</v>
      </c>
      <c r="AB61" t="s">
        <v>45</v>
      </c>
      <c r="AC61" t="s">
        <v>45</v>
      </c>
      <c r="AD61">
        <v>-76.990703100000005</v>
      </c>
      <c r="AE61">
        <v>38.880781300000002</v>
      </c>
    </row>
    <row r="62" spans="1:31" x14ac:dyDescent="0.25">
      <c r="A62" s="3">
        <v>127</v>
      </c>
      <c r="B62" t="s">
        <v>624</v>
      </c>
      <c r="C62" s="62">
        <v>1</v>
      </c>
      <c r="D62" t="s">
        <v>322</v>
      </c>
      <c r="E62" t="s">
        <v>321</v>
      </c>
      <c r="F62" s="3">
        <v>414</v>
      </c>
      <c r="G62" s="101" t="s">
        <v>69</v>
      </c>
      <c r="H62" s="3">
        <v>36059</v>
      </c>
      <c r="I62" s="50">
        <v>6096304</v>
      </c>
      <c r="J62" t="s">
        <v>295</v>
      </c>
      <c r="K62" t="s">
        <v>45</v>
      </c>
      <c r="L62" s="50">
        <v>6204264</v>
      </c>
      <c r="M62" s="104" t="s">
        <v>827</v>
      </c>
      <c r="N62" s="104" t="s">
        <v>828</v>
      </c>
      <c r="O62" s="50">
        <v>12300568</v>
      </c>
      <c r="P62" t="s">
        <v>45</v>
      </c>
      <c r="Q62" s="3">
        <v>331</v>
      </c>
      <c r="R62" s="3">
        <v>94</v>
      </c>
      <c r="S62" s="3">
        <v>170</v>
      </c>
      <c r="T62" s="3">
        <v>48</v>
      </c>
      <c r="U62" s="58">
        <v>0.51359516616314205</v>
      </c>
      <c r="V62" s="58">
        <v>0.14501510574018101</v>
      </c>
      <c r="W62" s="58">
        <v>0.28398791540785501</v>
      </c>
      <c r="X62" s="3">
        <v>109</v>
      </c>
      <c r="Y62" s="60">
        <v>14725.3719806763</v>
      </c>
      <c r="Z62" s="60">
        <v>169.06469952023099</v>
      </c>
      <c r="AA62">
        <v>1</v>
      </c>
      <c r="AB62" t="s">
        <v>45</v>
      </c>
      <c r="AC62" t="s">
        <v>45</v>
      </c>
      <c r="AD62">
        <v>-77.025604999999999</v>
      </c>
      <c r="AE62">
        <v>38.929580999999999</v>
      </c>
    </row>
    <row r="63" spans="1:31" s="52" customFormat="1" x14ac:dyDescent="0.25">
      <c r="A63" s="51">
        <v>102</v>
      </c>
      <c r="B63" s="52" t="s">
        <v>624</v>
      </c>
      <c r="C63" s="63">
        <v>7</v>
      </c>
      <c r="D63" s="52" t="s">
        <v>540</v>
      </c>
      <c r="E63" s="52" t="s">
        <v>539</v>
      </c>
      <c r="F63" s="91">
        <v>381</v>
      </c>
      <c r="G63" s="102" t="s">
        <v>69</v>
      </c>
      <c r="H63" s="51">
        <v>30870</v>
      </c>
      <c r="I63" s="57">
        <v>18175850.033282898</v>
      </c>
      <c r="J63" s="52" t="s">
        <v>295</v>
      </c>
      <c r="K63" s="52" t="s">
        <v>45</v>
      </c>
      <c r="L63" s="57">
        <v>5679432</v>
      </c>
      <c r="M63" s="93" t="s">
        <v>827</v>
      </c>
      <c r="N63" s="93" t="s">
        <v>828</v>
      </c>
      <c r="O63" s="57">
        <v>23855282.033282898</v>
      </c>
      <c r="P63" s="52" t="s">
        <v>45</v>
      </c>
      <c r="Q63" s="51">
        <v>303</v>
      </c>
      <c r="R63" s="51">
        <v>8</v>
      </c>
      <c r="S63" s="51">
        <v>204</v>
      </c>
      <c r="T63" s="51">
        <v>42</v>
      </c>
      <c r="U63" s="59">
        <v>0.67326732673267298</v>
      </c>
      <c r="V63" s="59">
        <v>0.13861386138613899</v>
      </c>
      <c r="W63" s="59">
        <v>2.6402640264026399E-2</v>
      </c>
      <c r="X63" s="51">
        <v>102</v>
      </c>
      <c r="Y63" s="61">
        <v>22031.333373676302</v>
      </c>
      <c r="Z63" s="61">
        <v>588.78684915072597</v>
      </c>
      <c r="AA63" s="52">
        <v>1</v>
      </c>
      <c r="AB63" s="52" t="s">
        <v>45</v>
      </c>
      <c r="AC63" s="52" t="s">
        <v>45</v>
      </c>
      <c r="AD63" s="52">
        <v>-76.950014899999999</v>
      </c>
      <c r="AE63" s="52">
        <v>38.902944400000003</v>
      </c>
    </row>
    <row r="64" spans="1:31" s="52" customFormat="1" x14ac:dyDescent="0.25">
      <c r="A64" s="51">
        <v>109</v>
      </c>
      <c r="B64" s="52" t="s">
        <v>624</v>
      </c>
      <c r="C64" s="63">
        <v>7</v>
      </c>
      <c r="D64" s="52" t="s">
        <v>324</v>
      </c>
      <c r="E64" s="52" t="s">
        <v>323</v>
      </c>
      <c r="F64" s="91">
        <v>444</v>
      </c>
      <c r="G64" s="102" t="s">
        <v>38</v>
      </c>
      <c r="H64" s="51">
        <v>36015</v>
      </c>
      <c r="I64" s="57">
        <v>3379632</v>
      </c>
      <c r="J64" s="52" t="s">
        <v>295</v>
      </c>
      <c r="K64" s="52" t="s">
        <v>45</v>
      </c>
      <c r="L64" s="57">
        <v>6672864</v>
      </c>
      <c r="M64" s="93" t="s">
        <v>827</v>
      </c>
      <c r="N64" s="93" t="s">
        <v>828</v>
      </c>
      <c r="O64" s="57">
        <v>10052496</v>
      </c>
      <c r="P64" s="52" t="s">
        <v>45</v>
      </c>
      <c r="Q64" s="51">
        <v>356</v>
      </c>
      <c r="R64" s="51">
        <v>7</v>
      </c>
      <c r="S64" s="51">
        <v>228</v>
      </c>
      <c r="T64" s="51">
        <v>40</v>
      </c>
      <c r="U64" s="59">
        <v>0.64044943820224698</v>
      </c>
      <c r="V64" s="59">
        <v>0.112359550561798</v>
      </c>
      <c r="W64" s="59">
        <v>1.9662921348314599E-2</v>
      </c>
      <c r="X64" s="51">
        <v>101</v>
      </c>
      <c r="Y64" s="61">
        <v>4096.5236363636404</v>
      </c>
      <c r="Z64" s="61">
        <v>93.839566847146997</v>
      </c>
      <c r="AA64" s="52">
        <v>1</v>
      </c>
      <c r="AB64" s="52" t="s">
        <v>45</v>
      </c>
      <c r="AC64" s="52" t="s">
        <v>45</v>
      </c>
      <c r="AD64" s="52">
        <v>-76.949105900000006</v>
      </c>
      <c r="AE64" s="52">
        <v>38.901365300000002</v>
      </c>
    </row>
    <row r="65" spans="1:31" x14ac:dyDescent="0.25">
      <c r="A65" s="3" t="s">
        <v>45</v>
      </c>
      <c r="B65" t="s">
        <v>624</v>
      </c>
      <c r="C65" s="62">
        <v>1</v>
      </c>
      <c r="D65" t="s">
        <v>872</v>
      </c>
      <c r="E65" t="s">
        <v>456</v>
      </c>
      <c r="F65" s="3" t="s">
        <v>45</v>
      </c>
      <c r="G65" s="100" t="s">
        <v>824</v>
      </c>
      <c r="H65" s="79">
        <v>48900</v>
      </c>
      <c r="I65" s="50">
        <v>2230312</v>
      </c>
      <c r="J65" s="53" t="s">
        <v>295</v>
      </c>
      <c r="K65" t="s">
        <v>45</v>
      </c>
      <c r="L65" s="50">
        <v>0</v>
      </c>
      <c r="M65" s="104" t="s">
        <v>824</v>
      </c>
      <c r="N65" s="104" t="s">
        <v>45</v>
      </c>
      <c r="O65" s="50">
        <v>2230312</v>
      </c>
      <c r="P65" t="s">
        <v>45</v>
      </c>
      <c r="Q65" s="3" t="s">
        <v>45</v>
      </c>
      <c r="R65" s="3" t="s">
        <v>45</v>
      </c>
      <c r="S65" s="3" t="s">
        <v>45</v>
      </c>
      <c r="T65" s="3" t="s">
        <v>45</v>
      </c>
      <c r="U65" s="58" t="s">
        <v>45</v>
      </c>
      <c r="V65" s="58" t="s">
        <v>45</v>
      </c>
      <c r="W65" s="58" t="s">
        <v>45</v>
      </c>
      <c r="X65" s="3" t="s">
        <v>45</v>
      </c>
      <c r="Y65" s="60" t="s">
        <v>45</v>
      </c>
      <c r="Z65" s="60" t="s">
        <v>45</v>
      </c>
      <c r="AA65">
        <v>0</v>
      </c>
      <c r="AB65" t="s">
        <v>45</v>
      </c>
      <c r="AC65" t="s">
        <v>45</v>
      </c>
      <c r="AD65">
        <v>-77.029619999999994</v>
      </c>
      <c r="AE65">
        <v>38.918128600000003</v>
      </c>
    </row>
    <row r="66" spans="1:31" x14ac:dyDescent="0.25">
      <c r="A66" s="3">
        <v>947</v>
      </c>
      <c r="B66" t="s">
        <v>625</v>
      </c>
      <c r="C66" s="62">
        <v>5</v>
      </c>
      <c r="D66" t="s">
        <v>89</v>
      </c>
      <c r="E66" t="s">
        <v>87</v>
      </c>
      <c r="F66"/>
      <c r="G66" s="101" t="s">
        <v>88</v>
      </c>
      <c r="H66">
        <v>63800</v>
      </c>
      <c r="I66" s="73">
        <v>0</v>
      </c>
      <c r="J66" t="s">
        <v>30</v>
      </c>
      <c r="K66" t="s">
        <v>45</v>
      </c>
      <c r="L66" t="s">
        <v>45</v>
      </c>
      <c r="O66" t="s">
        <v>45</v>
      </c>
      <c r="P66" t="s">
        <v>45</v>
      </c>
      <c r="Q66">
        <v>5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45</v>
      </c>
      <c r="Y66" t="s">
        <v>45</v>
      </c>
      <c r="Z66">
        <v>0</v>
      </c>
      <c r="AA66" s="53">
        <v>1</v>
      </c>
      <c r="AB66" t="s">
        <v>45</v>
      </c>
      <c r="AC66" t="s">
        <v>45</v>
      </c>
      <c r="AD66">
        <v>-77.006549000000007</v>
      </c>
      <c r="AE66">
        <v>38.9127078</v>
      </c>
    </row>
    <row r="67" spans="1:31" x14ac:dyDescent="0.25">
      <c r="A67" s="3" t="s">
        <v>45</v>
      </c>
      <c r="B67" t="s">
        <v>624</v>
      </c>
      <c r="C67" s="62">
        <v>2</v>
      </c>
      <c r="D67" t="s">
        <v>873</v>
      </c>
      <c r="E67" t="s">
        <v>458</v>
      </c>
      <c r="F67" s="3" t="s">
        <v>45</v>
      </c>
      <c r="G67" s="100" t="s">
        <v>824</v>
      </c>
      <c r="H67" s="3" t="s">
        <v>45</v>
      </c>
      <c r="I67" s="50">
        <v>920095</v>
      </c>
      <c r="J67" s="53" t="s">
        <v>295</v>
      </c>
      <c r="K67" t="s">
        <v>45</v>
      </c>
      <c r="L67" s="50">
        <v>0</v>
      </c>
      <c r="M67" s="104" t="s">
        <v>824</v>
      </c>
      <c r="N67" s="104" t="s">
        <v>45</v>
      </c>
      <c r="O67" s="50">
        <v>920095</v>
      </c>
      <c r="P67" t="s">
        <v>45</v>
      </c>
      <c r="Q67" s="3" t="s">
        <v>45</v>
      </c>
      <c r="R67" s="3" t="s">
        <v>45</v>
      </c>
      <c r="S67" s="3" t="s">
        <v>45</v>
      </c>
      <c r="T67" s="3" t="s">
        <v>45</v>
      </c>
      <c r="U67" s="58" t="s">
        <v>45</v>
      </c>
      <c r="V67" s="58" t="s">
        <v>45</v>
      </c>
      <c r="W67" s="58" t="s">
        <v>45</v>
      </c>
      <c r="X67" s="3" t="s">
        <v>45</v>
      </c>
      <c r="Y67" s="60" t="s">
        <v>45</v>
      </c>
      <c r="Z67" s="60" t="s">
        <v>45</v>
      </c>
      <c r="AA67">
        <v>0</v>
      </c>
      <c r="AB67" t="s">
        <v>45</v>
      </c>
      <c r="AC67" t="s">
        <v>45</v>
      </c>
      <c r="AD67">
        <v>-77.066812600000006</v>
      </c>
      <c r="AE67">
        <v>38.915715800000001</v>
      </c>
    </row>
    <row r="68" spans="1:31" x14ac:dyDescent="0.25">
      <c r="A68" s="3" t="s">
        <v>45</v>
      </c>
      <c r="B68" t="s">
        <v>624</v>
      </c>
      <c r="C68" s="62">
        <v>5</v>
      </c>
      <c r="D68" t="s">
        <v>874</v>
      </c>
      <c r="E68" t="s">
        <v>460</v>
      </c>
      <c r="F68" s="3" t="s">
        <v>45</v>
      </c>
      <c r="G68" s="100" t="s">
        <v>824</v>
      </c>
      <c r="H68" s="79">
        <v>19000</v>
      </c>
      <c r="I68" s="50">
        <v>618836</v>
      </c>
      <c r="J68" s="53" t="s">
        <v>295</v>
      </c>
      <c r="K68" t="s">
        <v>45</v>
      </c>
      <c r="L68" s="50">
        <v>0</v>
      </c>
      <c r="M68" s="104" t="s">
        <v>824</v>
      </c>
      <c r="N68" s="104" t="s">
        <v>45</v>
      </c>
      <c r="O68" s="50">
        <v>618836</v>
      </c>
      <c r="P68" t="s">
        <v>45</v>
      </c>
      <c r="Q68" s="3" t="s">
        <v>45</v>
      </c>
      <c r="R68" s="3" t="s">
        <v>45</v>
      </c>
      <c r="S68" s="3" t="s">
        <v>45</v>
      </c>
      <c r="T68" s="3" t="s">
        <v>45</v>
      </c>
      <c r="U68" s="58" t="s">
        <v>45</v>
      </c>
      <c r="V68" s="58" t="s">
        <v>45</v>
      </c>
      <c r="W68" s="58" t="s">
        <v>45</v>
      </c>
      <c r="X68" s="3" t="s">
        <v>45</v>
      </c>
      <c r="Y68" s="60" t="s">
        <v>45</v>
      </c>
      <c r="Z68" s="60" t="s">
        <v>45</v>
      </c>
      <c r="AA68">
        <v>0</v>
      </c>
      <c r="AB68" t="s">
        <v>45</v>
      </c>
      <c r="AC68" t="s">
        <v>45</v>
      </c>
      <c r="AD68">
        <v>-77.0066585</v>
      </c>
      <c r="AE68">
        <v>38.916063000000001</v>
      </c>
    </row>
    <row r="69" spans="1:31" x14ac:dyDescent="0.25">
      <c r="A69" s="3">
        <v>224</v>
      </c>
      <c r="B69" t="s">
        <v>625</v>
      </c>
      <c r="C69" s="62">
        <v>1</v>
      </c>
      <c r="D69" t="s">
        <v>93</v>
      </c>
      <c r="E69" t="s">
        <v>90</v>
      </c>
      <c r="F69">
        <v>320</v>
      </c>
      <c r="G69" s="101" t="s">
        <v>27</v>
      </c>
      <c r="H69">
        <v>53000</v>
      </c>
      <c r="I69" s="73">
        <v>20270264</v>
      </c>
      <c r="J69" t="s">
        <v>39</v>
      </c>
      <c r="K69">
        <v>2004</v>
      </c>
      <c r="L69">
        <v>0</v>
      </c>
      <c r="M69" t="s">
        <v>836</v>
      </c>
      <c r="O69" s="73">
        <v>20270264</v>
      </c>
      <c r="P69" t="s">
        <v>91</v>
      </c>
      <c r="Q69">
        <v>308</v>
      </c>
      <c r="R69">
        <v>47</v>
      </c>
      <c r="S69">
        <v>137</v>
      </c>
      <c r="T69">
        <v>36</v>
      </c>
      <c r="U69">
        <v>0.44480519480519498</v>
      </c>
      <c r="V69">
        <v>0.11688311688311701</v>
      </c>
      <c r="W69">
        <v>0.15259740259740301</v>
      </c>
      <c r="X69" s="101">
        <v>172</v>
      </c>
      <c r="Y69">
        <v>63344.574999999997</v>
      </c>
      <c r="Z69">
        <v>382.45781132075501</v>
      </c>
      <c r="AA69">
        <v>1</v>
      </c>
      <c r="AB69" t="s">
        <v>715</v>
      </c>
      <c r="AC69" t="s">
        <v>95</v>
      </c>
      <c r="AD69">
        <v>-77.022589800000006</v>
      </c>
      <c r="AE69">
        <v>38.915057699999998</v>
      </c>
    </row>
    <row r="70" spans="1:31" x14ac:dyDescent="0.25">
      <c r="A70" s="3">
        <v>442</v>
      </c>
      <c r="B70" t="s">
        <v>625</v>
      </c>
      <c r="C70" s="62">
        <v>1</v>
      </c>
      <c r="D70" t="s">
        <v>755</v>
      </c>
      <c r="E70" t="s">
        <v>94</v>
      </c>
      <c r="F70">
        <v>1400</v>
      </c>
      <c r="G70" s="101" t="s">
        <v>85</v>
      </c>
      <c r="H70">
        <v>325218</v>
      </c>
      <c r="I70" s="73">
        <v>78652173</v>
      </c>
      <c r="J70" t="s">
        <v>43</v>
      </c>
      <c r="K70">
        <v>2006</v>
      </c>
      <c r="L70">
        <v>0</v>
      </c>
      <c r="M70" t="s">
        <v>836</v>
      </c>
      <c r="O70" s="73">
        <v>78652173</v>
      </c>
      <c r="Q70">
        <v>1384</v>
      </c>
      <c r="R70">
        <v>429</v>
      </c>
      <c r="S70">
        <v>744</v>
      </c>
      <c r="T70">
        <v>153</v>
      </c>
      <c r="U70">
        <v>0.53757225433526001</v>
      </c>
      <c r="V70">
        <v>0.110549132947977</v>
      </c>
      <c r="W70">
        <v>0.30997109826589597</v>
      </c>
      <c r="X70" s="101">
        <v>235</v>
      </c>
      <c r="Y70">
        <v>56180.123571428601</v>
      </c>
      <c r="Z70">
        <v>241.84446432854301</v>
      </c>
      <c r="AA70">
        <v>1</v>
      </c>
      <c r="AB70" t="s">
        <v>715</v>
      </c>
      <c r="AC70" t="s">
        <v>95</v>
      </c>
      <c r="AD70">
        <v>-77.035464000000005</v>
      </c>
      <c r="AE70">
        <v>38.929437</v>
      </c>
    </row>
    <row r="71" spans="1:31" x14ac:dyDescent="0.25">
      <c r="A71" s="3">
        <v>106</v>
      </c>
      <c r="B71" t="s">
        <v>624</v>
      </c>
      <c r="C71" s="62">
        <v>5</v>
      </c>
      <c r="D71" t="s">
        <v>778</v>
      </c>
      <c r="E71" t="s">
        <v>545</v>
      </c>
      <c r="F71" s="3">
        <v>523</v>
      </c>
      <c r="G71" s="101" t="s">
        <v>27</v>
      </c>
      <c r="H71" s="3">
        <v>100000</v>
      </c>
      <c r="I71" s="50">
        <v>16964506.223301001</v>
      </c>
      <c r="J71" t="s">
        <v>295</v>
      </c>
      <c r="K71" t="s">
        <v>45</v>
      </c>
      <c r="L71" s="50">
        <v>9803112</v>
      </c>
      <c r="M71" s="104" t="s">
        <v>827</v>
      </c>
      <c r="N71" s="104" t="s">
        <v>828</v>
      </c>
      <c r="O71" s="50">
        <v>26767618.223301001</v>
      </c>
      <c r="P71" t="s">
        <v>45</v>
      </c>
      <c r="Q71" s="3">
        <v>523</v>
      </c>
      <c r="R71" s="3">
        <v>51</v>
      </c>
      <c r="S71" s="3">
        <v>272</v>
      </c>
      <c r="T71" s="3">
        <v>35</v>
      </c>
      <c r="U71" s="58">
        <v>0.52007648183556399</v>
      </c>
      <c r="V71" s="58">
        <v>6.6921606118546806E-2</v>
      </c>
      <c r="W71" s="58">
        <v>9.7514340344168296E-2</v>
      </c>
      <c r="X71" s="3">
        <v>191</v>
      </c>
      <c r="Y71" s="60">
        <v>32436.9143848967</v>
      </c>
      <c r="Z71" s="60">
        <v>169.64506223301001</v>
      </c>
      <c r="AA71">
        <v>1</v>
      </c>
      <c r="AB71" t="s">
        <v>45</v>
      </c>
      <c r="AC71" t="s">
        <v>45</v>
      </c>
      <c r="AD71">
        <v>-77.013234100000005</v>
      </c>
      <c r="AE71">
        <v>38.909075700000002</v>
      </c>
    </row>
    <row r="72" spans="1:31" x14ac:dyDescent="0.25">
      <c r="A72" s="3">
        <v>105</v>
      </c>
      <c r="B72" t="s">
        <v>624</v>
      </c>
      <c r="C72" s="62">
        <v>4</v>
      </c>
      <c r="D72" t="s">
        <v>775</v>
      </c>
      <c r="E72" t="s">
        <v>541</v>
      </c>
      <c r="F72" s="3">
        <v>590</v>
      </c>
      <c r="G72" s="101" t="s">
        <v>27</v>
      </c>
      <c r="H72" s="3">
        <v>55000</v>
      </c>
      <c r="I72" s="50">
        <v>16071822.718446599</v>
      </c>
      <c r="J72" t="s">
        <v>295</v>
      </c>
      <c r="K72" t="s">
        <v>45</v>
      </c>
      <c r="L72" s="50">
        <v>11058960</v>
      </c>
      <c r="M72" s="104" t="s">
        <v>827</v>
      </c>
      <c r="N72" s="104" t="s">
        <v>828</v>
      </c>
      <c r="O72" s="50">
        <v>27130782.718446601</v>
      </c>
      <c r="P72" t="s">
        <v>45</v>
      </c>
      <c r="Q72" s="3">
        <v>590</v>
      </c>
      <c r="R72" s="3">
        <v>213</v>
      </c>
      <c r="S72" s="3">
        <v>261</v>
      </c>
      <c r="T72" s="3">
        <v>53</v>
      </c>
      <c r="U72" s="58">
        <v>0.442372881355932</v>
      </c>
      <c r="V72" s="58">
        <v>8.9830508474576298E-2</v>
      </c>
      <c r="W72" s="58">
        <v>0.36101694915254201</v>
      </c>
      <c r="X72" s="3">
        <v>93</v>
      </c>
      <c r="Y72" s="60">
        <v>27240.3774888925</v>
      </c>
      <c r="Z72" s="60">
        <v>292.21495851721102</v>
      </c>
      <c r="AA72">
        <v>1</v>
      </c>
      <c r="AB72" t="s">
        <v>45</v>
      </c>
      <c r="AC72" t="s">
        <v>45</v>
      </c>
      <c r="AD72">
        <v>-77.030867999999998</v>
      </c>
      <c r="AE72">
        <v>38.944516999999998</v>
      </c>
    </row>
    <row r="73" spans="1:31" x14ac:dyDescent="0.25">
      <c r="A73" s="3">
        <v>108</v>
      </c>
      <c r="B73" t="s">
        <v>624</v>
      </c>
      <c r="C73" s="62">
        <v>4</v>
      </c>
      <c r="D73" t="s">
        <v>777</v>
      </c>
      <c r="E73" t="s">
        <v>325</v>
      </c>
      <c r="F73" s="3">
        <v>123</v>
      </c>
      <c r="G73" s="101" t="s">
        <v>65</v>
      </c>
      <c r="H73" s="3">
        <v>20100</v>
      </c>
      <c r="I73" s="50">
        <v>3128675</v>
      </c>
      <c r="J73" t="s">
        <v>295</v>
      </c>
      <c r="K73" t="s">
        <v>45</v>
      </c>
      <c r="L73" s="50">
        <v>2305512</v>
      </c>
      <c r="M73" s="104" t="s">
        <v>827</v>
      </c>
      <c r="N73" s="104" t="s">
        <v>828</v>
      </c>
      <c r="O73" s="50">
        <v>5434187</v>
      </c>
      <c r="P73" t="s">
        <v>45</v>
      </c>
      <c r="Q73" s="3">
        <v>123</v>
      </c>
      <c r="R73" s="3">
        <v>0</v>
      </c>
      <c r="S73" s="3">
        <v>43</v>
      </c>
      <c r="T73" s="3">
        <v>21</v>
      </c>
      <c r="U73" s="58">
        <v>0.34959349593495898</v>
      </c>
      <c r="V73" s="58">
        <v>0.17073170731707299</v>
      </c>
      <c r="W73" s="58">
        <v>0</v>
      </c>
      <c r="X73" s="3">
        <v>163</v>
      </c>
      <c r="Y73" s="60">
        <v>25436.382113821099</v>
      </c>
      <c r="Z73" s="60">
        <v>155.655472636816</v>
      </c>
      <c r="AA73">
        <v>1</v>
      </c>
      <c r="AB73" t="s">
        <v>45</v>
      </c>
      <c r="AC73" t="s">
        <v>45</v>
      </c>
      <c r="AD73">
        <v>-77.031578999999994</v>
      </c>
      <c r="AE73">
        <v>38.960480400000002</v>
      </c>
    </row>
    <row r="74" spans="1:31" x14ac:dyDescent="0.25">
      <c r="A74" s="3">
        <v>158</v>
      </c>
      <c r="B74" t="s">
        <v>624</v>
      </c>
      <c r="C74" s="62">
        <v>5</v>
      </c>
      <c r="D74" t="s">
        <v>776</v>
      </c>
      <c r="E74" t="s">
        <v>543</v>
      </c>
      <c r="F74" s="3">
        <v>329</v>
      </c>
      <c r="G74" s="101" t="s">
        <v>27</v>
      </c>
      <c r="H74" s="3">
        <v>50600</v>
      </c>
      <c r="I74" s="50">
        <v>13706414.0582524</v>
      </c>
      <c r="J74" t="s">
        <v>295</v>
      </c>
      <c r="K74" t="s">
        <v>45</v>
      </c>
      <c r="L74" s="50">
        <v>6166776</v>
      </c>
      <c r="M74" s="104" t="s">
        <v>827</v>
      </c>
      <c r="N74" s="104" t="s">
        <v>828</v>
      </c>
      <c r="O74" s="50">
        <v>19873190.058252402</v>
      </c>
      <c r="P74" t="s">
        <v>45</v>
      </c>
      <c r="Q74" s="3">
        <v>329</v>
      </c>
      <c r="R74" s="3">
        <v>86</v>
      </c>
      <c r="S74" s="3">
        <v>193</v>
      </c>
      <c r="T74" s="3">
        <v>18</v>
      </c>
      <c r="U74" s="58">
        <v>0.58662613981762901</v>
      </c>
      <c r="V74" s="58">
        <v>5.4711246200607903E-2</v>
      </c>
      <c r="W74" s="58">
        <v>0.26139817629179302</v>
      </c>
      <c r="X74" s="3">
        <v>154</v>
      </c>
      <c r="Y74" s="60">
        <v>41660.833003806802</v>
      </c>
      <c r="Z74" s="60">
        <v>270.87774818680703</v>
      </c>
      <c r="AA74">
        <v>1</v>
      </c>
      <c r="AB74" t="s">
        <v>45</v>
      </c>
      <c r="AC74" t="s">
        <v>45</v>
      </c>
      <c r="AD74">
        <v>-77.006642999999997</v>
      </c>
      <c r="AE74">
        <v>38.954920799999996</v>
      </c>
    </row>
    <row r="75" spans="1:31" x14ac:dyDescent="0.25">
      <c r="A75" s="3">
        <v>216</v>
      </c>
      <c r="B75" t="s">
        <v>624</v>
      </c>
      <c r="C75" s="62">
        <v>8</v>
      </c>
      <c r="D75" t="s">
        <v>779</v>
      </c>
      <c r="E75" t="s">
        <v>327</v>
      </c>
      <c r="F75" s="3">
        <v>155</v>
      </c>
      <c r="G75" s="101" t="s">
        <v>46</v>
      </c>
      <c r="H75" s="3">
        <v>11000</v>
      </c>
      <c r="I75" s="50">
        <v>1339656</v>
      </c>
      <c r="J75" t="s">
        <v>295</v>
      </c>
      <c r="K75" t="s">
        <v>45</v>
      </c>
      <c r="L75" s="50">
        <v>5117112</v>
      </c>
      <c r="M75" s="104" t="s">
        <v>827</v>
      </c>
      <c r="N75" s="104" t="s">
        <v>828</v>
      </c>
      <c r="O75" s="50">
        <v>6456768</v>
      </c>
      <c r="P75" t="s">
        <v>45</v>
      </c>
      <c r="Q75" s="3">
        <v>273</v>
      </c>
      <c r="R75" s="3">
        <v>0</v>
      </c>
      <c r="S75" s="3">
        <v>0</v>
      </c>
      <c r="T75" s="3">
        <v>1</v>
      </c>
      <c r="U75" s="58">
        <v>0</v>
      </c>
      <c r="V75" s="58">
        <v>3.66300366300366E-3</v>
      </c>
      <c r="W75" s="58">
        <v>0</v>
      </c>
      <c r="X75" s="3">
        <v>40</v>
      </c>
      <c r="Y75" s="60">
        <v>8642.9419354838701</v>
      </c>
      <c r="Z75" s="60">
        <v>121.78690909090901</v>
      </c>
      <c r="AA75">
        <v>1</v>
      </c>
      <c r="AB75" t="s">
        <v>45</v>
      </c>
      <c r="AC75" t="s">
        <v>45</v>
      </c>
      <c r="AD75">
        <v>-76.992726300000001</v>
      </c>
      <c r="AE75">
        <v>38.862814100000001</v>
      </c>
    </row>
    <row r="76" spans="1:31" x14ac:dyDescent="0.25">
      <c r="A76" s="3">
        <v>455</v>
      </c>
      <c r="B76" t="s">
        <v>625</v>
      </c>
      <c r="C76" s="62">
        <v>4</v>
      </c>
      <c r="D76" t="s">
        <v>98</v>
      </c>
      <c r="E76" t="s">
        <v>97</v>
      </c>
      <c r="F76">
        <v>1105</v>
      </c>
      <c r="G76" s="101" t="s">
        <v>38</v>
      </c>
      <c r="H76">
        <v>271300</v>
      </c>
      <c r="I76" s="73">
        <v>2537691</v>
      </c>
      <c r="J76" t="s">
        <v>30</v>
      </c>
      <c r="K76" s="3" t="s">
        <v>45</v>
      </c>
      <c r="L76">
        <v>116633000</v>
      </c>
      <c r="M76" t="s">
        <v>39</v>
      </c>
      <c r="N76">
        <v>2020</v>
      </c>
      <c r="O76" s="73">
        <v>122176717</v>
      </c>
      <c r="Q76">
        <v>395</v>
      </c>
      <c r="R76">
        <v>50</v>
      </c>
      <c r="S76">
        <v>301</v>
      </c>
      <c r="T76">
        <v>104</v>
      </c>
      <c r="U76">
        <v>0.76202531645569604</v>
      </c>
      <c r="V76">
        <v>0.26329113924050601</v>
      </c>
      <c r="W76">
        <v>0.126582278481013</v>
      </c>
      <c r="X76" s="101">
        <v>687</v>
      </c>
      <c r="Y76">
        <v>2296.5529411764701</v>
      </c>
      <c r="Z76">
        <v>9.3538186509399193</v>
      </c>
      <c r="AA76">
        <v>1</v>
      </c>
      <c r="AB76" t="s">
        <v>713</v>
      </c>
      <c r="AC76" t="s">
        <v>66</v>
      </c>
      <c r="AD76">
        <v>-77.019874000000002</v>
      </c>
      <c r="AE76">
        <v>38.966252599999997</v>
      </c>
    </row>
    <row r="77" spans="1:31" x14ac:dyDescent="0.25">
      <c r="A77" s="3">
        <v>3069</v>
      </c>
      <c r="B77" t="s">
        <v>624</v>
      </c>
      <c r="C77" s="62">
        <v>1</v>
      </c>
      <c r="D77" t="s">
        <v>330</v>
      </c>
      <c r="E77" t="s">
        <v>329</v>
      </c>
      <c r="F77" s="3">
        <v>181</v>
      </c>
      <c r="G77" s="101" t="s">
        <v>27</v>
      </c>
      <c r="H77" s="3">
        <v>17976</v>
      </c>
      <c r="I77" s="50">
        <v>1282032</v>
      </c>
      <c r="J77" t="s">
        <v>295</v>
      </c>
      <c r="K77" t="s">
        <v>45</v>
      </c>
      <c r="L77" s="50">
        <v>3392664</v>
      </c>
      <c r="M77" s="104" t="s">
        <v>827</v>
      </c>
      <c r="N77" s="104" t="s">
        <v>828</v>
      </c>
      <c r="O77" s="50">
        <v>4674696</v>
      </c>
      <c r="P77" t="s">
        <v>45</v>
      </c>
      <c r="Q77" s="3">
        <v>181</v>
      </c>
      <c r="R77" s="3">
        <v>10</v>
      </c>
      <c r="S77" s="3">
        <v>22</v>
      </c>
      <c r="T77" s="3">
        <v>48</v>
      </c>
      <c r="U77" s="58">
        <v>0.121546961325967</v>
      </c>
      <c r="V77" s="58">
        <v>0.26519337016574601</v>
      </c>
      <c r="W77" s="58">
        <v>5.5248618784530398E-2</v>
      </c>
      <c r="X77" s="3">
        <v>99</v>
      </c>
      <c r="Y77" s="60">
        <v>7083.0497237569098</v>
      </c>
      <c r="Z77" s="60">
        <v>71.319092122830398</v>
      </c>
      <c r="AA77">
        <v>1</v>
      </c>
      <c r="AB77" t="s">
        <v>45</v>
      </c>
      <c r="AC77" t="s">
        <v>45</v>
      </c>
      <c r="AD77">
        <v>-77.036805799999996</v>
      </c>
      <c r="AE77">
        <v>38.931551800000001</v>
      </c>
    </row>
    <row r="78" spans="1:31" s="52" customFormat="1" x14ac:dyDescent="0.25">
      <c r="A78" s="112">
        <v>199</v>
      </c>
      <c r="B78" s="144" t="s">
        <v>624</v>
      </c>
      <c r="C78" s="139">
        <v>1</v>
      </c>
      <c r="D78" s="140" t="s">
        <v>909</v>
      </c>
      <c r="E78" s="140" t="s">
        <v>590</v>
      </c>
      <c r="F78" s="140"/>
      <c r="G78" s="130" t="s">
        <v>27</v>
      </c>
      <c r="H78" s="129">
        <v>25000</v>
      </c>
      <c r="I78" s="142"/>
      <c r="J78" s="144" t="s">
        <v>295</v>
      </c>
      <c r="K78" s="144" t="s">
        <v>45</v>
      </c>
      <c r="L78" s="142"/>
      <c r="M78" s="145" t="s">
        <v>827</v>
      </c>
      <c r="N78" s="145" t="s">
        <v>828</v>
      </c>
      <c r="O78" s="142"/>
      <c r="P78" s="140" t="s">
        <v>45</v>
      </c>
      <c r="Q78" s="129"/>
      <c r="R78" s="129">
        <v>180</v>
      </c>
      <c r="S78" s="129">
        <v>130</v>
      </c>
      <c r="T78" s="129">
        <v>56</v>
      </c>
      <c r="U78" s="143">
        <v>0.35714285714285698</v>
      </c>
      <c r="V78" s="143">
        <v>0.15384615384615399</v>
      </c>
      <c r="W78" s="143">
        <v>0.49450549450549502</v>
      </c>
      <c r="X78" s="129">
        <v>206</v>
      </c>
      <c r="Y78" s="146">
        <v>25435.4258241758</v>
      </c>
      <c r="Z78" s="146">
        <v>370.33980000000003</v>
      </c>
      <c r="AA78" s="140">
        <v>1</v>
      </c>
      <c r="AB78" s="140" t="s">
        <v>45</v>
      </c>
      <c r="AC78" s="140" t="s">
        <v>45</v>
      </c>
      <c r="AD78" s="140">
        <v>-77.0322034</v>
      </c>
      <c r="AE78" s="140">
        <v>38.928304900000001</v>
      </c>
    </row>
    <row r="79" spans="1:31" s="52" customFormat="1" x14ac:dyDescent="0.25">
      <c r="A79" s="112">
        <v>199</v>
      </c>
      <c r="B79" s="113" t="s">
        <v>624</v>
      </c>
      <c r="C79" s="63">
        <v>1</v>
      </c>
      <c r="D79" s="52" t="s">
        <v>910</v>
      </c>
      <c r="E79" s="52" t="s">
        <v>588</v>
      </c>
      <c r="F79" s="51">
        <v>364</v>
      </c>
      <c r="G79" s="102" t="s">
        <v>27</v>
      </c>
      <c r="H79" s="51">
        <v>50000</v>
      </c>
      <c r="I79" s="57">
        <v>9258495</v>
      </c>
      <c r="J79" s="113" t="s">
        <v>295</v>
      </c>
      <c r="K79" s="113" t="s">
        <v>45</v>
      </c>
      <c r="L79" s="57">
        <v>6822816</v>
      </c>
      <c r="M79" s="117" t="s">
        <v>827</v>
      </c>
      <c r="N79" s="117" t="s">
        <v>828</v>
      </c>
      <c r="O79" s="57">
        <v>16081311</v>
      </c>
      <c r="P79" s="52" t="s">
        <v>45</v>
      </c>
      <c r="Q79" s="51">
        <v>364</v>
      </c>
      <c r="R79" s="51">
        <v>180</v>
      </c>
      <c r="S79" s="51">
        <v>130</v>
      </c>
      <c r="T79" s="51">
        <v>56</v>
      </c>
      <c r="U79" s="59">
        <v>0.35714285714285698</v>
      </c>
      <c r="V79" s="59">
        <v>0.15384615384615399</v>
      </c>
      <c r="W79" s="59">
        <v>0.49450549450549502</v>
      </c>
      <c r="X79" s="51">
        <v>206</v>
      </c>
      <c r="Y79" s="61">
        <f>I79/F79</f>
        <v>25435.425824175825</v>
      </c>
      <c r="Z79" s="61">
        <f>I79/H79</f>
        <v>185.16990000000001</v>
      </c>
      <c r="AA79" s="52">
        <v>1</v>
      </c>
      <c r="AB79" s="52" t="s">
        <v>45</v>
      </c>
      <c r="AC79" s="52" t="s">
        <v>45</v>
      </c>
      <c r="AD79" s="52">
        <v>-77.033230799999998</v>
      </c>
      <c r="AE79" s="52">
        <v>38.927174000000001</v>
      </c>
    </row>
    <row r="80" spans="1:31" x14ac:dyDescent="0.25">
      <c r="A80" s="3">
        <v>248</v>
      </c>
      <c r="B80" t="s">
        <v>624</v>
      </c>
      <c r="C80" s="62">
        <v>1</v>
      </c>
      <c r="D80" t="s">
        <v>787</v>
      </c>
      <c r="E80" t="s">
        <v>339</v>
      </c>
      <c r="F80" s="3">
        <v>410</v>
      </c>
      <c r="G80" s="101" t="s">
        <v>69</v>
      </c>
      <c r="H80" s="3">
        <v>20217</v>
      </c>
      <c r="I80" s="50">
        <v>645120</v>
      </c>
      <c r="J80" t="s">
        <v>295</v>
      </c>
      <c r="K80" t="s">
        <v>45</v>
      </c>
      <c r="L80" s="50">
        <v>3936240</v>
      </c>
      <c r="M80" s="104" t="s">
        <v>827</v>
      </c>
      <c r="N80" s="104" t="s">
        <v>828</v>
      </c>
      <c r="O80" s="50">
        <v>4581360</v>
      </c>
      <c r="P80" t="s">
        <v>45</v>
      </c>
      <c r="Q80" s="3">
        <v>210</v>
      </c>
      <c r="R80" s="3">
        <v>26</v>
      </c>
      <c r="S80" s="3">
        <v>44</v>
      </c>
      <c r="T80" s="3">
        <v>40</v>
      </c>
      <c r="U80" s="58">
        <v>0.20952380952381</v>
      </c>
      <c r="V80" s="58">
        <v>0.19047619047618999</v>
      </c>
      <c r="W80" s="58">
        <v>0.12380952380952399</v>
      </c>
      <c r="X80" s="3">
        <v>96</v>
      </c>
      <c r="Y80" s="60">
        <v>1573.46341463415</v>
      </c>
      <c r="Z80" s="60">
        <v>31.909778898946399</v>
      </c>
      <c r="AA80">
        <v>1</v>
      </c>
      <c r="AB80" t="s">
        <v>45</v>
      </c>
      <c r="AC80" t="s">
        <v>45</v>
      </c>
      <c r="AD80">
        <v>-77.0367897</v>
      </c>
      <c r="AE80">
        <v>38.931359700000002</v>
      </c>
    </row>
    <row r="81" spans="1:31" x14ac:dyDescent="0.25">
      <c r="A81" s="3">
        <v>1110</v>
      </c>
      <c r="B81" t="s">
        <v>624</v>
      </c>
      <c r="C81" s="62">
        <v>7</v>
      </c>
      <c r="D81" t="s">
        <v>782</v>
      </c>
      <c r="E81" t="s">
        <v>331</v>
      </c>
      <c r="F81" s="91">
        <v>656</v>
      </c>
      <c r="G81" s="101" t="s">
        <v>27</v>
      </c>
      <c r="H81" s="3">
        <v>80352</v>
      </c>
      <c r="I81" s="50">
        <v>6611687</v>
      </c>
      <c r="J81" t="s">
        <v>295</v>
      </c>
      <c r="K81" t="s">
        <v>45</v>
      </c>
      <c r="L81" s="50">
        <v>8284848</v>
      </c>
      <c r="M81" s="104" t="s">
        <v>827</v>
      </c>
      <c r="N81" s="104" t="s">
        <v>828</v>
      </c>
      <c r="O81" s="50">
        <v>14896535</v>
      </c>
      <c r="P81" t="s">
        <v>45</v>
      </c>
      <c r="Q81" s="3">
        <v>442</v>
      </c>
      <c r="R81" s="3">
        <v>8</v>
      </c>
      <c r="S81" s="3">
        <v>231</v>
      </c>
      <c r="T81" s="3">
        <v>22</v>
      </c>
      <c r="U81" s="58">
        <v>0.52262443438913997</v>
      </c>
      <c r="V81" s="58">
        <v>4.9773755656108601E-2</v>
      </c>
      <c r="W81" s="58">
        <v>1.8099547511312201E-2</v>
      </c>
      <c r="X81" s="3">
        <v>182</v>
      </c>
      <c r="Y81" s="60">
        <v>8768.8156498673707</v>
      </c>
      <c r="Z81" s="60">
        <v>82.284037733970493</v>
      </c>
      <c r="AA81">
        <v>1</v>
      </c>
      <c r="AB81" t="s">
        <v>45</v>
      </c>
      <c r="AC81" t="s">
        <v>45</v>
      </c>
      <c r="AD81">
        <v>-76.944913299999996</v>
      </c>
      <c r="AE81">
        <v>38.890774999999998</v>
      </c>
    </row>
    <row r="82" spans="1:31" x14ac:dyDescent="0.25">
      <c r="A82" s="3">
        <v>218</v>
      </c>
      <c r="B82" t="s">
        <v>624</v>
      </c>
      <c r="C82" s="62">
        <v>7</v>
      </c>
      <c r="D82" t="s">
        <v>783</v>
      </c>
      <c r="E82" t="s">
        <v>333</v>
      </c>
      <c r="F82" s="91">
        <v>188</v>
      </c>
      <c r="G82" s="101" t="s">
        <v>69</v>
      </c>
      <c r="H82" s="3">
        <v>26784</v>
      </c>
      <c r="I82" s="50">
        <v>697944</v>
      </c>
      <c r="J82" t="s">
        <v>295</v>
      </c>
      <c r="K82" t="s">
        <v>45</v>
      </c>
      <c r="L82" s="50">
        <v>2849088</v>
      </c>
      <c r="M82" s="104" t="s">
        <v>827</v>
      </c>
      <c r="N82" s="104" t="s">
        <v>828</v>
      </c>
      <c r="O82" s="50">
        <v>3547032</v>
      </c>
      <c r="P82" t="s">
        <v>45</v>
      </c>
      <c r="Q82" s="3">
        <v>152</v>
      </c>
      <c r="R82" s="3">
        <v>1</v>
      </c>
      <c r="S82" s="3">
        <v>67</v>
      </c>
      <c r="T82" s="3">
        <v>22</v>
      </c>
      <c r="U82" s="58">
        <v>0.44078947368421101</v>
      </c>
      <c r="V82" s="58">
        <v>0.144736842105263</v>
      </c>
      <c r="W82" s="58">
        <v>6.5789473684210497E-3</v>
      </c>
      <c r="X82" s="3">
        <v>176</v>
      </c>
      <c r="Y82" s="60">
        <v>925.65517241379303</v>
      </c>
      <c r="Z82" s="60">
        <v>26.058243727598601</v>
      </c>
      <c r="AA82">
        <v>1</v>
      </c>
      <c r="AB82" t="s">
        <v>45</v>
      </c>
      <c r="AC82" t="s">
        <v>45</v>
      </c>
      <c r="AD82">
        <v>-76.944288</v>
      </c>
      <c r="AE82">
        <v>38.891528999999998</v>
      </c>
    </row>
    <row r="83" spans="1:31" x14ac:dyDescent="0.25">
      <c r="A83" s="3">
        <v>130</v>
      </c>
      <c r="B83" t="s">
        <v>624</v>
      </c>
      <c r="C83" s="62">
        <v>5</v>
      </c>
      <c r="D83" t="s">
        <v>784</v>
      </c>
      <c r="E83" t="s">
        <v>547</v>
      </c>
      <c r="F83" s="3">
        <v>440</v>
      </c>
      <c r="G83" s="101" t="s">
        <v>27</v>
      </c>
      <c r="H83" s="3">
        <v>50050</v>
      </c>
      <c r="I83" s="50">
        <v>10420765.107438</v>
      </c>
      <c r="J83" t="s">
        <v>295</v>
      </c>
      <c r="K83" t="s">
        <v>45</v>
      </c>
      <c r="L83" s="50">
        <v>8097408</v>
      </c>
      <c r="M83" s="104" t="s">
        <v>827</v>
      </c>
      <c r="N83" s="104" t="s">
        <v>828</v>
      </c>
      <c r="O83" s="50">
        <v>18518173.107438002</v>
      </c>
      <c r="P83" t="s">
        <v>45</v>
      </c>
      <c r="Q83" s="3">
        <v>432</v>
      </c>
      <c r="R83" s="3">
        <v>20</v>
      </c>
      <c r="S83" s="3">
        <v>197</v>
      </c>
      <c r="T83" s="3">
        <v>28</v>
      </c>
      <c r="U83" s="58">
        <v>0.45601851851851899</v>
      </c>
      <c r="V83" s="58">
        <v>6.4814814814814797E-2</v>
      </c>
      <c r="W83" s="58">
        <v>4.6296296296296301E-2</v>
      </c>
      <c r="X83" s="3">
        <v>116</v>
      </c>
      <c r="Y83" s="60">
        <v>23683.557062359101</v>
      </c>
      <c r="Z83" s="60">
        <v>208.20709505370701</v>
      </c>
      <c r="AA83">
        <v>1</v>
      </c>
      <c r="AB83" t="s">
        <v>45</v>
      </c>
      <c r="AC83" t="s">
        <v>45</v>
      </c>
      <c r="AD83">
        <v>-76.995555800000005</v>
      </c>
      <c r="AE83">
        <v>38.924176500000002</v>
      </c>
    </row>
    <row r="84" spans="1:31" x14ac:dyDescent="0.25">
      <c r="A84" s="3">
        <v>196</v>
      </c>
      <c r="B84" t="s">
        <v>624</v>
      </c>
      <c r="C84" s="62">
        <v>5</v>
      </c>
      <c r="D84" t="s">
        <v>785</v>
      </c>
      <c r="E84" t="s">
        <v>549</v>
      </c>
      <c r="F84" s="3">
        <v>314</v>
      </c>
      <c r="G84" s="101" t="s">
        <v>69</v>
      </c>
      <c r="H84" s="3">
        <v>39746</v>
      </c>
      <c r="I84" s="50">
        <v>7484215.8925619796</v>
      </c>
      <c r="J84" t="s">
        <v>295</v>
      </c>
      <c r="K84" t="s">
        <v>45</v>
      </c>
      <c r="L84" s="50">
        <v>5510736</v>
      </c>
      <c r="M84" s="104" t="s">
        <v>827</v>
      </c>
      <c r="N84" s="104" t="s">
        <v>828</v>
      </c>
      <c r="O84" s="50">
        <v>12994951.892562</v>
      </c>
      <c r="P84" t="s">
        <v>45</v>
      </c>
      <c r="Q84" s="3">
        <v>294</v>
      </c>
      <c r="R84" s="3">
        <v>1</v>
      </c>
      <c r="S84" s="3">
        <v>101</v>
      </c>
      <c r="T84" s="3">
        <v>46</v>
      </c>
      <c r="U84" s="58">
        <v>0.343537414965986</v>
      </c>
      <c r="V84" s="58">
        <v>0.156462585034014</v>
      </c>
      <c r="W84" s="58">
        <v>3.40136054421769E-3</v>
      </c>
      <c r="X84" s="3">
        <v>135</v>
      </c>
      <c r="Y84" s="60">
        <v>23835.082460388501</v>
      </c>
      <c r="Z84" s="60">
        <v>188.301109358476</v>
      </c>
      <c r="AA84">
        <v>1</v>
      </c>
      <c r="AB84" t="s">
        <v>45</v>
      </c>
      <c r="AC84" t="s">
        <v>45</v>
      </c>
      <c r="AD84">
        <v>-76.995984800000002</v>
      </c>
      <c r="AE84">
        <v>38.9247765</v>
      </c>
    </row>
    <row r="85" spans="1:31" x14ac:dyDescent="0.25">
      <c r="A85" s="3">
        <v>3070</v>
      </c>
      <c r="B85" t="s">
        <v>624</v>
      </c>
      <c r="C85" s="62">
        <v>7</v>
      </c>
      <c r="D85" t="s">
        <v>336</v>
      </c>
      <c r="E85" t="s">
        <v>335</v>
      </c>
      <c r="F85" s="3">
        <v>700</v>
      </c>
      <c r="G85" s="101" t="s">
        <v>27</v>
      </c>
      <c r="H85" s="3">
        <v>31000</v>
      </c>
      <c r="I85" s="50">
        <v>2641008</v>
      </c>
      <c r="J85" t="s">
        <v>295</v>
      </c>
      <c r="K85" t="s">
        <v>45</v>
      </c>
      <c r="L85" s="50">
        <v>7291416</v>
      </c>
      <c r="M85" s="104" t="s">
        <v>827</v>
      </c>
      <c r="N85" s="104" t="s">
        <v>828</v>
      </c>
      <c r="O85" s="50">
        <v>9932424</v>
      </c>
      <c r="P85" t="s">
        <v>45</v>
      </c>
      <c r="Q85" s="3">
        <v>389</v>
      </c>
      <c r="R85" s="3">
        <v>0</v>
      </c>
      <c r="S85" s="3">
        <v>252</v>
      </c>
      <c r="T85" s="3">
        <v>38</v>
      </c>
      <c r="U85" s="58">
        <v>0.64781491002570701</v>
      </c>
      <c r="V85" s="58">
        <v>9.7686375321336796E-2</v>
      </c>
      <c r="W85" s="58">
        <v>0</v>
      </c>
      <c r="X85" s="3">
        <v>80</v>
      </c>
      <c r="Y85" s="60">
        <v>3772.8685714285698</v>
      </c>
      <c r="Z85" s="60">
        <v>85.1938064516129</v>
      </c>
      <c r="AA85">
        <v>1</v>
      </c>
      <c r="AB85" t="s">
        <v>45</v>
      </c>
      <c r="AC85" t="s">
        <v>45</v>
      </c>
      <c r="AD85">
        <v>-76.9216306</v>
      </c>
      <c r="AE85">
        <v>38.889322700000001</v>
      </c>
    </row>
    <row r="86" spans="1:31" x14ac:dyDescent="0.25">
      <c r="A86" s="3">
        <v>405</v>
      </c>
      <c r="B86" t="s">
        <v>625</v>
      </c>
      <c r="C86" s="62">
        <v>3</v>
      </c>
      <c r="D86" t="s">
        <v>100</v>
      </c>
      <c r="E86" t="s">
        <v>99</v>
      </c>
      <c r="F86">
        <v>1370</v>
      </c>
      <c r="G86" s="101" t="s">
        <v>69</v>
      </c>
      <c r="H86">
        <v>223689</v>
      </c>
      <c r="I86" s="73">
        <v>73524856</v>
      </c>
      <c r="J86" t="s">
        <v>39</v>
      </c>
      <c r="K86">
        <v>2009</v>
      </c>
      <c r="L86">
        <v>0</v>
      </c>
      <c r="M86" t="s">
        <v>836</v>
      </c>
      <c r="O86" s="73">
        <v>74154641</v>
      </c>
      <c r="Q86">
        <v>1312</v>
      </c>
      <c r="R86">
        <v>47</v>
      </c>
      <c r="S86">
        <v>99</v>
      </c>
      <c r="T86">
        <v>166</v>
      </c>
      <c r="U86">
        <v>7.5457317073170702E-2</v>
      </c>
      <c r="V86">
        <v>0.126524390243902</v>
      </c>
      <c r="W86">
        <v>3.58231707317073E-2</v>
      </c>
      <c r="X86" s="101">
        <v>170</v>
      </c>
      <c r="Y86">
        <v>53667.778102189797</v>
      </c>
      <c r="Z86">
        <v>328.69231835271302</v>
      </c>
      <c r="AA86">
        <v>1</v>
      </c>
      <c r="AB86" t="s">
        <v>715</v>
      </c>
      <c r="AC86" t="s">
        <v>50</v>
      </c>
      <c r="AD86">
        <v>-77.074460099999996</v>
      </c>
      <c r="AE86">
        <v>38.953493999999999</v>
      </c>
    </row>
    <row r="87" spans="1:31" x14ac:dyDescent="0.25">
      <c r="A87" s="3">
        <v>234</v>
      </c>
      <c r="B87" t="s">
        <v>624</v>
      </c>
      <c r="C87" s="62">
        <v>8</v>
      </c>
      <c r="D87" t="s">
        <v>786</v>
      </c>
      <c r="E87" t="s">
        <v>337</v>
      </c>
      <c r="F87" s="3">
        <v>625</v>
      </c>
      <c r="G87" s="101" t="s">
        <v>27</v>
      </c>
      <c r="H87" s="3">
        <v>42528</v>
      </c>
      <c r="I87" s="50">
        <v>1904640</v>
      </c>
      <c r="J87" t="s">
        <v>295</v>
      </c>
      <c r="K87" t="s">
        <v>45</v>
      </c>
      <c r="L87" s="50">
        <v>11621280</v>
      </c>
      <c r="M87" s="104" t="s">
        <v>827</v>
      </c>
      <c r="N87" s="104" t="s">
        <v>828</v>
      </c>
      <c r="O87" s="50">
        <v>13525920</v>
      </c>
      <c r="P87" t="s">
        <v>45</v>
      </c>
      <c r="Q87" s="3">
        <v>620</v>
      </c>
      <c r="R87" s="3">
        <v>1</v>
      </c>
      <c r="S87" s="3">
        <v>436</v>
      </c>
      <c r="T87" s="3">
        <v>70</v>
      </c>
      <c r="U87" s="58">
        <v>0.70322580645161303</v>
      </c>
      <c r="V87" s="58">
        <v>0.112903225806452</v>
      </c>
      <c r="W87" s="58">
        <v>1.6129032258064501E-3</v>
      </c>
      <c r="X87" s="3">
        <v>69</v>
      </c>
      <c r="Y87" s="60">
        <v>3047.424</v>
      </c>
      <c r="Z87" s="60">
        <v>44.7855530474041</v>
      </c>
      <c r="AA87">
        <v>1</v>
      </c>
      <c r="AB87" t="s">
        <v>45</v>
      </c>
      <c r="AC87" t="s">
        <v>45</v>
      </c>
      <c r="AD87">
        <v>-76.998145699999995</v>
      </c>
      <c r="AE87">
        <v>38.843498699999998</v>
      </c>
    </row>
    <row r="88" spans="1:31" x14ac:dyDescent="0.25">
      <c r="A88" s="3">
        <v>231</v>
      </c>
      <c r="B88" t="s">
        <v>625</v>
      </c>
      <c r="C88" s="62">
        <v>7</v>
      </c>
      <c r="D88" t="s">
        <v>102</v>
      </c>
      <c r="E88" t="s">
        <v>101</v>
      </c>
      <c r="F88">
        <v>362</v>
      </c>
      <c r="G88" s="101" t="s">
        <v>27</v>
      </c>
      <c r="H88">
        <v>72800</v>
      </c>
      <c r="I88" s="73">
        <v>4898637</v>
      </c>
      <c r="J88" t="s">
        <v>35</v>
      </c>
      <c r="K88">
        <v>2010</v>
      </c>
      <c r="L88">
        <v>0</v>
      </c>
      <c r="M88" t="s">
        <v>836</v>
      </c>
      <c r="O88" s="73">
        <v>4938279</v>
      </c>
      <c r="P88" t="s">
        <v>28</v>
      </c>
      <c r="Q88">
        <v>201</v>
      </c>
      <c r="R88">
        <v>0</v>
      </c>
      <c r="S88">
        <v>166</v>
      </c>
      <c r="T88">
        <v>34</v>
      </c>
      <c r="U88">
        <v>0.82587064676616895</v>
      </c>
      <c r="V88">
        <v>0.16915422885572101</v>
      </c>
      <c r="W88">
        <v>0</v>
      </c>
      <c r="X88" s="101">
        <v>362</v>
      </c>
      <c r="Y88">
        <v>13532.146408839801</v>
      </c>
      <c r="Z88">
        <v>67.288969780219801</v>
      </c>
      <c r="AA88">
        <v>1</v>
      </c>
      <c r="AB88" t="s">
        <v>714</v>
      </c>
      <c r="AC88" t="s">
        <v>29</v>
      </c>
      <c r="AD88">
        <v>-76.919821400000004</v>
      </c>
      <c r="AE88">
        <v>38.8961276</v>
      </c>
    </row>
    <row r="89" spans="1:31" x14ac:dyDescent="0.25">
      <c r="A89" s="3">
        <v>467</v>
      </c>
      <c r="B89" t="s">
        <v>625</v>
      </c>
      <c r="C89" s="62">
        <v>5</v>
      </c>
      <c r="D89" t="s">
        <v>104</v>
      </c>
      <c r="E89" t="s">
        <v>103</v>
      </c>
      <c r="F89">
        <v>1100</v>
      </c>
      <c r="G89" s="101" t="s">
        <v>38</v>
      </c>
      <c r="H89">
        <v>260000</v>
      </c>
      <c r="I89" s="73">
        <v>122897293</v>
      </c>
      <c r="J89" t="s">
        <v>43</v>
      </c>
      <c r="K89">
        <v>2013</v>
      </c>
      <c r="L89">
        <v>-250000</v>
      </c>
      <c r="M89" t="s">
        <v>836</v>
      </c>
      <c r="O89" s="73">
        <v>125144890</v>
      </c>
      <c r="Q89">
        <v>653</v>
      </c>
      <c r="R89">
        <v>6</v>
      </c>
      <c r="S89">
        <v>483</v>
      </c>
      <c r="T89">
        <v>198</v>
      </c>
      <c r="U89">
        <v>0.73966309341500802</v>
      </c>
      <c r="V89">
        <v>0.30321592649310902</v>
      </c>
      <c r="W89">
        <v>9.18836140888208E-3</v>
      </c>
      <c r="X89" s="101">
        <v>398</v>
      </c>
      <c r="Y89">
        <v>111724.811818182</v>
      </c>
      <c r="Z89">
        <v>472.68189615384603</v>
      </c>
      <c r="AA89">
        <v>1</v>
      </c>
      <c r="AB89" t="s">
        <v>715</v>
      </c>
      <c r="AC89" t="s">
        <v>70</v>
      </c>
      <c r="AD89">
        <v>-77.013133999999994</v>
      </c>
      <c r="AE89">
        <v>38.907837700000002</v>
      </c>
    </row>
    <row r="90" spans="1:31" x14ac:dyDescent="0.25">
      <c r="A90" s="3">
        <v>195</v>
      </c>
      <c r="B90" t="s">
        <v>624</v>
      </c>
      <c r="C90" s="62">
        <v>8</v>
      </c>
      <c r="D90" t="s">
        <v>791</v>
      </c>
      <c r="E90" t="s">
        <v>551</v>
      </c>
      <c r="F90" s="3">
        <v>800</v>
      </c>
      <c r="G90" s="101" t="s">
        <v>27</v>
      </c>
      <c r="H90" s="3">
        <v>60000</v>
      </c>
      <c r="I90" s="50">
        <v>13087929.021739099</v>
      </c>
      <c r="J90" t="s">
        <v>295</v>
      </c>
      <c r="K90" t="s">
        <v>45</v>
      </c>
      <c r="L90" s="50">
        <v>14507856</v>
      </c>
      <c r="M90" s="104" t="s">
        <v>827</v>
      </c>
      <c r="N90" s="104" t="s">
        <v>828</v>
      </c>
      <c r="O90" s="50">
        <v>27595785.021739099</v>
      </c>
      <c r="P90" t="s">
        <v>45</v>
      </c>
      <c r="Q90" s="3">
        <v>774</v>
      </c>
      <c r="R90" s="3">
        <v>2</v>
      </c>
      <c r="S90" s="3">
        <v>466</v>
      </c>
      <c r="T90" s="3">
        <v>83</v>
      </c>
      <c r="U90" s="58">
        <v>0.60206718346253196</v>
      </c>
      <c r="V90" s="58">
        <v>0.10723514211886299</v>
      </c>
      <c r="W90" s="58">
        <v>2.58397932816537E-3</v>
      </c>
      <c r="X90" s="3">
        <v>78</v>
      </c>
      <c r="Y90" s="60">
        <v>16359.9112771739</v>
      </c>
      <c r="Z90" s="60">
        <v>218.13215036231901</v>
      </c>
      <c r="AA90">
        <v>1</v>
      </c>
      <c r="AB90" t="s">
        <v>45</v>
      </c>
      <c r="AC90" t="s">
        <v>45</v>
      </c>
      <c r="AD90">
        <v>-76.993644099999997</v>
      </c>
      <c r="AE90">
        <v>38.840626299999997</v>
      </c>
    </row>
    <row r="91" spans="1:31" x14ac:dyDescent="0.25">
      <c r="A91" s="3">
        <v>1125</v>
      </c>
      <c r="B91" t="s">
        <v>624</v>
      </c>
      <c r="C91" s="62">
        <v>6</v>
      </c>
      <c r="D91" t="s">
        <v>792</v>
      </c>
      <c r="E91" t="s">
        <v>553</v>
      </c>
      <c r="F91" s="3">
        <v>160</v>
      </c>
      <c r="G91" s="101" t="s">
        <v>27</v>
      </c>
      <c r="H91" s="3">
        <v>8500</v>
      </c>
      <c r="I91" s="50">
        <v>2897920.9782608701</v>
      </c>
      <c r="J91" t="s">
        <v>295</v>
      </c>
      <c r="K91" t="s">
        <v>45</v>
      </c>
      <c r="L91" s="50">
        <v>2736624</v>
      </c>
      <c r="M91" s="104" t="s">
        <v>827</v>
      </c>
      <c r="N91" s="104" t="s">
        <v>828</v>
      </c>
      <c r="O91" s="50">
        <v>5634544.9782608701</v>
      </c>
      <c r="P91" t="s">
        <v>45</v>
      </c>
      <c r="Q91" s="3">
        <v>146</v>
      </c>
      <c r="R91" s="3">
        <v>0</v>
      </c>
      <c r="S91" s="3">
        <v>79</v>
      </c>
      <c r="T91" s="3">
        <v>11</v>
      </c>
      <c r="U91" s="58">
        <v>0.54109589041095896</v>
      </c>
      <c r="V91" s="58">
        <v>7.5342465753424695E-2</v>
      </c>
      <c r="W91" s="58">
        <v>0</v>
      </c>
      <c r="X91" s="3">
        <v>58</v>
      </c>
      <c r="Y91" s="60">
        <v>18112.0061141304</v>
      </c>
      <c r="Z91" s="60">
        <v>340.93187979539601</v>
      </c>
      <c r="AA91">
        <v>1</v>
      </c>
      <c r="AB91" t="s">
        <v>45</v>
      </c>
      <c r="AC91" t="s">
        <v>45</v>
      </c>
      <c r="AD91">
        <v>-77.005121500000001</v>
      </c>
      <c r="AE91">
        <v>38.877859000000001</v>
      </c>
    </row>
    <row r="92" spans="1:31" s="52" customFormat="1" x14ac:dyDescent="0.25">
      <c r="A92" s="51">
        <v>138</v>
      </c>
      <c r="B92" s="52" t="s">
        <v>624</v>
      </c>
      <c r="C92" s="63">
        <v>8</v>
      </c>
      <c r="D92" s="52" t="s">
        <v>738</v>
      </c>
      <c r="E92" s="52" t="s">
        <v>462</v>
      </c>
      <c r="F92" s="51">
        <v>162</v>
      </c>
      <c r="G92" s="102" t="s">
        <v>27</v>
      </c>
      <c r="H92" s="51">
        <v>15602</v>
      </c>
      <c r="I92" s="57">
        <f>4742251+405000</f>
        <v>5147251</v>
      </c>
      <c r="J92" s="52" t="s">
        <v>295</v>
      </c>
      <c r="K92" s="52" t="s">
        <v>45</v>
      </c>
      <c r="L92" s="57">
        <v>4854696</v>
      </c>
      <c r="M92" s="93" t="s">
        <v>827</v>
      </c>
      <c r="N92" s="93" t="s">
        <v>828</v>
      </c>
      <c r="O92" s="57">
        <f>9596947+405000</f>
        <v>10001947</v>
      </c>
      <c r="P92" s="52" t="s">
        <v>45</v>
      </c>
      <c r="Q92" s="51">
        <v>259</v>
      </c>
      <c r="R92" s="51">
        <v>0</v>
      </c>
      <c r="S92" s="51">
        <v>167</v>
      </c>
      <c r="T92" s="51">
        <v>22</v>
      </c>
      <c r="U92" s="59">
        <v>0.64478764478764505</v>
      </c>
      <c r="V92" s="59">
        <v>8.4942084942084897E-2</v>
      </c>
      <c r="W92" s="59">
        <v>0</v>
      </c>
      <c r="X92" s="51">
        <v>76</v>
      </c>
      <c r="Y92" s="61">
        <v>29273.154320987702</v>
      </c>
      <c r="Z92" s="61">
        <v>303.95148057941299</v>
      </c>
      <c r="AA92" s="52">
        <v>1</v>
      </c>
      <c r="AB92" s="52" t="s">
        <v>45</v>
      </c>
      <c r="AC92" s="52" t="s">
        <v>45</v>
      </c>
      <c r="AD92" s="52">
        <v>-76.990566000000001</v>
      </c>
      <c r="AE92" s="52">
        <v>38.831741399999999</v>
      </c>
    </row>
    <row r="93" spans="1:31" s="96" customFormat="1" x14ac:dyDescent="0.25">
      <c r="A93" s="97" t="s">
        <v>45</v>
      </c>
      <c r="B93" s="96" t="s">
        <v>624</v>
      </c>
      <c r="C93" s="120">
        <v>8</v>
      </c>
      <c r="D93" s="96" t="s">
        <v>463</v>
      </c>
      <c r="E93" s="96" t="s">
        <v>462</v>
      </c>
      <c r="F93" s="97" t="s">
        <v>45</v>
      </c>
      <c r="G93" s="103" t="s">
        <v>27</v>
      </c>
      <c r="H93" s="97" t="s">
        <v>45</v>
      </c>
      <c r="I93" s="98">
        <v>405000</v>
      </c>
      <c r="J93" s="96" t="s">
        <v>45</v>
      </c>
      <c r="K93" s="96" t="s">
        <v>45</v>
      </c>
      <c r="L93" s="98">
        <v>0</v>
      </c>
      <c r="M93" s="98"/>
      <c r="N93" s="98"/>
      <c r="O93" s="98">
        <v>405000</v>
      </c>
      <c r="P93" s="96" t="s">
        <v>45</v>
      </c>
      <c r="Q93" s="97" t="s">
        <v>45</v>
      </c>
      <c r="R93" s="97" t="s">
        <v>45</v>
      </c>
      <c r="S93" s="97" t="s">
        <v>45</v>
      </c>
      <c r="T93" s="97" t="s">
        <v>45</v>
      </c>
      <c r="U93" s="121" t="s">
        <v>45</v>
      </c>
      <c r="V93" s="121" t="s">
        <v>45</v>
      </c>
      <c r="W93" s="121" t="s">
        <v>45</v>
      </c>
      <c r="X93" s="97" t="s">
        <v>45</v>
      </c>
      <c r="Y93" s="122" t="s">
        <v>45</v>
      </c>
      <c r="Z93" s="122" t="s">
        <v>45</v>
      </c>
      <c r="AA93" s="96">
        <v>1</v>
      </c>
      <c r="AB93" s="96" t="s">
        <v>45</v>
      </c>
      <c r="AC93" s="96" t="s">
        <v>45</v>
      </c>
      <c r="AD93" s="96">
        <v>-76.990566000000001</v>
      </c>
      <c r="AE93" s="96">
        <v>38.831741399999999</v>
      </c>
    </row>
    <row r="94" spans="1:31" s="52" customFormat="1" x14ac:dyDescent="0.25">
      <c r="A94" s="51">
        <v>138</v>
      </c>
      <c r="B94" s="52" t="s">
        <v>624</v>
      </c>
      <c r="C94" s="63">
        <v>8</v>
      </c>
      <c r="D94" s="52" t="s">
        <v>739</v>
      </c>
      <c r="E94" s="52" t="s">
        <v>592</v>
      </c>
      <c r="F94" s="51">
        <v>118</v>
      </c>
      <c r="G94" s="102" t="s">
        <v>27</v>
      </c>
      <c r="H94" s="51">
        <v>4012</v>
      </c>
      <c r="I94" s="57">
        <v>339000</v>
      </c>
      <c r="J94" s="52" t="s">
        <v>295</v>
      </c>
      <c r="K94" s="52" t="s">
        <v>45</v>
      </c>
      <c r="L94" s="57"/>
      <c r="M94" s="93" t="s">
        <v>827</v>
      </c>
      <c r="N94" s="93" t="s">
        <v>828</v>
      </c>
      <c r="O94" s="57"/>
      <c r="P94" s="52" t="s">
        <v>45</v>
      </c>
      <c r="Q94" s="51"/>
      <c r="R94" s="51">
        <v>0</v>
      </c>
      <c r="S94" s="51">
        <v>167</v>
      </c>
      <c r="T94" s="51">
        <v>22</v>
      </c>
      <c r="U94" s="59">
        <v>0.64478764478764505</v>
      </c>
      <c r="V94" s="59">
        <v>8.4942084942084897E-2</v>
      </c>
      <c r="W94" s="59">
        <v>0</v>
      </c>
      <c r="X94" s="51">
        <v>76</v>
      </c>
      <c r="Y94" s="61">
        <v>40188.567796610201</v>
      </c>
      <c r="Z94" s="61">
        <v>1182.0166999003</v>
      </c>
      <c r="AA94" s="52">
        <v>1</v>
      </c>
      <c r="AB94" s="52" t="s">
        <v>45</v>
      </c>
      <c r="AC94" s="52" t="s">
        <v>45</v>
      </c>
      <c r="AD94" s="52">
        <v>-76.989566999999994</v>
      </c>
      <c r="AE94" s="52">
        <v>38.8310119</v>
      </c>
    </row>
    <row r="95" spans="1:31" s="96" customFormat="1" x14ac:dyDescent="0.25">
      <c r="A95" s="97" t="s">
        <v>45</v>
      </c>
      <c r="B95" s="96" t="s">
        <v>624</v>
      </c>
      <c r="C95" s="120">
        <v>8</v>
      </c>
      <c r="D95" s="96" t="s">
        <v>465</v>
      </c>
      <c r="E95" s="96" t="s">
        <v>464</v>
      </c>
      <c r="F95" s="97" t="s">
        <v>45</v>
      </c>
      <c r="G95" s="103" t="s">
        <v>27</v>
      </c>
      <c r="H95" s="97" t="s">
        <v>45</v>
      </c>
      <c r="I95" s="123"/>
      <c r="J95" s="96" t="s">
        <v>45</v>
      </c>
      <c r="K95" s="96" t="s">
        <v>45</v>
      </c>
      <c r="L95" s="98">
        <v>0</v>
      </c>
      <c r="M95" s="98"/>
      <c r="N95" s="98"/>
      <c r="O95" s="98">
        <v>339000</v>
      </c>
      <c r="P95" s="96" t="s">
        <v>45</v>
      </c>
      <c r="Q95" s="97" t="s">
        <v>45</v>
      </c>
      <c r="R95" s="97" t="s">
        <v>45</v>
      </c>
      <c r="S95" s="97" t="s">
        <v>45</v>
      </c>
      <c r="T95" s="97" t="s">
        <v>45</v>
      </c>
      <c r="U95" s="121" t="s">
        <v>45</v>
      </c>
      <c r="V95" s="121" t="s">
        <v>45</v>
      </c>
      <c r="W95" s="121" t="s">
        <v>45</v>
      </c>
      <c r="X95" s="97" t="s">
        <v>45</v>
      </c>
      <c r="Y95" s="122" t="s">
        <v>45</v>
      </c>
      <c r="Z95" s="122" t="s">
        <v>45</v>
      </c>
      <c r="AA95" s="96">
        <v>1</v>
      </c>
      <c r="AB95" s="96" t="s">
        <v>45</v>
      </c>
      <c r="AC95" s="96" t="s">
        <v>45</v>
      </c>
      <c r="AD95" s="96">
        <v>-76.989566999999994</v>
      </c>
      <c r="AE95" s="96">
        <v>38.8310119</v>
      </c>
    </row>
    <row r="96" spans="1:31" x14ac:dyDescent="0.25">
      <c r="A96" s="3">
        <v>457</v>
      </c>
      <c r="B96" t="s">
        <v>625</v>
      </c>
      <c r="C96" s="62">
        <v>6</v>
      </c>
      <c r="D96" t="s">
        <v>106</v>
      </c>
      <c r="E96" t="s">
        <v>105</v>
      </c>
      <c r="F96">
        <v>1100</v>
      </c>
      <c r="G96" s="101" t="s">
        <v>38</v>
      </c>
      <c r="H96">
        <v>310721</v>
      </c>
      <c r="I96" s="73">
        <v>74502874</v>
      </c>
      <c r="J96" t="s">
        <v>39</v>
      </c>
      <c r="K96">
        <v>2010</v>
      </c>
      <c r="L96">
        <v>0</v>
      </c>
      <c r="M96" t="s">
        <v>836</v>
      </c>
      <c r="O96" s="73">
        <v>74503071</v>
      </c>
      <c r="Q96">
        <v>1025</v>
      </c>
      <c r="R96">
        <v>3</v>
      </c>
      <c r="S96">
        <v>714</v>
      </c>
      <c r="T96">
        <v>296</v>
      </c>
      <c r="U96">
        <v>0.69658536585365805</v>
      </c>
      <c r="V96">
        <v>0.28878048780487803</v>
      </c>
      <c r="W96">
        <v>2.9268292682926799E-3</v>
      </c>
      <c r="X96" s="101">
        <v>303</v>
      </c>
      <c r="Y96">
        <v>67729.885454545496</v>
      </c>
      <c r="Z96">
        <v>239.774183270522</v>
      </c>
      <c r="AA96">
        <v>1</v>
      </c>
      <c r="AB96" t="s">
        <v>715</v>
      </c>
      <c r="AC96" t="s">
        <v>34</v>
      </c>
      <c r="AD96">
        <v>-76.979526300000003</v>
      </c>
      <c r="AE96">
        <v>38.890324700000001</v>
      </c>
    </row>
    <row r="97" spans="1:31" x14ac:dyDescent="0.25">
      <c r="A97" s="3">
        <v>232</v>
      </c>
      <c r="B97" t="s">
        <v>625</v>
      </c>
      <c r="C97" s="62">
        <v>3</v>
      </c>
      <c r="D97" t="s">
        <v>109</v>
      </c>
      <c r="E97" t="s">
        <v>107</v>
      </c>
      <c r="F97">
        <v>415</v>
      </c>
      <c r="G97" s="101" t="s">
        <v>27</v>
      </c>
      <c r="H97">
        <v>49096</v>
      </c>
      <c r="I97" s="73">
        <v>81414</v>
      </c>
      <c r="J97" t="s">
        <v>30</v>
      </c>
      <c r="K97" s="3" t="s">
        <v>45</v>
      </c>
      <c r="L97">
        <v>15552000</v>
      </c>
      <c r="M97" t="s">
        <v>39</v>
      </c>
      <c r="N97">
        <v>2021</v>
      </c>
      <c r="O97" s="73">
        <v>15633414</v>
      </c>
      <c r="P97" t="s">
        <v>108</v>
      </c>
      <c r="Q97">
        <v>475</v>
      </c>
      <c r="R97">
        <v>43</v>
      </c>
      <c r="S97">
        <v>26</v>
      </c>
      <c r="T97">
        <v>35</v>
      </c>
      <c r="U97">
        <v>5.4736842105263202E-2</v>
      </c>
      <c r="V97">
        <v>7.3684210526315796E-2</v>
      </c>
      <c r="W97">
        <v>9.0526315789473705E-2</v>
      </c>
      <c r="X97" s="101">
        <v>191</v>
      </c>
      <c r="Y97">
        <v>196.17831325301199</v>
      </c>
      <c r="Z97">
        <v>1.6582613654880201</v>
      </c>
      <c r="AA97">
        <v>1</v>
      </c>
      <c r="AB97" t="s">
        <v>713</v>
      </c>
      <c r="AC97" t="s">
        <v>50</v>
      </c>
      <c r="AD97">
        <v>-77.065795800000004</v>
      </c>
      <c r="AE97">
        <v>38.932881299999998</v>
      </c>
    </row>
    <row r="98" spans="1:31" x14ac:dyDescent="0.25">
      <c r="A98" s="3">
        <v>146</v>
      </c>
      <c r="B98" t="s">
        <v>624</v>
      </c>
      <c r="C98" s="62">
        <v>1</v>
      </c>
      <c r="D98" t="s">
        <v>790</v>
      </c>
      <c r="E98" t="s">
        <v>341</v>
      </c>
      <c r="F98" s="3">
        <v>395</v>
      </c>
      <c r="G98" s="101" t="s">
        <v>69</v>
      </c>
      <c r="H98" s="3">
        <v>45484</v>
      </c>
      <c r="I98" s="50">
        <v>10299664</v>
      </c>
      <c r="J98" t="s">
        <v>295</v>
      </c>
      <c r="K98" t="s">
        <v>45</v>
      </c>
      <c r="L98" s="50">
        <v>7066488</v>
      </c>
      <c r="M98" s="104" t="s">
        <v>827</v>
      </c>
      <c r="N98" s="104" t="s">
        <v>828</v>
      </c>
      <c r="O98" s="50">
        <v>17366152</v>
      </c>
      <c r="P98" t="s">
        <v>45</v>
      </c>
      <c r="Q98" s="3">
        <v>377</v>
      </c>
      <c r="R98" s="3">
        <v>54</v>
      </c>
      <c r="S98" s="3">
        <v>157</v>
      </c>
      <c r="T98" s="3">
        <v>77</v>
      </c>
      <c r="U98" s="58">
        <v>0.416445623342175</v>
      </c>
      <c r="V98" s="58">
        <v>0.20424403183023901</v>
      </c>
      <c r="W98" s="58">
        <v>0.14323607427055701</v>
      </c>
      <c r="X98" s="3">
        <v>121</v>
      </c>
      <c r="Y98" s="60">
        <v>26075.098734177202</v>
      </c>
      <c r="Z98" s="60">
        <v>226.44587107554301</v>
      </c>
      <c r="AA98">
        <v>1</v>
      </c>
      <c r="AB98" t="s">
        <v>45</v>
      </c>
      <c r="AC98" t="s">
        <v>45</v>
      </c>
      <c r="AD98">
        <v>-77.024366900000004</v>
      </c>
      <c r="AE98">
        <v>38.934378799999998</v>
      </c>
    </row>
    <row r="99" spans="1:31" x14ac:dyDescent="0.25">
      <c r="A99" s="3">
        <v>1206</v>
      </c>
      <c r="B99" t="s">
        <v>624</v>
      </c>
      <c r="C99" s="62">
        <v>4</v>
      </c>
      <c r="D99" t="s">
        <v>788</v>
      </c>
      <c r="E99" t="s">
        <v>345</v>
      </c>
      <c r="F99" s="3" t="s">
        <v>45</v>
      </c>
      <c r="G99" s="101" t="s">
        <v>27</v>
      </c>
      <c r="H99" s="3">
        <v>53800</v>
      </c>
      <c r="I99" s="50">
        <v>2661384</v>
      </c>
      <c r="J99" t="s">
        <v>295</v>
      </c>
      <c r="K99" t="s">
        <v>45</v>
      </c>
      <c r="L99" s="50">
        <v>6710352</v>
      </c>
      <c r="M99" s="104" t="s">
        <v>827</v>
      </c>
      <c r="N99" s="104" t="s">
        <v>828</v>
      </c>
      <c r="O99" s="50">
        <v>9371736</v>
      </c>
      <c r="P99" t="s">
        <v>45</v>
      </c>
      <c r="Q99" s="3">
        <v>358</v>
      </c>
      <c r="R99" s="3">
        <v>108</v>
      </c>
      <c r="S99" s="3">
        <v>126</v>
      </c>
      <c r="T99" s="3">
        <v>39</v>
      </c>
      <c r="U99" s="58">
        <v>0.35195530726257002</v>
      </c>
      <c r="V99" s="58">
        <v>0.108938547486034</v>
      </c>
      <c r="W99" s="58">
        <v>0.30167597765363102</v>
      </c>
      <c r="X99" s="3">
        <v>150</v>
      </c>
      <c r="Y99" s="60" t="s">
        <v>45</v>
      </c>
      <c r="Z99" s="60">
        <v>49.468104089219302</v>
      </c>
      <c r="AA99">
        <v>1</v>
      </c>
      <c r="AB99" t="s">
        <v>45</v>
      </c>
      <c r="AC99" t="s">
        <v>45</v>
      </c>
      <c r="AD99">
        <v>-77.023494299999996</v>
      </c>
      <c r="AE99">
        <v>38.945189800000001</v>
      </c>
    </row>
    <row r="100" spans="1:31" x14ac:dyDescent="0.25">
      <c r="A100" s="3">
        <v>1138</v>
      </c>
      <c r="B100" t="s">
        <v>624</v>
      </c>
      <c r="C100" s="62">
        <v>4</v>
      </c>
      <c r="D100" t="s">
        <v>789</v>
      </c>
      <c r="E100" t="s">
        <v>343</v>
      </c>
      <c r="F100" s="3">
        <v>795</v>
      </c>
      <c r="G100" s="101" t="s">
        <v>38</v>
      </c>
      <c r="H100" s="3">
        <v>17647</v>
      </c>
      <c r="I100" s="50">
        <v>5596776</v>
      </c>
      <c r="J100" t="s">
        <v>295</v>
      </c>
      <c r="K100" t="s">
        <v>45</v>
      </c>
      <c r="L100" s="50">
        <v>7909968</v>
      </c>
      <c r="M100" s="104" t="s">
        <v>827</v>
      </c>
      <c r="N100" s="104" t="s">
        <v>828</v>
      </c>
      <c r="O100" s="50">
        <v>13506744</v>
      </c>
      <c r="P100" t="s">
        <v>45</v>
      </c>
      <c r="Q100" s="3">
        <v>422</v>
      </c>
      <c r="R100" s="3">
        <v>66</v>
      </c>
      <c r="S100" s="3">
        <v>218</v>
      </c>
      <c r="T100" s="3">
        <v>90</v>
      </c>
      <c r="U100" s="58">
        <v>0.51658767772511804</v>
      </c>
      <c r="V100" s="58">
        <v>0.21327014218009499</v>
      </c>
      <c r="W100" s="58">
        <v>0.15639810426540299</v>
      </c>
      <c r="X100" s="3">
        <v>42</v>
      </c>
      <c r="Y100" s="60">
        <v>7039.9698113207596</v>
      </c>
      <c r="Z100" s="60">
        <v>317.15169717232402</v>
      </c>
      <c r="AA100">
        <v>1</v>
      </c>
      <c r="AB100" t="s">
        <v>45</v>
      </c>
      <c r="AC100" t="s">
        <v>45</v>
      </c>
      <c r="AD100">
        <v>-77.022371000000007</v>
      </c>
      <c r="AE100">
        <v>38.945656999999997</v>
      </c>
    </row>
    <row r="101" spans="1:31" x14ac:dyDescent="0.25">
      <c r="A101" s="3">
        <v>407</v>
      </c>
      <c r="B101" t="s">
        <v>625</v>
      </c>
      <c r="C101" s="62">
        <v>6</v>
      </c>
      <c r="D101" t="s">
        <v>111</v>
      </c>
      <c r="E101" t="s">
        <v>110</v>
      </c>
      <c r="F101">
        <v>742</v>
      </c>
      <c r="G101" s="101" t="s">
        <v>69</v>
      </c>
      <c r="H101">
        <v>155072</v>
      </c>
      <c r="I101" s="73">
        <v>210957</v>
      </c>
      <c r="J101" t="s">
        <v>30</v>
      </c>
      <c r="K101" s="3" t="s">
        <v>45</v>
      </c>
      <c r="L101">
        <v>40911043</v>
      </c>
      <c r="M101" t="s">
        <v>39</v>
      </c>
      <c r="N101">
        <v>2020</v>
      </c>
      <c r="O101" s="73">
        <v>42653975</v>
      </c>
      <c r="Q101">
        <v>257</v>
      </c>
      <c r="R101">
        <v>2</v>
      </c>
      <c r="S101">
        <v>161</v>
      </c>
      <c r="T101">
        <v>63</v>
      </c>
      <c r="U101">
        <v>0.62645914396887203</v>
      </c>
      <c r="V101">
        <v>0.24513618677042801</v>
      </c>
      <c r="W101">
        <v>7.7821011673151804E-3</v>
      </c>
      <c r="X101" s="101">
        <v>603</v>
      </c>
      <c r="Y101">
        <v>284.30862533692698</v>
      </c>
      <c r="Z101">
        <v>1.3603809843169601</v>
      </c>
      <c r="AA101">
        <v>1</v>
      </c>
      <c r="AB101" t="s">
        <v>713</v>
      </c>
      <c r="AC101" t="s">
        <v>34</v>
      </c>
      <c r="AD101">
        <v>-76.978566000000001</v>
      </c>
      <c r="AE101">
        <v>38.892612</v>
      </c>
    </row>
    <row r="102" spans="1:31" x14ac:dyDescent="0.25">
      <c r="A102" s="3">
        <v>471</v>
      </c>
      <c r="B102" t="s">
        <v>625</v>
      </c>
      <c r="C102" s="62">
        <v>2</v>
      </c>
      <c r="D102" t="s">
        <v>752</v>
      </c>
      <c r="E102" t="s">
        <v>112</v>
      </c>
      <c r="F102">
        <v>500</v>
      </c>
      <c r="G102" s="101" t="s">
        <v>38</v>
      </c>
      <c r="H102">
        <v>258072</v>
      </c>
      <c r="I102" s="73">
        <v>34081441</v>
      </c>
      <c r="J102" t="s">
        <v>30</v>
      </c>
      <c r="K102" s="138">
        <v>2015</v>
      </c>
      <c r="L102">
        <v>61688778</v>
      </c>
      <c r="M102" s="53" t="s">
        <v>831</v>
      </c>
      <c r="N102" s="111">
        <v>2017</v>
      </c>
      <c r="O102" s="73">
        <v>180437856</v>
      </c>
      <c r="Q102">
        <v>523</v>
      </c>
      <c r="R102">
        <v>5</v>
      </c>
      <c r="S102">
        <v>175</v>
      </c>
      <c r="T102">
        <v>25</v>
      </c>
      <c r="U102">
        <v>0.33460803059273397</v>
      </c>
      <c r="V102">
        <v>4.7801147227533501E-2</v>
      </c>
      <c r="W102">
        <v>9.5602294455066905E-3</v>
      </c>
      <c r="X102" s="101">
        <v>320</v>
      </c>
      <c r="Y102">
        <v>68162.881999999998</v>
      </c>
      <c r="Z102">
        <v>132.06175408413199</v>
      </c>
      <c r="AA102">
        <v>1</v>
      </c>
      <c r="AB102" t="s">
        <v>715</v>
      </c>
      <c r="AC102" t="s">
        <v>716</v>
      </c>
      <c r="AD102">
        <v>-77.070426499999996</v>
      </c>
      <c r="AE102">
        <v>38.913143499999997</v>
      </c>
    </row>
    <row r="103" spans="1:31" x14ac:dyDescent="0.25">
      <c r="A103" s="3">
        <v>159</v>
      </c>
      <c r="B103" t="s">
        <v>624</v>
      </c>
      <c r="C103" s="62">
        <v>5</v>
      </c>
      <c r="D103" t="s">
        <v>793</v>
      </c>
      <c r="E103" t="s">
        <v>347</v>
      </c>
      <c r="F103" s="3">
        <v>350</v>
      </c>
      <c r="G103" s="101" t="s">
        <v>27</v>
      </c>
      <c r="H103" s="3">
        <v>32341</v>
      </c>
      <c r="I103" s="50">
        <v>11118784</v>
      </c>
      <c r="J103" t="s">
        <v>295</v>
      </c>
      <c r="K103" t="s">
        <v>45</v>
      </c>
      <c r="L103" s="50">
        <v>6560400</v>
      </c>
      <c r="M103" s="104" t="s">
        <v>827</v>
      </c>
      <c r="N103" s="104" t="s">
        <v>828</v>
      </c>
      <c r="O103" s="50">
        <v>17679184</v>
      </c>
      <c r="P103" t="s">
        <v>45</v>
      </c>
      <c r="Q103" s="3">
        <v>350</v>
      </c>
      <c r="R103" s="3">
        <v>63</v>
      </c>
      <c r="S103" s="3">
        <v>62</v>
      </c>
      <c r="T103" s="3">
        <v>26</v>
      </c>
      <c r="U103" s="58">
        <v>0.17714285714285699</v>
      </c>
      <c r="V103" s="58">
        <v>7.4285714285714302E-2</v>
      </c>
      <c r="W103" s="58">
        <v>0.18</v>
      </c>
      <c r="X103" s="3">
        <v>92</v>
      </c>
      <c r="Y103" s="60">
        <v>31767.954285714299</v>
      </c>
      <c r="Z103" s="60">
        <v>343.79839831792498</v>
      </c>
      <c r="AA103">
        <v>1</v>
      </c>
      <c r="AB103" t="s">
        <v>45</v>
      </c>
      <c r="AC103" t="s">
        <v>45</v>
      </c>
      <c r="AD103">
        <v>-76.989966699999997</v>
      </c>
      <c r="AE103">
        <v>38.934916000000001</v>
      </c>
    </row>
    <row r="104" spans="1:31" x14ac:dyDescent="0.25">
      <c r="A104" s="3">
        <v>1113</v>
      </c>
      <c r="B104" t="s">
        <v>624</v>
      </c>
      <c r="C104" s="62">
        <v>8</v>
      </c>
      <c r="D104" t="s">
        <v>350</v>
      </c>
      <c r="E104" t="s">
        <v>349</v>
      </c>
      <c r="F104" s="3">
        <v>867</v>
      </c>
      <c r="G104" s="101" t="s">
        <v>27</v>
      </c>
      <c r="H104" s="3">
        <v>67508</v>
      </c>
      <c r="I104" s="50">
        <v>8332774</v>
      </c>
      <c r="J104" t="s">
        <v>295</v>
      </c>
      <c r="K104" t="s">
        <v>45</v>
      </c>
      <c r="L104" s="50">
        <v>10665336</v>
      </c>
      <c r="M104" s="104" t="s">
        <v>827</v>
      </c>
      <c r="N104" s="104" t="s">
        <v>828</v>
      </c>
      <c r="O104" s="50">
        <v>18998110</v>
      </c>
      <c r="P104" t="s">
        <v>45</v>
      </c>
      <c r="Q104" s="3">
        <v>569</v>
      </c>
      <c r="R104" s="3">
        <v>0</v>
      </c>
      <c r="S104" s="3">
        <v>366</v>
      </c>
      <c r="T104" s="3">
        <v>23</v>
      </c>
      <c r="U104" s="58">
        <v>0.64323374340949002</v>
      </c>
      <c r="V104" s="58">
        <v>4.0421792618629201E-2</v>
      </c>
      <c r="W104" s="58">
        <v>0</v>
      </c>
      <c r="X104" s="3">
        <v>119</v>
      </c>
      <c r="Y104" s="60">
        <v>9611.0426758938902</v>
      </c>
      <c r="Z104" s="60">
        <v>123.43387450376299</v>
      </c>
      <c r="AA104">
        <v>1</v>
      </c>
      <c r="AB104" t="s">
        <v>45</v>
      </c>
      <c r="AC104" t="s">
        <v>45</v>
      </c>
      <c r="AD104">
        <v>-76.995294700000002</v>
      </c>
      <c r="AE104">
        <v>38.860014800000002</v>
      </c>
    </row>
    <row r="105" spans="1:31" x14ac:dyDescent="0.25">
      <c r="A105" s="3">
        <v>1211</v>
      </c>
      <c r="B105" t="s">
        <v>624</v>
      </c>
      <c r="C105" s="62">
        <v>8</v>
      </c>
      <c r="D105" t="s">
        <v>352</v>
      </c>
      <c r="E105" t="s">
        <v>351</v>
      </c>
      <c r="F105" s="3" t="s">
        <v>45</v>
      </c>
      <c r="G105" s="101" t="s">
        <v>69</v>
      </c>
      <c r="H105" s="3">
        <v>19288</v>
      </c>
      <c r="I105" s="50">
        <v>476160</v>
      </c>
      <c r="J105" t="s">
        <v>295</v>
      </c>
      <c r="K105" t="s">
        <v>45</v>
      </c>
      <c r="L105" s="50">
        <v>2905320</v>
      </c>
      <c r="M105" s="104" t="s">
        <v>827</v>
      </c>
      <c r="N105" s="104" t="s">
        <v>828</v>
      </c>
      <c r="O105" s="50">
        <v>3381480</v>
      </c>
      <c r="P105" t="s">
        <v>45</v>
      </c>
      <c r="Q105" s="3">
        <v>155</v>
      </c>
      <c r="R105" s="3">
        <v>0</v>
      </c>
      <c r="S105" s="3">
        <v>100</v>
      </c>
      <c r="T105" s="3">
        <v>27</v>
      </c>
      <c r="U105" s="58">
        <v>0.64516129032258096</v>
      </c>
      <c r="V105" s="58">
        <v>0.174193548387097</v>
      </c>
      <c r="W105" s="58">
        <v>0</v>
      </c>
      <c r="X105" s="3">
        <v>124</v>
      </c>
      <c r="Y105" s="60" t="s">
        <v>45</v>
      </c>
      <c r="Z105" s="60">
        <v>24.6868519286603</v>
      </c>
      <c r="AA105">
        <v>1</v>
      </c>
      <c r="AB105" t="s">
        <v>45</v>
      </c>
      <c r="AC105" t="s">
        <v>45</v>
      </c>
      <c r="AD105">
        <v>-76.993956800000007</v>
      </c>
      <c r="AE105">
        <v>38.8608853</v>
      </c>
    </row>
    <row r="106" spans="1:31" x14ac:dyDescent="0.25">
      <c r="A106" s="3" t="s">
        <v>45</v>
      </c>
      <c r="B106" t="s">
        <v>625</v>
      </c>
      <c r="C106" s="68">
        <v>8</v>
      </c>
      <c r="D106" t="s">
        <v>864</v>
      </c>
      <c r="E106" s="75" t="s">
        <v>732</v>
      </c>
      <c r="F106">
        <v>450</v>
      </c>
      <c r="G106" s="100" t="s">
        <v>824</v>
      </c>
      <c r="H106">
        <v>193800</v>
      </c>
      <c r="I106" s="73">
        <v>4532419</v>
      </c>
      <c r="J106" t="s">
        <v>35</v>
      </c>
      <c r="K106">
        <v>2009</v>
      </c>
      <c r="L106">
        <v>0</v>
      </c>
      <c r="O106">
        <v>4532419</v>
      </c>
      <c r="P106" t="s">
        <v>45</v>
      </c>
      <c r="Q106" t="s">
        <v>45</v>
      </c>
      <c r="R106" t="s">
        <v>45</v>
      </c>
      <c r="S106" t="s">
        <v>45</v>
      </c>
      <c r="T106" t="s">
        <v>45</v>
      </c>
      <c r="U106" t="s">
        <v>45</v>
      </c>
      <c r="V106" t="s">
        <v>45</v>
      </c>
      <c r="W106" t="s">
        <v>45</v>
      </c>
      <c r="X106" s="101" t="s">
        <v>45</v>
      </c>
      <c r="Y106" t="s">
        <v>45</v>
      </c>
      <c r="Z106">
        <v>23.387094943240498</v>
      </c>
      <c r="AA106">
        <v>0</v>
      </c>
      <c r="AB106" t="s">
        <v>45</v>
      </c>
      <c r="AC106" t="s">
        <v>45</v>
      </c>
      <c r="AD106" t="s">
        <v>45</v>
      </c>
      <c r="AE106" t="s">
        <v>45</v>
      </c>
    </row>
    <row r="107" spans="1:31" x14ac:dyDescent="0.25">
      <c r="A107" s="3">
        <v>409</v>
      </c>
      <c r="B107" t="s">
        <v>625</v>
      </c>
      <c r="C107" s="62">
        <v>2</v>
      </c>
      <c r="D107" t="s">
        <v>841</v>
      </c>
      <c r="E107" t="s">
        <v>232</v>
      </c>
      <c r="F107">
        <v>437</v>
      </c>
      <c r="G107" s="101" t="s">
        <v>65</v>
      </c>
      <c r="H107">
        <v>95088</v>
      </c>
      <c r="I107" s="73">
        <v>1314689</v>
      </c>
      <c r="J107" t="s">
        <v>30</v>
      </c>
      <c r="K107" s="3" t="s">
        <v>45</v>
      </c>
      <c r="L107">
        <v>20178000</v>
      </c>
      <c r="M107" t="s">
        <v>35</v>
      </c>
      <c r="N107">
        <v>2019</v>
      </c>
      <c r="O107" s="73">
        <v>22278000</v>
      </c>
      <c r="Q107">
        <v>414</v>
      </c>
      <c r="R107">
        <v>25</v>
      </c>
      <c r="S107">
        <v>109</v>
      </c>
      <c r="T107">
        <v>58</v>
      </c>
      <c r="U107">
        <v>0.26328502415458899</v>
      </c>
      <c r="V107">
        <v>0.14009661835748799</v>
      </c>
      <c r="W107">
        <v>6.0386473429951702E-2</v>
      </c>
      <c r="X107" s="101">
        <v>230</v>
      </c>
      <c r="Y107">
        <v>3008.4416475972498</v>
      </c>
      <c r="Z107">
        <v>13.826024314319399</v>
      </c>
      <c r="AA107">
        <v>1</v>
      </c>
      <c r="AB107" t="s">
        <v>713</v>
      </c>
      <c r="AC107" t="s">
        <v>95</v>
      </c>
      <c r="AD107">
        <v>-77.052145199999998</v>
      </c>
      <c r="AE107">
        <v>38.9076351</v>
      </c>
    </row>
    <row r="108" spans="1:31" s="52" customFormat="1" x14ac:dyDescent="0.25">
      <c r="A108" s="51">
        <v>361</v>
      </c>
      <c r="B108" s="52" t="s">
        <v>624</v>
      </c>
      <c r="C108" s="63">
        <v>7</v>
      </c>
      <c r="D108" s="52" t="s">
        <v>794</v>
      </c>
      <c r="E108" s="52" t="s">
        <v>353</v>
      </c>
      <c r="F108" s="91">
        <v>338</v>
      </c>
      <c r="G108" s="102" t="s">
        <v>27</v>
      </c>
      <c r="H108" s="51">
        <v>52944</v>
      </c>
      <c r="I108" s="57">
        <v>23015083.623147801</v>
      </c>
      <c r="J108" s="52" t="s">
        <v>295</v>
      </c>
      <c r="K108" s="52" t="s">
        <v>45</v>
      </c>
      <c r="L108" s="57">
        <v>7103976</v>
      </c>
      <c r="M108" s="93" t="s">
        <v>827</v>
      </c>
      <c r="N108" s="93" t="s">
        <v>828</v>
      </c>
      <c r="O108" s="57">
        <v>30119059.623147801</v>
      </c>
      <c r="P108" s="52" t="s">
        <v>45</v>
      </c>
      <c r="Q108" s="51">
        <v>379</v>
      </c>
      <c r="R108" s="51">
        <v>6</v>
      </c>
      <c r="S108" s="51">
        <v>289</v>
      </c>
      <c r="T108" s="51">
        <v>14</v>
      </c>
      <c r="U108" s="59">
        <v>0.76253298153034299</v>
      </c>
      <c r="V108" s="59">
        <v>3.6939313984168901E-2</v>
      </c>
      <c r="W108" s="59">
        <v>1.5831134564643801E-2</v>
      </c>
      <c r="X108" s="51">
        <v>140</v>
      </c>
      <c r="Y108" s="61">
        <v>34096.420182441201</v>
      </c>
      <c r="Z108" s="61">
        <v>434.70617299689798</v>
      </c>
      <c r="AA108" s="52">
        <v>1</v>
      </c>
      <c r="AB108" s="52" t="s">
        <v>45</v>
      </c>
      <c r="AC108" s="52" t="s">
        <v>45</v>
      </c>
      <c r="AD108" s="52">
        <v>-76.976256000000006</v>
      </c>
      <c r="AE108" s="52">
        <v>38.898544000000001</v>
      </c>
    </row>
    <row r="109" spans="1:31" s="52" customFormat="1" x14ac:dyDescent="0.25">
      <c r="A109" s="51">
        <v>362</v>
      </c>
      <c r="B109" s="52" t="s">
        <v>624</v>
      </c>
      <c r="C109" s="63">
        <v>7</v>
      </c>
      <c r="D109" s="52" t="s">
        <v>354</v>
      </c>
      <c r="E109" s="52" t="s">
        <v>353</v>
      </c>
      <c r="F109" s="91">
        <v>337</v>
      </c>
      <c r="G109" s="102" t="s">
        <v>69</v>
      </c>
      <c r="H109" s="51">
        <v>52944</v>
      </c>
      <c r="I109" s="57">
        <v>654336</v>
      </c>
      <c r="J109" s="52" t="s">
        <v>295</v>
      </c>
      <c r="K109" s="52" t="s">
        <v>45</v>
      </c>
      <c r="L109" s="57">
        <v>3992472</v>
      </c>
      <c r="M109" s="93" t="s">
        <v>827</v>
      </c>
      <c r="N109" s="93" t="s">
        <v>828</v>
      </c>
      <c r="O109" s="57">
        <v>4646808</v>
      </c>
      <c r="P109" s="52" t="s">
        <v>45</v>
      </c>
      <c r="Q109" s="51">
        <v>213</v>
      </c>
      <c r="R109" s="51">
        <v>1</v>
      </c>
      <c r="S109" s="51">
        <v>147</v>
      </c>
      <c r="T109" s="51">
        <v>42</v>
      </c>
      <c r="U109" s="59">
        <v>0.69014084507042295</v>
      </c>
      <c r="V109" s="59">
        <v>0.19718309859154901</v>
      </c>
      <c r="W109" s="59">
        <v>4.6948356807511703E-3</v>
      </c>
      <c r="X109" s="51" t="s">
        <v>45</v>
      </c>
      <c r="Y109" s="61">
        <v>969.386666666667</v>
      </c>
      <c r="Z109" s="61">
        <v>12.3590208522212</v>
      </c>
      <c r="AA109" s="52">
        <v>1</v>
      </c>
      <c r="AB109" s="52" t="s">
        <v>45</v>
      </c>
      <c r="AC109" s="52" t="s">
        <v>45</v>
      </c>
      <c r="AD109" s="52">
        <v>-76.976256000000006</v>
      </c>
      <c r="AE109" s="52">
        <v>38.898544000000001</v>
      </c>
    </row>
    <row r="110" spans="1:31" x14ac:dyDescent="0.25">
      <c r="A110" s="3">
        <v>363</v>
      </c>
      <c r="B110" t="s">
        <v>624</v>
      </c>
      <c r="C110" s="62">
        <v>6</v>
      </c>
      <c r="D110" t="s">
        <v>556</v>
      </c>
      <c r="E110" t="s">
        <v>355</v>
      </c>
      <c r="F110" s="51">
        <v>760</v>
      </c>
      <c r="G110" s="102" t="s">
        <v>65</v>
      </c>
      <c r="H110" s="51">
        <v>80860</v>
      </c>
      <c r="I110" s="104">
        <f>26167936.793352+I111</f>
        <v>27221632.793352</v>
      </c>
      <c r="J110" t="s">
        <v>295</v>
      </c>
      <c r="K110" t="s">
        <v>45</v>
      </c>
      <c r="L110" s="104">
        <f>7029000+L111</f>
        <v>13458192</v>
      </c>
      <c r="M110" s="104" t="s">
        <v>827</v>
      </c>
      <c r="N110" s="104" t="s">
        <v>828</v>
      </c>
      <c r="O110" s="104">
        <f>33196936.793352+O111</f>
        <v>40679824.793352</v>
      </c>
      <c r="P110" t="s">
        <v>45</v>
      </c>
      <c r="Q110" s="80">
        <v>718</v>
      </c>
      <c r="R110" s="80">
        <v>1</v>
      </c>
      <c r="S110" s="80">
        <f>235+200</f>
        <v>435</v>
      </c>
      <c r="T110" s="80">
        <f>18+59</f>
        <v>77</v>
      </c>
      <c r="U110" s="94">
        <f>S110/Q110</f>
        <v>0.60584958217270191</v>
      </c>
      <c r="V110" s="94">
        <f>T110/Q110</f>
        <v>0.10724233983286909</v>
      </c>
      <c r="W110" s="94">
        <v>2.66666666666667E-3</v>
      </c>
      <c r="X110" s="131">
        <f>H110/Q110</f>
        <v>112.61838440111421</v>
      </c>
      <c r="Y110" s="95">
        <f>I110/F110</f>
        <v>35817.937885989471</v>
      </c>
      <c r="Z110" s="95">
        <f>I110/H110</f>
        <v>336.65140728854811</v>
      </c>
      <c r="AA110">
        <v>1</v>
      </c>
      <c r="AB110" t="s">
        <v>45</v>
      </c>
      <c r="AC110" t="s">
        <v>45</v>
      </c>
      <c r="AD110">
        <v>-76.986715000000004</v>
      </c>
      <c r="AE110">
        <v>38.879337</v>
      </c>
    </row>
    <row r="111" spans="1:31" x14ac:dyDescent="0.25">
      <c r="A111" s="126">
        <v>364</v>
      </c>
      <c r="B111" s="127" t="s">
        <v>624</v>
      </c>
      <c r="C111" s="128">
        <v>6</v>
      </c>
      <c r="D111" s="127" t="s">
        <v>356</v>
      </c>
      <c r="E111" s="127" t="s">
        <v>355</v>
      </c>
      <c r="F111" s="129"/>
      <c r="G111" s="130" t="s">
        <v>69</v>
      </c>
      <c r="H111" s="129">
        <f>80860/2</f>
        <v>40430</v>
      </c>
      <c r="I111" s="125">
        <v>1053696</v>
      </c>
      <c r="J111" t="s">
        <v>295</v>
      </c>
      <c r="K111" t="s">
        <v>45</v>
      </c>
      <c r="L111" s="125">
        <v>6429192</v>
      </c>
      <c r="M111" s="134" t="s">
        <v>827</v>
      </c>
      <c r="N111" s="134" t="s">
        <v>828</v>
      </c>
      <c r="O111" s="125">
        <v>7482888</v>
      </c>
      <c r="P111" t="s">
        <v>45</v>
      </c>
      <c r="Q111" s="126">
        <v>343</v>
      </c>
      <c r="R111" s="126">
        <v>0</v>
      </c>
      <c r="S111" s="126"/>
      <c r="T111" s="126"/>
      <c r="U111" s="132"/>
      <c r="V111" s="132"/>
      <c r="W111" s="132">
        <v>0</v>
      </c>
      <c r="X111" s="126" t="s">
        <v>45</v>
      </c>
      <c r="Y111" s="133">
        <v>1386.4421052631601</v>
      </c>
      <c r="Z111" s="60">
        <v>13.0311155082859</v>
      </c>
      <c r="AA111">
        <v>1</v>
      </c>
      <c r="AB111" t="s">
        <v>45</v>
      </c>
      <c r="AC111" t="s">
        <v>45</v>
      </c>
      <c r="AD111">
        <v>-76.986715000000004</v>
      </c>
      <c r="AE111">
        <v>38.879337</v>
      </c>
    </row>
    <row r="112" spans="1:31" x14ac:dyDescent="0.25">
      <c r="A112" s="3">
        <v>113</v>
      </c>
      <c r="B112" t="s">
        <v>624</v>
      </c>
      <c r="C112" s="62">
        <v>8</v>
      </c>
      <c r="D112" t="s">
        <v>796</v>
      </c>
      <c r="E112" t="s">
        <v>557</v>
      </c>
      <c r="F112" s="3">
        <v>560</v>
      </c>
      <c r="G112" s="101" t="s">
        <v>27</v>
      </c>
      <c r="H112" s="3">
        <v>58539</v>
      </c>
      <c r="I112" s="50">
        <v>21108472.490588699</v>
      </c>
      <c r="J112" t="s">
        <v>295</v>
      </c>
      <c r="K112" t="s">
        <v>45</v>
      </c>
      <c r="L112" s="50">
        <v>10796544</v>
      </c>
      <c r="M112" s="104" t="s">
        <v>827</v>
      </c>
      <c r="N112" s="104" t="s">
        <v>828</v>
      </c>
      <c r="O112" s="50">
        <v>31905016.490588699</v>
      </c>
      <c r="P112" t="s">
        <v>45</v>
      </c>
      <c r="Q112" s="3">
        <v>576</v>
      </c>
      <c r="R112" s="3">
        <v>0</v>
      </c>
      <c r="S112" s="3">
        <v>412</v>
      </c>
      <c r="T112" s="3">
        <v>56</v>
      </c>
      <c r="U112" s="58">
        <v>0.71527777777777801</v>
      </c>
      <c r="V112" s="58">
        <v>9.7222222222222196E-2</v>
      </c>
      <c r="W112" s="58">
        <v>0</v>
      </c>
      <c r="X112" s="3">
        <v>102</v>
      </c>
      <c r="Y112" s="60">
        <v>37693.700876051298</v>
      </c>
      <c r="Z112" s="60">
        <v>360.588197451079</v>
      </c>
      <c r="AA112">
        <v>1</v>
      </c>
      <c r="AB112" t="s">
        <v>45</v>
      </c>
      <c r="AC112" t="s">
        <v>45</v>
      </c>
      <c r="AD112">
        <v>-76.996973999999994</v>
      </c>
      <c r="AE112">
        <v>38.847472000000003</v>
      </c>
    </row>
    <row r="113" spans="1:31" x14ac:dyDescent="0.25">
      <c r="A113" s="3">
        <v>1124</v>
      </c>
      <c r="B113" t="s">
        <v>624</v>
      </c>
      <c r="C113" s="62">
        <v>8</v>
      </c>
      <c r="D113" t="s">
        <v>358</v>
      </c>
      <c r="E113" t="s">
        <v>357</v>
      </c>
      <c r="F113" s="3">
        <v>670</v>
      </c>
      <c r="G113" s="101" t="s">
        <v>85</v>
      </c>
      <c r="H113" s="3">
        <v>59125</v>
      </c>
      <c r="I113" s="50">
        <v>6129328</v>
      </c>
      <c r="J113" t="s">
        <v>295</v>
      </c>
      <c r="K113" t="s">
        <v>45</v>
      </c>
      <c r="L113" s="50">
        <v>9353256</v>
      </c>
      <c r="M113" s="104" t="s">
        <v>827</v>
      </c>
      <c r="N113" s="104" t="s">
        <v>828</v>
      </c>
      <c r="O113" s="50">
        <v>15482584</v>
      </c>
      <c r="P113" t="s">
        <v>45</v>
      </c>
      <c r="Q113" s="3">
        <v>499</v>
      </c>
      <c r="R113" s="3">
        <v>1</v>
      </c>
      <c r="S113" s="3">
        <v>353</v>
      </c>
      <c r="T113" s="3">
        <v>90</v>
      </c>
      <c r="U113" s="58">
        <v>0.70741482965931901</v>
      </c>
      <c r="V113" s="58">
        <v>0.18036072144288601</v>
      </c>
      <c r="W113" s="58">
        <v>2.0040080160320601E-3</v>
      </c>
      <c r="X113" s="3">
        <v>133</v>
      </c>
      <c r="Y113" s="60">
        <v>9148.2507462686608</v>
      </c>
      <c r="Z113" s="60">
        <v>103.667281183932</v>
      </c>
      <c r="AA113">
        <v>1</v>
      </c>
      <c r="AB113" t="s">
        <v>45</v>
      </c>
      <c r="AC113" t="s">
        <v>45</v>
      </c>
      <c r="AD113">
        <v>-76.996307000000002</v>
      </c>
      <c r="AE113">
        <v>38.848278999999998</v>
      </c>
    </row>
    <row r="114" spans="1:31" x14ac:dyDescent="0.25">
      <c r="A114" s="3">
        <v>365</v>
      </c>
      <c r="B114" t="s">
        <v>624</v>
      </c>
      <c r="C114" s="62">
        <v>5</v>
      </c>
      <c r="D114" t="s">
        <v>560</v>
      </c>
      <c r="E114" t="s">
        <v>559</v>
      </c>
      <c r="F114" s="3">
        <v>665</v>
      </c>
      <c r="G114" s="101" t="s">
        <v>27</v>
      </c>
      <c r="H114" s="80">
        <v>74000</v>
      </c>
      <c r="I114" s="104">
        <f>20765377.9154986+516096</f>
        <v>21281473.915498599</v>
      </c>
      <c r="J114" t="s">
        <v>295</v>
      </c>
      <c r="K114" t="s">
        <v>45</v>
      </c>
      <c r="L114" s="50">
        <f>5323296+3148992</f>
        <v>8472288</v>
      </c>
      <c r="M114" s="104" t="s">
        <v>827</v>
      </c>
      <c r="N114" s="104" t="s">
        <v>828</v>
      </c>
      <c r="O114" s="104">
        <f>26088673.9154986+3665088</f>
        <v>29753761.915498599</v>
      </c>
      <c r="P114" t="s">
        <v>45</v>
      </c>
      <c r="Q114" s="80">
        <f>284+168</f>
        <v>452</v>
      </c>
      <c r="R114" s="80">
        <v>9</v>
      </c>
      <c r="S114" s="80">
        <f>127+75</f>
        <v>202</v>
      </c>
      <c r="T114" s="80">
        <f>12+35</f>
        <v>47</v>
      </c>
      <c r="U114" s="94">
        <f>S114/Q114</f>
        <v>0.44690265486725661</v>
      </c>
      <c r="V114" s="94">
        <f>T114/Q114</f>
        <v>0.10398230088495575</v>
      </c>
      <c r="W114" s="94">
        <f>R114/Q114</f>
        <v>1.9911504424778761E-2</v>
      </c>
      <c r="X114" s="131">
        <f>H114/Q114</f>
        <v>163.71681415929203</v>
      </c>
      <c r="Y114" s="95">
        <f>I114/F114</f>
        <v>32002.216414283608</v>
      </c>
      <c r="Z114" s="60">
        <v>561.22643014861103</v>
      </c>
      <c r="AA114">
        <v>1</v>
      </c>
      <c r="AB114" t="s">
        <v>45</v>
      </c>
      <c r="AC114" t="s">
        <v>45</v>
      </c>
      <c r="AD114">
        <v>-76.966200400000005</v>
      </c>
      <c r="AE114">
        <v>38.929487399999999</v>
      </c>
    </row>
    <row r="115" spans="1:31" s="52" customFormat="1" x14ac:dyDescent="0.25">
      <c r="A115" s="126">
        <v>366</v>
      </c>
      <c r="B115" s="127" t="s">
        <v>624</v>
      </c>
      <c r="C115" s="128">
        <v>5</v>
      </c>
      <c r="D115" s="127" t="s">
        <v>360</v>
      </c>
      <c r="E115" s="127" t="s">
        <v>359</v>
      </c>
      <c r="F115" s="126" t="s">
        <v>45</v>
      </c>
      <c r="G115" s="124" t="s">
        <v>69</v>
      </c>
      <c r="H115" s="126">
        <v>37000</v>
      </c>
      <c r="I115" s="125">
        <v>516096</v>
      </c>
      <c r="J115" s="127" t="s">
        <v>295</v>
      </c>
      <c r="K115" s="127" t="s">
        <v>45</v>
      </c>
      <c r="L115" s="125">
        <v>3148992</v>
      </c>
      <c r="M115" s="134" t="s">
        <v>827</v>
      </c>
      <c r="N115" s="134" t="s">
        <v>828</v>
      </c>
      <c r="O115" s="125">
        <v>3665088</v>
      </c>
      <c r="P115" s="127" t="s">
        <v>45</v>
      </c>
      <c r="Q115" s="126">
        <v>168</v>
      </c>
      <c r="R115" s="126">
        <v>1</v>
      </c>
      <c r="S115" s="126">
        <v>75</v>
      </c>
      <c r="T115" s="126">
        <v>35</v>
      </c>
      <c r="U115" s="132">
        <v>0.44642857142857101</v>
      </c>
      <c r="V115" s="132">
        <v>0.20833333333333301</v>
      </c>
      <c r="W115" s="132">
        <v>5.9523809523809503E-3</v>
      </c>
      <c r="X115" s="126" t="s">
        <v>45</v>
      </c>
      <c r="Y115" s="133" t="s">
        <v>45</v>
      </c>
      <c r="Z115" s="133">
        <v>13.948540540540501</v>
      </c>
      <c r="AA115" s="127">
        <v>1</v>
      </c>
      <c r="AB115" s="127" t="s">
        <v>45</v>
      </c>
      <c r="AC115" s="127" t="s">
        <v>45</v>
      </c>
      <c r="AD115" s="127">
        <v>-76.967186999999996</v>
      </c>
      <c r="AE115" s="127">
        <v>38.930047000000002</v>
      </c>
    </row>
    <row r="116" spans="1:31" x14ac:dyDescent="0.25">
      <c r="A116" s="3">
        <v>186</v>
      </c>
      <c r="B116" t="s">
        <v>624</v>
      </c>
      <c r="C116" s="62">
        <v>7</v>
      </c>
      <c r="D116" t="s">
        <v>795</v>
      </c>
      <c r="E116" t="s">
        <v>561</v>
      </c>
      <c r="F116" s="3">
        <v>1200</v>
      </c>
      <c r="G116" s="101" t="s">
        <v>38</v>
      </c>
      <c r="H116" s="3">
        <v>152000</v>
      </c>
      <c r="I116" s="50">
        <v>43593244.177412897</v>
      </c>
      <c r="J116" t="s">
        <v>295</v>
      </c>
      <c r="K116" t="s">
        <v>45</v>
      </c>
      <c r="L116" s="50">
        <v>16550952</v>
      </c>
      <c r="M116" s="104" t="s">
        <v>827</v>
      </c>
      <c r="N116" s="104" t="s">
        <v>828</v>
      </c>
      <c r="O116" s="50">
        <v>60144196.177412897</v>
      </c>
      <c r="P116" t="s">
        <v>45</v>
      </c>
      <c r="Q116" s="3">
        <v>883</v>
      </c>
      <c r="R116" s="3">
        <v>0</v>
      </c>
      <c r="S116" s="3">
        <v>517</v>
      </c>
      <c r="T116" s="3">
        <v>165</v>
      </c>
      <c r="U116" s="58">
        <v>0.58550396375990899</v>
      </c>
      <c r="V116" s="58">
        <v>0.18686296715741799</v>
      </c>
      <c r="W116" s="58">
        <v>0</v>
      </c>
      <c r="X116" s="3">
        <v>172</v>
      </c>
      <c r="Y116" s="60">
        <v>36327.703481177399</v>
      </c>
      <c r="Z116" s="60">
        <v>286.79765906192699</v>
      </c>
      <c r="AA116">
        <v>1</v>
      </c>
      <c r="AB116" t="s">
        <v>45</v>
      </c>
      <c r="AC116" t="s">
        <v>45</v>
      </c>
      <c r="AD116">
        <v>-76.945933800000006</v>
      </c>
      <c r="AE116">
        <v>38.897573999999999</v>
      </c>
    </row>
    <row r="117" spans="1:31" x14ac:dyDescent="0.25">
      <c r="A117" s="3">
        <v>238</v>
      </c>
      <c r="B117" t="s">
        <v>625</v>
      </c>
      <c r="C117" s="62">
        <v>8</v>
      </c>
      <c r="D117" t="s">
        <v>117</v>
      </c>
      <c r="E117" t="s">
        <v>114</v>
      </c>
      <c r="F117">
        <v>365</v>
      </c>
      <c r="G117" s="101" t="s">
        <v>27</v>
      </c>
      <c r="H117">
        <v>58904</v>
      </c>
      <c r="I117" s="73">
        <v>1082203</v>
      </c>
      <c r="J117" t="s">
        <v>30</v>
      </c>
      <c r="K117" s="3" t="s">
        <v>45</v>
      </c>
      <c r="L117">
        <v>12583908</v>
      </c>
      <c r="M117" t="s">
        <v>35</v>
      </c>
      <c r="N117">
        <v>2019</v>
      </c>
      <c r="O117" s="73">
        <v>14338493</v>
      </c>
      <c r="P117" t="s">
        <v>115</v>
      </c>
      <c r="Q117">
        <v>284</v>
      </c>
      <c r="R117">
        <v>0</v>
      </c>
      <c r="S117">
        <v>233</v>
      </c>
      <c r="T117">
        <v>35</v>
      </c>
      <c r="U117">
        <v>0.82042253521126796</v>
      </c>
      <c r="V117">
        <v>0.12323943661971801</v>
      </c>
      <c r="W117">
        <v>0</v>
      </c>
      <c r="X117" s="101">
        <v>207</v>
      </c>
      <c r="Y117">
        <v>2964.9397260274</v>
      </c>
      <c r="Z117">
        <v>18.372317669428199</v>
      </c>
      <c r="AA117">
        <v>1</v>
      </c>
      <c r="AB117" t="s">
        <v>713</v>
      </c>
      <c r="AC117" t="s">
        <v>116</v>
      </c>
      <c r="AD117">
        <v>-76.970274799999999</v>
      </c>
      <c r="AE117">
        <v>38.851722600000002</v>
      </c>
    </row>
    <row r="118" spans="1:31" x14ac:dyDescent="0.25">
      <c r="A118" s="3" t="s">
        <v>45</v>
      </c>
      <c r="B118" t="s">
        <v>625</v>
      </c>
      <c r="C118" s="62">
        <v>1</v>
      </c>
      <c r="D118" t="s">
        <v>854</v>
      </c>
      <c r="E118" t="s">
        <v>118</v>
      </c>
      <c r="F118">
        <v>400</v>
      </c>
      <c r="G118" s="101" t="s">
        <v>69</v>
      </c>
      <c r="H118">
        <v>82700</v>
      </c>
      <c r="I118" s="73">
        <v>5560714</v>
      </c>
      <c r="J118" t="s">
        <v>30</v>
      </c>
      <c r="K118" t="s">
        <v>45</v>
      </c>
      <c r="L118">
        <v>0</v>
      </c>
      <c r="M118" s="53" t="s">
        <v>830</v>
      </c>
      <c r="O118">
        <v>5560714</v>
      </c>
      <c r="P118" t="s">
        <v>45</v>
      </c>
      <c r="Q118" t="s">
        <v>45</v>
      </c>
      <c r="R118" t="s">
        <v>45</v>
      </c>
      <c r="S118" t="s">
        <v>45</v>
      </c>
      <c r="T118" t="s">
        <v>45</v>
      </c>
      <c r="U118" t="s">
        <v>45</v>
      </c>
      <c r="V118" t="s">
        <v>45</v>
      </c>
      <c r="W118" t="s">
        <v>45</v>
      </c>
      <c r="X118" s="101" t="s">
        <v>45</v>
      </c>
      <c r="Y118" t="s">
        <v>45</v>
      </c>
      <c r="Z118">
        <v>67.239588875453407</v>
      </c>
      <c r="AA118">
        <v>0</v>
      </c>
      <c r="AB118" t="s">
        <v>45</v>
      </c>
      <c r="AC118" t="s">
        <v>45</v>
      </c>
      <c r="AD118">
        <v>-77.025166400000003</v>
      </c>
      <c r="AE118">
        <v>38.917684600000001</v>
      </c>
    </row>
    <row r="119" spans="1:31" x14ac:dyDescent="0.25">
      <c r="A119" s="3">
        <v>239</v>
      </c>
      <c r="B119" t="s">
        <v>625</v>
      </c>
      <c r="C119" s="62">
        <v>2</v>
      </c>
      <c r="D119" t="s">
        <v>121</v>
      </c>
      <c r="E119" t="s">
        <v>120</v>
      </c>
      <c r="F119">
        <v>356</v>
      </c>
      <c r="G119" s="101" t="s">
        <v>27</v>
      </c>
      <c r="H119">
        <v>60200</v>
      </c>
      <c r="I119" s="73">
        <v>655646</v>
      </c>
      <c r="J119" t="s">
        <v>30</v>
      </c>
      <c r="K119" s="3" t="s">
        <v>45</v>
      </c>
      <c r="L119">
        <v>20000000</v>
      </c>
      <c r="M119" t="s">
        <v>35</v>
      </c>
      <c r="N119">
        <v>2018</v>
      </c>
      <c r="O119" s="73">
        <v>24000000</v>
      </c>
      <c r="P119" t="s">
        <v>91</v>
      </c>
      <c r="Q119">
        <v>244</v>
      </c>
      <c r="R119">
        <v>35</v>
      </c>
      <c r="S119">
        <v>117</v>
      </c>
      <c r="T119">
        <v>40</v>
      </c>
      <c r="U119">
        <v>0.47950819672131101</v>
      </c>
      <c r="V119">
        <v>0.16393442622950799</v>
      </c>
      <c r="W119">
        <v>0.14344262295082</v>
      </c>
      <c r="X119" s="101">
        <v>247</v>
      </c>
      <c r="Y119">
        <v>1841.70224719101</v>
      </c>
      <c r="Z119">
        <v>10.891129568106299</v>
      </c>
      <c r="AA119">
        <v>1</v>
      </c>
      <c r="AB119" t="s">
        <v>713</v>
      </c>
      <c r="AC119" t="s">
        <v>95</v>
      </c>
      <c r="AD119">
        <v>-77.028448999999995</v>
      </c>
      <c r="AE119">
        <v>38.9138357</v>
      </c>
    </row>
    <row r="120" spans="1:31" x14ac:dyDescent="0.25">
      <c r="A120" s="3">
        <v>227</v>
      </c>
      <c r="B120" t="s">
        <v>625</v>
      </c>
      <c r="C120" s="62">
        <v>1</v>
      </c>
      <c r="D120" t="s">
        <v>124</v>
      </c>
      <c r="E120" t="s">
        <v>122</v>
      </c>
      <c r="F120">
        <v>440</v>
      </c>
      <c r="G120" s="101" t="s">
        <v>27</v>
      </c>
      <c r="H120">
        <v>85696</v>
      </c>
      <c r="I120" s="73">
        <v>32500688</v>
      </c>
      <c r="J120" t="s">
        <v>39</v>
      </c>
      <c r="K120">
        <v>2009</v>
      </c>
      <c r="L120">
        <v>0</v>
      </c>
      <c r="M120" t="s">
        <v>836</v>
      </c>
      <c r="O120" s="73">
        <v>32500688</v>
      </c>
      <c r="P120" t="s">
        <v>123</v>
      </c>
      <c r="Q120">
        <v>400</v>
      </c>
      <c r="R120">
        <v>164</v>
      </c>
      <c r="S120">
        <v>215</v>
      </c>
      <c r="T120">
        <v>42</v>
      </c>
      <c r="U120">
        <v>0.53749999999999998</v>
      </c>
      <c r="V120">
        <v>0.105</v>
      </c>
      <c r="W120">
        <v>0.41</v>
      </c>
      <c r="X120" s="101">
        <v>214</v>
      </c>
      <c r="Y120">
        <v>73865.2</v>
      </c>
      <c r="Z120">
        <v>379.25560119492201</v>
      </c>
      <c r="AA120">
        <v>1</v>
      </c>
      <c r="AB120" t="s">
        <v>715</v>
      </c>
      <c r="AC120" t="s">
        <v>95</v>
      </c>
      <c r="AD120">
        <v>-77.038397500000002</v>
      </c>
      <c r="AE120">
        <v>38.9239587</v>
      </c>
    </row>
    <row r="121" spans="1:31" x14ac:dyDescent="0.25">
      <c r="A121" s="3">
        <v>246</v>
      </c>
      <c r="B121" t="s">
        <v>625</v>
      </c>
      <c r="C121" s="62">
        <v>2</v>
      </c>
      <c r="D121" t="s">
        <v>612</v>
      </c>
      <c r="E121" t="s">
        <v>611</v>
      </c>
      <c r="F121">
        <v>485</v>
      </c>
      <c r="G121" s="101" t="s">
        <v>69</v>
      </c>
      <c r="H121">
        <v>107200</v>
      </c>
      <c r="I121" s="73">
        <v>50758871</v>
      </c>
      <c r="J121" t="s">
        <v>39</v>
      </c>
      <c r="K121">
        <v>2008</v>
      </c>
      <c r="L121">
        <v>0</v>
      </c>
      <c r="M121" t="s">
        <v>836</v>
      </c>
      <c r="O121" s="73">
        <v>50758871</v>
      </c>
      <c r="Q121">
        <v>386</v>
      </c>
      <c r="R121">
        <v>18</v>
      </c>
      <c r="S121">
        <v>96</v>
      </c>
      <c r="T121">
        <v>57</v>
      </c>
      <c r="U121">
        <v>0.24870466321243501</v>
      </c>
      <c r="V121">
        <v>0.147668393782383</v>
      </c>
      <c r="W121">
        <v>4.6632124352331598E-2</v>
      </c>
      <c r="X121" s="101" t="s">
        <v>45</v>
      </c>
      <c r="Y121">
        <v>104657.465979381</v>
      </c>
      <c r="Z121">
        <v>473.49693097014898</v>
      </c>
      <c r="AA121">
        <v>1</v>
      </c>
      <c r="AB121" t="s">
        <v>715</v>
      </c>
      <c r="AC121" t="s">
        <v>50</v>
      </c>
      <c r="AD121">
        <v>-77.068633800000001</v>
      </c>
      <c r="AE121">
        <v>38.915322600000003</v>
      </c>
    </row>
    <row r="122" spans="1:31" x14ac:dyDescent="0.25">
      <c r="A122" s="3">
        <v>245</v>
      </c>
      <c r="B122" t="s">
        <v>624</v>
      </c>
      <c r="C122" s="62">
        <v>5</v>
      </c>
      <c r="D122" t="s">
        <v>797</v>
      </c>
      <c r="E122" t="s">
        <v>361</v>
      </c>
      <c r="F122" s="3">
        <v>216</v>
      </c>
      <c r="G122" s="101" t="s">
        <v>27</v>
      </c>
      <c r="H122" s="3">
        <v>20000</v>
      </c>
      <c r="I122" s="50">
        <v>202752</v>
      </c>
      <c r="J122" t="s">
        <v>295</v>
      </c>
      <c r="K122" t="s">
        <v>45</v>
      </c>
      <c r="L122" s="50">
        <v>1237104</v>
      </c>
      <c r="M122" s="104" t="s">
        <v>827</v>
      </c>
      <c r="N122" s="104" t="s">
        <v>828</v>
      </c>
      <c r="O122" s="50">
        <v>1439856</v>
      </c>
      <c r="P122" t="s">
        <v>45</v>
      </c>
      <c r="Q122" s="3">
        <v>66</v>
      </c>
      <c r="R122" s="3">
        <v>0</v>
      </c>
      <c r="S122" s="3">
        <v>40</v>
      </c>
      <c r="T122" s="3">
        <v>8</v>
      </c>
      <c r="U122" s="58">
        <v>0.60606060606060597</v>
      </c>
      <c r="V122" s="58">
        <v>0.12121212121212099</v>
      </c>
      <c r="W122" s="58">
        <v>0</v>
      </c>
      <c r="X122" s="3">
        <v>303</v>
      </c>
      <c r="Y122" s="60">
        <v>938.66666666666697</v>
      </c>
      <c r="Z122" s="60">
        <v>10.137600000000001</v>
      </c>
      <c r="AA122">
        <v>1</v>
      </c>
      <c r="AB122" t="s">
        <v>45</v>
      </c>
      <c r="AC122" t="s">
        <v>45</v>
      </c>
      <c r="AD122">
        <v>-77.0066585</v>
      </c>
      <c r="AE122">
        <v>38.916063000000001</v>
      </c>
    </row>
    <row r="123" spans="1:31" x14ac:dyDescent="0.25">
      <c r="A123" s="3">
        <v>413</v>
      </c>
      <c r="B123" t="s">
        <v>625</v>
      </c>
      <c r="C123" s="62">
        <v>8</v>
      </c>
      <c r="D123" t="s">
        <v>126</v>
      </c>
      <c r="E123" t="s">
        <v>125</v>
      </c>
      <c r="F123">
        <v>912</v>
      </c>
      <c r="G123" s="101" t="s">
        <v>69</v>
      </c>
      <c r="H123">
        <v>210700</v>
      </c>
      <c r="I123" s="73">
        <v>13075759</v>
      </c>
      <c r="J123" t="s">
        <v>35</v>
      </c>
      <c r="K123">
        <v>2011</v>
      </c>
      <c r="L123">
        <v>0</v>
      </c>
      <c r="M123" t="s">
        <v>836</v>
      </c>
      <c r="O123" s="73">
        <v>13214760</v>
      </c>
      <c r="P123" t="s">
        <v>45</v>
      </c>
      <c r="Q123">
        <v>479</v>
      </c>
      <c r="R123">
        <v>0</v>
      </c>
      <c r="S123">
        <v>393</v>
      </c>
      <c r="T123">
        <v>128</v>
      </c>
      <c r="U123">
        <v>0.82045929018789099</v>
      </c>
      <c r="V123">
        <v>0.26722338204592899</v>
      </c>
      <c r="W123">
        <v>0</v>
      </c>
      <c r="X123" s="101">
        <v>440</v>
      </c>
      <c r="Y123">
        <v>14337.4550438596</v>
      </c>
      <c r="Z123">
        <v>62.0586568580921</v>
      </c>
      <c r="AA123">
        <v>1</v>
      </c>
      <c r="AB123" t="s">
        <v>714</v>
      </c>
      <c r="AC123" t="s">
        <v>116</v>
      </c>
      <c r="AD123">
        <v>-76.997208099999995</v>
      </c>
      <c r="AE123">
        <v>38.837566199999998</v>
      </c>
    </row>
    <row r="124" spans="1:31" x14ac:dyDescent="0.25">
      <c r="A124" s="3">
        <v>258</v>
      </c>
      <c r="B124" t="s">
        <v>625</v>
      </c>
      <c r="C124" s="62">
        <v>3</v>
      </c>
      <c r="D124" t="s">
        <v>128</v>
      </c>
      <c r="E124" t="s">
        <v>127</v>
      </c>
      <c r="F124">
        <v>330</v>
      </c>
      <c r="G124" s="101" t="s">
        <v>27</v>
      </c>
      <c r="H124">
        <v>62309</v>
      </c>
      <c r="I124" s="73">
        <v>35678706</v>
      </c>
      <c r="J124" t="s">
        <v>39</v>
      </c>
      <c r="K124">
        <v>2015</v>
      </c>
      <c r="L124">
        <v>361277</v>
      </c>
      <c r="M124" t="s">
        <v>836</v>
      </c>
      <c r="O124" s="73">
        <v>43433519</v>
      </c>
      <c r="P124" t="s">
        <v>49</v>
      </c>
      <c r="Q124">
        <v>291</v>
      </c>
      <c r="R124">
        <v>28</v>
      </c>
      <c r="S124">
        <v>39</v>
      </c>
      <c r="T124">
        <v>25</v>
      </c>
      <c r="U124">
        <v>0.134020618556701</v>
      </c>
      <c r="V124">
        <v>8.5910652920962199E-2</v>
      </c>
      <c r="W124">
        <v>9.6219931271477696E-2</v>
      </c>
      <c r="X124" s="101">
        <v>214</v>
      </c>
      <c r="Y124">
        <v>108117.290909091</v>
      </c>
      <c r="Z124">
        <v>572.60918968367298</v>
      </c>
      <c r="AA124">
        <v>1</v>
      </c>
      <c r="AB124" t="s">
        <v>715</v>
      </c>
      <c r="AC124" t="s">
        <v>50</v>
      </c>
      <c r="AD124">
        <v>-77.071756800000003</v>
      </c>
      <c r="AE124">
        <v>38.940536799999997</v>
      </c>
    </row>
    <row r="125" spans="1:31" x14ac:dyDescent="0.25">
      <c r="A125" s="3">
        <v>249</v>
      </c>
      <c r="B125" t="s">
        <v>625</v>
      </c>
      <c r="C125" s="62">
        <v>8</v>
      </c>
      <c r="D125" t="s">
        <v>131</v>
      </c>
      <c r="E125" t="s">
        <v>129</v>
      </c>
      <c r="F125">
        <v>520</v>
      </c>
      <c r="G125" s="101" t="s">
        <v>27</v>
      </c>
      <c r="H125">
        <v>73200</v>
      </c>
      <c r="I125" s="73">
        <v>15937127</v>
      </c>
      <c r="J125" t="s">
        <v>35</v>
      </c>
      <c r="K125">
        <v>2013</v>
      </c>
      <c r="L125">
        <v>0</v>
      </c>
      <c r="M125" t="s">
        <v>836</v>
      </c>
      <c r="O125" s="73">
        <v>16150915</v>
      </c>
      <c r="P125" t="s">
        <v>130</v>
      </c>
      <c r="Q125">
        <v>503</v>
      </c>
      <c r="R125">
        <v>0</v>
      </c>
      <c r="S125">
        <v>453</v>
      </c>
      <c r="T125">
        <v>84</v>
      </c>
      <c r="U125">
        <v>0.90059642147117303</v>
      </c>
      <c r="V125">
        <v>0.166998011928429</v>
      </c>
      <c r="W125">
        <v>0</v>
      </c>
      <c r="X125" s="101">
        <v>146</v>
      </c>
      <c r="Y125">
        <v>30648.321153846198</v>
      </c>
      <c r="Z125">
        <v>217.72031420765001</v>
      </c>
      <c r="AA125">
        <v>1</v>
      </c>
      <c r="AB125" t="s">
        <v>714</v>
      </c>
      <c r="AC125" t="s">
        <v>116</v>
      </c>
      <c r="AD125">
        <v>-76.999138599999995</v>
      </c>
      <c r="AE125">
        <v>38.828642799999997</v>
      </c>
    </row>
    <row r="126" spans="1:31" x14ac:dyDescent="0.25">
      <c r="A126" s="3">
        <v>131</v>
      </c>
      <c r="B126" t="s">
        <v>624</v>
      </c>
      <c r="C126" s="62">
        <v>4</v>
      </c>
      <c r="D126" t="s">
        <v>798</v>
      </c>
      <c r="E126" t="s">
        <v>563</v>
      </c>
      <c r="F126" s="3">
        <v>350</v>
      </c>
      <c r="G126" s="101" t="s">
        <v>27</v>
      </c>
      <c r="H126" s="3">
        <v>41000</v>
      </c>
      <c r="I126" s="50">
        <v>8800358.4000000004</v>
      </c>
      <c r="J126" t="s">
        <v>295</v>
      </c>
      <c r="K126" t="s">
        <v>45</v>
      </c>
      <c r="L126" s="50">
        <v>6710352</v>
      </c>
      <c r="M126" s="104" t="s">
        <v>827</v>
      </c>
      <c r="N126" s="104" t="s">
        <v>828</v>
      </c>
      <c r="O126" s="50">
        <v>15510710.4</v>
      </c>
      <c r="P126" t="s">
        <v>45</v>
      </c>
      <c r="Q126" s="3">
        <v>358</v>
      </c>
      <c r="R126" s="3">
        <v>13</v>
      </c>
      <c r="S126" s="3">
        <v>148</v>
      </c>
      <c r="T126" s="3">
        <v>22</v>
      </c>
      <c r="U126" s="58">
        <v>0.41340782122905001</v>
      </c>
      <c r="V126" s="58">
        <v>6.1452513966480403E-2</v>
      </c>
      <c r="W126" s="58">
        <v>3.6312849162011197E-2</v>
      </c>
      <c r="X126" s="3">
        <v>115</v>
      </c>
      <c r="Y126" s="60">
        <v>25143.881142857099</v>
      </c>
      <c r="Z126" s="60">
        <v>214.642887804878</v>
      </c>
      <c r="AA126">
        <v>1</v>
      </c>
      <c r="AB126" t="s">
        <v>45</v>
      </c>
      <c r="AC126" t="s">
        <v>45</v>
      </c>
      <c r="AD126">
        <v>-77.008590299999994</v>
      </c>
      <c r="AE126">
        <v>38.965816199999999</v>
      </c>
    </row>
    <row r="127" spans="1:31" x14ac:dyDescent="0.25">
      <c r="A127" s="3">
        <v>114</v>
      </c>
      <c r="B127" t="s">
        <v>624</v>
      </c>
      <c r="C127" s="62">
        <v>5</v>
      </c>
      <c r="D127" t="s">
        <v>799</v>
      </c>
      <c r="E127" t="s">
        <v>565</v>
      </c>
      <c r="F127" s="3">
        <v>560</v>
      </c>
      <c r="G127" s="101" t="s">
        <v>65</v>
      </c>
      <c r="H127" s="3">
        <v>33571</v>
      </c>
      <c r="I127" s="50">
        <v>10181754.6</v>
      </c>
      <c r="J127" t="s">
        <v>295</v>
      </c>
      <c r="K127" t="s">
        <v>45</v>
      </c>
      <c r="L127" s="50">
        <v>9690648</v>
      </c>
      <c r="M127" s="104" t="s">
        <v>827</v>
      </c>
      <c r="N127" s="104" t="s">
        <v>828</v>
      </c>
      <c r="O127" s="50">
        <v>19872402.600000001</v>
      </c>
      <c r="P127" t="s">
        <v>45</v>
      </c>
      <c r="Q127" s="3">
        <v>517</v>
      </c>
      <c r="R127" s="3">
        <v>34</v>
      </c>
      <c r="S127" s="3">
        <v>264</v>
      </c>
      <c r="T127" s="3">
        <v>43</v>
      </c>
      <c r="U127" s="58">
        <v>0.51063829787234005</v>
      </c>
      <c r="V127" s="58">
        <v>8.3172147001934205E-2</v>
      </c>
      <c r="W127" s="58">
        <v>6.5764023210831704E-2</v>
      </c>
      <c r="X127" s="3">
        <v>65</v>
      </c>
      <c r="Y127" s="60">
        <v>18181.704642857101</v>
      </c>
      <c r="Z127" s="60">
        <v>303.29017902356202</v>
      </c>
      <c r="AA127">
        <v>1</v>
      </c>
      <c r="AB127" t="s">
        <v>45</v>
      </c>
      <c r="AC127" t="s">
        <v>45</v>
      </c>
      <c r="AD127">
        <v>-76.994600300000002</v>
      </c>
      <c r="AE127">
        <v>38.927028</v>
      </c>
    </row>
    <row r="128" spans="1:31" x14ac:dyDescent="0.25">
      <c r="A128" s="3" t="s">
        <v>45</v>
      </c>
      <c r="B128" t="s">
        <v>624</v>
      </c>
      <c r="C128" s="62">
        <v>1</v>
      </c>
      <c r="D128" t="s">
        <v>875</v>
      </c>
      <c r="E128" t="s">
        <v>485</v>
      </c>
      <c r="F128" s="3" t="s">
        <v>45</v>
      </c>
      <c r="G128" s="100" t="s">
        <v>824</v>
      </c>
      <c r="H128" s="80">
        <v>29300</v>
      </c>
      <c r="I128" s="50">
        <v>5810972</v>
      </c>
      <c r="J128" s="53" t="s">
        <v>295</v>
      </c>
      <c r="K128" t="s">
        <v>45</v>
      </c>
      <c r="L128" s="50">
        <v>0</v>
      </c>
      <c r="M128" s="104" t="s">
        <v>824</v>
      </c>
      <c r="N128" s="104" t="s">
        <v>45</v>
      </c>
      <c r="O128" s="50">
        <v>5810972</v>
      </c>
      <c r="P128" t="s">
        <v>45</v>
      </c>
      <c r="Q128" s="3" t="s">
        <v>45</v>
      </c>
      <c r="R128" s="3" t="s">
        <v>45</v>
      </c>
      <c r="S128" s="3" t="s">
        <v>45</v>
      </c>
      <c r="T128" s="3" t="s">
        <v>45</v>
      </c>
      <c r="U128" s="58" t="s">
        <v>45</v>
      </c>
      <c r="V128" s="58" t="s">
        <v>45</v>
      </c>
      <c r="W128" s="58" t="s">
        <v>45</v>
      </c>
      <c r="X128" s="3" t="s">
        <v>45</v>
      </c>
      <c r="Y128" s="60" t="s">
        <v>45</v>
      </c>
      <c r="Z128" s="60" t="s">
        <v>45</v>
      </c>
      <c r="AA128">
        <v>0</v>
      </c>
      <c r="AB128" t="s">
        <v>45</v>
      </c>
      <c r="AC128" t="s">
        <v>45</v>
      </c>
      <c r="AD128">
        <v>-77.023658400000002</v>
      </c>
      <c r="AE128">
        <v>38.915379100000003</v>
      </c>
    </row>
    <row r="129" spans="1:31" ht="15.75" thickBot="1" x14ac:dyDescent="0.3">
      <c r="A129" s="3">
        <v>251</v>
      </c>
      <c r="B129" t="s">
        <v>625</v>
      </c>
      <c r="C129" s="62">
        <v>7</v>
      </c>
      <c r="D129" t="s">
        <v>133</v>
      </c>
      <c r="E129" t="s">
        <v>132</v>
      </c>
      <c r="F129">
        <v>398</v>
      </c>
      <c r="G129" s="101" t="s">
        <v>27</v>
      </c>
      <c r="H129">
        <v>59896</v>
      </c>
      <c r="I129" s="73">
        <v>1191032</v>
      </c>
      <c r="J129" t="s">
        <v>30</v>
      </c>
      <c r="K129" s="3" t="s">
        <v>45</v>
      </c>
      <c r="L129">
        <v>15693000</v>
      </c>
      <c r="M129" t="s">
        <v>35</v>
      </c>
      <c r="N129">
        <v>2017</v>
      </c>
      <c r="O129" s="73">
        <v>16943000</v>
      </c>
      <c r="P129" t="s">
        <v>28</v>
      </c>
      <c r="Q129">
        <v>279</v>
      </c>
      <c r="R129">
        <v>3</v>
      </c>
      <c r="S129">
        <v>209</v>
      </c>
      <c r="T129">
        <v>40</v>
      </c>
      <c r="U129">
        <v>0.74910394265233005</v>
      </c>
      <c r="V129">
        <v>0.14336917562724</v>
      </c>
      <c r="W129">
        <v>1.0752688172042999E-2</v>
      </c>
      <c r="X129" s="101">
        <v>215</v>
      </c>
      <c r="Y129">
        <v>2992.5427135678401</v>
      </c>
      <c r="Z129">
        <v>19.885000667824201</v>
      </c>
      <c r="AA129">
        <v>1</v>
      </c>
      <c r="AB129" t="s">
        <v>713</v>
      </c>
      <c r="AC129" t="s">
        <v>29</v>
      </c>
      <c r="AD129">
        <v>-76.930293199999994</v>
      </c>
      <c r="AE129">
        <v>38.905417800000002</v>
      </c>
    </row>
    <row r="130" spans="1:31" ht="15.75" thickBot="1" x14ac:dyDescent="0.3">
      <c r="A130" s="3" t="s">
        <v>45</v>
      </c>
      <c r="B130" t="s">
        <v>624</v>
      </c>
      <c r="C130" s="62">
        <v>8</v>
      </c>
      <c r="D130" t="s">
        <v>879</v>
      </c>
      <c r="E130" t="s">
        <v>466</v>
      </c>
      <c r="F130" s="3" t="s">
        <v>45</v>
      </c>
      <c r="G130" s="100" t="s">
        <v>824</v>
      </c>
      <c r="H130" s="81">
        <v>31000</v>
      </c>
      <c r="I130" s="50">
        <v>10909039</v>
      </c>
      <c r="J130" s="53" t="s">
        <v>295</v>
      </c>
      <c r="K130" t="s">
        <v>45</v>
      </c>
      <c r="L130" s="50">
        <v>0</v>
      </c>
      <c r="M130" s="104" t="s">
        <v>824</v>
      </c>
      <c r="N130" s="104" t="s">
        <v>45</v>
      </c>
      <c r="O130" s="50">
        <v>10909039</v>
      </c>
      <c r="P130" t="s">
        <v>45</v>
      </c>
      <c r="Q130" s="3" t="s">
        <v>45</v>
      </c>
      <c r="R130" s="3" t="s">
        <v>45</v>
      </c>
      <c r="S130" s="3" t="s">
        <v>45</v>
      </c>
      <c r="T130" s="3" t="s">
        <v>45</v>
      </c>
      <c r="U130" s="58" t="s">
        <v>45</v>
      </c>
      <c r="V130" s="58" t="s">
        <v>45</v>
      </c>
      <c r="W130" s="58" t="s">
        <v>45</v>
      </c>
      <c r="X130" s="3" t="s">
        <v>45</v>
      </c>
      <c r="Y130" s="60" t="s">
        <v>45</v>
      </c>
      <c r="Z130" s="60" t="s">
        <v>45</v>
      </c>
      <c r="AA130">
        <v>0</v>
      </c>
      <c r="AB130" t="s">
        <v>45</v>
      </c>
      <c r="AC130" t="s">
        <v>45</v>
      </c>
      <c r="AD130">
        <v>-76.999206999999998</v>
      </c>
      <c r="AE130">
        <v>38.864113699999997</v>
      </c>
    </row>
    <row r="131" spans="1:31" x14ac:dyDescent="0.25">
      <c r="A131" s="3" t="s">
        <v>45</v>
      </c>
      <c r="B131" t="s">
        <v>624</v>
      </c>
      <c r="C131" s="62">
        <v>7</v>
      </c>
      <c r="D131" t="s">
        <v>878</v>
      </c>
      <c r="E131" t="s">
        <v>468</v>
      </c>
      <c r="F131" s="3" t="s">
        <v>45</v>
      </c>
      <c r="G131" s="100" t="s">
        <v>824</v>
      </c>
      <c r="H131" s="3" t="s">
        <v>45</v>
      </c>
      <c r="I131" s="50">
        <v>3344491</v>
      </c>
      <c r="J131" s="53" t="s">
        <v>295</v>
      </c>
      <c r="K131" t="s">
        <v>45</v>
      </c>
      <c r="L131" s="50">
        <v>0</v>
      </c>
      <c r="M131" s="104" t="s">
        <v>824</v>
      </c>
      <c r="N131" s="104" t="s">
        <v>45</v>
      </c>
      <c r="O131" s="50">
        <v>3344491</v>
      </c>
      <c r="P131" t="s">
        <v>45</v>
      </c>
      <c r="Q131" s="3" t="s">
        <v>45</v>
      </c>
      <c r="R131" s="3" t="s">
        <v>45</v>
      </c>
      <c r="S131" s="3" t="s">
        <v>45</v>
      </c>
      <c r="T131" s="3" t="s">
        <v>45</v>
      </c>
      <c r="U131" s="58" t="s">
        <v>45</v>
      </c>
      <c r="V131" s="58" t="s">
        <v>45</v>
      </c>
      <c r="W131" s="58" t="s">
        <v>45</v>
      </c>
      <c r="X131" s="3" t="s">
        <v>45</v>
      </c>
      <c r="Y131" s="60" t="s">
        <v>45</v>
      </c>
      <c r="Z131" s="60" t="s">
        <v>45</v>
      </c>
      <c r="AA131">
        <v>0</v>
      </c>
      <c r="AB131" t="s">
        <v>45</v>
      </c>
      <c r="AC131" t="s">
        <v>45</v>
      </c>
      <c r="AD131">
        <v>-76.9346599</v>
      </c>
      <c r="AE131">
        <v>38.880395999999998</v>
      </c>
    </row>
    <row r="132" spans="1:31" x14ac:dyDescent="0.25">
      <c r="A132" s="3" t="s">
        <v>45</v>
      </c>
      <c r="B132" t="s">
        <v>624</v>
      </c>
      <c r="C132" s="62">
        <v>8</v>
      </c>
      <c r="D132" t="s">
        <v>876</v>
      </c>
      <c r="E132" t="s">
        <v>472</v>
      </c>
      <c r="F132" s="3" t="s">
        <v>45</v>
      </c>
      <c r="G132" s="100" t="s">
        <v>824</v>
      </c>
      <c r="H132" s="80">
        <v>11000</v>
      </c>
      <c r="I132" s="50">
        <v>4414369</v>
      </c>
      <c r="J132" s="53" t="s">
        <v>295</v>
      </c>
      <c r="K132" t="s">
        <v>45</v>
      </c>
      <c r="L132" s="50">
        <v>0</v>
      </c>
      <c r="M132" s="104" t="s">
        <v>824</v>
      </c>
      <c r="N132" s="104" t="s">
        <v>45</v>
      </c>
      <c r="O132" s="50">
        <v>4414369</v>
      </c>
      <c r="P132" t="s">
        <v>45</v>
      </c>
      <c r="Q132" s="3" t="s">
        <v>45</v>
      </c>
      <c r="R132" s="3" t="s">
        <v>45</v>
      </c>
      <c r="S132" s="3" t="s">
        <v>45</v>
      </c>
      <c r="T132" s="3" t="s">
        <v>45</v>
      </c>
      <c r="U132" s="58" t="s">
        <v>45</v>
      </c>
      <c r="V132" s="58" t="s">
        <v>45</v>
      </c>
      <c r="W132" s="58" t="s">
        <v>45</v>
      </c>
      <c r="X132" s="3" t="s">
        <v>45</v>
      </c>
      <c r="Y132" s="60" t="s">
        <v>45</v>
      </c>
      <c r="Z132" s="60" t="s">
        <v>45</v>
      </c>
      <c r="AA132">
        <v>0</v>
      </c>
      <c r="AB132" t="s">
        <v>45</v>
      </c>
      <c r="AC132" t="s">
        <v>45</v>
      </c>
      <c r="AD132">
        <v>-76.992726300000001</v>
      </c>
      <c r="AE132">
        <v>38.862814100000001</v>
      </c>
    </row>
    <row r="133" spans="1:31" x14ac:dyDescent="0.25">
      <c r="A133" s="3" t="s">
        <v>45</v>
      </c>
      <c r="B133" t="s">
        <v>624</v>
      </c>
      <c r="C133" s="62">
        <v>7</v>
      </c>
      <c r="D133" t="s">
        <v>877</v>
      </c>
      <c r="E133" t="s">
        <v>470</v>
      </c>
      <c r="F133" s="3" t="s">
        <v>45</v>
      </c>
      <c r="G133" s="100" t="s">
        <v>824</v>
      </c>
      <c r="H133" s="3" t="s">
        <v>45</v>
      </c>
      <c r="I133" s="50">
        <v>5256099</v>
      </c>
      <c r="J133" s="53" t="s">
        <v>295</v>
      </c>
      <c r="K133" t="s">
        <v>45</v>
      </c>
      <c r="L133" s="50">
        <v>0</v>
      </c>
      <c r="M133" s="104" t="s">
        <v>824</v>
      </c>
      <c r="N133" s="104" t="s">
        <v>45</v>
      </c>
      <c r="O133" s="50">
        <v>5256099</v>
      </c>
      <c r="P133" t="s">
        <v>45</v>
      </c>
      <c r="Q133" s="3" t="s">
        <v>45</v>
      </c>
      <c r="R133" s="3" t="s">
        <v>45</v>
      </c>
      <c r="S133" s="3" t="s">
        <v>45</v>
      </c>
      <c r="T133" s="3" t="s">
        <v>45</v>
      </c>
      <c r="U133" s="58" t="s">
        <v>45</v>
      </c>
      <c r="V133" s="58" t="s">
        <v>45</v>
      </c>
      <c r="W133" s="58" t="s">
        <v>45</v>
      </c>
      <c r="X133" s="3" t="s">
        <v>45</v>
      </c>
      <c r="Y133" s="60" t="s">
        <v>45</v>
      </c>
      <c r="Z133" s="60" t="s">
        <v>45</v>
      </c>
      <c r="AA133">
        <v>0</v>
      </c>
      <c r="AB133" t="s">
        <v>45</v>
      </c>
      <c r="AC133" t="s">
        <v>45</v>
      </c>
      <c r="AD133">
        <v>-76.963847799999996</v>
      </c>
      <c r="AE133">
        <v>38.871137099999999</v>
      </c>
    </row>
    <row r="134" spans="1:31" x14ac:dyDescent="0.25">
      <c r="A134" s="3">
        <v>115</v>
      </c>
      <c r="B134" t="s">
        <v>624</v>
      </c>
      <c r="C134" s="62">
        <v>1</v>
      </c>
      <c r="D134" t="s">
        <v>800</v>
      </c>
      <c r="E134" t="s">
        <v>363</v>
      </c>
      <c r="F134" s="3">
        <v>360</v>
      </c>
      <c r="G134" s="101" t="s">
        <v>69</v>
      </c>
      <c r="H134" s="3">
        <v>20968</v>
      </c>
      <c r="I134" s="50">
        <v>8215644</v>
      </c>
      <c r="J134" t="s">
        <v>295</v>
      </c>
      <c r="K134" t="s">
        <v>45</v>
      </c>
      <c r="L134" s="50">
        <v>5510736</v>
      </c>
      <c r="M134" s="104" t="s">
        <v>827</v>
      </c>
      <c r="N134" s="104" t="s">
        <v>828</v>
      </c>
      <c r="O134" s="50">
        <v>13726380</v>
      </c>
      <c r="P134" t="s">
        <v>45</v>
      </c>
      <c r="Q134" s="3">
        <v>294</v>
      </c>
      <c r="R134" s="3">
        <v>11</v>
      </c>
      <c r="S134" s="3">
        <v>115</v>
      </c>
      <c r="T134" s="3">
        <v>9</v>
      </c>
      <c r="U134" s="58">
        <v>0.391156462585034</v>
      </c>
      <c r="V134" s="58">
        <v>3.06122448979592E-2</v>
      </c>
      <c r="W134" s="58">
        <v>3.7414965986394599E-2</v>
      </c>
      <c r="X134" s="3">
        <v>71</v>
      </c>
      <c r="Y134" s="60">
        <v>22821.233333333301</v>
      </c>
      <c r="Z134" s="60">
        <v>391.81819916062602</v>
      </c>
      <c r="AA134">
        <v>1</v>
      </c>
      <c r="AB134" t="s">
        <v>45</v>
      </c>
      <c r="AC134" t="s">
        <v>45</v>
      </c>
      <c r="AD134">
        <v>-77.018875699999995</v>
      </c>
      <c r="AE134">
        <v>38.922851100000003</v>
      </c>
    </row>
    <row r="135" spans="1:31" x14ac:dyDescent="0.25">
      <c r="A135" s="3">
        <v>252</v>
      </c>
      <c r="B135" t="s">
        <v>625</v>
      </c>
      <c r="C135" s="62">
        <v>2</v>
      </c>
      <c r="D135" t="s">
        <v>135</v>
      </c>
      <c r="E135" t="s">
        <v>134</v>
      </c>
      <c r="F135">
        <v>330</v>
      </c>
      <c r="G135" s="101" t="s">
        <v>27</v>
      </c>
      <c r="H135">
        <v>37504</v>
      </c>
      <c r="I135" s="73">
        <v>19157333</v>
      </c>
      <c r="J135" s="53" t="s">
        <v>35</v>
      </c>
      <c r="K135" s="3">
        <v>2014</v>
      </c>
      <c r="L135">
        <v>22284976</v>
      </c>
      <c r="M135" t="s">
        <v>39</v>
      </c>
      <c r="N135">
        <v>2017</v>
      </c>
      <c r="O135" s="73">
        <v>43519223</v>
      </c>
      <c r="P135" t="s">
        <v>108</v>
      </c>
      <c r="Q135">
        <v>305</v>
      </c>
      <c r="R135">
        <v>29</v>
      </c>
      <c r="S135">
        <v>24</v>
      </c>
      <c r="T135">
        <v>25</v>
      </c>
      <c r="U135">
        <v>7.86885245901639E-2</v>
      </c>
      <c r="V135">
        <v>8.1967213114754106E-2</v>
      </c>
      <c r="W135">
        <v>9.5081967213114807E-2</v>
      </c>
      <c r="X135" s="101">
        <v>123</v>
      </c>
      <c r="Y135">
        <v>58052.524242424202</v>
      </c>
      <c r="Z135">
        <v>510.80772717576798</v>
      </c>
      <c r="AA135">
        <v>1</v>
      </c>
      <c r="AB135" t="s">
        <v>714</v>
      </c>
      <c r="AC135" t="s">
        <v>50</v>
      </c>
      <c r="AD135">
        <v>-77.064810600000001</v>
      </c>
      <c r="AE135">
        <v>38.908199199999999</v>
      </c>
    </row>
    <row r="136" spans="1:31" x14ac:dyDescent="0.25">
      <c r="A136" s="3">
        <v>163</v>
      </c>
      <c r="B136" t="s">
        <v>624</v>
      </c>
      <c r="C136" s="62">
        <v>7</v>
      </c>
      <c r="D136" t="s">
        <v>366</v>
      </c>
      <c r="E136" t="s">
        <v>365</v>
      </c>
      <c r="F136" s="3">
        <v>450</v>
      </c>
      <c r="G136" s="101" t="s">
        <v>38</v>
      </c>
      <c r="H136" s="3">
        <v>70000</v>
      </c>
      <c r="I136" s="50">
        <v>13450019</v>
      </c>
      <c r="J136" t="s">
        <v>295</v>
      </c>
      <c r="K136" t="s">
        <v>45</v>
      </c>
      <c r="L136" s="50">
        <v>4067448</v>
      </c>
      <c r="M136" s="104" t="s">
        <v>827</v>
      </c>
      <c r="N136" s="104" t="s">
        <v>828</v>
      </c>
      <c r="O136" s="50">
        <v>17517467</v>
      </c>
      <c r="P136" t="s">
        <v>45</v>
      </c>
      <c r="Q136" s="3">
        <v>217</v>
      </c>
      <c r="R136" s="3">
        <v>1</v>
      </c>
      <c r="S136" s="3">
        <v>165</v>
      </c>
      <c r="T136" s="3">
        <v>42</v>
      </c>
      <c r="U136" s="58">
        <v>0.76036866359446997</v>
      </c>
      <c r="V136" s="58">
        <v>0.19354838709677399</v>
      </c>
      <c r="W136" s="58">
        <v>4.6082949308755804E-3</v>
      </c>
      <c r="X136" s="3">
        <v>323</v>
      </c>
      <c r="Y136" s="60">
        <v>29888.931111111098</v>
      </c>
      <c r="Z136" s="60">
        <v>192.143128571429</v>
      </c>
      <c r="AA136">
        <v>1</v>
      </c>
      <c r="AB136" t="s">
        <v>45</v>
      </c>
      <c r="AC136" t="s">
        <v>45</v>
      </c>
      <c r="AD136">
        <v>-76.937087000000005</v>
      </c>
      <c r="AE136">
        <v>38.904173</v>
      </c>
    </row>
    <row r="137" spans="1:31" x14ac:dyDescent="0.25">
      <c r="A137" s="3">
        <v>134</v>
      </c>
      <c r="B137" t="s">
        <v>624</v>
      </c>
      <c r="C137" s="62">
        <v>4</v>
      </c>
      <c r="D137" t="s">
        <v>801</v>
      </c>
      <c r="E137" t="s">
        <v>367</v>
      </c>
      <c r="F137" s="3">
        <v>372</v>
      </c>
      <c r="G137" s="101" t="s">
        <v>65</v>
      </c>
      <c r="H137" s="3">
        <v>35090</v>
      </c>
      <c r="I137" s="50">
        <v>10624686</v>
      </c>
      <c r="J137" t="s">
        <v>295</v>
      </c>
      <c r="K137" t="s">
        <v>45</v>
      </c>
      <c r="L137" s="50">
        <v>5566968</v>
      </c>
      <c r="M137" s="104" t="s">
        <v>827</v>
      </c>
      <c r="N137" s="104" t="s">
        <v>828</v>
      </c>
      <c r="O137" s="50">
        <v>16191654</v>
      </c>
      <c r="P137" t="s">
        <v>45</v>
      </c>
      <c r="Q137" s="3">
        <v>297</v>
      </c>
      <c r="R137" s="3">
        <v>3</v>
      </c>
      <c r="S137" s="3">
        <v>185</v>
      </c>
      <c r="T137" s="3">
        <v>32</v>
      </c>
      <c r="U137" s="58">
        <v>0.62289562289562295</v>
      </c>
      <c r="V137" s="58">
        <v>0.107744107744108</v>
      </c>
      <c r="W137" s="58">
        <v>1.01010101010101E-2</v>
      </c>
      <c r="X137" s="3">
        <v>118</v>
      </c>
      <c r="Y137" s="60">
        <v>28560.983870967699</v>
      </c>
      <c r="Z137" s="60">
        <v>302.783870048447</v>
      </c>
      <c r="AA137">
        <v>1</v>
      </c>
      <c r="AB137" t="s">
        <v>45</v>
      </c>
      <c r="AC137" t="s">
        <v>45</v>
      </c>
      <c r="AD137">
        <v>-77.009823600000004</v>
      </c>
      <c r="AE137">
        <v>38.9648647</v>
      </c>
    </row>
    <row r="138" spans="1:31" s="52" customFormat="1" x14ac:dyDescent="0.25">
      <c r="A138" s="3" t="s">
        <v>45</v>
      </c>
      <c r="B138" t="s">
        <v>624</v>
      </c>
      <c r="C138" s="63">
        <v>4</v>
      </c>
      <c r="D138" s="52" t="s">
        <v>911</v>
      </c>
      <c r="E138" s="52" t="s">
        <v>452</v>
      </c>
      <c r="F138" s="51" t="s">
        <v>45</v>
      </c>
      <c r="G138" s="147" t="s">
        <v>824</v>
      </c>
      <c r="H138" s="51" t="s">
        <v>45</v>
      </c>
      <c r="I138" s="57">
        <v>1512212</v>
      </c>
      <c r="J138" s="53" t="s">
        <v>295</v>
      </c>
      <c r="K138" t="s">
        <v>45</v>
      </c>
      <c r="L138" s="57">
        <v>0</v>
      </c>
      <c r="M138" s="104" t="s">
        <v>824</v>
      </c>
      <c r="N138" s="104" t="s">
        <v>45</v>
      </c>
      <c r="O138" s="57">
        <v>1512212</v>
      </c>
      <c r="P138" s="52" t="s">
        <v>45</v>
      </c>
      <c r="Q138" s="51" t="s">
        <v>45</v>
      </c>
      <c r="R138" s="51" t="s">
        <v>45</v>
      </c>
      <c r="S138" s="51" t="s">
        <v>45</v>
      </c>
      <c r="T138" s="51" t="s">
        <v>45</v>
      </c>
      <c r="U138" s="59" t="s">
        <v>45</v>
      </c>
      <c r="V138" s="59" t="s">
        <v>45</v>
      </c>
      <c r="W138" s="59" t="s">
        <v>45</v>
      </c>
      <c r="X138" s="51" t="s">
        <v>45</v>
      </c>
      <c r="Y138" s="61" t="s">
        <v>45</v>
      </c>
      <c r="Z138" s="61" t="s">
        <v>45</v>
      </c>
      <c r="AA138" s="52">
        <v>0</v>
      </c>
      <c r="AB138" s="52" t="s">
        <v>45</v>
      </c>
      <c r="AC138" s="52" t="s">
        <v>45</v>
      </c>
      <c r="AD138" s="52">
        <v>-77.012609100000006</v>
      </c>
      <c r="AE138" s="52">
        <v>38.962334400000003</v>
      </c>
    </row>
    <row r="139" spans="1:31" x14ac:dyDescent="0.25">
      <c r="A139" s="3" t="s">
        <v>45</v>
      </c>
      <c r="B139" t="s">
        <v>624</v>
      </c>
      <c r="C139" s="62">
        <v>8</v>
      </c>
      <c r="D139" t="s">
        <v>880</v>
      </c>
      <c r="E139" t="s">
        <v>475</v>
      </c>
      <c r="F139" s="3" t="s">
        <v>45</v>
      </c>
      <c r="G139" s="100" t="s">
        <v>824</v>
      </c>
      <c r="H139" s="80">
        <v>42528</v>
      </c>
      <c r="I139" s="50">
        <v>7943598</v>
      </c>
      <c r="J139" s="53" t="s">
        <v>295</v>
      </c>
      <c r="K139" t="s">
        <v>45</v>
      </c>
      <c r="L139" s="50">
        <v>0</v>
      </c>
      <c r="M139" s="104" t="s">
        <v>824</v>
      </c>
      <c r="N139" s="104" t="s">
        <v>45</v>
      </c>
      <c r="O139" s="50">
        <v>7943598</v>
      </c>
      <c r="P139" t="s">
        <v>45</v>
      </c>
      <c r="Q139" s="3" t="s">
        <v>45</v>
      </c>
      <c r="R139" s="3" t="s">
        <v>45</v>
      </c>
      <c r="S139" s="3" t="s">
        <v>45</v>
      </c>
      <c r="T139" s="3" t="s">
        <v>45</v>
      </c>
      <c r="U139" s="58" t="s">
        <v>45</v>
      </c>
      <c r="V139" s="58" t="s">
        <v>45</v>
      </c>
      <c r="W139" s="58" t="s">
        <v>45</v>
      </c>
      <c r="X139" s="3" t="s">
        <v>45</v>
      </c>
      <c r="Y139" s="60" t="s">
        <v>45</v>
      </c>
      <c r="Z139" s="60" t="s">
        <v>45</v>
      </c>
      <c r="AA139">
        <v>0</v>
      </c>
      <c r="AB139" t="s">
        <v>45</v>
      </c>
      <c r="AC139" t="s">
        <v>45</v>
      </c>
      <c r="AD139">
        <v>-76.998145699999995</v>
      </c>
      <c r="AE139">
        <v>38.843498699999998</v>
      </c>
    </row>
    <row r="140" spans="1:31" x14ac:dyDescent="0.25">
      <c r="A140" s="3">
        <v>200</v>
      </c>
      <c r="B140" t="s">
        <v>624</v>
      </c>
      <c r="C140" s="62">
        <v>8</v>
      </c>
      <c r="D140" t="s">
        <v>370</v>
      </c>
      <c r="E140" t="s">
        <v>369</v>
      </c>
      <c r="F140" s="3">
        <v>319</v>
      </c>
      <c r="G140" s="101" t="s">
        <v>27</v>
      </c>
      <c r="H140" s="3">
        <v>31075</v>
      </c>
      <c r="I140" s="50">
        <v>941472</v>
      </c>
      <c r="J140" t="s">
        <v>295</v>
      </c>
      <c r="K140" t="s">
        <v>45</v>
      </c>
      <c r="L140" s="50">
        <v>3767544</v>
      </c>
      <c r="M140" s="104" t="s">
        <v>827</v>
      </c>
      <c r="N140" s="104" t="s">
        <v>828</v>
      </c>
      <c r="O140" s="50">
        <v>4709016</v>
      </c>
      <c r="P140" t="s">
        <v>45</v>
      </c>
      <c r="Q140" s="3">
        <v>201</v>
      </c>
      <c r="R140" s="3">
        <v>0</v>
      </c>
      <c r="S140" s="3">
        <v>148</v>
      </c>
      <c r="T140" s="3">
        <v>22</v>
      </c>
      <c r="U140" s="58">
        <v>0.73631840796019898</v>
      </c>
      <c r="V140" s="58">
        <v>0.109452736318408</v>
      </c>
      <c r="W140" s="58">
        <v>0</v>
      </c>
      <c r="X140" s="3">
        <v>155</v>
      </c>
      <c r="Y140" s="60">
        <v>2951.3228840125398</v>
      </c>
      <c r="Z140" s="60">
        <v>30.2967658889783</v>
      </c>
      <c r="AA140">
        <v>1</v>
      </c>
      <c r="AB140" t="s">
        <v>45</v>
      </c>
      <c r="AC140" t="s">
        <v>45</v>
      </c>
      <c r="AD140">
        <v>-77.003188600000001</v>
      </c>
      <c r="AE140">
        <v>38.823932499999998</v>
      </c>
    </row>
    <row r="141" spans="1:31" x14ac:dyDescent="0.25">
      <c r="A141" s="3">
        <v>3064</v>
      </c>
      <c r="B141" t="s">
        <v>624</v>
      </c>
      <c r="C141" s="62">
        <v>5</v>
      </c>
      <c r="D141" t="s">
        <v>802</v>
      </c>
      <c r="E141" t="s">
        <v>371</v>
      </c>
      <c r="F141" s="3">
        <v>516</v>
      </c>
      <c r="G141" s="101" t="s">
        <v>65</v>
      </c>
      <c r="H141" s="3">
        <v>40800</v>
      </c>
      <c r="I141" s="50">
        <v>2824824</v>
      </c>
      <c r="J141" t="s">
        <v>295</v>
      </c>
      <c r="K141" t="s">
        <v>45</v>
      </c>
      <c r="L141" s="50">
        <v>5941848</v>
      </c>
      <c r="M141" s="104" t="s">
        <v>827</v>
      </c>
      <c r="N141" s="104" t="s">
        <v>828</v>
      </c>
      <c r="O141" s="50">
        <v>8766672</v>
      </c>
      <c r="P141" t="s">
        <v>45</v>
      </c>
      <c r="Q141" s="3">
        <v>317</v>
      </c>
      <c r="R141" s="3">
        <v>14</v>
      </c>
      <c r="S141" s="3">
        <v>35</v>
      </c>
      <c r="T141" s="3">
        <v>34</v>
      </c>
      <c r="U141" s="58">
        <v>0.110410094637224</v>
      </c>
      <c r="V141" s="58">
        <v>0.107255520504732</v>
      </c>
      <c r="W141" s="58">
        <v>4.41640378548896E-2</v>
      </c>
      <c r="X141" s="3">
        <v>129</v>
      </c>
      <c r="Y141" s="60">
        <v>5474.4651162790697</v>
      </c>
      <c r="Z141" s="60">
        <v>69.235882352941204</v>
      </c>
      <c r="AA141">
        <v>1</v>
      </c>
      <c r="AB141" t="s">
        <v>45</v>
      </c>
      <c r="AC141" t="s">
        <v>45</v>
      </c>
      <c r="AD141">
        <v>-77.0025452</v>
      </c>
      <c r="AE141">
        <v>38.923674300000002</v>
      </c>
    </row>
    <row r="142" spans="1:31" x14ac:dyDescent="0.25">
      <c r="A142" s="3">
        <v>339</v>
      </c>
      <c r="B142" t="s">
        <v>625</v>
      </c>
      <c r="C142" s="62">
        <v>6</v>
      </c>
      <c r="D142" t="s">
        <v>138</v>
      </c>
      <c r="E142" t="s">
        <v>136</v>
      </c>
      <c r="F142">
        <v>480</v>
      </c>
      <c r="G142" s="101" t="s">
        <v>27</v>
      </c>
      <c r="H142">
        <v>98896</v>
      </c>
      <c r="I142" s="73">
        <v>4264356</v>
      </c>
      <c r="J142" t="s">
        <v>35</v>
      </c>
      <c r="K142">
        <v>2010</v>
      </c>
      <c r="L142">
        <v>0</v>
      </c>
      <c r="M142" t="s">
        <v>836</v>
      </c>
      <c r="O142" s="73">
        <v>4264356</v>
      </c>
      <c r="P142" t="s">
        <v>137</v>
      </c>
      <c r="Q142">
        <v>466</v>
      </c>
      <c r="R142">
        <v>6</v>
      </c>
      <c r="S142">
        <v>232</v>
      </c>
      <c r="T142">
        <v>47</v>
      </c>
      <c r="U142">
        <v>0.49785407725321901</v>
      </c>
      <c r="V142">
        <v>0.100858369098712</v>
      </c>
      <c r="W142">
        <v>1.28755364806867E-2</v>
      </c>
      <c r="X142" s="101">
        <v>212</v>
      </c>
      <c r="Y142">
        <v>8884.0750000000007</v>
      </c>
      <c r="Z142">
        <v>43.119600388286699</v>
      </c>
      <c r="AA142">
        <v>1</v>
      </c>
      <c r="AB142" t="s">
        <v>714</v>
      </c>
      <c r="AC142" t="s">
        <v>34</v>
      </c>
      <c r="AD142">
        <v>-76.996938299999997</v>
      </c>
      <c r="AE142">
        <v>38.9029977</v>
      </c>
    </row>
    <row r="143" spans="1:31" x14ac:dyDescent="0.25">
      <c r="A143" s="3">
        <v>254</v>
      </c>
      <c r="B143" t="s">
        <v>625</v>
      </c>
      <c r="C143" s="62">
        <v>3</v>
      </c>
      <c r="D143" t="s">
        <v>140</v>
      </c>
      <c r="E143" t="s">
        <v>139</v>
      </c>
      <c r="F143">
        <v>700</v>
      </c>
      <c r="G143" s="101" t="s">
        <v>27</v>
      </c>
      <c r="H143">
        <v>96083</v>
      </c>
      <c r="I143" s="73">
        <v>37443325</v>
      </c>
      <c r="J143" t="s">
        <v>39</v>
      </c>
      <c r="K143">
        <v>2011</v>
      </c>
      <c r="L143">
        <v>0</v>
      </c>
      <c r="M143" t="s">
        <v>836</v>
      </c>
      <c r="O143" s="73">
        <v>37949758</v>
      </c>
      <c r="P143" t="s">
        <v>49</v>
      </c>
      <c r="Q143">
        <v>693</v>
      </c>
      <c r="R143">
        <v>30</v>
      </c>
      <c r="S143">
        <v>8</v>
      </c>
      <c r="T143">
        <v>38</v>
      </c>
      <c r="U143">
        <v>1.1544011544011501E-2</v>
      </c>
      <c r="V143">
        <v>5.4834054834054798E-2</v>
      </c>
      <c r="W143">
        <v>4.3290043290043302E-2</v>
      </c>
      <c r="X143" s="101">
        <v>139</v>
      </c>
      <c r="Y143">
        <v>53490.464285714297</v>
      </c>
      <c r="Z143">
        <v>389.69770927219201</v>
      </c>
      <c r="AA143">
        <v>1</v>
      </c>
      <c r="AB143" t="s">
        <v>715</v>
      </c>
      <c r="AC143" t="s">
        <v>50</v>
      </c>
      <c r="AD143">
        <v>-77.081219599999997</v>
      </c>
      <c r="AE143">
        <v>38.9474491</v>
      </c>
    </row>
    <row r="144" spans="1:31" x14ac:dyDescent="0.25">
      <c r="A144" s="3">
        <v>433</v>
      </c>
      <c r="B144" t="s">
        <v>625</v>
      </c>
      <c r="C144" s="62">
        <v>6</v>
      </c>
      <c r="D144" t="s">
        <v>614</v>
      </c>
      <c r="E144" t="s">
        <v>613</v>
      </c>
      <c r="F144">
        <v>570</v>
      </c>
      <c r="G144" s="101" t="s">
        <v>69</v>
      </c>
      <c r="H144">
        <v>108992</v>
      </c>
      <c r="I144" s="73">
        <v>0</v>
      </c>
      <c r="J144" t="s">
        <v>30</v>
      </c>
      <c r="K144" s="3" t="s">
        <v>45</v>
      </c>
      <c r="L144">
        <v>35993000</v>
      </c>
      <c r="M144" t="s">
        <v>39</v>
      </c>
      <c r="N144">
        <v>2020</v>
      </c>
      <c r="O144" s="73">
        <v>35993000</v>
      </c>
      <c r="Q144">
        <v>277</v>
      </c>
      <c r="R144">
        <v>3</v>
      </c>
      <c r="S144">
        <v>179</v>
      </c>
      <c r="T144">
        <v>64</v>
      </c>
      <c r="U144">
        <v>0.64620938628158797</v>
      </c>
      <c r="V144">
        <v>0.231046931407942</v>
      </c>
      <c r="W144">
        <v>1.0830324909747301E-2</v>
      </c>
      <c r="X144" s="101" t="s">
        <v>45</v>
      </c>
      <c r="Y144">
        <v>0</v>
      </c>
      <c r="Z144">
        <v>0</v>
      </c>
      <c r="AA144">
        <v>1</v>
      </c>
      <c r="AB144" t="s">
        <v>713</v>
      </c>
      <c r="AC144" t="s">
        <v>34</v>
      </c>
      <c r="AD144">
        <v>-77.022931700000001</v>
      </c>
      <c r="AE144">
        <v>38.879850099999999</v>
      </c>
    </row>
    <row r="145" spans="1:31" x14ac:dyDescent="0.25">
      <c r="A145" s="3" t="s">
        <v>45</v>
      </c>
      <c r="B145" t="s">
        <v>624</v>
      </c>
      <c r="C145" s="62">
        <v>5</v>
      </c>
      <c r="D145" t="s">
        <v>881</v>
      </c>
      <c r="E145" t="s">
        <v>477</v>
      </c>
      <c r="F145" s="3" t="s">
        <v>45</v>
      </c>
      <c r="G145" s="100" t="s">
        <v>824</v>
      </c>
      <c r="H145" s="3" t="s">
        <v>45</v>
      </c>
      <c r="I145" s="50">
        <v>393584</v>
      </c>
      <c r="J145" s="53" t="s">
        <v>295</v>
      </c>
      <c r="K145" t="s">
        <v>45</v>
      </c>
      <c r="L145" s="50">
        <v>0</v>
      </c>
      <c r="M145" s="104" t="s">
        <v>824</v>
      </c>
      <c r="N145" s="104" t="s">
        <v>45</v>
      </c>
      <c r="O145" s="50">
        <v>393584</v>
      </c>
      <c r="P145" t="s">
        <v>45</v>
      </c>
      <c r="Q145" s="3" t="s">
        <v>45</v>
      </c>
      <c r="R145" s="3" t="s">
        <v>45</v>
      </c>
      <c r="S145" s="3" t="s">
        <v>45</v>
      </c>
      <c r="T145" s="3" t="s">
        <v>45</v>
      </c>
      <c r="U145" s="58" t="s">
        <v>45</v>
      </c>
      <c r="V145" s="58" t="s">
        <v>45</v>
      </c>
      <c r="W145" s="58" t="s">
        <v>45</v>
      </c>
      <c r="X145" s="3" t="s">
        <v>45</v>
      </c>
      <c r="Y145" s="60" t="s">
        <v>45</v>
      </c>
      <c r="Z145" s="60" t="s">
        <v>45</v>
      </c>
      <c r="AA145">
        <v>0</v>
      </c>
      <c r="AB145" t="s">
        <v>45</v>
      </c>
      <c r="AC145" t="s">
        <v>45</v>
      </c>
      <c r="AD145">
        <v>-77.0036779</v>
      </c>
      <c r="AE145">
        <v>38.941395</v>
      </c>
    </row>
    <row r="146" spans="1:31" x14ac:dyDescent="0.25">
      <c r="A146" s="3">
        <v>416</v>
      </c>
      <c r="B146" t="s">
        <v>625</v>
      </c>
      <c r="C146" s="62">
        <v>8</v>
      </c>
      <c r="D146" t="s">
        <v>142</v>
      </c>
      <c r="E146" t="s">
        <v>141</v>
      </c>
      <c r="F146">
        <v>730</v>
      </c>
      <c r="G146" s="101" t="s">
        <v>69</v>
      </c>
      <c r="H146">
        <v>182496</v>
      </c>
      <c r="I146" s="73">
        <v>18602234</v>
      </c>
      <c r="J146" t="s">
        <v>35</v>
      </c>
      <c r="K146">
        <v>2013</v>
      </c>
      <c r="L146">
        <v>-5857</v>
      </c>
      <c r="M146" t="s">
        <v>836</v>
      </c>
      <c r="O146" s="73">
        <v>20521528</v>
      </c>
      <c r="P146" t="s">
        <v>45</v>
      </c>
      <c r="Q146">
        <v>291</v>
      </c>
      <c r="R146">
        <v>3</v>
      </c>
      <c r="S146">
        <v>229</v>
      </c>
      <c r="T146">
        <v>103</v>
      </c>
      <c r="U146">
        <v>0.78694158075601395</v>
      </c>
      <c r="V146">
        <v>0.353951890034364</v>
      </c>
      <c r="W146">
        <v>1.03092783505155E-2</v>
      </c>
      <c r="X146" s="101">
        <v>627</v>
      </c>
      <c r="Y146">
        <v>25482.512328767101</v>
      </c>
      <c r="Z146">
        <v>101.932283447308</v>
      </c>
      <c r="AA146">
        <v>1</v>
      </c>
      <c r="AB146" t="s">
        <v>714</v>
      </c>
      <c r="AC146" t="s">
        <v>116</v>
      </c>
      <c r="AD146">
        <v>-76.983652300000003</v>
      </c>
      <c r="AE146">
        <v>38.8511843</v>
      </c>
    </row>
    <row r="147" spans="1:31" x14ac:dyDescent="0.25">
      <c r="A147" s="3" t="s">
        <v>45</v>
      </c>
      <c r="B147" t="s">
        <v>624</v>
      </c>
      <c r="C147" s="62">
        <v>4</v>
      </c>
      <c r="D147" t="s">
        <v>882</v>
      </c>
      <c r="E147" t="s">
        <v>452</v>
      </c>
      <c r="F147" s="3" t="s">
        <v>45</v>
      </c>
      <c r="G147" s="100" t="s">
        <v>824</v>
      </c>
      <c r="H147" s="3" t="s">
        <v>45</v>
      </c>
      <c r="I147" s="50">
        <v>3537694</v>
      </c>
      <c r="J147" s="53" t="s">
        <v>295</v>
      </c>
      <c r="K147" t="s">
        <v>45</v>
      </c>
      <c r="L147" s="50">
        <v>0</v>
      </c>
      <c r="M147" s="104" t="s">
        <v>824</v>
      </c>
      <c r="N147" s="104" t="s">
        <v>45</v>
      </c>
      <c r="O147" s="50">
        <v>3537694</v>
      </c>
      <c r="P147" t="s">
        <v>45</v>
      </c>
      <c r="Q147" s="3" t="s">
        <v>45</v>
      </c>
      <c r="R147" s="3" t="s">
        <v>45</v>
      </c>
      <c r="S147" s="3" t="s">
        <v>45</v>
      </c>
      <c r="T147" s="3" t="s">
        <v>45</v>
      </c>
      <c r="U147" s="58" t="s">
        <v>45</v>
      </c>
      <c r="V147" s="58" t="s">
        <v>45</v>
      </c>
      <c r="W147" s="58" t="s">
        <v>45</v>
      </c>
      <c r="X147" s="3" t="s">
        <v>45</v>
      </c>
      <c r="Y147" s="60" t="s">
        <v>45</v>
      </c>
      <c r="Z147" s="60" t="s">
        <v>45</v>
      </c>
      <c r="AA147">
        <v>0</v>
      </c>
      <c r="AB147" t="s">
        <v>45</v>
      </c>
      <c r="AC147" t="s">
        <v>45</v>
      </c>
      <c r="AD147">
        <v>-77.012609100000006</v>
      </c>
      <c r="AE147">
        <v>38.962334400000003</v>
      </c>
    </row>
    <row r="148" spans="1:31" x14ac:dyDescent="0.25">
      <c r="A148" s="3">
        <v>421</v>
      </c>
      <c r="B148" t="s">
        <v>625</v>
      </c>
      <c r="C148" s="62">
        <v>7</v>
      </c>
      <c r="D148" t="s">
        <v>145</v>
      </c>
      <c r="E148" t="s">
        <v>143</v>
      </c>
      <c r="F148">
        <v>600</v>
      </c>
      <c r="G148" s="101" t="s">
        <v>69</v>
      </c>
      <c r="H148">
        <v>114992</v>
      </c>
      <c r="I148" s="73">
        <v>34578507</v>
      </c>
      <c r="J148" t="s">
        <v>43</v>
      </c>
      <c r="K148">
        <v>2004</v>
      </c>
      <c r="L148">
        <v>0</v>
      </c>
      <c r="M148" t="s">
        <v>836</v>
      </c>
      <c r="O148" s="73">
        <v>34578507</v>
      </c>
      <c r="Q148">
        <v>546</v>
      </c>
      <c r="R148">
        <v>7</v>
      </c>
      <c r="S148">
        <v>382</v>
      </c>
      <c r="T148">
        <v>146</v>
      </c>
      <c r="U148">
        <v>0.69963369963370003</v>
      </c>
      <c r="V148">
        <v>0.267399267399267</v>
      </c>
      <c r="W148">
        <v>1.2820512820512799E-2</v>
      </c>
      <c r="X148" s="101">
        <v>211</v>
      </c>
      <c r="Y148">
        <v>57630.845000000001</v>
      </c>
      <c r="Z148">
        <v>300.70358807569198</v>
      </c>
      <c r="AA148">
        <v>1</v>
      </c>
      <c r="AB148" t="s">
        <v>715</v>
      </c>
      <c r="AC148" t="s">
        <v>29</v>
      </c>
      <c r="AD148">
        <v>-76.932117500000004</v>
      </c>
      <c r="AE148">
        <v>38.893311699999998</v>
      </c>
    </row>
    <row r="149" spans="1:31" x14ac:dyDescent="0.25">
      <c r="A149" s="3">
        <v>257</v>
      </c>
      <c r="B149" t="s">
        <v>625</v>
      </c>
      <c r="C149" s="62">
        <v>8</v>
      </c>
      <c r="D149" t="s">
        <v>148</v>
      </c>
      <c r="E149" t="s">
        <v>146</v>
      </c>
      <c r="F149">
        <v>325</v>
      </c>
      <c r="G149" s="101" t="s">
        <v>27</v>
      </c>
      <c r="H149">
        <v>88288</v>
      </c>
      <c r="I149" s="73">
        <v>8328691</v>
      </c>
      <c r="J149" t="s">
        <v>35</v>
      </c>
      <c r="K149">
        <v>2012</v>
      </c>
      <c r="L149">
        <v>0</v>
      </c>
      <c r="M149" t="s">
        <v>836</v>
      </c>
      <c r="O149" s="73">
        <v>8336451</v>
      </c>
      <c r="P149" t="s">
        <v>147</v>
      </c>
      <c r="Q149">
        <v>309</v>
      </c>
      <c r="R149">
        <v>0</v>
      </c>
      <c r="S149">
        <v>265</v>
      </c>
      <c r="T149">
        <v>37</v>
      </c>
      <c r="U149">
        <v>0.85760517799352798</v>
      </c>
      <c r="V149">
        <v>0.119741100323625</v>
      </c>
      <c r="W149">
        <v>0</v>
      </c>
      <c r="X149" s="101">
        <v>286</v>
      </c>
      <c r="Y149">
        <v>25626.741538461501</v>
      </c>
      <c r="Z149">
        <v>94.335481605654195</v>
      </c>
      <c r="AA149">
        <v>1</v>
      </c>
      <c r="AB149" t="s">
        <v>714</v>
      </c>
      <c r="AC149" t="s">
        <v>58</v>
      </c>
      <c r="AD149">
        <v>-76.983648500000001</v>
      </c>
      <c r="AE149">
        <v>38.866052400000001</v>
      </c>
    </row>
    <row r="150" spans="1:31" x14ac:dyDescent="0.25">
      <c r="A150" s="3">
        <v>272</v>
      </c>
      <c r="B150" t="s">
        <v>625</v>
      </c>
      <c r="C150" s="62">
        <v>3</v>
      </c>
      <c r="D150" t="s">
        <v>150</v>
      </c>
      <c r="E150" t="s">
        <v>149</v>
      </c>
      <c r="F150">
        <v>364</v>
      </c>
      <c r="G150" s="101" t="s">
        <v>27</v>
      </c>
      <c r="H150">
        <v>50000</v>
      </c>
      <c r="I150" s="73">
        <v>13007488</v>
      </c>
      <c r="J150" t="s">
        <v>39</v>
      </c>
      <c r="K150">
        <v>2003</v>
      </c>
      <c r="L150">
        <v>0</v>
      </c>
      <c r="M150" t="s">
        <v>836</v>
      </c>
      <c r="O150" s="73">
        <v>13007488</v>
      </c>
      <c r="P150" t="s">
        <v>108</v>
      </c>
      <c r="Q150">
        <v>383</v>
      </c>
      <c r="R150">
        <v>28</v>
      </c>
      <c r="S150">
        <v>12</v>
      </c>
      <c r="T150">
        <v>27</v>
      </c>
      <c r="U150">
        <v>3.1331592689295001E-2</v>
      </c>
      <c r="V150">
        <v>7.0496083550913802E-2</v>
      </c>
      <c r="W150">
        <v>7.3107049608355096E-2</v>
      </c>
      <c r="X150" s="101">
        <v>131</v>
      </c>
      <c r="Y150">
        <v>35734.857142857101</v>
      </c>
      <c r="Z150">
        <v>260.14976000000001</v>
      </c>
      <c r="AA150">
        <v>1</v>
      </c>
      <c r="AB150" t="s">
        <v>715</v>
      </c>
      <c r="AC150" t="s">
        <v>50</v>
      </c>
      <c r="AD150">
        <v>-77.100542000000004</v>
      </c>
      <c r="AE150">
        <v>38.926599000000003</v>
      </c>
    </row>
    <row r="151" spans="1:31" x14ac:dyDescent="0.25">
      <c r="A151" s="3">
        <v>259</v>
      </c>
      <c r="B151" t="s">
        <v>625</v>
      </c>
      <c r="C151" s="62">
        <v>7</v>
      </c>
      <c r="D151" t="s">
        <v>152</v>
      </c>
      <c r="E151" t="s">
        <v>151</v>
      </c>
      <c r="F151">
        <v>398</v>
      </c>
      <c r="G151" s="101" t="s">
        <v>27</v>
      </c>
      <c r="H151">
        <v>83392</v>
      </c>
      <c r="I151" s="73">
        <v>0</v>
      </c>
      <c r="J151" s="52" t="s">
        <v>30</v>
      </c>
      <c r="K151" s="51" t="s">
        <v>45</v>
      </c>
      <c r="L151">
        <v>17696000</v>
      </c>
      <c r="M151" t="s">
        <v>39</v>
      </c>
      <c r="N151">
        <v>2016</v>
      </c>
      <c r="O151" s="73">
        <v>17696000</v>
      </c>
      <c r="P151" t="s">
        <v>57</v>
      </c>
      <c r="Q151">
        <v>348</v>
      </c>
      <c r="R151">
        <v>0</v>
      </c>
      <c r="S151">
        <v>268</v>
      </c>
      <c r="T151">
        <v>48</v>
      </c>
      <c r="U151">
        <v>0.77011494252873602</v>
      </c>
      <c r="V151">
        <v>0.13793103448275901</v>
      </c>
      <c r="W151">
        <v>0</v>
      </c>
      <c r="X151" s="101">
        <v>240</v>
      </c>
      <c r="Y151">
        <v>0</v>
      </c>
      <c r="Z151">
        <v>0</v>
      </c>
      <c r="AA151">
        <v>1</v>
      </c>
      <c r="AB151" t="s">
        <v>713</v>
      </c>
      <c r="AC151" t="s">
        <v>58</v>
      </c>
      <c r="AD151">
        <v>-76.957514200000006</v>
      </c>
      <c r="AE151">
        <v>38.882882100000003</v>
      </c>
    </row>
    <row r="152" spans="1:31" x14ac:dyDescent="0.25">
      <c r="A152" s="3">
        <v>344</v>
      </c>
      <c r="B152" t="s">
        <v>625</v>
      </c>
      <c r="C152" s="62">
        <v>8</v>
      </c>
      <c r="D152" t="s">
        <v>154</v>
      </c>
      <c r="E152" t="s">
        <v>153</v>
      </c>
      <c r="F152">
        <v>444</v>
      </c>
      <c r="G152" s="101" t="s">
        <v>27</v>
      </c>
      <c r="H152">
        <v>65496</v>
      </c>
      <c r="I152" s="73">
        <v>4118755</v>
      </c>
      <c r="J152" s="53" t="s">
        <v>35</v>
      </c>
      <c r="K152" s="77">
        <v>2010</v>
      </c>
      <c r="L152">
        <v>372458</v>
      </c>
      <c r="M152" t="s">
        <v>836</v>
      </c>
      <c r="O152" s="73">
        <v>6567738</v>
      </c>
      <c r="P152" t="s">
        <v>130</v>
      </c>
      <c r="Q152">
        <v>372</v>
      </c>
      <c r="R152">
        <v>2</v>
      </c>
      <c r="S152">
        <v>327</v>
      </c>
      <c r="T152">
        <v>55</v>
      </c>
      <c r="U152">
        <v>0.87903225806451601</v>
      </c>
      <c r="V152">
        <v>0.14784946236559099</v>
      </c>
      <c r="W152">
        <v>5.3763440860215101E-3</v>
      </c>
      <c r="X152" s="101">
        <v>176</v>
      </c>
      <c r="Y152">
        <v>9276.4752252252292</v>
      </c>
      <c r="Z152">
        <v>62.885596066935399</v>
      </c>
      <c r="AA152">
        <v>1</v>
      </c>
      <c r="AB152" t="s">
        <v>713</v>
      </c>
      <c r="AC152" t="s">
        <v>116</v>
      </c>
      <c r="AD152">
        <v>-76.998091400000007</v>
      </c>
      <c r="AE152">
        <v>38.842506399999998</v>
      </c>
    </row>
    <row r="153" spans="1:31" s="127" customFormat="1" x14ac:dyDescent="0.25">
      <c r="A153" s="3">
        <v>116</v>
      </c>
      <c r="B153" t="s">
        <v>624</v>
      </c>
      <c r="C153" s="128">
        <v>8</v>
      </c>
      <c r="D153" s="127" t="s">
        <v>807</v>
      </c>
      <c r="E153" s="127" t="s">
        <v>379</v>
      </c>
      <c r="F153" s="129">
        <v>1300</v>
      </c>
      <c r="G153" s="124" t="s">
        <v>69</v>
      </c>
      <c r="H153" s="126">
        <v>144000</v>
      </c>
      <c r="I153" s="125">
        <v>8947893</v>
      </c>
      <c r="J153" t="s">
        <v>295</v>
      </c>
      <c r="K153" t="s">
        <v>45</v>
      </c>
      <c r="L153" s="125">
        <v>6016824</v>
      </c>
      <c r="M153" s="104" t="s">
        <v>827</v>
      </c>
      <c r="N153" s="104" t="s">
        <v>828</v>
      </c>
      <c r="O153" s="125">
        <v>14964717</v>
      </c>
      <c r="P153" s="127" t="s">
        <v>45</v>
      </c>
      <c r="Q153" s="126">
        <v>321</v>
      </c>
      <c r="R153" s="126">
        <v>1</v>
      </c>
      <c r="S153" s="126">
        <v>189</v>
      </c>
      <c r="T153" s="126">
        <v>74</v>
      </c>
      <c r="U153" s="132">
        <v>0.58878504672897203</v>
      </c>
      <c r="V153" s="132">
        <v>0.23052959501557599</v>
      </c>
      <c r="W153" s="132">
        <v>3.1152647975077898E-3</v>
      </c>
      <c r="X153" s="126">
        <v>449</v>
      </c>
      <c r="Y153" s="133">
        <v>6882.9946153846204</v>
      </c>
      <c r="Z153" s="133">
        <v>62.138145833333297</v>
      </c>
      <c r="AA153" s="127">
        <v>1</v>
      </c>
      <c r="AB153" s="127" t="s">
        <v>45</v>
      </c>
      <c r="AC153" s="127" t="s">
        <v>45</v>
      </c>
      <c r="AD153" s="127">
        <v>-76.991392700000006</v>
      </c>
      <c r="AE153" s="127">
        <v>38.8566681</v>
      </c>
    </row>
    <row r="154" spans="1:31" s="127" customFormat="1" x14ac:dyDescent="0.25">
      <c r="A154" s="3">
        <v>236</v>
      </c>
      <c r="B154" t="s">
        <v>624</v>
      </c>
      <c r="C154" s="128">
        <v>7</v>
      </c>
      <c r="D154" s="127" t="s">
        <v>919</v>
      </c>
      <c r="E154" s="127" t="s">
        <v>373</v>
      </c>
      <c r="F154" s="129">
        <v>600</v>
      </c>
      <c r="G154" s="155" t="s">
        <v>27</v>
      </c>
      <c r="H154" s="126">
        <v>26950</v>
      </c>
      <c r="I154" s="125">
        <v>651264</v>
      </c>
      <c r="J154" t="s">
        <v>295</v>
      </c>
      <c r="K154" t="s">
        <v>45</v>
      </c>
      <c r="L154" s="125">
        <v>3973728</v>
      </c>
      <c r="M154" s="104" t="s">
        <v>827</v>
      </c>
      <c r="N154" s="104" t="s">
        <v>828</v>
      </c>
      <c r="O154" s="125">
        <v>4624992</v>
      </c>
      <c r="P154" s="127" t="s">
        <v>45</v>
      </c>
      <c r="Q154" s="126">
        <v>212</v>
      </c>
      <c r="R154" s="126">
        <v>1</v>
      </c>
      <c r="S154" s="126">
        <v>129</v>
      </c>
      <c r="T154" s="126">
        <v>14</v>
      </c>
      <c r="U154" s="132">
        <v>0.60849056603773599</v>
      </c>
      <c r="V154" s="132">
        <v>6.6037735849056603E-2</v>
      </c>
      <c r="W154" s="132">
        <v>4.7169811320754698E-3</v>
      </c>
      <c r="X154" s="126">
        <v>127</v>
      </c>
      <c r="Y154" s="133">
        <v>1085.44</v>
      </c>
      <c r="Z154" s="133">
        <v>24.165640074211499</v>
      </c>
      <c r="AA154" s="127">
        <v>1</v>
      </c>
      <c r="AB154" s="127" t="s">
        <v>45</v>
      </c>
      <c r="AC154" s="127" t="s">
        <v>45</v>
      </c>
      <c r="AD154" s="127">
        <v>-76.925881799999999</v>
      </c>
      <c r="AE154" s="127">
        <v>38.891741099999997</v>
      </c>
    </row>
    <row r="155" spans="1:31" s="127" customFormat="1" x14ac:dyDescent="0.25">
      <c r="A155" s="3">
        <v>1123</v>
      </c>
      <c r="B155" t="s">
        <v>624</v>
      </c>
      <c r="C155" s="128">
        <v>5</v>
      </c>
      <c r="D155" s="127" t="s">
        <v>376</v>
      </c>
      <c r="E155" s="127" t="s">
        <v>375</v>
      </c>
      <c r="F155" s="129">
        <v>900</v>
      </c>
      <c r="G155" s="124" t="s">
        <v>38</v>
      </c>
      <c r="H155" s="126">
        <v>187423</v>
      </c>
      <c r="I155" s="125">
        <v>5814288</v>
      </c>
      <c r="J155" t="s">
        <v>295</v>
      </c>
      <c r="K155" t="s">
        <v>45</v>
      </c>
      <c r="L155" s="125">
        <v>8509776</v>
      </c>
      <c r="M155" s="104" t="s">
        <v>827</v>
      </c>
      <c r="N155" s="104" t="s">
        <v>828</v>
      </c>
      <c r="O155" s="125">
        <v>14324064</v>
      </c>
      <c r="P155" s="127" t="s">
        <v>45</v>
      </c>
      <c r="Q155" s="126">
        <v>454</v>
      </c>
      <c r="R155" s="126">
        <v>0</v>
      </c>
      <c r="S155" s="126">
        <v>232</v>
      </c>
      <c r="T155" s="126">
        <v>86</v>
      </c>
      <c r="U155" s="132">
        <v>0.51101321585903103</v>
      </c>
      <c r="V155" s="132">
        <v>0.18942731277533001</v>
      </c>
      <c r="W155" s="132">
        <v>0</v>
      </c>
      <c r="X155" s="126">
        <v>413</v>
      </c>
      <c r="Y155" s="133">
        <v>6460.32</v>
      </c>
      <c r="Z155" s="133">
        <v>31.022275814601201</v>
      </c>
      <c r="AA155" s="127">
        <v>1</v>
      </c>
      <c r="AB155" s="127" t="s">
        <v>45</v>
      </c>
      <c r="AC155" s="127" t="s">
        <v>45</v>
      </c>
      <c r="AD155" s="127">
        <v>-76.994419800000003</v>
      </c>
      <c r="AE155" s="127">
        <v>38.909317000000001</v>
      </c>
    </row>
    <row r="156" spans="1:31" s="127" customFormat="1" x14ac:dyDescent="0.25">
      <c r="A156" s="3">
        <v>209</v>
      </c>
      <c r="B156" t="s">
        <v>624</v>
      </c>
      <c r="C156" s="128">
        <v>5</v>
      </c>
      <c r="D156" s="127" t="s">
        <v>378</v>
      </c>
      <c r="E156" s="127" t="s">
        <v>377</v>
      </c>
      <c r="F156" s="129">
        <v>1000</v>
      </c>
      <c r="G156" s="155" t="s">
        <v>27</v>
      </c>
      <c r="H156" s="126">
        <v>67000</v>
      </c>
      <c r="I156" s="125">
        <v>1533672</v>
      </c>
      <c r="J156" t="s">
        <v>295</v>
      </c>
      <c r="K156" t="s">
        <v>45</v>
      </c>
      <c r="L156" s="125">
        <v>5641944</v>
      </c>
      <c r="M156" s="104" t="s">
        <v>827</v>
      </c>
      <c r="N156" s="104" t="s">
        <v>828</v>
      </c>
      <c r="O156" s="125">
        <v>7175616</v>
      </c>
      <c r="P156" s="127" t="s">
        <v>45</v>
      </c>
      <c r="Q156" s="126">
        <v>301</v>
      </c>
      <c r="R156" s="126">
        <v>2</v>
      </c>
      <c r="S156" s="126">
        <v>159</v>
      </c>
      <c r="T156" s="126">
        <v>21</v>
      </c>
      <c r="U156" s="132">
        <v>0.52823920265780699</v>
      </c>
      <c r="V156" s="132">
        <v>6.9767441860465101E-2</v>
      </c>
      <c r="W156" s="132">
        <v>6.6445182724252502E-3</v>
      </c>
      <c r="X156" s="126">
        <v>223</v>
      </c>
      <c r="Y156" s="133">
        <v>1533.672</v>
      </c>
      <c r="Z156" s="133">
        <v>22.890626865671599</v>
      </c>
      <c r="AA156" s="127">
        <v>1</v>
      </c>
      <c r="AB156" s="127" t="s">
        <v>45</v>
      </c>
      <c r="AC156" s="127" t="s">
        <v>45</v>
      </c>
      <c r="AD156" s="127">
        <v>-76.981461899999999</v>
      </c>
      <c r="AE156" s="127">
        <v>38.907437000000002</v>
      </c>
    </row>
    <row r="157" spans="1:31" s="127" customFormat="1" x14ac:dyDescent="0.25">
      <c r="A157" s="3">
        <v>1122</v>
      </c>
      <c r="B157" t="s">
        <v>624</v>
      </c>
      <c r="C157" s="128">
        <v>8</v>
      </c>
      <c r="D157" s="127" t="s">
        <v>806</v>
      </c>
      <c r="E157" s="127" t="s">
        <v>379</v>
      </c>
      <c r="F157" s="129"/>
      <c r="G157" s="155" t="s">
        <v>27</v>
      </c>
      <c r="H157" s="126">
        <v>50000</v>
      </c>
      <c r="I157" s="125">
        <v>4626760</v>
      </c>
      <c r="J157" t="s">
        <v>295</v>
      </c>
      <c r="K157" t="s">
        <v>45</v>
      </c>
      <c r="L157" s="125">
        <v>6185520</v>
      </c>
      <c r="M157" s="104" t="s">
        <v>827</v>
      </c>
      <c r="N157" s="104" t="s">
        <v>828</v>
      </c>
      <c r="O157" s="125">
        <v>10812280</v>
      </c>
      <c r="P157" s="127" t="s">
        <v>45</v>
      </c>
      <c r="Q157" s="126">
        <v>330</v>
      </c>
      <c r="R157" s="126">
        <v>0</v>
      </c>
      <c r="S157" s="126">
        <v>203</v>
      </c>
      <c r="T157" s="126">
        <v>22</v>
      </c>
      <c r="U157" s="132">
        <v>0.615151515151515</v>
      </c>
      <c r="V157" s="132">
        <v>6.6666666666666693E-2</v>
      </c>
      <c r="W157" s="132">
        <v>0</v>
      </c>
      <c r="X157" s="126" t="s">
        <v>45</v>
      </c>
      <c r="Y157" s="133">
        <v>3559.04615384615</v>
      </c>
      <c r="Z157" s="133">
        <v>92.535200000000003</v>
      </c>
      <c r="AA157" s="127">
        <v>1</v>
      </c>
      <c r="AB157" s="127" t="s">
        <v>45</v>
      </c>
      <c r="AC157" s="127" t="s">
        <v>45</v>
      </c>
      <c r="AD157" s="127">
        <v>-76.991392700000006</v>
      </c>
      <c r="AE157" s="127">
        <v>38.8566681</v>
      </c>
    </row>
    <row r="158" spans="1:31" s="127" customFormat="1" x14ac:dyDescent="0.25">
      <c r="A158" s="3">
        <v>1129</v>
      </c>
      <c r="B158" t="s">
        <v>624</v>
      </c>
      <c r="C158" s="128">
        <v>6</v>
      </c>
      <c r="D158" s="127" t="s">
        <v>805</v>
      </c>
      <c r="E158" s="127" t="s">
        <v>381</v>
      </c>
      <c r="F158" s="129">
        <v>1000</v>
      </c>
      <c r="G158" s="155" t="s">
        <v>27</v>
      </c>
      <c r="H158" s="126">
        <v>100671</v>
      </c>
      <c r="I158" s="125">
        <v>3706464</v>
      </c>
      <c r="J158" t="s">
        <v>295</v>
      </c>
      <c r="K158" t="s">
        <v>45</v>
      </c>
      <c r="L158" s="125">
        <v>5848128</v>
      </c>
      <c r="M158" s="104" t="s">
        <v>827</v>
      </c>
      <c r="N158" s="104" t="s">
        <v>828</v>
      </c>
      <c r="O158" s="125">
        <v>9554592</v>
      </c>
      <c r="P158" s="127" t="s">
        <v>45</v>
      </c>
      <c r="Q158" s="126">
        <v>312</v>
      </c>
      <c r="R158" s="126">
        <v>3</v>
      </c>
      <c r="S158" s="126">
        <v>140</v>
      </c>
      <c r="T158" s="126">
        <v>17</v>
      </c>
      <c r="U158" s="132">
        <v>0.44871794871794901</v>
      </c>
      <c r="V158" s="132">
        <v>5.4487179487179502E-2</v>
      </c>
      <c r="W158" s="132">
        <v>9.6153846153846194E-3</v>
      </c>
      <c r="X158" s="126">
        <v>323</v>
      </c>
      <c r="Y158" s="133">
        <v>3706.4639999999999</v>
      </c>
      <c r="Z158" s="133">
        <v>36.817593944631497</v>
      </c>
      <c r="AA158" s="127">
        <v>1</v>
      </c>
      <c r="AB158" s="127" t="s">
        <v>45</v>
      </c>
      <c r="AC158" s="127" t="s">
        <v>45</v>
      </c>
      <c r="AD158" s="127">
        <v>-77.018128000000004</v>
      </c>
      <c r="AE158" s="127">
        <v>38.909942000000001</v>
      </c>
    </row>
    <row r="159" spans="1:31" s="127" customFormat="1" x14ac:dyDescent="0.25">
      <c r="A159" s="3">
        <v>3071</v>
      </c>
      <c r="B159" t="s">
        <v>624</v>
      </c>
      <c r="C159" s="128">
        <v>8</v>
      </c>
      <c r="D159" s="127" t="s">
        <v>804</v>
      </c>
      <c r="E159" s="127" t="s">
        <v>379</v>
      </c>
      <c r="F159" s="129"/>
      <c r="G159" s="124" t="s">
        <v>27</v>
      </c>
      <c r="H159" s="126">
        <v>31000</v>
      </c>
      <c r="I159" s="125">
        <v>3161880</v>
      </c>
      <c r="J159" t="s">
        <v>295</v>
      </c>
      <c r="K159" t="s">
        <v>45</v>
      </c>
      <c r="L159" s="125">
        <v>7778760</v>
      </c>
      <c r="M159" s="104" t="s">
        <v>827</v>
      </c>
      <c r="N159" s="104" t="s">
        <v>828</v>
      </c>
      <c r="O159" s="125">
        <v>10940640</v>
      </c>
      <c r="P159" s="127" t="s">
        <v>45</v>
      </c>
      <c r="Q159" s="126">
        <v>415</v>
      </c>
      <c r="R159" s="126">
        <v>0</v>
      </c>
      <c r="S159" s="126">
        <v>229</v>
      </c>
      <c r="T159" s="126">
        <v>57</v>
      </c>
      <c r="U159" s="132">
        <v>0.55180722891566303</v>
      </c>
      <c r="V159" s="132">
        <v>0.13734939759036099</v>
      </c>
      <c r="W159" s="132">
        <v>0</v>
      </c>
      <c r="X159" s="126" t="s">
        <v>45</v>
      </c>
      <c r="Y159" s="133">
        <v>2432.2153846153801</v>
      </c>
      <c r="Z159" s="133">
        <v>101.996129032258</v>
      </c>
      <c r="AA159" s="127">
        <v>1</v>
      </c>
      <c r="AB159" s="127" t="s">
        <v>45</v>
      </c>
      <c r="AC159" s="127" t="s">
        <v>45</v>
      </c>
      <c r="AD159" s="127">
        <v>-76.991392700000006</v>
      </c>
      <c r="AE159" s="127">
        <v>38.8566681</v>
      </c>
    </row>
    <row r="160" spans="1:31" s="127" customFormat="1" x14ac:dyDescent="0.25">
      <c r="A160" s="3">
        <v>189</v>
      </c>
      <c r="B160" t="s">
        <v>624</v>
      </c>
      <c r="C160" s="128">
        <v>7</v>
      </c>
      <c r="D160" s="127" t="s">
        <v>803</v>
      </c>
      <c r="E160" s="127" t="s">
        <v>384</v>
      </c>
      <c r="F160" s="129">
        <v>1000</v>
      </c>
      <c r="G160" s="124" t="s">
        <v>69</v>
      </c>
      <c r="H160" s="126">
        <v>84681</v>
      </c>
      <c r="I160" s="125">
        <v>11203877</v>
      </c>
      <c r="J160" t="s">
        <v>295</v>
      </c>
      <c r="K160" t="s">
        <v>45</v>
      </c>
      <c r="L160" s="125">
        <v>6260496</v>
      </c>
      <c r="M160" s="104" t="s">
        <v>827</v>
      </c>
      <c r="N160" s="104" t="s">
        <v>828</v>
      </c>
      <c r="O160" s="125">
        <v>17464373</v>
      </c>
      <c r="P160" s="127" t="s">
        <v>45</v>
      </c>
      <c r="Q160" s="126">
        <v>334</v>
      </c>
      <c r="R160" s="126">
        <v>1</v>
      </c>
      <c r="S160" s="126">
        <v>161</v>
      </c>
      <c r="T160" s="126">
        <v>37</v>
      </c>
      <c r="U160" s="132">
        <v>0.48203592814371299</v>
      </c>
      <c r="V160" s="132">
        <v>0.110778443113772</v>
      </c>
      <c r="W160" s="132">
        <v>2.9940119760479E-3</v>
      </c>
      <c r="X160" s="126">
        <v>254</v>
      </c>
      <c r="Y160" s="133">
        <v>11203.877</v>
      </c>
      <c r="Z160" s="133">
        <v>132.30685750050199</v>
      </c>
      <c r="AA160" s="127">
        <v>1</v>
      </c>
      <c r="AB160" s="127" t="s">
        <v>45</v>
      </c>
      <c r="AC160" s="127" t="s">
        <v>45</v>
      </c>
      <c r="AD160" s="127">
        <v>-76.934399099999993</v>
      </c>
      <c r="AE160" s="127">
        <v>38.882637600000002</v>
      </c>
    </row>
    <row r="161" spans="1:31" s="127" customFormat="1" x14ac:dyDescent="0.25">
      <c r="A161" s="3">
        <v>190</v>
      </c>
      <c r="B161" t="s">
        <v>624</v>
      </c>
      <c r="C161" s="128">
        <v>6</v>
      </c>
      <c r="D161" s="127" t="s">
        <v>386</v>
      </c>
      <c r="E161" s="127" t="s">
        <v>381</v>
      </c>
      <c r="F161" s="129"/>
      <c r="G161" s="124" t="s">
        <v>27</v>
      </c>
      <c r="H161" s="126">
        <v>84681</v>
      </c>
      <c r="I161" s="125">
        <v>1893744</v>
      </c>
      <c r="J161" t="s">
        <v>295</v>
      </c>
      <c r="K161" t="s">
        <v>45</v>
      </c>
      <c r="L161" s="125">
        <v>5660688</v>
      </c>
      <c r="M161" s="104" t="s">
        <v>827</v>
      </c>
      <c r="N161" s="104" t="s">
        <v>828</v>
      </c>
      <c r="O161" s="125">
        <v>7554432</v>
      </c>
      <c r="P161" s="127" t="s">
        <v>45</v>
      </c>
      <c r="Q161" s="126">
        <v>302</v>
      </c>
      <c r="R161" s="126">
        <v>4</v>
      </c>
      <c r="S161" s="126">
        <v>127</v>
      </c>
      <c r="T161" s="126">
        <v>27</v>
      </c>
      <c r="U161" s="132">
        <v>0.42052980132450302</v>
      </c>
      <c r="V161" s="132">
        <v>8.9403973509933801E-2</v>
      </c>
      <c r="W161" s="132">
        <v>1.3245033112582801E-2</v>
      </c>
      <c r="X161" s="126" t="s">
        <v>45</v>
      </c>
      <c r="Y161" s="133">
        <v>1893.7439999999999</v>
      </c>
      <c r="Z161" s="133">
        <v>22.3632692103305</v>
      </c>
      <c r="AA161" s="127">
        <v>1</v>
      </c>
      <c r="AB161" s="127" t="s">
        <v>45</v>
      </c>
      <c r="AC161" s="127" t="s">
        <v>45</v>
      </c>
      <c r="AD161" s="127">
        <v>-77.018128000000004</v>
      </c>
      <c r="AE161" s="127">
        <v>38.909942000000001</v>
      </c>
    </row>
    <row r="162" spans="1:31" s="127" customFormat="1" x14ac:dyDescent="0.25">
      <c r="A162" s="3">
        <v>132</v>
      </c>
      <c r="B162" t="s">
        <v>624</v>
      </c>
      <c r="C162" s="128">
        <v>7</v>
      </c>
      <c r="D162" s="127" t="s">
        <v>387</v>
      </c>
      <c r="E162" s="127" t="s">
        <v>384</v>
      </c>
      <c r="F162" s="129"/>
      <c r="G162" s="155" t="s">
        <v>27</v>
      </c>
      <c r="H162" s="126">
        <v>41000</v>
      </c>
      <c r="I162" s="125">
        <v>6204843</v>
      </c>
      <c r="J162" t="s">
        <v>295</v>
      </c>
      <c r="K162" t="s">
        <v>45</v>
      </c>
      <c r="L162" s="125">
        <v>5698176</v>
      </c>
      <c r="M162" s="104" t="s">
        <v>827</v>
      </c>
      <c r="N162" s="104" t="s">
        <v>828</v>
      </c>
      <c r="O162" s="125">
        <v>11903019</v>
      </c>
      <c r="P162" s="127" t="s">
        <v>45</v>
      </c>
      <c r="Q162" s="126">
        <v>304</v>
      </c>
      <c r="R162" s="126">
        <v>0</v>
      </c>
      <c r="S162" s="126">
        <v>177</v>
      </c>
      <c r="T162" s="126">
        <v>19</v>
      </c>
      <c r="U162" s="132">
        <v>0.58223684210526305</v>
      </c>
      <c r="V162" s="132">
        <v>6.25E-2</v>
      </c>
      <c r="W162" s="132">
        <v>0</v>
      </c>
      <c r="X162" s="126" t="s">
        <v>45</v>
      </c>
      <c r="Y162" s="133">
        <v>6204.8429999999998</v>
      </c>
      <c r="Z162" s="133">
        <v>151.337634146341</v>
      </c>
      <c r="AA162" s="127">
        <v>1</v>
      </c>
      <c r="AB162" s="127" t="s">
        <v>45</v>
      </c>
      <c r="AC162" s="127" t="s">
        <v>45</v>
      </c>
      <c r="AD162" s="127">
        <v>-76.934399099999993</v>
      </c>
      <c r="AE162" s="127">
        <v>38.882637600000002</v>
      </c>
    </row>
    <row r="163" spans="1:31" s="127" customFormat="1" x14ac:dyDescent="0.25">
      <c r="A163" s="3">
        <v>242</v>
      </c>
      <c r="B163" t="s">
        <v>624</v>
      </c>
      <c r="C163" s="128">
        <v>5</v>
      </c>
      <c r="D163" s="127" t="s">
        <v>388</v>
      </c>
      <c r="E163" s="127" t="s">
        <v>377</v>
      </c>
      <c r="F163" s="129"/>
      <c r="G163" s="124" t="s">
        <v>69</v>
      </c>
      <c r="H163" s="126">
        <v>40425</v>
      </c>
      <c r="I163" s="125">
        <v>387072</v>
      </c>
      <c r="J163" t="s">
        <v>295</v>
      </c>
      <c r="K163" t="s">
        <v>45</v>
      </c>
      <c r="L163" s="125">
        <v>2361744</v>
      </c>
      <c r="M163" s="104" t="s">
        <v>827</v>
      </c>
      <c r="N163" s="104" t="s">
        <v>828</v>
      </c>
      <c r="O163" s="125">
        <v>2748816</v>
      </c>
      <c r="P163" s="127" t="s">
        <v>45</v>
      </c>
      <c r="Q163" s="126">
        <v>126</v>
      </c>
      <c r="R163" s="126">
        <v>1</v>
      </c>
      <c r="S163" s="126">
        <v>70</v>
      </c>
      <c r="T163" s="126">
        <v>22</v>
      </c>
      <c r="U163" s="132">
        <v>0.55555555555555602</v>
      </c>
      <c r="V163" s="132">
        <v>0.17460317460317501</v>
      </c>
      <c r="W163" s="132">
        <v>7.9365079365079395E-3</v>
      </c>
      <c r="X163" s="126" t="s">
        <v>45</v>
      </c>
      <c r="Y163" s="133">
        <v>387.072</v>
      </c>
      <c r="Z163" s="133">
        <v>9.5750649350649404</v>
      </c>
      <c r="AA163" s="127">
        <v>1</v>
      </c>
      <c r="AB163" s="127" t="s">
        <v>45</v>
      </c>
      <c r="AC163" s="127" t="s">
        <v>45</v>
      </c>
      <c r="AD163" s="127">
        <v>-76.981461899999999</v>
      </c>
      <c r="AE163" s="127">
        <v>38.907437000000002</v>
      </c>
    </row>
    <row r="164" spans="1:31" s="127" customFormat="1" x14ac:dyDescent="0.25">
      <c r="A164" s="3">
        <v>1121</v>
      </c>
      <c r="B164" t="s">
        <v>624</v>
      </c>
      <c r="C164" s="128">
        <v>7</v>
      </c>
      <c r="D164" s="127" t="s">
        <v>808</v>
      </c>
      <c r="E164" s="127" t="s">
        <v>384</v>
      </c>
      <c r="F164" s="129"/>
      <c r="G164" s="124" t="s">
        <v>27</v>
      </c>
      <c r="H164" s="126">
        <v>50000</v>
      </c>
      <c r="I164" s="125">
        <v>5553600</v>
      </c>
      <c r="J164" t="s">
        <v>295</v>
      </c>
      <c r="K164" t="s">
        <v>45</v>
      </c>
      <c r="L164" s="125">
        <v>7497600</v>
      </c>
      <c r="M164" s="104" t="s">
        <v>827</v>
      </c>
      <c r="N164" s="104" t="s">
        <v>828</v>
      </c>
      <c r="O164" s="125">
        <v>13051200</v>
      </c>
      <c r="P164" s="127" t="s">
        <v>45</v>
      </c>
      <c r="Q164" s="126">
        <v>400</v>
      </c>
      <c r="R164" s="126">
        <v>3</v>
      </c>
      <c r="S164" s="126">
        <v>219</v>
      </c>
      <c r="T164" s="126">
        <v>55</v>
      </c>
      <c r="U164" s="132">
        <v>0.54749999999999999</v>
      </c>
      <c r="V164" s="132">
        <v>0.13750000000000001</v>
      </c>
      <c r="W164" s="132">
        <v>7.4999999999999997E-3</v>
      </c>
      <c r="X164" s="126" t="s">
        <v>45</v>
      </c>
      <c r="Y164" s="133">
        <v>5553.6</v>
      </c>
      <c r="Z164" s="133">
        <v>111.072</v>
      </c>
      <c r="AA164" s="127">
        <v>1</v>
      </c>
      <c r="AB164" s="127" t="s">
        <v>45</v>
      </c>
      <c r="AC164" s="127" t="s">
        <v>45</v>
      </c>
      <c r="AD164" s="127">
        <v>-76.934399099999993</v>
      </c>
      <c r="AE164" s="127">
        <v>38.882637600000002</v>
      </c>
    </row>
    <row r="165" spans="1:31" s="127" customFormat="1" x14ac:dyDescent="0.25">
      <c r="A165" s="3">
        <v>237</v>
      </c>
      <c r="B165" t="s">
        <v>624</v>
      </c>
      <c r="C165" s="128">
        <v>7</v>
      </c>
      <c r="D165" s="127" t="s">
        <v>390</v>
      </c>
      <c r="E165" s="127" t="s">
        <v>373</v>
      </c>
      <c r="F165" s="129"/>
      <c r="G165" s="124" t="s">
        <v>27</v>
      </c>
      <c r="H165" s="126">
        <v>40425</v>
      </c>
      <c r="I165" s="125">
        <v>866304</v>
      </c>
      <c r="J165" t="s">
        <v>295</v>
      </c>
      <c r="K165" t="s">
        <v>45</v>
      </c>
      <c r="L165" s="125">
        <v>5285808</v>
      </c>
      <c r="M165" s="104" t="s">
        <v>827</v>
      </c>
      <c r="N165" s="104" t="s">
        <v>828</v>
      </c>
      <c r="O165" s="125">
        <v>6152112</v>
      </c>
      <c r="P165" s="127" t="s">
        <v>45</v>
      </c>
      <c r="Q165" s="126">
        <v>282</v>
      </c>
      <c r="R165" s="126">
        <v>1</v>
      </c>
      <c r="S165" s="126">
        <v>176</v>
      </c>
      <c r="T165" s="126">
        <v>43</v>
      </c>
      <c r="U165" s="132">
        <v>0.62411347517730498</v>
      </c>
      <c r="V165" s="132">
        <v>0.15248226950354599</v>
      </c>
      <c r="W165" s="132">
        <v>3.54609929078014E-3</v>
      </c>
      <c r="X165" s="126">
        <v>143</v>
      </c>
      <c r="Y165" s="133">
        <v>1443.84</v>
      </c>
      <c r="Z165" s="133">
        <v>21.429907235621499</v>
      </c>
      <c r="AA165" s="127">
        <v>1</v>
      </c>
      <c r="AB165" s="127" t="s">
        <v>45</v>
      </c>
      <c r="AC165" s="127" t="s">
        <v>45</v>
      </c>
      <c r="AD165" s="127">
        <v>-76.925881799999999</v>
      </c>
      <c r="AE165" s="127">
        <v>38.891741099999997</v>
      </c>
    </row>
    <row r="166" spans="1:31" s="127" customFormat="1" x14ac:dyDescent="0.25">
      <c r="A166" s="3">
        <v>214</v>
      </c>
      <c r="B166" t="s">
        <v>624</v>
      </c>
      <c r="C166" s="128">
        <v>5</v>
      </c>
      <c r="D166" s="127" t="s">
        <v>391</v>
      </c>
      <c r="E166" s="127" t="s">
        <v>377</v>
      </c>
      <c r="F166" s="129"/>
      <c r="G166" s="124" t="s">
        <v>27</v>
      </c>
      <c r="H166" s="126">
        <v>46835</v>
      </c>
      <c r="I166" s="125">
        <v>616344</v>
      </c>
      <c r="J166" t="s">
        <v>295</v>
      </c>
      <c r="K166" t="s">
        <v>45</v>
      </c>
      <c r="L166" s="125">
        <v>1911888</v>
      </c>
      <c r="M166" s="104" t="s">
        <v>827</v>
      </c>
      <c r="N166" s="104" t="s">
        <v>828</v>
      </c>
      <c r="O166" s="125">
        <v>2528232</v>
      </c>
      <c r="P166" s="127" t="s">
        <v>45</v>
      </c>
      <c r="Q166" s="126">
        <v>102</v>
      </c>
      <c r="R166" s="126">
        <v>0</v>
      </c>
      <c r="S166" s="126">
        <v>60</v>
      </c>
      <c r="T166" s="126">
        <v>5</v>
      </c>
      <c r="U166" s="132">
        <v>0.58823529411764697</v>
      </c>
      <c r="V166" s="132">
        <v>4.9019607843137303E-2</v>
      </c>
      <c r="W166" s="132">
        <v>0</v>
      </c>
      <c r="X166" s="126" t="s">
        <v>45</v>
      </c>
      <c r="Y166" s="133">
        <v>616.34400000000005</v>
      </c>
      <c r="Z166" s="133">
        <v>13.1599017828547</v>
      </c>
      <c r="AA166" s="127">
        <v>1</v>
      </c>
      <c r="AB166" s="127" t="s">
        <v>45</v>
      </c>
      <c r="AC166" s="127" t="s">
        <v>45</v>
      </c>
      <c r="AD166" s="127">
        <v>-76.981461899999999</v>
      </c>
      <c r="AE166" s="127">
        <v>38.907437000000002</v>
      </c>
    </row>
    <row r="167" spans="1:31" s="127" customFormat="1" x14ac:dyDescent="0.25">
      <c r="A167" s="3">
        <v>121</v>
      </c>
      <c r="B167" t="s">
        <v>624</v>
      </c>
      <c r="C167" s="128">
        <v>6</v>
      </c>
      <c r="D167" s="127" t="s">
        <v>392</v>
      </c>
      <c r="E167" s="127" t="s">
        <v>381</v>
      </c>
      <c r="F167" s="129"/>
      <c r="G167" s="124" t="s">
        <v>69</v>
      </c>
      <c r="H167" s="126">
        <v>42016</v>
      </c>
      <c r="I167" s="125">
        <v>7645919</v>
      </c>
      <c r="J167" t="s">
        <v>295</v>
      </c>
      <c r="K167" t="s">
        <v>45</v>
      </c>
      <c r="L167" s="125">
        <v>6447936</v>
      </c>
      <c r="M167" s="104" t="s">
        <v>827</v>
      </c>
      <c r="N167" s="104" t="s">
        <v>828</v>
      </c>
      <c r="O167" s="125">
        <v>14093855</v>
      </c>
      <c r="P167" s="127" t="s">
        <v>45</v>
      </c>
      <c r="Q167" s="126">
        <v>344</v>
      </c>
      <c r="R167" s="126">
        <v>3</v>
      </c>
      <c r="S167" s="126">
        <v>138</v>
      </c>
      <c r="T167" s="126">
        <v>66</v>
      </c>
      <c r="U167" s="132">
        <v>0.40116279069767402</v>
      </c>
      <c r="V167" s="132">
        <v>0.19186046511627899</v>
      </c>
      <c r="W167" s="132">
        <v>8.7209302325581394E-3</v>
      </c>
      <c r="X167" s="126" t="s">
        <v>45</v>
      </c>
      <c r="Y167" s="133">
        <v>7645.9189999999999</v>
      </c>
      <c r="Z167" s="133">
        <v>181.97636614622999</v>
      </c>
      <c r="AA167" s="127">
        <v>1</v>
      </c>
      <c r="AB167" s="127" t="s">
        <v>45</v>
      </c>
      <c r="AC167" s="127" t="s">
        <v>45</v>
      </c>
      <c r="AD167" s="127">
        <v>-77.018128000000004</v>
      </c>
      <c r="AE167" s="127">
        <v>38.909942000000001</v>
      </c>
    </row>
    <row r="168" spans="1:31" x14ac:dyDescent="0.25">
      <c r="A168" t="s">
        <v>45</v>
      </c>
      <c r="B168" t="s">
        <v>624</v>
      </c>
      <c r="C168" s="62">
        <v>8</v>
      </c>
      <c r="D168" t="s">
        <v>912</v>
      </c>
      <c r="E168" t="s">
        <v>379</v>
      </c>
      <c r="F168">
        <v>1300</v>
      </c>
      <c r="G168" t="s">
        <v>65</v>
      </c>
      <c r="H168">
        <v>137700</v>
      </c>
      <c r="I168">
        <v>16736533</v>
      </c>
      <c r="J168" t="s">
        <v>295</v>
      </c>
      <c r="K168" t="s">
        <v>45</v>
      </c>
      <c r="L168">
        <v>19981104</v>
      </c>
      <c r="M168" t="s">
        <v>827</v>
      </c>
      <c r="N168" t="s">
        <v>828</v>
      </c>
      <c r="O168">
        <v>36717637</v>
      </c>
      <c r="P168" t="s">
        <v>45</v>
      </c>
      <c r="Q168">
        <v>1066</v>
      </c>
      <c r="R168">
        <v>1</v>
      </c>
      <c r="S168">
        <v>621</v>
      </c>
      <c r="T168">
        <v>153</v>
      </c>
      <c r="U168" s="156">
        <v>0.58255159474671669</v>
      </c>
      <c r="V168" s="156">
        <v>0.14352720450281425</v>
      </c>
      <c r="W168" s="156">
        <v>9.3808630393996248E-4</v>
      </c>
      <c r="X168" s="157">
        <v>129.17448405253285</v>
      </c>
      <c r="Y168" s="157">
        <v>12874.256153846154</v>
      </c>
      <c r="Z168" s="157">
        <v>121.54344952795932</v>
      </c>
      <c r="AA168">
        <v>2</v>
      </c>
      <c r="AB168" t="s">
        <v>45</v>
      </c>
      <c r="AC168" t="s">
        <v>45</v>
      </c>
      <c r="AD168">
        <v>-76.991392700000006</v>
      </c>
      <c r="AE168">
        <v>38.8566681</v>
      </c>
    </row>
    <row r="169" spans="1:31" x14ac:dyDescent="0.25">
      <c r="A169" t="s">
        <v>45</v>
      </c>
      <c r="B169" t="s">
        <v>624</v>
      </c>
      <c r="C169" s="62">
        <v>8</v>
      </c>
      <c r="D169" t="s">
        <v>913</v>
      </c>
      <c r="E169" t="s">
        <v>373</v>
      </c>
      <c r="F169">
        <v>600</v>
      </c>
      <c r="G169" t="s">
        <v>27</v>
      </c>
      <c r="H169">
        <v>67375</v>
      </c>
      <c r="I169">
        <v>1517568</v>
      </c>
      <c r="J169" t="s">
        <v>295</v>
      </c>
      <c r="K169" t="s">
        <v>45</v>
      </c>
      <c r="L169">
        <v>9259536</v>
      </c>
      <c r="M169" t="s">
        <v>827</v>
      </c>
      <c r="N169" t="s">
        <v>828</v>
      </c>
      <c r="O169">
        <v>10777104</v>
      </c>
      <c r="P169" t="s">
        <v>45</v>
      </c>
      <c r="Q169">
        <v>494</v>
      </c>
      <c r="R169">
        <v>2</v>
      </c>
      <c r="S169">
        <v>305</v>
      </c>
      <c r="T169">
        <v>57</v>
      </c>
      <c r="U169" s="156">
        <v>0.61740890688259109</v>
      </c>
      <c r="V169" s="156">
        <v>0.11538461538461539</v>
      </c>
      <c r="W169" s="156">
        <v>4.048582995951417E-3</v>
      </c>
      <c r="X169" s="157">
        <v>136.38663967611336</v>
      </c>
      <c r="Y169" s="157">
        <v>2529.2800000000002</v>
      </c>
      <c r="Z169" s="157">
        <v>22.524200371057514</v>
      </c>
      <c r="AA169">
        <v>2</v>
      </c>
      <c r="AB169" t="s">
        <v>45</v>
      </c>
      <c r="AC169" t="s">
        <v>45</v>
      </c>
      <c r="AD169">
        <v>-76.925881799999999</v>
      </c>
      <c r="AE169">
        <v>38.891741099999997</v>
      </c>
    </row>
    <row r="170" spans="1:31" x14ac:dyDescent="0.25">
      <c r="A170">
        <v>1123</v>
      </c>
      <c r="B170" t="s">
        <v>624</v>
      </c>
      <c r="C170" s="62">
        <v>5</v>
      </c>
      <c r="D170" t="s">
        <v>916</v>
      </c>
      <c r="E170" t="s">
        <v>375</v>
      </c>
      <c r="F170">
        <v>900</v>
      </c>
      <c r="G170" t="s">
        <v>38</v>
      </c>
      <c r="H170">
        <v>187423</v>
      </c>
      <c r="I170">
        <v>5814288</v>
      </c>
      <c r="J170" t="s">
        <v>295</v>
      </c>
      <c r="K170" t="s">
        <v>45</v>
      </c>
      <c r="L170">
        <v>8509776</v>
      </c>
      <c r="M170" t="s">
        <v>827</v>
      </c>
      <c r="N170" t="s">
        <v>828</v>
      </c>
      <c r="O170">
        <v>14324064</v>
      </c>
      <c r="P170" t="s">
        <v>45</v>
      </c>
      <c r="Q170">
        <v>454</v>
      </c>
      <c r="R170">
        <v>0</v>
      </c>
      <c r="S170">
        <v>232</v>
      </c>
      <c r="T170">
        <v>86</v>
      </c>
      <c r="U170" s="156">
        <v>0.51101321585903103</v>
      </c>
      <c r="V170" s="156">
        <v>0.18942731277533001</v>
      </c>
      <c r="W170" s="156">
        <v>0</v>
      </c>
      <c r="X170" s="157">
        <v>413</v>
      </c>
      <c r="Y170" s="157">
        <v>6460.32</v>
      </c>
      <c r="Z170" s="157">
        <v>31.022275814601201</v>
      </c>
      <c r="AA170">
        <v>1</v>
      </c>
      <c r="AB170" t="s">
        <v>45</v>
      </c>
      <c r="AC170" t="s">
        <v>45</v>
      </c>
      <c r="AD170">
        <v>-76.994419800000003</v>
      </c>
      <c r="AE170">
        <v>38.909317000000001</v>
      </c>
    </row>
    <row r="171" spans="1:31" x14ac:dyDescent="0.25">
      <c r="A171" t="s">
        <v>45</v>
      </c>
      <c r="B171" t="s">
        <v>624</v>
      </c>
      <c r="C171" s="62">
        <v>5</v>
      </c>
      <c r="D171" t="s">
        <v>915</v>
      </c>
      <c r="E171" t="s">
        <v>377</v>
      </c>
      <c r="F171">
        <v>1000</v>
      </c>
      <c r="G171" t="s">
        <v>65</v>
      </c>
      <c r="H171">
        <v>67000</v>
      </c>
      <c r="I171">
        <v>2537088</v>
      </c>
      <c r="J171" t="s">
        <v>295</v>
      </c>
      <c r="K171" t="s">
        <v>45</v>
      </c>
      <c r="L171">
        <v>9915576</v>
      </c>
      <c r="M171" t="s">
        <v>827</v>
      </c>
      <c r="N171" t="s">
        <v>828</v>
      </c>
      <c r="O171">
        <v>12452664</v>
      </c>
      <c r="P171" t="s">
        <v>45</v>
      </c>
      <c r="Q171">
        <v>529</v>
      </c>
      <c r="R171">
        <v>3</v>
      </c>
      <c r="S171">
        <v>289</v>
      </c>
      <c r="T171">
        <v>48</v>
      </c>
      <c r="U171" s="156">
        <v>0.54631379962192816</v>
      </c>
      <c r="V171" s="156">
        <v>9.0737240075614373E-2</v>
      </c>
      <c r="W171" s="156">
        <v>5.6710775047258983E-3</v>
      </c>
      <c r="X171" s="157">
        <f>H171/Q171</f>
        <v>126.65406427221173</v>
      </c>
      <c r="Y171" s="157">
        <v>2537.0880000000002</v>
      </c>
      <c r="Z171" s="157">
        <v>37.866985074626868</v>
      </c>
      <c r="AA171">
        <v>2</v>
      </c>
      <c r="AB171" t="s">
        <v>45</v>
      </c>
      <c r="AC171" t="s">
        <v>45</v>
      </c>
      <c r="AD171">
        <v>-76.981461899999999</v>
      </c>
      <c r="AE171">
        <v>38.907437000000002</v>
      </c>
    </row>
    <row r="172" spans="1:31" x14ac:dyDescent="0.25">
      <c r="A172" t="s">
        <v>45</v>
      </c>
      <c r="B172" t="s">
        <v>624</v>
      </c>
      <c r="C172" s="62">
        <v>7</v>
      </c>
      <c r="D172" t="s">
        <v>917</v>
      </c>
      <c r="E172" t="s">
        <v>384</v>
      </c>
      <c r="F172">
        <v>1000</v>
      </c>
      <c r="G172"/>
      <c r="H172">
        <v>84681</v>
      </c>
      <c r="I172">
        <v>22962320</v>
      </c>
      <c r="J172" t="s">
        <v>295</v>
      </c>
      <c r="K172" t="s">
        <v>45</v>
      </c>
      <c r="L172">
        <v>19456272</v>
      </c>
      <c r="M172" t="s">
        <v>827</v>
      </c>
      <c r="N172" t="s">
        <v>828</v>
      </c>
      <c r="O172">
        <v>42418592</v>
      </c>
      <c r="P172" t="s">
        <v>45</v>
      </c>
      <c r="Q172">
        <v>1038</v>
      </c>
      <c r="R172">
        <v>4</v>
      </c>
      <c r="S172">
        <v>557</v>
      </c>
      <c r="T172">
        <v>111</v>
      </c>
      <c r="U172" s="156">
        <v>0.53660886319845857</v>
      </c>
      <c r="V172" s="156">
        <v>0.1069364161849711</v>
      </c>
      <c r="W172" s="156">
        <v>3.8535645472061657E-3</v>
      </c>
      <c r="X172" s="157">
        <f>H172/Q172</f>
        <v>81.580924855491332</v>
      </c>
      <c r="Y172" s="157">
        <v>22962.32</v>
      </c>
      <c r="Z172" s="157">
        <v>271.16259845774141</v>
      </c>
      <c r="AB172" t="s">
        <v>45</v>
      </c>
      <c r="AC172" t="s">
        <v>45</v>
      </c>
      <c r="AD172">
        <v>-76.934399099999993</v>
      </c>
      <c r="AE172">
        <v>38.882637600000002</v>
      </c>
    </row>
    <row r="173" spans="1:31" x14ac:dyDescent="0.25">
      <c r="A173" t="s">
        <v>45</v>
      </c>
      <c r="B173" t="s">
        <v>624</v>
      </c>
      <c r="C173" s="62">
        <v>6</v>
      </c>
      <c r="D173" t="s">
        <v>918</v>
      </c>
      <c r="E173" t="s">
        <v>381</v>
      </c>
      <c r="F173">
        <v>1000</v>
      </c>
      <c r="G173" t="s">
        <v>65</v>
      </c>
      <c r="H173">
        <v>100671</v>
      </c>
      <c r="I173">
        <v>13246127</v>
      </c>
      <c r="J173" t="s">
        <v>295</v>
      </c>
      <c r="K173" t="s">
        <v>45</v>
      </c>
      <c r="L173">
        <v>17956752</v>
      </c>
      <c r="M173" t="s">
        <v>827</v>
      </c>
      <c r="N173" t="s">
        <v>828</v>
      </c>
      <c r="O173">
        <v>31202879</v>
      </c>
      <c r="P173" t="s">
        <v>45</v>
      </c>
      <c r="Q173">
        <v>958</v>
      </c>
      <c r="R173">
        <v>10</v>
      </c>
      <c r="S173">
        <v>405</v>
      </c>
      <c r="T173">
        <v>110</v>
      </c>
      <c r="U173" s="156">
        <v>0.42275574112734865</v>
      </c>
      <c r="V173" s="156">
        <v>0.11482254697286012</v>
      </c>
      <c r="W173" s="156">
        <v>1.0438413361169102E-2</v>
      </c>
      <c r="X173" s="157">
        <v>105.08455114822547</v>
      </c>
      <c r="Y173" s="157">
        <v>13246.127</v>
      </c>
      <c r="Z173" s="157">
        <v>131.57837907639737</v>
      </c>
      <c r="AA173">
        <v>2</v>
      </c>
      <c r="AB173" t="s">
        <v>45</v>
      </c>
      <c r="AC173" t="s">
        <v>45</v>
      </c>
      <c r="AD173">
        <v>-77.018128000000004</v>
      </c>
      <c r="AE173">
        <v>38.909942000000001</v>
      </c>
    </row>
    <row r="174" spans="1:31" x14ac:dyDescent="0.25">
      <c r="A174" s="3">
        <v>417</v>
      </c>
      <c r="B174" t="s">
        <v>625</v>
      </c>
      <c r="C174" s="62">
        <v>8</v>
      </c>
      <c r="D174" t="s">
        <v>156</v>
      </c>
      <c r="E174" t="s">
        <v>155</v>
      </c>
      <c r="F174">
        <v>600</v>
      </c>
      <c r="G174" s="101" t="s">
        <v>69</v>
      </c>
      <c r="H174">
        <v>153984</v>
      </c>
      <c r="I174" s="73">
        <v>30951777</v>
      </c>
      <c r="J174" t="s">
        <v>35</v>
      </c>
      <c r="K174">
        <v>2014</v>
      </c>
      <c r="L174">
        <v>0</v>
      </c>
      <c r="M174" t="s">
        <v>836</v>
      </c>
      <c r="O174" s="73">
        <v>35059047</v>
      </c>
      <c r="P174" t="s">
        <v>45</v>
      </c>
      <c r="Q174">
        <v>333</v>
      </c>
      <c r="R174">
        <v>0</v>
      </c>
      <c r="S174">
        <v>267</v>
      </c>
      <c r="T174">
        <v>110</v>
      </c>
      <c r="U174" s="156">
        <v>0.80180180180180205</v>
      </c>
      <c r="V174" s="156">
        <v>0.33033033033032999</v>
      </c>
      <c r="W174" s="156">
        <v>0</v>
      </c>
      <c r="X174" s="101">
        <v>462</v>
      </c>
      <c r="Y174" s="157">
        <v>51586.294999999998</v>
      </c>
      <c r="Z174" s="157">
        <v>201.00644872194499</v>
      </c>
      <c r="AA174">
        <v>1</v>
      </c>
      <c r="AB174" t="s">
        <v>714</v>
      </c>
      <c r="AC174" t="s">
        <v>58</v>
      </c>
      <c r="AD174">
        <v>-76.979900599999993</v>
      </c>
      <c r="AE174">
        <v>38.871702200000001</v>
      </c>
    </row>
    <row r="175" spans="1:31" x14ac:dyDescent="0.25">
      <c r="A175" s="3">
        <v>261</v>
      </c>
      <c r="B175" t="s">
        <v>625</v>
      </c>
      <c r="C175" s="62">
        <v>4</v>
      </c>
      <c r="D175" t="s">
        <v>158</v>
      </c>
      <c r="E175" t="s">
        <v>157</v>
      </c>
      <c r="F175">
        <v>516</v>
      </c>
      <c r="G175" s="101" t="s">
        <v>27</v>
      </c>
      <c r="H175">
        <v>113600</v>
      </c>
      <c r="I175" s="73">
        <v>9939007</v>
      </c>
      <c r="J175" t="s">
        <v>30</v>
      </c>
      <c r="K175" s="91">
        <v>2015</v>
      </c>
      <c r="L175">
        <v>59373105</v>
      </c>
      <c r="M175" s="53" t="s">
        <v>831</v>
      </c>
      <c r="N175" s="77">
        <v>2016</v>
      </c>
      <c r="O175" s="73">
        <v>78650000</v>
      </c>
      <c r="P175" t="s">
        <v>49</v>
      </c>
      <c r="Q175">
        <v>697</v>
      </c>
      <c r="R175">
        <v>21</v>
      </c>
      <c r="S175">
        <v>19</v>
      </c>
      <c r="T175">
        <v>47</v>
      </c>
      <c r="U175" s="156">
        <v>2.7259684361549501E-2</v>
      </c>
      <c r="V175" s="156">
        <v>6.7431850789096096E-2</v>
      </c>
      <c r="W175" s="156">
        <v>3.0129124820659998E-2</v>
      </c>
      <c r="X175" s="101">
        <v>163</v>
      </c>
      <c r="Y175" s="157">
        <v>19261.641472868199</v>
      </c>
      <c r="Z175" s="157">
        <v>87.491258802816901</v>
      </c>
      <c r="AA175">
        <v>1</v>
      </c>
      <c r="AB175" t="s">
        <v>715</v>
      </c>
      <c r="AC175" t="s">
        <v>50</v>
      </c>
      <c r="AD175">
        <v>-77.067907599999998</v>
      </c>
      <c r="AE175">
        <v>38.966445899999997</v>
      </c>
    </row>
    <row r="176" spans="1:31" s="52" customFormat="1" x14ac:dyDescent="0.25">
      <c r="A176" s="51">
        <v>193</v>
      </c>
      <c r="B176" s="52" t="s">
        <v>624</v>
      </c>
      <c r="C176" s="63">
        <v>4</v>
      </c>
      <c r="D176" s="77" t="s">
        <v>809</v>
      </c>
      <c r="E176" s="52" t="s">
        <v>594</v>
      </c>
      <c r="F176" s="51">
        <v>175</v>
      </c>
      <c r="G176" s="102" t="s">
        <v>27</v>
      </c>
      <c r="H176" s="51">
        <v>16468</v>
      </c>
      <c r="I176" s="57"/>
      <c r="J176" s="52" t="s">
        <v>295</v>
      </c>
      <c r="K176" s="52" t="s">
        <v>45</v>
      </c>
      <c r="L176" s="57"/>
      <c r="M176" s="93" t="s">
        <v>827</v>
      </c>
      <c r="N176" s="93" t="s">
        <v>828</v>
      </c>
      <c r="O176" s="57"/>
      <c r="P176" s="52" t="s">
        <v>45</v>
      </c>
      <c r="Q176" s="51"/>
      <c r="R176" s="51">
        <v>129</v>
      </c>
      <c r="S176" s="51">
        <v>40</v>
      </c>
      <c r="T176" s="51">
        <v>38</v>
      </c>
      <c r="U176" s="59">
        <v>0.116959064327485</v>
      </c>
      <c r="V176" s="59">
        <v>0.11111111111111099</v>
      </c>
      <c r="W176" s="59">
        <v>0.37719298245614002</v>
      </c>
      <c r="X176" s="51">
        <v>107</v>
      </c>
      <c r="Y176" s="61">
        <v>34576.559999999998</v>
      </c>
      <c r="Z176" s="61">
        <v>367.43368957979101</v>
      </c>
      <c r="AA176" s="52">
        <v>1</v>
      </c>
      <c r="AB176" s="52" t="s">
        <v>45</v>
      </c>
      <c r="AC176" s="52" t="s">
        <v>45</v>
      </c>
      <c r="AD176" s="52">
        <v>-77.032382400000003</v>
      </c>
      <c r="AE176" s="52">
        <v>38.962248299999999</v>
      </c>
    </row>
    <row r="177" spans="1:31" s="52" customFormat="1" x14ac:dyDescent="0.25">
      <c r="A177" s="51">
        <v>193</v>
      </c>
      <c r="B177" s="52" t="s">
        <v>624</v>
      </c>
      <c r="C177" s="63">
        <v>5</v>
      </c>
      <c r="D177" s="77" t="s">
        <v>810</v>
      </c>
      <c r="E177" s="52" t="s">
        <v>412</v>
      </c>
      <c r="F177" s="51">
        <v>200</v>
      </c>
      <c r="G177" s="102" t="s">
        <v>27</v>
      </c>
      <c r="H177" s="51">
        <v>20200</v>
      </c>
      <c r="I177" s="57">
        <v>6050898</v>
      </c>
      <c r="J177" s="52" t="s">
        <v>295</v>
      </c>
      <c r="K177" s="52" t="s">
        <v>45</v>
      </c>
      <c r="L177" s="57">
        <v>6410448</v>
      </c>
      <c r="M177" s="93" t="s">
        <v>827</v>
      </c>
      <c r="N177" s="93" t="s">
        <v>828</v>
      </c>
      <c r="O177" s="57">
        <v>12461346</v>
      </c>
      <c r="P177" s="52" t="s">
        <v>45</v>
      </c>
      <c r="Q177" s="51">
        <v>342</v>
      </c>
      <c r="R177" s="51">
        <v>129</v>
      </c>
      <c r="S177" s="51">
        <v>40</v>
      </c>
      <c r="T177" s="51">
        <v>38</v>
      </c>
      <c r="U177" s="59">
        <v>0.116959064327485</v>
      </c>
      <c r="V177" s="59">
        <v>0.11111111111111099</v>
      </c>
      <c r="W177" s="59">
        <v>0.37719298245614002</v>
      </c>
      <c r="X177" s="51">
        <v>107</v>
      </c>
      <c r="Y177" s="61">
        <v>30254.49</v>
      </c>
      <c r="Z177" s="61">
        <v>299.549405940594</v>
      </c>
      <c r="AA177" s="52">
        <v>1</v>
      </c>
      <c r="AB177" s="52" t="s">
        <v>45</v>
      </c>
      <c r="AC177" s="52" t="s">
        <v>45</v>
      </c>
      <c r="AD177" s="52">
        <v>-76.978301599999995</v>
      </c>
      <c r="AE177" s="52">
        <v>38.9363691</v>
      </c>
    </row>
    <row r="178" spans="1:31" s="52" customFormat="1" x14ac:dyDescent="0.25">
      <c r="A178" s="51" t="s">
        <v>45</v>
      </c>
      <c r="B178" s="52" t="s">
        <v>624</v>
      </c>
      <c r="C178" s="63">
        <v>5</v>
      </c>
      <c r="D178" s="77" t="s">
        <v>927</v>
      </c>
      <c r="E178" s="52" t="s">
        <v>444</v>
      </c>
      <c r="F178" s="51" t="s">
        <v>45</v>
      </c>
      <c r="G178" s="147" t="s">
        <v>824</v>
      </c>
      <c r="H178" s="51" t="s">
        <v>45</v>
      </c>
      <c r="I178" s="57">
        <v>237000</v>
      </c>
      <c r="J178" s="77" t="s">
        <v>295</v>
      </c>
      <c r="K178" s="52" t="s">
        <v>45</v>
      </c>
      <c r="L178" s="57">
        <v>0</v>
      </c>
      <c r="M178" s="93" t="s">
        <v>824</v>
      </c>
      <c r="N178" s="93" t="s">
        <v>45</v>
      </c>
      <c r="O178" s="57">
        <v>237000</v>
      </c>
      <c r="P178" s="52" t="s">
        <v>45</v>
      </c>
      <c r="Q178" s="51" t="s">
        <v>45</v>
      </c>
      <c r="R178" s="51" t="s">
        <v>45</v>
      </c>
      <c r="S178" s="51" t="s">
        <v>45</v>
      </c>
      <c r="T178" s="51" t="s">
        <v>45</v>
      </c>
      <c r="U178" s="59" t="s">
        <v>45</v>
      </c>
      <c r="V178" s="59" t="s">
        <v>45</v>
      </c>
      <c r="W178" s="59" t="s">
        <v>45</v>
      </c>
      <c r="X178" s="51" t="s">
        <v>45</v>
      </c>
      <c r="Y178" s="61" t="s">
        <v>45</v>
      </c>
      <c r="Z178" s="61" t="s">
        <v>45</v>
      </c>
      <c r="AA178" s="52">
        <v>0</v>
      </c>
      <c r="AB178" s="52" t="s">
        <v>45</v>
      </c>
      <c r="AC178" s="52" t="s">
        <v>45</v>
      </c>
      <c r="AD178" s="52">
        <v>-76.982394499999998</v>
      </c>
      <c r="AE178" s="52">
        <v>38.941080200000002</v>
      </c>
    </row>
    <row r="179" spans="1:31" x14ac:dyDescent="0.25">
      <c r="A179" s="3">
        <v>262</v>
      </c>
      <c r="B179" t="s">
        <v>625</v>
      </c>
      <c r="C179" s="62">
        <v>5</v>
      </c>
      <c r="D179" t="s">
        <v>161</v>
      </c>
      <c r="E179" t="s">
        <v>159</v>
      </c>
      <c r="F179">
        <v>500</v>
      </c>
      <c r="G179" s="101" t="s">
        <v>27</v>
      </c>
      <c r="H179">
        <v>101392</v>
      </c>
      <c r="I179" s="73">
        <v>19828246</v>
      </c>
      <c r="J179" s="88" t="s">
        <v>35</v>
      </c>
      <c r="K179">
        <v>2015</v>
      </c>
      <c r="L179">
        <v>0</v>
      </c>
      <c r="M179" t="s">
        <v>836</v>
      </c>
      <c r="O179" s="73">
        <v>20824380</v>
      </c>
      <c r="P179" t="s">
        <v>160</v>
      </c>
      <c r="Q179">
        <v>340</v>
      </c>
      <c r="R179">
        <v>17</v>
      </c>
      <c r="S179">
        <v>191</v>
      </c>
      <c r="T179">
        <v>56</v>
      </c>
      <c r="U179" s="156">
        <v>0.56176470588235305</v>
      </c>
      <c r="V179" s="156">
        <v>0.16470588235294101</v>
      </c>
      <c r="W179" s="156">
        <v>0.05</v>
      </c>
      <c r="X179" s="101">
        <v>298</v>
      </c>
      <c r="Y179">
        <v>39656.491999999998</v>
      </c>
      <c r="Z179">
        <v>195.56026116458901</v>
      </c>
      <c r="AA179">
        <v>1</v>
      </c>
      <c r="AB179" t="s">
        <v>714</v>
      </c>
      <c r="AC179" t="s">
        <v>70</v>
      </c>
      <c r="AD179">
        <v>-76.977476800000005</v>
      </c>
      <c r="AE179">
        <v>38.924996899999996</v>
      </c>
    </row>
    <row r="180" spans="1:31" x14ac:dyDescent="0.25">
      <c r="A180" s="3">
        <v>370</v>
      </c>
      <c r="B180" t="s">
        <v>625</v>
      </c>
      <c r="C180" s="62">
        <v>5</v>
      </c>
      <c r="D180" t="s">
        <v>163</v>
      </c>
      <c r="E180" t="s">
        <v>162</v>
      </c>
      <c r="F180">
        <v>530</v>
      </c>
      <c r="G180" s="101" t="s">
        <v>27</v>
      </c>
      <c r="H180">
        <v>100000</v>
      </c>
      <c r="I180" s="73">
        <v>10253618</v>
      </c>
      <c r="J180" t="s">
        <v>35</v>
      </c>
      <c r="K180">
        <v>2011</v>
      </c>
      <c r="L180">
        <v>0</v>
      </c>
      <c r="M180" t="s">
        <v>836</v>
      </c>
      <c r="O180" s="73">
        <v>10273670</v>
      </c>
      <c r="P180" t="s">
        <v>160</v>
      </c>
      <c r="Q180">
        <v>297</v>
      </c>
      <c r="R180">
        <v>3</v>
      </c>
      <c r="S180">
        <v>185</v>
      </c>
      <c r="T180">
        <v>44</v>
      </c>
      <c r="U180" s="156">
        <v>0.62289562289562295</v>
      </c>
      <c r="V180" s="156">
        <v>0.148148148148148</v>
      </c>
      <c r="W180" s="156">
        <v>1.01010101010101E-2</v>
      </c>
      <c r="X180" s="101">
        <v>337</v>
      </c>
      <c r="Y180">
        <v>19346.4490566038</v>
      </c>
      <c r="Z180">
        <v>102.53618</v>
      </c>
      <c r="AA180">
        <v>1</v>
      </c>
      <c r="AB180" t="s">
        <v>717</v>
      </c>
      <c r="AC180" t="s">
        <v>70</v>
      </c>
      <c r="AD180">
        <v>-77.005475000000004</v>
      </c>
      <c r="AE180">
        <v>38.914234999999998</v>
      </c>
    </row>
    <row r="181" spans="1:31" x14ac:dyDescent="0.25">
      <c r="A181" s="3">
        <v>264</v>
      </c>
      <c r="B181" t="s">
        <v>625</v>
      </c>
      <c r="C181" s="62">
        <v>4</v>
      </c>
      <c r="D181" t="s">
        <v>842</v>
      </c>
      <c r="E181" t="s">
        <v>164</v>
      </c>
      <c r="F181">
        <v>400</v>
      </c>
      <c r="G181" s="101" t="s">
        <v>65</v>
      </c>
      <c r="H181">
        <v>63000</v>
      </c>
      <c r="I181" s="73">
        <v>14206295</v>
      </c>
      <c r="J181" t="s">
        <v>35</v>
      </c>
      <c r="K181">
        <v>2012</v>
      </c>
      <c r="L181">
        <v>0</v>
      </c>
      <c r="M181" t="s">
        <v>836</v>
      </c>
      <c r="O181" s="73">
        <v>14545500</v>
      </c>
      <c r="Q181">
        <v>349</v>
      </c>
      <c r="R181">
        <v>106</v>
      </c>
      <c r="S181">
        <v>183</v>
      </c>
      <c r="T181">
        <v>50</v>
      </c>
      <c r="U181" s="156">
        <v>0.52435530085959903</v>
      </c>
      <c r="V181" s="156">
        <v>0.14326647564469899</v>
      </c>
      <c r="W181" s="156">
        <v>0.30372492836676201</v>
      </c>
      <c r="X181" s="101">
        <v>181</v>
      </c>
      <c r="Y181">
        <v>35515.737500000003</v>
      </c>
      <c r="Z181">
        <v>225.496746031746</v>
      </c>
      <c r="AA181">
        <v>1</v>
      </c>
      <c r="AB181" t="s">
        <v>714</v>
      </c>
      <c r="AC181" t="s">
        <v>66</v>
      </c>
      <c r="AD181">
        <v>-76.999775900000003</v>
      </c>
      <c r="AE181">
        <v>38.959784900000002</v>
      </c>
    </row>
    <row r="182" spans="1:31" x14ac:dyDescent="0.25">
      <c r="A182" s="3">
        <v>104</v>
      </c>
      <c r="B182" t="s">
        <v>624</v>
      </c>
      <c r="C182" s="62">
        <v>1</v>
      </c>
      <c r="D182" t="s">
        <v>811</v>
      </c>
      <c r="E182" t="s">
        <v>393</v>
      </c>
      <c r="F182" s="3">
        <v>225</v>
      </c>
      <c r="G182" s="101" t="s">
        <v>88</v>
      </c>
      <c r="H182" s="3">
        <v>15500</v>
      </c>
      <c r="I182" s="50">
        <v>3701585</v>
      </c>
      <c r="J182" t="s">
        <v>295</v>
      </c>
      <c r="K182" t="s">
        <v>45</v>
      </c>
      <c r="L182" s="50">
        <v>3561360</v>
      </c>
      <c r="M182" s="104" t="s">
        <v>827</v>
      </c>
      <c r="N182" s="104" t="s">
        <v>828</v>
      </c>
      <c r="O182" s="50">
        <v>7262945</v>
      </c>
      <c r="P182" t="s">
        <v>45</v>
      </c>
      <c r="Q182" s="3">
        <v>190</v>
      </c>
      <c r="R182" s="3">
        <v>36</v>
      </c>
      <c r="S182" s="3">
        <v>0</v>
      </c>
      <c r="T182" s="3">
        <v>6</v>
      </c>
      <c r="U182" s="58">
        <v>0</v>
      </c>
      <c r="V182" s="58">
        <v>3.1578947368421102E-2</v>
      </c>
      <c r="W182" s="58">
        <v>0.18947368421052599</v>
      </c>
      <c r="X182" s="3">
        <v>82</v>
      </c>
      <c r="Y182" s="60">
        <v>16451.4888888889</v>
      </c>
      <c r="Z182" s="60">
        <v>238.811935483871</v>
      </c>
      <c r="AA182">
        <v>1</v>
      </c>
      <c r="AB182" t="s">
        <v>45</v>
      </c>
      <c r="AC182" t="s">
        <v>45</v>
      </c>
      <c r="AD182">
        <v>-77.035776799999994</v>
      </c>
      <c r="AE182">
        <v>38.9285225</v>
      </c>
    </row>
    <row r="183" spans="1:31" x14ac:dyDescent="0.25">
      <c r="A183" s="3">
        <v>266</v>
      </c>
      <c r="B183" t="s">
        <v>625</v>
      </c>
      <c r="C183" s="62">
        <v>8</v>
      </c>
      <c r="D183" t="s">
        <v>167</v>
      </c>
      <c r="E183" t="s">
        <v>166</v>
      </c>
      <c r="F183">
        <v>480</v>
      </c>
      <c r="G183" s="101" t="s">
        <v>27</v>
      </c>
      <c r="H183">
        <v>65000</v>
      </c>
      <c r="I183" s="73">
        <v>595860</v>
      </c>
      <c r="J183" t="s">
        <v>35</v>
      </c>
      <c r="K183">
        <v>2012</v>
      </c>
      <c r="L183">
        <v>0</v>
      </c>
      <c r="M183" t="s">
        <v>836</v>
      </c>
      <c r="O183" s="73">
        <v>595860</v>
      </c>
      <c r="P183" t="s">
        <v>130</v>
      </c>
      <c r="Q183">
        <v>478</v>
      </c>
      <c r="R183">
        <v>8</v>
      </c>
      <c r="S183">
        <v>226</v>
      </c>
      <c r="T183">
        <v>53</v>
      </c>
      <c r="U183" s="156">
        <v>0.47280334728033502</v>
      </c>
      <c r="V183" s="156">
        <v>0.110878661087866</v>
      </c>
      <c r="W183" s="156">
        <v>1.6736401673640201E-2</v>
      </c>
      <c r="X183" s="101">
        <v>136</v>
      </c>
      <c r="Y183">
        <v>1241.375</v>
      </c>
      <c r="Z183">
        <v>9.1670769230769196</v>
      </c>
      <c r="AA183">
        <v>1</v>
      </c>
      <c r="AB183" t="s">
        <v>714</v>
      </c>
      <c r="AC183" t="s">
        <v>116</v>
      </c>
      <c r="AD183">
        <v>-77.013259899999994</v>
      </c>
      <c r="AE183">
        <v>38.8282308</v>
      </c>
    </row>
    <row r="184" spans="1:31" x14ac:dyDescent="0.25">
      <c r="A184" s="3">
        <v>228</v>
      </c>
      <c r="B184" t="s">
        <v>624</v>
      </c>
      <c r="C184" s="62">
        <v>5</v>
      </c>
      <c r="D184" t="s">
        <v>396</v>
      </c>
      <c r="E184" t="s">
        <v>395</v>
      </c>
      <c r="F184" s="3">
        <v>135</v>
      </c>
      <c r="G184" s="101" t="s">
        <v>27</v>
      </c>
      <c r="H184" s="3">
        <v>13200</v>
      </c>
      <c r="I184" s="50">
        <v>227328</v>
      </c>
      <c r="J184" t="s">
        <v>295</v>
      </c>
      <c r="K184" t="s">
        <v>45</v>
      </c>
      <c r="L184" s="50">
        <v>1387056</v>
      </c>
      <c r="M184" s="104" t="s">
        <v>827</v>
      </c>
      <c r="N184" s="104" t="s">
        <v>828</v>
      </c>
      <c r="O184" s="50">
        <v>1614384</v>
      </c>
      <c r="P184" t="s">
        <v>45</v>
      </c>
      <c r="Q184" s="3">
        <v>74</v>
      </c>
      <c r="R184" s="3">
        <v>0</v>
      </c>
      <c r="S184" s="3">
        <v>10</v>
      </c>
      <c r="T184" s="3">
        <v>5</v>
      </c>
      <c r="U184" s="58">
        <v>0.135135135135135</v>
      </c>
      <c r="V184" s="58">
        <v>6.7567567567567599E-2</v>
      </c>
      <c r="W184" s="58">
        <v>0</v>
      </c>
      <c r="X184" s="3">
        <v>178</v>
      </c>
      <c r="Y184" s="60">
        <v>1683.9111111111099</v>
      </c>
      <c r="Z184" s="60">
        <v>17.2218181818182</v>
      </c>
      <c r="AA184">
        <v>1</v>
      </c>
      <c r="AB184" t="s">
        <v>45</v>
      </c>
      <c r="AC184" t="s">
        <v>45</v>
      </c>
      <c r="AD184">
        <v>-77.002039600000003</v>
      </c>
      <c r="AE184">
        <v>38.923428399999999</v>
      </c>
    </row>
    <row r="185" spans="1:31" x14ac:dyDescent="0.25">
      <c r="A185" s="3">
        <v>271</v>
      </c>
      <c r="B185" t="s">
        <v>625</v>
      </c>
      <c r="C185" s="62">
        <v>6</v>
      </c>
      <c r="D185" t="s">
        <v>169</v>
      </c>
      <c r="E185" t="s">
        <v>168</v>
      </c>
      <c r="F185">
        <v>362</v>
      </c>
      <c r="G185" s="101" t="s">
        <v>27</v>
      </c>
      <c r="H185">
        <v>66896</v>
      </c>
      <c r="I185" s="73">
        <v>11489803</v>
      </c>
      <c r="J185" t="s">
        <v>35</v>
      </c>
      <c r="K185">
        <v>2013</v>
      </c>
      <c r="L185">
        <v>-1026290</v>
      </c>
      <c r="M185" t="s">
        <v>836</v>
      </c>
      <c r="O185" s="73">
        <v>11762825</v>
      </c>
      <c r="P185" t="s">
        <v>137</v>
      </c>
      <c r="Q185">
        <v>340</v>
      </c>
      <c r="R185">
        <v>3</v>
      </c>
      <c r="S185">
        <v>109</v>
      </c>
      <c r="T185">
        <v>31</v>
      </c>
      <c r="U185" s="156">
        <v>0.32058823529411801</v>
      </c>
      <c r="V185" s="156">
        <v>9.1176470588235303E-2</v>
      </c>
      <c r="W185" s="156">
        <v>8.8235294117647092E-3</v>
      </c>
      <c r="X185" s="101">
        <v>197</v>
      </c>
      <c r="Y185">
        <v>31739.787292817698</v>
      </c>
      <c r="Z185">
        <v>171.75620365941199</v>
      </c>
      <c r="AA185">
        <v>1</v>
      </c>
      <c r="AB185" t="s">
        <v>714</v>
      </c>
      <c r="AC185" t="s">
        <v>34</v>
      </c>
      <c r="AD185">
        <v>-76.996399199999999</v>
      </c>
      <c r="AE185">
        <v>38.898514400000003</v>
      </c>
    </row>
    <row r="186" spans="1:31" x14ac:dyDescent="0.25">
      <c r="A186" s="3">
        <v>884</v>
      </c>
      <c r="B186" t="s">
        <v>625</v>
      </c>
      <c r="C186" s="62">
        <v>5</v>
      </c>
      <c r="D186" t="s">
        <v>171</v>
      </c>
      <c r="E186" t="s">
        <v>170</v>
      </c>
      <c r="F186">
        <v>350</v>
      </c>
      <c r="G186" s="101" t="s">
        <v>88</v>
      </c>
      <c r="H186">
        <v>65528</v>
      </c>
      <c r="I186" s="73">
        <v>16352780</v>
      </c>
      <c r="J186" t="s">
        <v>39</v>
      </c>
      <c r="K186">
        <v>2006</v>
      </c>
      <c r="L186">
        <v>0</v>
      </c>
      <c r="M186" t="s">
        <v>836</v>
      </c>
      <c r="O186" s="92">
        <v>16352780</v>
      </c>
      <c r="Q186">
        <v>350</v>
      </c>
      <c r="R186">
        <v>2</v>
      </c>
      <c r="S186">
        <v>0</v>
      </c>
      <c r="T186">
        <v>41</v>
      </c>
      <c r="U186" s="156">
        <v>0</v>
      </c>
      <c r="V186" s="156">
        <v>0.11714285714285699</v>
      </c>
      <c r="W186" s="156">
        <v>5.7142857142857099E-3</v>
      </c>
      <c r="X186" s="101">
        <v>187</v>
      </c>
      <c r="Y186">
        <v>46722.228571428597</v>
      </c>
      <c r="Z186">
        <v>249.55408375045801</v>
      </c>
      <c r="AA186">
        <v>1</v>
      </c>
      <c r="AB186" t="s">
        <v>715</v>
      </c>
      <c r="AC186" t="s">
        <v>716</v>
      </c>
      <c r="AD186">
        <v>-76.992102000000003</v>
      </c>
      <c r="AE186">
        <v>38.931989999999999</v>
      </c>
    </row>
    <row r="187" spans="1:31" x14ac:dyDescent="0.25">
      <c r="A187" s="3" t="s">
        <v>45</v>
      </c>
      <c r="B187" t="s">
        <v>625</v>
      </c>
      <c r="C187" s="62">
        <v>4</v>
      </c>
      <c r="D187" t="s">
        <v>853</v>
      </c>
      <c r="E187" t="s">
        <v>172</v>
      </c>
      <c r="F187">
        <v>550</v>
      </c>
      <c r="G187" s="101" t="s">
        <v>69</v>
      </c>
      <c r="H187">
        <v>11000</v>
      </c>
      <c r="I187" s="73">
        <v>874564</v>
      </c>
      <c r="J187" t="s">
        <v>30</v>
      </c>
      <c r="K187" s="3" t="s">
        <v>45</v>
      </c>
      <c r="L187">
        <v>50026000</v>
      </c>
      <c r="M187" s="53" t="s">
        <v>829</v>
      </c>
      <c r="N187">
        <v>2018</v>
      </c>
      <c r="O187">
        <v>53650564</v>
      </c>
      <c r="P187" t="s">
        <v>45</v>
      </c>
      <c r="Q187" t="s">
        <v>45</v>
      </c>
      <c r="R187" t="s">
        <v>45</v>
      </c>
      <c r="S187" t="s">
        <v>45</v>
      </c>
      <c r="T187" t="s">
        <v>45</v>
      </c>
      <c r="U187" t="s">
        <v>45</v>
      </c>
      <c r="V187" t="s">
        <v>45</v>
      </c>
      <c r="W187" t="s">
        <v>45</v>
      </c>
      <c r="X187" s="101" t="s">
        <v>45</v>
      </c>
      <c r="Y187" t="s">
        <v>45</v>
      </c>
      <c r="Z187">
        <v>79.505818181818199</v>
      </c>
      <c r="AA187">
        <v>0</v>
      </c>
      <c r="AB187" t="s">
        <v>45</v>
      </c>
      <c r="AC187" t="s">
        <v>45</v>
      </c>
      <c r="AD187">
        <v>-77.027342700000005</v>
      </c>
      <c r="AE187">
        <v>38.943946099999998</v>
      </c>
    </row>
    <row r="188" spans="1:31" x14ac:dyDescent="0.25">
      <c r="A188" s="3" t="s">
        <v>45</v>
      </c>
      <c r="B188" t="s">
        <v>625</v>
      </c>
      <c r="C188" s="62">
        <v>8</v>
      </c>
      <c r="D188" t="s">
        <v>866</v>
      </c>
      <c r="E188" t="s">
        <v>280</v>
      </c>
      <c r="F188">
        <v>400</v>
      </c>
      <c r="G188" s="100" t="s">
        <v>824</v>
      </c>
      <c r="H188">
        <v>110800</v>
      </c>
      <c r="I188" s="73">
        <v>0</v>
      </c>
      <c r="J188" t="s">
        <v>30</v>
      </c>
      <c r="K188" t="s">
        <v>45</v>
      </c>
      <c r="L188">
        <v>0</v>
      </c>
      <c r="M188" s="53" t="s">
        <v>45</v>
      </c>
      <c r="O188">
        <v>0</v>
      </c>
      <c r="P188" t="s">
        <v>45</v>
      </c>
      <c r="Q188" t="s">
        <v>45</v>
      </c>
      <c r="R188" t="s">
        <v>45</v>
      </c>
      <c r="S188" t="s">
        <v>45</v>
      </c>
      <c r="T188" t="s">
        <v>45</v>
      </c>
      <c r="U188" t="s">
        <v>45</v>
      </c>
      <c r="V188" t="s">
        <v>45</v>
      </c>
      <c r="W188" t="s">
        <v>45</v>
      </c>
      <c r="X188" s="101" t="s">
        <v>45</v>
      </c>
      <c r="Y188" t="s">
        <v>45</v>
      </c>
      <c r="Z188">
        <v>0</v>
      </c>
      <c r="AA188">
        <v>0</v>
      </c>
      <c r="AB188" t="s">
        <v>45</v>
      </c>
      <c r="AC188" t="s">
        <v>45</v>
      </c>
      <c r="AD188">
        <v>-76.986447999999996</v>
      </c>
      <c r="AE188">
        <v>38.844475000000003</v>
      </c>
    </row>
    <row r="189" spans="1:31" x14ac:dyDescent="0.25">
      <c r="A189" s="3">
        <v>308</v>
      </c>
      <c r="B189" t="s">
        <v>625</v>
      </c>
      <c r="C189" s="62">
        <v>8</v>
      </c>
      <c r="D189" t="s">
        <v>622</v>
      </c>
      <c r="E189" t="s">
        <v>621</v>
      </c>
      <c r="F189">
        <v>248</v>
      </c>
      <c r="G189" s="101" t="s">
        <v>27</v>
      </c>
      <c r="H189">
        <v>77700</v>
      </c>
      <c r="I189" s="73">
        <v>0</v>
      </c>
      <c r="J189" t="s">
        <v>30</v>
      </c>
      <c r="K189" t="s">
        <v>45</v>
      </c>
      <c r="L189">
        <v>0</v>
      </c>
      <c r="M189" t="s">
        <v>836</v>
      </c>
      <c r="O189" s="73">
        <v>52963</v>
      </c>
      <c r="P189" t="s">
        <v>115</v>
      </c>
      <c r="Q189">
        <v>244</v>
      </c>
      <c r="R189">
        <v>0</v>
      </c>
      <c r="S189">
        <v>207</v>
      </c>
      <c r="T189">
        <v>34</v>
      </c>
      <c r="U189">
        <v>0.84836065573770503</v>
      </c>
      <c r="V189">
        <v>0.13934426229508201</v>
      </c>
      <c r="W189">
        <v>0</v>
      </c>
      <c r="X189" s="101" t="s">
        <v>45</v>
      </c>
      <c r="Y189">
        <v>0</v>
      </c>
      <c r="Z189">
        <v>0</v>
      </c>
      <c r="AA189">
        <v>1</v>
      </c>
      <c r="AB189" t="s">
        <v>713</v>
      </c>
      <c r="AC189" t="s">
        <v>116</v>
      </c>
      <c r="AD189">
        <v>-76.9836028</v>
      </c>
      <c r="AE189">
        <v>38.841696399999996</v>
      </c>
    </row>
    <row r="190" spans="1:31" x14ac:dyDescent="0.25">
      <c r="A190" s="3">
        <v>265</v>
      </c>
      <c r="B190" t="s">
        <v>625</v>
      </c>
      <c r="C190" s="62">
        <v>5</v>
      </c>
      <c r="D190" s="53" t="s">
        <v>863</v>
      </c>
      <c r="E190" t="s">
        <v>282</v>
      </c>
      <c r="F190">
        <v>0</v>
      </c>
      <c r="G190" s="101" t="s">
        <v>14</v>
      </c>
      <c r="H190">
        <v>45800</v>
      </c>
      <c r="I190" s="73">
        <v>757876.13460015797</v>
      </c>
      <c r="J190" t="s">
        <v>30</v>
      </c>
      <c r="K190" t="s">
        <v>45</v>
      </c>
      <c r="L190">
        <v>0</v>
      </c>
      <c r="M190" t="s">
        <v>836</v>
      </c>
      <c r="O190" s="73">
        <v>757876.13460015797</v>
      </c>
      <c r="P190" t="s">
        <v>45</v>
      </c>
      <c r="Q190">
        <v>56</v>
      </c>
      <c r="R190">
        <v>4</v>
      </c>
      <c r="S190">
        <v>29</v>
      </c>
      <c r="T190">
        <v>0</v>
      </c>
      <c r="U190">
        <v>0.51785714285714302</v>
      </c>
      <c r="V190">
        <v>0</v>
      </c>
      <c r="W190">
        <v>7.1428571428571397E-2</v>
      </c>
      <c r="X190" s="101">
        <v>1438</v>
      </c>
      <c r="Y190">
        <v>6315.63445500132</v>
      </c>
      <c r="Z190">
        <v>16.5475138558986</v>
      </c>
      <c r="AA190">
        <v>1</v>
      </c>
      <c r="AB190" t="s">
        <v>45</v>
      </c>
      <c r="AC190" t="s">
        <v>45</v>
      </c>
      <c r="AD190">
        <v>-77.007249799999997</v>
      </c>
      <c r="AE190">
        <v>38.9529268</v>
      </c>
    </row>
    <row r="191" spans="1:31" x14ac:dyDescent="0.25">
      <c r="A191" s="3">
        <v>273</v>
      </c>
      <c r="B191" t="s">
        <v>625</v>
      </c>
      <c r="C191" s="62">
        <v>3</v>
      </c>
      <c r="D191" t="s">
        <v>175</v>
      </c>
      <c r="E191" t="s">
        <v>174</v>
      </c>
      <c r="F191">
        <v>370</v>
      </c>
      <c r="G191" s="101" t="s">
        <v>27</v>
      </c>
      <c r="H191">
        <v>60969</v>
      </c>
      <c r="I191" s="73">
        <v>34565362</v>
      </c>
      <c r="J191" t="s">
        <v>39</v>
      </c>
      <c r="K191">
        <v>2015</v>
      </c>
      <c r="L191">
        <v>-500000</v>
      </c>
      <c r="M191" t="s">
        <v>836</v>
      </c>
      <c r="O191" s="73">
        <v>37197238</v>
      </c>
      <c r="P191" t="s">
        <v>108</v>
      </c>
      <c r="Q191">
        <v>302</v>
      </c>
      <c r="R191">
        <v>34</v>
      </c>
      <c r="S191">
        <v>4</v>
      </c>
      <c r="T191">
        <v>12</v>
      </c>
      <c r="U191">
        <v>1.3245033112582801E-2</v>
      </c>
      <c r="V191">
        <v>3.9735099337748297E-2</v>
      </c>
      <c r="W191">
        <v>0.112582781456954</v>
      </c>
      <c r="X191" s="101">
        <v>202</v>
      </c>
      <c r="Y191">
        <v>93419.897297297299</v>
      </c>
      <c r="Z191">
        <v>566.93339237973396</v>
      </c>
      <c r="AA191">
        <v>1</v>
      </c>
      <c r="AB191" t="s">
        <v>715</v>
      </c>
      <c r="AC191" t="s">
        <v>50</v>
      </c>
      <c r="AD191">
        <v>-77.087418</v>
      </c>
      <c r="AE191">
        <v>38.934026000000003</v>
      </c>
    </row>
    <row r="192" spans="1:31" x14ac:dyDescent="0.25">
      <c r="A192" s="3">
        <v>284</v>
      </c>
      <c r="B192" t="s">
        <v>625</v>
      </c>
      <c r="C192" s="62">
        <v>1</v>
      </c>
      <c r="D192" t="s">
        <v>178</v>
      </c>
      <c r="E192" t="s">
        <v>176</v>
      </c>
      <c r="F192">
        <v>470</v>
      </c>
      <c r="G192" s="101" t="s">
        <v>27</v>
      </c>
      <c r="H192">
        <v>162688</v>
      </c>
      <c r="I192" s="73">
        <v>2970097</v>
      </c>
      <c r="J192" t="s">
        <v>30</v>
      </c>
      <c r="K192" s="91">
        <v>2015</v>
      </c>
      <c r="L192">
        <v>54503000</v>
      </c>
      <c r="M192" s="53" t="s">
        <v>831</v>
      </c>
      <c r="N192" s="77">
        <v>2017</v>
      </c>
      <c r="O192" s="73">
        <v>64904196</v>
      </c>
      <c r="P192" t="s">
        <v>177</v>
      </c>
      <c r="Q192">
        <v>393</v>
      </c>
      <c r="R192">
        <v>189</v>
      </c>
      <c r="S192">
        <v>143</v>
      </c>
      <c r="T192">
        <v>41</v>
      </c>
      <c r="U192">
        <v>0.36386768447837098</v>
      </c>
      <c r="V192">
        <v>0.10432569974554699</v>
      </c>
      <c r="W192">
        <v>0.480916030534351</v>
      </c>
      <c r="X192" s="101">
        <v>414</v>
      </c>
      <c r="Y192">
        <v>6319.35531914894</v>
      </c>
      <c r="Z192">
        <v>18.2563987509835</v>
      </c>
      <c r="AA192">
        <v>1</v>
      </c>
      <c r="AB192" t="s">
        <v>713</v>
      </c>
      <c r="AC192" t="s">
        <v>95</v>
      </c>
      <c r="AD192">
        <v>-77.041636100000005</v>
      </c>
      <c r="AE192">
        <v>38.918393799999997</v>
      </c>
    </row>
    <row r="193" spans="1:31" x14ac:dyDescent="0.25">
      <c r="A193" s="3" t="s">
        <v>45</v>
      </c>
      <c r="B193" t="s">
        <v>625</v>
      </c>
      <c r="C193" s="62">
        <v>5</v>
      </c>
      <c r="D193" t="s">
        <v>862</v>
      </c>
      <c r="E193" t="s">
        <v>284</v>
      </c>
      <c r="F193">
        <v>400</v>
      </c>
      <c r="G193" s="100" t="s">
        <v>824</v>
      </c>
      <c r="H193">
        <v>103800</v>
      </c>
      <c r="I193" s="73">
        <v>0</v>
      </c>
      <c r="J193" t="s">
        <v>30</v>
      </c>
      <c r="K193" t="s">
        <v>45</v>
      </c>
      <c r="L193">
        <v>0</v>
      </c>
      <c r="M193" s="53" t="s">
        <v>45</v>
      </c>
      <c r="O193">
        <v>0</v>
      </c>
      <c r="P193" t="s">
        <v>45</v>
      </c>
      <c r="Q193" t="s">
        <v>45</v>
      </c>
      <c r="R193" t="s">
        <v>45</v>
      </c>
      <c r="S193" t="s">
        <v>45</v>
      </c>
      <c r="T193" t="s">
        <v>45</v>
      </c>
      <c r="U193" t="s">
        <v>45</v>
      </c>
      <c r="V193" t="s">
        <v>45</v>
      </c>
      <c r="W193" t="s">
        <v>45</v>
      </c>
      <c r="X193" s="101" t="s">
        <v>45</v>
      </c>
      <c r="Y193" t="s">
        <v>45</v>
      </c>
      <c r="Z193">
        <v>0</v>
      </c>
      <c r="AA193">
        <v>0</v>
      </c>
      <c r="AB193" t="s">
        <v>45</v>
      </c>
      <c r="AC193" t="s">
        <v>45</v>
      </c>
      <c r="AD193">
        <v>-76.957534300000006</v>
      </c>
      <c r="AE193">
        <v>38.927279400000003</v>
      </c>
    </row>
    <row r="194" spans="1:31" x14ac:dyDescent="0.25">
      <c r="A194" s="3" t="s">
        <v>45</v>
      </c>
      <c r="B194" t="s">
        <v>624</v>
      </c>
      <c r="C194" s="62">
        <v>7</v>
      </c>
      <c r="D194" s="77" t="s">
        <v>926</v>
      </c>
      <c r="E194" t="s">
        <v>481</v>
      </c>
      <c r="F194" s="3" t="s">
        <v>45</v>
      </c>
      <c r="G194" s="100" t="s">
        <v>824</v>
      </c>
      <c r="H194" s="3" t="s">
        <v>45</v>
      </c>
      <c r="I194" s="50">
        <v>691425</v>
      </c>
      <c r="J194" s="53" t="s">
        <v>295</v>
      </c>
      <c r="K194" t="s">
        <v>45</v>
      </c>
      <c r="L194" s="50">
        <v>0</v>
      </c>
      <c r="M194" s="104" t="s">
        <v>824</v>
      </c>
      <c r="N194" s="104" t="s">
        <v>45</v>
      </c>
      <c r="O194" s="50">
        <v>691425</v>
      </c>
      <c r="P194" t="s">
        <v>45</v>
      </c>
      <c r="Q194" s="3" t="s">
        <v>45</v>
      </c>
      <c r="R194" s="3" t="s">
        <v>45</v>
      </c>
      <c r="S194" s="3" t="s">
        <v>45</v>
      </c>
      <c r="T194" s="3" t="s">
        <v>45</v>
      </c>
      <c r="U194" s="58" t="s">
        <v>45</v>
      </c>
      <c r="V194" s="58" t="s">
        <v>45</v>
      </c>
      <c r="W194" s="58" t="s">
        <v>45</v>
      </c>
      <c r="X194" s="3" t="s">
        <v>45</v>
      </c>
      <c r="Y194" s="60" t="s">
        <v>45</v>
      </c>
      <c r="Z194" s="60" t="s">
        <v>45</v>
      </c>
      <c r="AA194">
        <v>0</v>
      </c>
      <c r="AB194" t="s">
        <v>45</v>
      </c>
      <c r="AC194" t="s">
        <v>45</v>
      </c>
      <c r="AD194">
        <v>-76.942585800000003</v>
      </c>
      <c r="AE194">
        <v>38.894125000000003</v>
      </c>
    </row>
    <row r="195" spans="1:31" x14ac:dyDescent="0.25">
      <c r="A195" s="3">
        <v>135</v>
      </c>
      <c r="B195" t="s">
        <v>624</v>
      </c>
      <c r="C195" s="62">
        <v>5</v>
      </c>
      <c r="D195" t="s">
        <v>822</v>
      </c>
      <c r="E195" t="s">
        <v>397</v>
      </c>
      <c r="F195" s="3">
        <v>500</v>
      </c>
      <c r="G195" s="101" t="s">
        <v>65</v>
      </c>
      <c r="H195" s="3">
        <v>56927</v>
      </c>
      <c r="I195" s="50">
        <v>6686938</v>
      </c>
      <c r="J195" t="s">
        <v>295</v>
      </c>
      <c r="K195" t="s">
        <v>45</v>
      </c>
      <c r="L195" s="50">
        <v>7141464</v>
      </c>
      <c r="M195" s="104" t="s">
        <v>827</v>
      </c>
      <c r="N195" s="104" t="s">
        <v>828</v>
      </c>
      <c r="O195" s="50">
        <v>13828402</v>
      </c>
      <c r="P195" t="s">
        <v>45</v>
      </c>
      <c r="Q195" s="3">
        <v>381</v>
      </c>
      <c r="R195" s="3">
        <v>8</v>
      </c>
      <c r="S195" s="3">
        <v>237</v>
      </c>
      <c r="T195" s="3">
        <v>35</v>
      </c>
      <c r="U195" s="58">
        <v>0.62204724409448797</v>
      </c>
      <c r="V195" s="58">
        <v>9.1863517060367494E-2</v>
      </c>
      <c r="W195" s="58">
        <v>2.0997375328084E-2</v>
      </c>
      <c r="X195" s="3">
        <v>149</v>
      </c>
      <c r="Y195" s="60">
        <v>13373.876</v>
      </c>
      <c r="Z195" s="60">
        <v>117.46513956470601</v>
      </c>
      <c r="AA195">
        <v>1</v>
      </c>
      <c r="AB195" t="s">
        <v>45</v>
      </c>
      <c r="AC195" t="s">
        <v>45</v>
      </c>
      <c r="AD195">
        <v>-76.986328099999994</v>
      </c>
      <c r="AE195">
        <v>38.929568600000003</v>
      </c>
    </row>
    <row r="196" spans="1:31" x14ac:dyDescent="0.25">
      <c r="A196" s="3" t="s">
        <v>45</v>
      </c>
      <c r="B196" t="s">
        <v>624</v>
      </c>
      <c r="C196" s="62">
        <v>4</v>
      </c>
      <c r="D196" s="52" t="s">
        <v>925</v>
      </c>
      <c r="E196" t="s">
        <v>483</v>
      </c>
      <c r="F196" s="3" t="s">
        <v>45</v>
      </c>
      <c r="G196" s="100" t="s">
        <v>824</v>
      </c>
      <c r="H196" s="3" t="s">
        <v>45</v>
      </c>
      <c r="I196" s="50">
        <v>843148</v>
      </c>
      <c r="J196" s="53" t="s">
        <v>295</v>
      </c>
      <c r="K196" t="s">
        <v>45</v>
      </c>
      <c r="L196" s="50">
        <v>0</v>
      </c>
      <c r="M196" s="104" t="s">
        <v>824</v>
      </c>
      <c r="N196" s="104" t="s">
        <v>45</v>
      </c>
      <c r="O196" s="50">
        <v>843148</v>
      </c>
      <c r="P196" t="s">
        <v>45</v>
      </c>
      <c r="Q196" s="3" t="s">
        <v>45</v>
      </c>
      <c r="R196" s="3" t="s">
        <v>45</v>
      </c>
      <c r="S196" s="3" t="s">
        <v>45</v>
      </c>
      <c r="T196" s="3" t="s">
        <v>45</v>
      </c>
      <c r="U196" s="58" t="s">
        <v>45</v>
      </c>
      <c r="V196" s="58" t="s">
        <v>45</v>
      </c>
      <c r="W196" s="58" t="s">
        <v>45</v>
      </c>
      <c r="X196" s="3" t="s">
        <v>45</v>
      </c>
      <c r="Y196" s="60" t="s">
        <v>45</v>
      </c>
      <c r="Z196" s="60" t="s">
        <v>45</v>
      </c>
      <c r="AA196">
        <v>0</v>
      </c>
      <c r="AB196" t="s">
        <v>45</v>
      </c>
      <c r="AC196" t="s">
        <v>45</v>
      </c>
      <c r="AD196">
        <v>-77.035697999999996</v>
      </c>
      <c r="AE196">
        <v>38.955809700000003</v>
      </c>
    </row>
    <row r="197" spans="1:31" x14ac:dyDescent="0.25">
      <c r="A197" s="3">
        <v>274</v>
      </c>
      <c r="B197" t="s">
        <v>625</v>
      </c>
      <c r="C197" s="62">
        <v>6</v>
      </c>
      <c r="D197" t="s">
        <v>181</v>
      </c>
      <c r="E197" t="s">
        <v>179</v>
      </c>
      <c r="F197">
        <v>300</v>
      </c>
      <c r="G197" s="101" t="s">
        <v>27</v>
      </c>
      <c r="H197">
        <v>46800</v>
      </c>
      <c r="I197" s="73">
        <v>6444395</v>
      </c>
      <c r="J197" t="s">
        <v>35</v>
      </c>
      <c r="K197" s="3">
        <v>2011</v>
      </c>
      <c r="L197">
        <v>5044000</v>
      </c>
      <c r="M197" t="s">
        <v>39</v>
      </c>
      <c r="N197">
        <v>2016</v>
      </c>
      <c r="O197" s="73">
        <v>12620745</v>
      </c>
      <c r="P197" t="s">
        <v>180</v>
      </c>
      <c r="Q197">
        <v>366</v>
      </c>
      <c r="R197">
        <v>2</v>
      </c>
      <c r="S197">
        <v>48</v>
      </c>
      <c r="T197">
        <v>23</v>
      </c>
      <c r="U197">
        <v>0.13114754098360701</v>
      </c>
      <c r="V197">
        <v>6.2841530054644795E-2</v>
      </c>
      <c r="W197">
        <v>5.4644808743169399E-3</v>
      </c>
      <c r="X197" s="101">
        <v>128</v>
      </c>
      <c r="Y197">
        <v>21481.316666666698</v>
      </c>
      <c r="Z197">
        <v>137.70074786324801</v>
      </c>
      <c r="AA197">
        <v>1</v>
      </c>
      <c r="AB197" t="s">
        <v>714</v>
      </c>
      <c r="AC197" t="s">
        <v>34</v>
      </c>
      <c r="AD197">
        <v>-76.988666800000004</v>
      </c>
      <c r="AE197">
        <v>38.892172899999998</v>
      </c>
    </row>
    <row r="198" spans="1:31" x14ac:dyDescent="0.25">
      <c r="A198" s="3">
        <v>101</v>
      </c>
      <c r="B198" t="s">
        <v>624</v>
      </c>
      <c r="C198" s="62">
        <v>7</v>
      </c>
      <c r="D198" t="s">
        <v>400</v>
      </c>
      <c r="E198" t="s">
        <v>399</v>
      </c>
      <c r="F198" s="3">
        <v>450</v>
      </c>
      <c r="G198" s="101" t="s">
        <v>88</v>
      </c>
      <c r="H198" s="3">
        <v>78625</v>
      </c>
      <c r="I198" s="50">
        <v>11218068</v>
      </c>
      <c r="J198" t="s">
        <v>295</v>
      </c>
      <c r="K198" t="s">
        <v>45</v>
      </c>
      <c r="L198" s="50">
        <v>4723488</v>
      </c>
      <c r="M198" s="104" t="s">
        <v>827</v>
      </c>
      <c r="N198" s="104" t="s">
        <v>828</v>
      </c>
      <c r="O198" s="50">
        <v>15941556</v>
      </c>
      <c r="P198" t="s">
        <v>45</v>
      </c>
      <c r="Q198" s="3">
        <v>252</v>
      </c>
      <c r="R198" s="3">
        <v>0</v>
      </c>
      <c r="S198" s="3">
        <v>0</v>
      </c>
      <c r="T198" s="3">
        <v>88</v>
      </c>
      <c r="U198" s="58">
        <v>0</v>
      </c>
      <c r="V198" s="58">
        <v>0.34920634920634902</v>
      </c>
      <c r="W198" s="58">
        <v>0</v>
      </c>
      <c r="X198" s="3">
        <v>312</v>
      </c>
      <c r="Y198" s="60">
        <v>24929.040000000001</v>
      </c>
      <c r="Z198" s="60">
        <v>142.67813036566</v>
      </c>
      <c r="AA198">
        <v>1</v>
      </c>
      <c r="AB198" t="s">
        <v>45</v>
      </c>
      <c r="AC198" t="s">
        <v>45</v>
      </c>
      <c r="AD198">
        <v>-76.919918100000004</v>
      </c>
      <c r="AE198">
        <v>38.890285400000003</v>
      </c>
    </row>
    <row r="199" spans="1:31" x14ac:dyDescent="0.25">
      <c r="A199" s="3" t="s">
        <v>45</v>
      </c>
      <c r="B199" t="s">
        <v>624</v>
      </c>
      <c r="C199" s="62">
        <v>1</v>
      </c>
      <c r="D199" s="77" t="s">
        <v>924</v>
      </c>
      <c r="E199" t="s">
        <v>485</v>
      </c>
      <c r="F199" s="3" t="s">
        <v>45</v>
      </c>
      <c r="G199" s="100" t="s">
        <v>824</v>
      </c>
      <c r="H199" s="80">
        <v>29300</v>
      </c>
      <c r="I199" s="50">
        <v>2571219</v>
      </c>
      <c r="J199" s="53" t="s">
        <v>295</v>
      </c>
      <c r="K199" t="s">
        <v>45</v>
      </c>
      <c r="L199" s="50">
        <v>0</v>
      </c>
      <c r="M199" s="104" t="s">
        <v>824</v>
      </c>
      <c r="N199" s="104" t="s">
        <v>45</v>
      </c>
      <c r="O199" s="50">
        <v>2571219</v>
      </c>
      <c r="P199" t="s">
        <v>45</v>
      </c>
      <c r="Q199" s="3" t="s">
        <v>45</v>
      </c>
      <c r="R199" s="3" t="s">
        <v>45</v>
      </c>
      <c r="S199" s="3" t="s">
        <v>45</v>
      </c>
      <c r="T199" s="3" t="s">
        <v>45</v>
      </c>
      <c r="U199" s="58" t="s">
        <v>45</v>
      </c>
      <c r="V199" s="58" t="s">
        <v>45</v>
      </c>
      <c r="W199" s="58" t="s">
        <v>45</v>
      </c>
      <c r="X199" s="3" t="s">
        <v>45</v>
      </c>
      <c r="Y199" s="60" t="s">
        <v>45</v>
      </c>
      <c r="Z199" s="60" t="s">
        <v>45</v>
      </c>
      <c r="AA199">
        <v>0</v>
      </c>
      <c r="AB199" t="s">
        <v>45</v>
      </c>
      <c r="AC199" t="s">
        <v>45</v>
      </c>
      <c r="AD199">
        <v>-77.023658400000002</v>
      </c>
      <c r="AE199">
        <v>38.915379100000003</v>
      </c>
    </row>
    <row r="200" spans="1:31" x14ac:dyDescent="0.25">
      <c r="A200" s="3">
        <v>137</v>
      </c>
      <c r="B200" t="s">
        <v>624</v>
      </c>
      <c r="C200" s="62">
        <v>7</v>
      </c>
      <c r="D200" t="s">
        <v>812</v>
      </c>
      <c r="E200" t="s">
        <v>399</v>
      </c>
      <c r="F200" s="3">
        <v>450</v>
      </c>
      <c r="G200" s="101" t="s">
        <v>46</v>
      </c>
      <c r="H200" s="3">
        <v>47175</v>
      </c>
      <c r="I200" s="50">
        <v>1144584</v>
      </c>
      <c r="J200" t="s">
        <v>295</v>
      </c>
      <c r="K200" t="s">
        <v>45</v>
      </c>
      <c r="L200" s="50">
        <v>2755368</v>
      </c>
      <c r="M200" s="104" t="s">
        <v>827</v>
      </c>
      <c r="N200" s="104" t="s">
        <v>828</v>
      </c>
      <c r="O200" s="50">
        <v>3899952</v>
      </c>
      <c r="P200" t="s">
        <v>45</v>
      </c>
      <c r="Q200" s="3">
        <v>147</v>
      </c>
      <c r="R200" s="3">
        <v>0</v>
      </c>
      <c r="S200" s="3">
        <v>1</v>
      </c>
      <c r="T200" s="3">
        <v>17</v>
      </c>
      <c r="U200" s="58">
        <v>6.8027210884353704E-3</v>
      </c>
      <c r="V200" s="58">
        <v>0.115646258503401</v>
      </c>
      <c r="W200" s="58">
        <v>0</v>
      </c>
      <c r="X200" s="3">
        <v>321</v>
      </c>
      <c r="Y200" s="60">
        <v>2543.52</v>
      </c>
      <c r="Z200" s="60">
        <v>24.2625119236884</v>
      </c>
      <c r="AA200">
        <v>1</v>
      </c>
      <c r="AB200" t="s">
        <v>45</v>
      </c>
      <c r="AC200" t="s">
        <v>45</v>
      </c>
      <c r="AD200">
        <v>-76.919918100000004</v>
      </c>
      <c r="AE200">
        <v>38.890285400000003</v>
      </c>
    </row>
    <row r="201" spans="1:31" ht="22.5" customHeight="1" x14ac:dyDescent="0.25">
      <c r="A201" s="3" t="s">
        <v>45</v>
      </c>
      <c r="B201" t="s">
        <v>625</v>
      </c>
      <c r="C201" s="68">
        <v>8</v>
      </c>
      <c r="D201" s="53" t="s">
        <v>861</v>
      </c>
      <c r="E201" s="75" t="s">
        <v>733</v>
      </c>
      <c r="F201" t="s">
        <v>45</v>
      </c>
      <c r="G201" s="100" t="s">
        <v>824</v>
      </c>
      <c r="H201">
        <v>112000</v>
      </c>
      <c r="I201" s="73">
        <v>1706121</v>
      </c>
      <c r="J201" t="s">
        <v>30</v>
      </c>
      <c r="K201" t="s">
        <v>45</v>
      </c>
      <c r="L201">
        <v>0</v>
      </c>
      <c r="M201" s="53" t="s">
        <v>45</v>
      </c>
      <c r="O201">
        <v>1706121</v>
      </c>
      <c r="P201" t="s">
        <v>45</v>
      </c>
      <c r="Q201" t="s">
        <v>45</v>
      </c>
      <c r="R201" t="s">
        <v>45</v>
      </c>
      <c r="S201" t="s">
        <v>45</v>
      </c>
      <c r="T201" t="s">
        <v>45</v>
      </c>
      <c r="U201" t="s">
        <v>45</v>
      </c>
      <c r="V201" t="s">
        <v>45</v>
      </c>
      <c r="W201" t="s">
        <v>45</v>
      </c>
      <c r="X201" s="101" t="s">
        <v>45</v>
      </c>
      <c r="Y201" t="s">
        <v>45</v>
      </c>
      <c r="Z201">
        <v>15.233223214285699</v>
      </c>
      <c r="AA201">
        <v>0</v>
      </c>
      <c r="AB201" t="s">
        <v>45</v>
      </c>
      <c r="AC201" t="s">
        <v>45</v>
      </c>
      <c r="AD201" t="s">
        <v>45</v>
      </c>
      <c r="AE201" t="s">
        <v>45</v>
      </c>
    </row>
    <row r="202" spans="1:31" x14ac:dyDescent="0.25">
      <c r="A202" s="3">
        <v>435</v>
      </c>
      <c r="B202" t="s">
        <v>625</v>
      </c>
      <c r="C202" s="62">
        <v>5</v>
      </c>
      <c r="D202" t="s">
        <v>183</v>
      </c>
      <c r="E202" t="s">
        <v>182</v>
      </c>
      <c r="F202">
        <v>340</v>
      </c>
      <c r="G202" s="101" t="s">
        <v>69</v>
      </c>
      <c r="H202">
        <v>62000</v>
      </c>
      <c r="I202" s="73">
        <v>15000000</v>
      </c>
      <c r="J202" t="s">
        <v>39</v>
      </c>
      <c r="K202">
        <v>2014</v>
      </c>
      <c r="L202" t="s">
        <v>45</v>
      </c>
      <c r="M202" t="s">
        <v>836</v>
      </c>
      <c r="O202" s="73">
        <v>15000000</v>
      </c>
      <c r="Q202">
        <v>202</v>
      </c>
      <c r="R202">
        <v>5</v>
      </c>
      <c r="S202">
        <v>119</v>
      </c>
      <c r="T202">
        <v>31</v>
      </c>
      <c r="U202">
        <v>0.58910891089108897</v>
      </c>
      <c r="V202">
        <v>0.15346534653465299</v>
      </c>
      <c r="W202">
        <v>2.4752475247524799E-2</v>
      </c>
      <c r="X202" s="101">
        <v>307</v>
      </c>
      <c r="Y202">
        <v>44117.647058823502</v>
      </c>
      <c r="Z202">
        <v>241.935483870968</v>
      </c>
      <c r="AA202">
        <v>1</v>
      </c>
      <c r="AB202" t="s">
        <v>715</v>
      </c>
      <c r="AC202" t="s">
        <v>70</v>
      </c>
      <c r="AD202">
        <v>-77.004889000000006</v>
      </c>
      <c r="AE202">
        <v>38.9145641</v>
      </c>
    </row>
    <row r="203" spans="1:31" x14ac:dyDescent="0.25">
      <c r="A203" s="3">
        <v>458</v>
      </c>
      <c r="B203" t="s">
        <v>625</v>
      </c>
      <c r="C203" s="62">
        <v>5</v>
      </c>
      <c r="D203" t="s">
        <v>184</v>
      </c>
      <c r="E203" t="s">
        <v>182</v>
      </c>
      <c r="F203">
        <v>1160</v>
      </c>
      <c r="G203" s="101" t="s">
        <v>38</v>
      </c>
      <c r="H203">
        <v>282200</v>
      </c>
      <c r="I203" s="73">
        <v>77382544</v>
      </c>
      <c r="J203" t="s">
        <v>39</v>
      </c>
      <c r="K203">
        <v>2004</v>
      </c>
      <c r="L203">
        <v>0</v>
      </c>
      <c r="M203" t="s">
        <v>836</v>
      </c>
      <c r="O203" s="73">
        <v>77443210</v>
      </c>
      <c r="Q203">
        <v>645</v>
      </c>
      <c r="R203">
        <v>6</v>
      </c>
      <c r="S203">
        <v>239</v>
      </c>
      <c r="T203">
        <v>12</v>
      </c>
      <c r="U203">
        <v>0.37054263565891499</v>
      </c>
      <c r="V203">
        <v>1.8604651162790701E-2</v>
      </c>
      <c r="W203">
        <v>9.3023255813953504E-3</v>
      </c>
      <c r="X203" s="101">
        <v>438</v>
      </c>
      <c r="Y203">
        <v>66709.0896551724</v>
      </c>
      <c r="Z203">
        <v>274.21170800850501</v>
      </c>
      <c r="AA203">
        <v>1</v>
      </c>
      <c r="AB203" t="s">
        <v>715</v>
      </c>
      <c r="AC203" t="s">
        <v>716</v>
      </c>
      <c r="AD203">
        <v>-77.004889000000006</v>
      </c>
      <c r="AE203">
        <v>38.9145641</v>
      </c>
    </row>
    <row r="204" spans="1:31" x14ac:dyDescent="0.25">
      <c r="A204" s="3" t="s">
        <v>45</v>
      </c>
      <c r="B204" t="s">
        <v>624</v>
      </c>
      <c r="C204" s="62">
        <v>4</v>
      </c>
      <c r="D204" t="s">
        <v>883</v>
      </c>
      <c r="E204" t="s">
        <v>487</v>
      </c>
      <c r="F204" s="3" t="s">
        <v>45</v>
      </c>
      <c r="G204" s="100" t="s">
        <v>824</v>
      </c>
      <c r="H204" s="3" t="s">
        <v>45</v>
      </c>
      <c r="I204" s="50">
        <v>357535</v>
      </c>
      <c r="J204" s="53" t="s">
        <v>295</v>
      </c>
      <c r="K204" t="s">
        <v>45</v>
      </c>
      <c r="L204" s="50">
        <v>0</v>
      </c>
      <c r="M204" s="104" t="s">
        <v>824</v>
      </c>
      <c r="N204" s="104" t="s">
        <v>45</v>
      </c>
      <c r="O204" s="50">
        <v>357535</v>
      </c>
      <c r="P204" t="s">
        <v>45</v>
      </c>
      <c r="Q204" s="3" t="s">
        <v>45</v>
      </c>
      <c r="R204" s="3" t="s">
        <v>45</v>
      </c>
      <c r="S204" s="3" t="s">
        <v>45</v>
      </c>
      <c r="T204" s="3" t="s">
        <v>45</v>
      </c>
      <c r="U204" s="58" t="s">
        <v>45</v>
      </c>
      <c r="V204" s="58" t="s">
        <v>45</v>
      </c>
      <c r="W204" s="58" t="s">
        <v>45</v>
      </c>
      <c r="X204" s="3" t="s">
        <v>45</v>
      </c>
      <c r="Y204" s="60" t="s">
        <v>45</v>
      </c>
      <c r="Z204" s="60" t="s">
        <v>45</v>
      </c>
      <c r="AA204">
        <v>0</v>
      </c>
      <c r="AB204" t="s">
        <v>45</v>
      </c>
      <c r="AC204" t="s">
        <v>45</v>
      </c>
      <c r="AD204">
        <v>-77.005050999999995</v>
      </c>
      <c r="AE204">
        <v>38.963847999999999</v>
      </c>
    </row>
    <row r="205" spans="1:31" x14ac:dyDescent="0.25">
      <c r="A205" s="3">
        <v>165</v>
      </c>
      <c r="B205" t="s">
        <v>624</v>
      </c>
      <c r="C205" s="62">
        <v>1</v>
      </c>
      <c r="D205" t="s">
        <v>403</v>
      </c>
      <c r="E205" t="s">
        <v>402</v>
      </c>
      <c r="F205" s="3">
        <v>718</v>
      </c>
      <c r="G205" s="101" t="s">
        <v>65</v>
      </c>
      <c r="H205" s="3">
        <v>61900</v>
      </c>
      <c r="I205" s="50">
        <v>20265712</v>
      </c>
      <c r="J205" t="s">
        <v>295</v>
      </c>
      <c r="K205" t="s">
        <v>45</v>
      </c>
      <c r="L205" s="50">
        <v>11977416</v>
      </c>
      <c r="M205" s="104" t="s">
        <v>827</v>
      </c>
      <c r="N205" s="104" t="s">
        <v>828</v>
      </c>
      <c r="O205" s="50">
        <v>32243128</v>
      </c>
      <c r="P205" t="s">
        <v>45</v>
      </c>
      <c r="Q205" s="3">
        <v>639</v>
      </c>
      <c r="R205" s="3">
        <v>176</v>
      </c>
      <c r="S205" s="3">
        <v>294</v>
      </c>
      <c r="T205" s="3">
        <v>77</v>
      </c>
      <c r="U205" s="58">
        <v>0.460093896713615</v>
      </c>
      <c r="V205" s="58">
        <v>0.12050078247261301</v>
      </c>
      <c r="W205" s="58">
        <v>0.275430359937402</v>
      </c>
      <c r="X205" s="3">
        <v>97</v>
      </c>
      <c r="Y205" s="60">
        <v>28225.225626740899</v>
      </c>
      <c r="Z205" s="60">
        <v>327.39437802907901</v>
      </c>
      <c r="AA205">
        <v>1</v>
      </c>
      <c r="AB205" t="s">
        <v>45</v>
      </c>
      <c r="AC205" t="s">
        <v>45</v>
      </c>
      <c r="AD205">
        <v>-77.029937500000003</v>
      </c>
      <c r="AE205">
        <v>38.9185351</v>
      </c>
    </row>
    <row r="206" spans="1:31" x14ac:dyDescent="0.25">
      <c r="A206" s="3">
        <v>280</v>
      </c>
      <c r="B206" t="s">
        <v>625</v>
      </c>
      <c r="C206" s="62">
        <v>6</v>
      </c>
      <c r="D206" t="s">
        <v>186</v>
      </c>
      <c r="E206" t="s">
        <v>185</v>
      </c>
      <c r="F206">
        <v>550</v>
      </c>
      <c r="G206" s="101" t="s">
        <v>27</v>
      </c>
      <c r="H206">
        <v>76896</v>
      </c>
      <c r="I206" s="73">
        <v>6391359</v>
      </c>
      <c r="J206" t="s">
        <v>43</v>
      </c>
      <c r="K206">
        <v>2003</v>
      </c>
      <c r="L206">
        <v>0</v>
      </c>
      <c r="M206" t="s">
        <v>836</v>
      </c>
      <c r="O206" s="73">
        <v>6391359</v>
      </c>
      <c r="P206" t="s">
        <v>180</v>
      </c>
      <c r="Q206">
        <v>398</v>
      </c>
      <c r="R206">
        <v>7</v>
      </c>
      <c r="S206">
        <v>296</v>
      </c>
      <c r="T206">
        <v>66</v>
      </c>
      <c r="U206">
        <v>0.74371859296482401</v>
      </c>
      <c r="V206">
        <v>0.16582914572864299</v>
      </c>
      <c r="W206">
        <v>1.75879396984925E-2</v>
      </c>
      <c r="X206" s="101">
        <v>193</v>
      </c>
      <c r="Y206">
        <v>11620.6527272727</v>
      </c>
      <c r="Z206">
        <v>83.116924157303401</v>
      </c>
      <c r="AA206">
        <v>1</v>
      </c>
      <c r="AB206" t="s">
        <v>715</v>
      </c>
      <c r="AC206" t="s">
        <v>34</v>
      </c>
      <c r="AD206">
        <v>-76.982904599999998</v>
      </c>
      <c r="AE206">
        <v>38.897959800000002</v>
      </c>
    </row>
    <row r="207" spans="1:31" x14ac:dyDescent="0.25">
      <c r="A207" s="3" t="s">
        <v>45</v>
      </c>
      <c r="B207" t="s">
        <v>625</v>
      </c>
      <c r="C207" s="68">
        <v>6</v>
      </c>
      <c r="D207" t="s">
        <v>860</v>
      </c>
      <c r="E207" s="76" t="s">
        <v>731</v>
      </c>
      <c r="F207" t="s">
        <v>45</v>
      </c>
      <c r="G207" s="100" t="s">
        <v>824</v>
      </c>
      <c r="H207">
        <v>73700</v>
      </c>
      <c r="I207" s="73">
        <v>6934511</v>
      </c>
      <c r="J207" t="s">
        <v>30</v>
      </c>
      <c r="K207" t="s">
        <v>45</v>
      </c>
      <c r="L207">
        <v>0</v>
      </c>
      <c r="M207" s="53" t="s">
        <v>45</v>
      </c>
      <c r="O207">
        <v>6934511</v>
      </c>
      <c r="P207" t="s">
        <v>45</v>
      </c>
      <c r="Q207" t="s">
        <v>45</v>
      </c>
      <c r="R207" t="s">
        <v>45</v>
      </c>
      <c r="S207" t="s">
        <v>45</v>
      </c>
      <c r="T207" t="s">
        <v>45</v>
      </c>
      <c r="U207" t="s">
        <v>45</v>
      </c>
      <c r="V207" t="s">
        <v>45</v>
      </c>
      <c r="W207" t="s">
        <v>45</v>
      </c>
      <c r="X207" s="101" t="s">
        <v>45</v>
      </c>
      <c r="Y207" t="s">
        <v>45</v>
      </c>
      <c r="Z207">
        <v>94.091058344640402</v>
      </c>
      <c r="AA207">
        <v>0</v>
      </c>
      <c r="AB207" t="s">
        <v>45</v>
      </c>
      <c r="AC207" t="s">
        <v>45</v>
      </c>
      <c r="AD207" t="s">
        <v>45</v>
      </c>
      <c r="AE207" t="s">
        <v>45</v>
      </c>
    </row>
    <row r="208" spans="1:31" x14ac:dyDescent="0.25">
      <c r="A208" s="3">
        <v>285</v>
      </c>
      <c r="B208" t="s">
        <v>625</v>
      </c>
      <c r="C208" s="62">
        <v>8</v>
      </c>
      <c r="D208" t="s">
        <v>188</v>
      </c>
      <c r="E208" t="s">
        <v>187</v>
      </c>
      <c r="F208">
        <v>480</v>
      </c>
      <c r="G208" s="101" t="s">
        <v>27</v>
      </c>
      <c r="H208">
        <v>99696</v>
      </c>
      <c r="I208" s="73">
        <v>27716993</v>
      </c>
      <c r="J208" t="s">
        <v>39</v>
      </c>
      <c r="K208">
        <v>2012</v>
      </c>
      <c r="L208">
        <v>0</v>
      </c>
      <c r="M208" t="s">
        <v>836</v>
      </c>
      <c r="O208" s="73">
        <v>27856881</v>
      </c>
      <c r="P208" t="s">
        <v>147</v>
      </c>
      <c r="Q208">
        <v>395</v>
      </c>
      <c r="R208">
        <v>0</v>
      </c>
      <c r="S208">
        <v>348</v>
      </c>
      <c r="T208">
        <v>65</v>
      </c>
      <c r="U208">
        <v>0.88101265822784802</v>
      </c>
      <c r="V208">
        <v>0.164556962025316</v>
      </c>
      <c r="W208">
        <v>0</v>
      </c>
      <c r="X208" s="101">
        <v>252</v>
      </c>
      <c r="Y208">
        <v>57743.735416666699</v>
      </c>
      <c r="Z208">
        <v>278.01509589150999</v>
      </c>
      <c r="AA208">
        <v>1</v>
      </c>
      <c r="AB208" t="s">
        <v>715</v>
      </c>
      <c r="AC208" t="s">
        <v>58</v>
      </c>
      <c r="AD208">
        <v>-76.982875300000003</v>
      </c>
      <c r="AE208">
        <v>38.856434499999999</v>
      </c>
    </row>
    <row r="209" spans="1:31" x14ac:dyDescent="0.25">
      <c r="A209" s="3">
        <v>3065</v>
      </c>
      <c r="B209" t="s">
        <v>624</v>
      </c>
      <c r="C209" s="62">
        <v>5</v>
      </c>
      <c r="D209" t="s">
        <v>405</v>
      </c>
      <c r="E209" t="s">
        <v>404</v>
      </c>
      <c r="F209" s="3">
        <v>568</v>
      </c>
      <c r="G209" s="101" t="s">
        <v>27</v>
      </c>
      <c r="H209" s="3">
        <v>36148</v>
      </c>
      <c r="I209" s="50">
        <v>3140088</v>
      </c>
      <c r="J209" t="s">
        <v>295</v>
      </c>
      <c r="K209" t="s">
        <v>45</v>
      </c>
      <c r="L209" s="50">
        <v>7572576</v>
      </c>
      <c r="M209" s="104" t="s">
        <v>827</v>
      </c>
      <c r="N209" s="104" t="s">
        <v>828</v>
      </c>
      <c r="O209" s="50">
        <v>10712664</v>
      </c>
      <c r="P209" t="s">
        <v>45</v>
      </c>
      <c r="Q209" s="3">
        <v>404</v>
      </c>
      <c r="R209" s="3">
        <v>84</v>
      </c>
      <c r="S209" s="3">
        <v>57</v>
      </c>
      <c r="T209" s="3">
        <v>22</v>
      </c>
      <c r="U209" s="58">
        <v>0.14108910891089099</v>
      </c>
      <c r="V209" s="58">
        <v>5.4455445544554497E-2</v>
      </c>
      <c r="W209" s="58">
        <v>0.20792079207920799</v>
      </c>
      <c r="X209" s="3">
        <v>89</v>
      </c>
      <c r="Y209" s="60">
        <v>5528.3239436619697</v>
      </c>
      <c r="Z209" s="60">
        <v>86.867544539117006</v>
      </c>
      <c r="AA209">
        <v>1</v>
      </c>
      <c r="AB209" t="s">
        <v>45</v>
      </c>
      <c r="AC209" t="s">
        <v>45</v>
      </c>
      <c r="AD209">
        <v>-77.010340799999994</v>
      </c>
      <c r="AE209">
        <v>38.909281200000002</v>
      </c>
    </row>
    <row r="210" spans="1:31" x14ac:dyDescent="0.25">
      <c r="A210" s="3">
        <v>287</v>
      </c>
      <c r="B210" t="s">
        <v>625</v>
      </c>
      <c r="C210" s="62">
        <v>3</v>
      </c>
      <c r="D210" t="s">
        <v>190</v>
      </c>
      <c r="E210" t="s">
        <v>189</v>
      </c>
      <c r="F210">
        <v>488</v>
      </c>
      <c r="G210" s="101" t="s">
        <v>27</v>
      </c>
      <c r="H210">
        <v>47696</v>
      </c>
      <c r="I210" s="73">
        <v>748083</v>
      </c>
      <c r="J210" t="s">
        <v>30</v>
      </c>
      <c r="K210" s="91">
        <v>2015</v>
      </c>
      <c r="L210">
        <v>63156000</v>
      </c>
      <c r="M210" s="53" t="s">
        <v>831</v>
      </c>
      <c r="N210" s="77">
        <v>2018</v>
      </c>
      <c r="O210" s="73">
        <v>68294774</v>
      </c>
      <c r="P210" t="s">
        <v>49</v>
      </c>
      <c r="Q210">
        <v>620</v>
      </c>
      <c r="R210">
        <v>56</v>
      </c>
      <c r="S210">
        <v>18</v>
      </c>
      <c r="T210">
        <v>23</v>
      </c>
      <c r="U210">
        <v>2.9032258064516099E-2</v>
      </c>
      <c r="V210">
        <v>3.7096774193548399E-2</v>
      </c>
      <c r="W210">
        <v>9.0322580645161299E-2</v>
      </c>
      <c r="X210" s="101">
        <v>77</v>
      </c>
      <c r="Y210">
        <v>1532.9569672131099</v>
      </c>
      <c r="Z210">
        <v>15.6843970144247</v>
      </c>
      <c r="AA210">
        <v>1</v>
      </c>
      <c r="AB210" t="s">
        <v>713</v>
      </c>
      <c r="AC210" t="s">
        <v>50</v>
      </c>
      <c r="AD210">
        <v>-77.070455600000003</v>
      </c>
      <c r="AE210">
        <v>38.952713199999998</v>
      </c>
    </row>
    <row r="211" spans="1:31" x14ac:dyDescent="0.25">
      <c r="A211" s="3">
        <v>288</v>
      </c>
      <c r="B211" t="s">
        <v>625</v>
      </c>
      <c r="C211" s="62">
        <v>7</v>
      </c>
      <c r="D211" t="s">
        <v>192</v>
      </c>
      <c r="E211" t="s">
        <v>191</v>
      </c>
      <c r="F211">
        <v>400</v>
      </c>
      <c r="G211" s="101" t="s">
        <v>27</v>
      </c>
      <c r="H211">
        <v>83900</v>
      </c>
      <c r="I211" s="73">
        <v>11521407</v>
      </c>
      <c r="J211" t="s">
        <v>35</v>
      </c>
      <c r="K211">
        <v>2012</v>
      </c>
      <c r="L211">
        <v>0</v>
      </c>
      <c r="M211" t="s">
        <v>836</v>
      </c>
      <c r="O211" s="73">
        <v>11570572</v>
      </c>
      <c r="P211" t="s">
        <v>28</v>
      </c>
      <c r="Q211">
        <v>384</v>
      </c>
      <c r="R211">
        <v>6</v>
      </c>
      <c r="S211">
        <v>295</v>
      </c>
      <c r="T211">
        <v>45</v>
      </c>
      <c r="U211">
        <v>0.76822916666666696</v>
      </c>
      <c r="V211">
        <v>0.1171875</v>
      </c>
      <c r="W211">
        <v>1.5625E-2</v>
      </c>
      <c r="X211" s="101">
        <v>218</v>
      </c>
      <c r="Y211">
        <v>28803.517500000002</v>
      </c>
      <c r="Z211">
        <v>137.32308700834301</v>
      </c>
      <c r="AA211">
        <v>1</v>
      </c>
      <c r="AB211" t="s">
        <v>714</v>
      </c>
      <c r="AC211" t="s">
        <v>29</v>
      </c>
      <c r="AD211">
        <v>-76.931114300000004</v>
      </c>
      <c r="AE211">
        <v>38.886002699999999</v>
      </c>
    </row>
    <row r="212" spans="1:31" x14ac:dyDescent="0.25">
      <c r="A212" s="3">
        <v>1120</v>
      </c>
      <c r="B212" t="s">
        <v>624</v>
      </c>
      <c r="C212" s="62">
        <v>8</v>
      </c>
      <c r="D212" t="s">
        <v>406</v>
      </c>
      <c r="E212" t="s">
        <v>369</v>
      </c>
      <c r="F212" s="3">
        <v>319</v>
      </c>
      <c r="G212" s="101" t="s">
        <v>38</v>
      </c>
      <c r="H212" s="3">
        <v>50000</v>
      </c>
      <c r="I212" s="50">
        <v>4199632</v>
      </c>
      <c r="J212" t="s">
        <v>295</v>
      </c>
      <c r="K212" t="s">
        <v>45</v>
      </c>
      <c r="L212" s="50">
        <v>5735664</v>
      </c>
      <c r="M212" s="104" t="s">
        <v>827</v>
      </c>
      <c r="N212" s="104" t="s">
        <v>828</v>
      </c>
      <c r="O212" s="50">
        <v>9935296</v>
      </c>
      <c r="P212" t="s">
        <v>45</v>
      </c>
      <c r="Q212" s="3">
        <v>306</v>
      </c>
      <c r="R212" s="3">
        <v>0</v>
      </c>
      <c r="S212" s="3">
        <v>213</v>
      </c>
      <c r="T212" s="3">
        <v>40</v>
      </c>
      <c r="U212" s="58">
        <v>0.69607843137254899</v>
      </c>
      <c r="V212" s="58">
        <v>0.13071895424836599</v>
      </c>
      <c r="W212" s="58">
        <v>0</v>
      </c>
      <c r="X212" s="3">
        <v>163</v>
      </c>
      <c r="Y212" s="60">
        <v>13164.9905956113</v>
      </c>
      <c r="Z212" s="60">
        <v>83.992639999999994</v>
      </c>
      <c r="AA212">
        <v>1</v>
      </c>
      <c r="AB212" t="s">
        <v>45</v>
      </c>
      <c r="AC212" t="s">
        <v>45</v>
      </c>
      <c r="AD212">
        <v>-77.003188600000001</v>
      </c>
      <c r="AE212">
        <v>38.823932499999998</v>
      </c>
    </row>
    <row r="213" spans="1:31" x14ac:dyDescent="0.25">
      <c r="A213" s="3" t="s">
        <v>45</v>
      </c>
      <c r="B213" t="s">
        <v>624</v>
      </c>
      <c r="C213" s="62">
        <v>5</v>
      </c>
      <c r="D213" t="s">
        <v>884</v>
      </c>
      <c r="E213" t="s">
        <v>489</v>
      </c>
      <c r="F213" s="3" t="s">
        <v>45</v>
      </c>
      <c r="G213" s="100" t="s">
        <v>824</v>
      </c>
      <c r="H213" s="80">
        <v>49116</v>
      </c>
      <c r="I213" s="50">
        <v>4109909</v>
      </c>
      <c r="J213" s="53" t="s">
        <v>295</v>
      </c>
      <c r="K213" t="s">
        <v>45</v>
      </c>
      <c r="L213" s="50">
        <v>0</v>
      </c>
      <c r="M213" s="104" t="s">
        <v>824</v>
      </c>
      <c r="N213" s="104" t="s">
        <v>45</v>
      </c>
      <c r="O213" s="50">
        <v>4109909</v>
      </c>
      <c r="P213" t="s">
        <v>45</v>
      </c>
      <c r="Q213" s="3" t="s">
        <v>45</v>
      </c>
      <c r="R213" s="3" t="s">
        <v>45</v>
      </c>
      <c r="S213" s="3" t="s">
        <v>45</v>
      </c>
      <c r="T213" s="3" t="s">
        <v>45</v>
      </c>
      <c r="U213" s="58" t="s">
        <v>45</v>
      </c>
      <c r="V213" s="58" t="s">
        <v>45</v>
      </c>
      <c r="W213" s="58" t="s">
        <v>45</v>
      </c>
      <c r="X213" s="3" t="s">
        <v>45</v>
      </c>
      <c r="Y213" s="60" t="s">
        <v>45</v>
      </c>
      <c r="Z213" s="60" t="s">
        <v>45</v>
      </c>
      <c r="AA213">
        <v>0</v>
      </c>
      <c r="AB213" t="s">
        <v>45</v>
      </c>
      <c r="AC213" t="s">
        <v>45</v>
      </c>
      <c r="AD213">
        <v>-76.973765400000005</v>
      </c>
      <c r="AE213">
        <v>38.916426100000002</v>
      </c>
    </row>
    <row r="214" spans="1:31" x14ac:dyDescent="0.25">
      <c r="A214" s="3" t="s">
        <v>45</v>
      </c>
      <c r="B214" t="s">
        <v>624</v>
      </c>
      <c r="C214" s="62">
        <v>4</v>
      </c>
      <c r="D214" t="s">
        <v>885</v>
      </c>
      <c r="E214" t="s">
        <v>452</v>
      </c>
      <c r="F214" s="3" t="s">
        <v>45</v>
      </c>
      <c r="G214" s="100" t="s">
        <v>824</v>
      </c>
      <c r="H214" s="3" t="s">
        <v>45</v>
      </c>
      <c r="I214" s="50">
        <v>353492</v>
      </c>
      <c r="J214" s="53" t="s">
        <v>295</v>
      </c>
      <c r="K214" t="s">
        <v>45</v>
      </c>
      <c r="L214" s="50">
        <v>0</v>
      </c>
      <c r="M214" s="104" t="s">
        <v>824</v>
      </c>
      <c r="N214" s="104" t="s">
        <v>45</v>
      </c>
      <c r="O214" s="50">
        <v>353492</v>
      </c>
      <c r="P214" t="s">
        <v>45</v>
      </c>
      <c r="Q214" s="3" t="s">
        <v>45</v>
      </c>
      <c r="R214" s="3" t="s">
        <v>45</v>
      </c>
      <c r="S214" s="3" t="s">
        <v>45</v>
      </c>
      <c r="T214" s="3" t="s">
        <v>45</v>
      </c>
      <c r="U214" s="58" t="s">
        <v>45</v>
      </c>
      <c r="V214" s="58" t="s">
        <v>45</v>
      </c>
      <c r="W214" s="58" t="s">
        <v>45</v>
      </c>
      <c r="X214" s="3" t="s">
        <v>45</v>
      </c>
      <c r="Y214" s="60" t="s">
        <v>45</v>
      </c>
      <c r="Z214" s="60" t="s">
        <v>45</v>
      </c>
      <c r="AA214">
        <v>0</v>
      </c>
      <c r="AB214" t="s">
        <v>45</v>
      </c>
      <c r="AC214" t="s">
        <v>45</v>
      </c>
      <c r="AD214">
        <v>-77.012609100000006</v>
      </c>
      <c r="AE214">
        <v>38.962334400000003</v>
      </c>
    </row>
    <row r="215" spans="1:31" x14ac:dyDescent="0.25">
      <c r="A215" s="3" t="s">
        <v>45</v>
      </c>
      <c r="B215" t="s">
        <v>624</v>
      </c>
      <c r="C215" s="62">
        <v>8</v>
      </c>
      <c r="D215" t="s">
        <v>886</v>
      </c>
      <c r="E215" t="s">
        <v>492</v>
      </c>
      <c r="F215" s="3" t="s">
        <v>45</v>
      </c>
      <c r="G215" s="100" t="s">
        <v>824</v>
      </c>
      <c r="H215" s="3" t="s">
        <v>45</v>
      </c>
      <c r="I215" s="50">
        <v>2482515</v>
      </c>
      <c r="J215" s="53" t="s">
        <v>295</v>
      </c>
      <c r="K215" t="s">
        <v>45</v>
      </c>
      <c r="L215" s="50">
        <v>0</v>
      </c>
      <c r="M215" s="104" t="s">
        <v>824</v>
      </c>
      <c r="N215" s="104" t="s">
        <v>45</v>
      </c>
      <c r="O215" s="50">
        <v>2482515</v>
      </c>
      <c r="P215" t="s">
        <v>45</v>
      </c>
      <c r="Q215" s="3" t="s">
        <v>45</v>
      </c>
      <c r="R215" s="3" t="s">
        <v>45</v>
      </c>
      <c r="S215" s="3" t="s">
        <v>45</v>
      </c>
      <c r="T215" s="3" t="s">
        <v>45</v>
      </c>
      <c r="U215" s="58" t="s">
        <v>45</v>
      </c>
      <c r="V215" s="58" t="s">
        <v>45</v>
      </c>
      <c r="W215" s="58" t="s">
        <v>45</v>
      </c>
      <c r="X215" s="3" t="s">
        <v>45</v>
      </c>
      <c r="Y215" s="60" t="s">
        <v>45</v>
      </c>
      <c r="Z215" s="60" t="s">
        <v>45</v>
      </c>
      <c r="AA215">
        <v>0</v>
      </c>
      <c r="AB215" t="s">
        <v>45</v>
      </c>
      <c r="AC215" t="s">
        <v>45</v>
      </c>
      <c r="AD215">
        <v>-77.008840199999995</v>
      </c>
      <c r="AE215">
        <v>38.8341523</v>
      </c>
    </row>
    <row r="216" spans="1:31" x14ac:dyDescent="0.25">
      <c r="A216" s="3">
        <v>290</v>
      </c>
      <c r="B216" t="s">
        <v>625</v>
      </c>
      <c r="C216" s="62">
        <v>5</v>
      </c>
      <c r="D216" t="s">
        <v>194</v>
      </c>
      <c r="E216" t="s">
        <v>193</v>
      </c>
      <c r="F216">
        <v>391</v>
      </c>
      <c r="G216" s="101" t="s">
        <v>27</v>
      </c>
      <c r="H216">
        <v>51496</v>
      </c>
      <c r="I216" s="73">
        <v>24719301</v>
      </c>
      <c r="J216" t="s">
        <v>39</v>
      </c>
      <c r="K216">
        <v>2004</v>
      </c>
      <c r="L216">
        <v>0</v>
      </c>
      <c r="M216" t="s">
        <v>836</v>
      </c>
      <c r="O216" s="73">
        <v>24719301</v>
      </c>
      <c r="P216" t="s">
        <v>78</v>
      </c>
      <c r="Q216">
        <v>289</v>
      </c>
      <c r="R216">
        <v>11</v>
      </c>
      <c r="S216">
        <v>182</v>
      </c>
      <c r="T216">
        <v>44</v>
      </c>
      <c r="U216">
        <v>0.62975778546712802</v>
      </c>
      <c r="V216">
        <v>0.152249134948097</v>
      </c>
      <c r="W216">
        <v>3.8062283737024201E-2</v>
      </c>
      <c r="X216" s="101">
        <v>178</v>
      </c>
      <c r="Y216">
        <v>63220.718670076698</v>
      </c>
      <c r="Z216">
        <v>480.02371057946198</v>
      </c>
      <c r="AA216">
        <v>1</v>
      </c>
      <c r="AB216" t="s">
        <v>715</v>
      </c>
      <c r="AC216" t="s">
        <v>70</v>
      </c>
      <c r="AD216">
        <v>-76.991598499999995</v>
      </c>
      <c r="AE216">
        <v>38.925029700000003</v>
      </c>
    </row>
    <row r="217" spans="1:31" x14ac:dyDescent="0.25">
      <c r="A217" s="3">
        <v>169</v>
      </c>
      <c r="B217" t="s">
        <v>624</v>
      </c>
      <c r="C217" s="62">
        <v>6</v>
      </c>
      <c r="D217" t="s">
        <v>408</v>
      </c>
      <c r="E217" t="s">
        <v>407</v>
      </c>
      <c r="F217" s="3">
        <v>268</v>
      </c>
      <c r="G217" s="101" t="s">
        <v>85</v>
      </c>
      <c r="H217" s="3">
        <v>66622</v>
      </c>
      <c r="I217" s="50">
        <v>9184284</v>
      </c>
      <c r="J217" t="s">
        <v>295</v>
      </c>
      <c r="K217" t="s">
        <v>45</v>
      </c>
      <c r="L217" s="50">
        <v>5023392</v>
      </c>
      <c r="M217" s="104" t="s">
        <v>827</v>
      </c>
      <c r="N217" s="104" t="s">
        <v>828</v>
      </c>
      <c r="O217" s="50">
        <v>14207676</v>
      </c>
      <c r="P217" t="s">
        <v>45</v>
      </c>
      <c r="Q217" s="3">
        <v>268</v>
      </c>
      <c r="R217" s="3">
        <v>0</v>
      </c>
      <c r="S217" s="3">
        <v>218</v>
      </c>
      <c r="T217" s="3">
        <v>168</v>
      </c>
      <c r="U217" s="58">
        <v>0.81343283582089598</v>
      </c>
      <c r="V217" s="58">
        <v>0.62686567164179097</v>
      </c>
      <c r="W217" s="58">
        <v>0</v>
      </c>
      <c r="X217" s="3">
        <v>249</v>
      </c>
      <c r="Y217" s="60">
        <v>34269.716417910502</v>
      </c>
      <c r="Z217" s="60">
        <v>137.85662393803801</v>
      </c>
      <c r="AA217">
        <v>1</v>
      </c>
      <c r="AB217" t="s">
        <v>45</v>
      </c>
      <c r="AC217" t="s">
        <v>45</v>
      </c>
      <c r="AD217">
        <v>-76.986356000000001</v>
      </c>
      <c r="AE217">
        <v>38.895719</v>
      </c>
    </row>
    <row r="218" spans="1:31" x14ac:dyDescent="0.25">
      <c r="A218" s="3" t="s">
        <v>45</v>
      </c>
      <c r="B218" t="s">
        <v>624</v>
      </c>
      <c r="C218" s="62">
        <v>6</v>
      </c>
      <c r="D218" s="52" t="s">
        <v>923</v>
      </c>
      <c r="E218" t="s">
        <v>494</v>
      </c>
      <c r="F218" s="3" t="s">
        <v>45</v>
      </c>
      <c r="G218" s="100" t="s">
        <v>824</v>
      </c>
      <c r="H218" s="3" t="s">
        <v>45</v>
      </c>
      <c r="I218" s="50">
        <v>756800</v>
      </c>
      <c r="J218" s="53" t="s">
        <v>295</v>
      </c>
      <c r="K218" t="s">
        <v>45</v>
      </c>
      <c r="L218" s="50">
        <v>0</v>
      </c>
      <c r="M218" s="104" t="s">
        <v>824</v>
      </c>
      <c r="N218" s="104" t="s">
        <v>45</v>
      </c>
      <c r="O218" s="50">
        <v>756800</v>
      </c>
      <c r="P218" t="s">
        <v>45</v>
      </c>
      <c r="Q218" s="3" t="s">
        <v>45</v>
      </c>
      <c r="R218" s="3" t="s">
        <v>45</v>
      </c>
      <c r="S218" s="3" t="s">
        <v>45</v>
      </c>
      <c r="T218" s="3" t="s">
        <v>45</v>
      </c>
      <c r="U218" s="58" t="s">
        <v>45</v>
      </c>
      <c r="V218" s="58" t="s">
        <v>45</v>
      </c>
      <c r="W218" s="58" t="s">
        <v>45</v>
      </c>
      <c r="X218" s="3" t="s">
        <v>45</v>
      </c>
      <c r="Y218" s="60" t="s">
        <v>45</v>
      </c>
      <c r="Z218" s="60" t="s">
        <v>45</v>
      </c>
      <c r="AA218">
        <v>0</v>
      </c>
      <c r="AB218" t="s">
        <v>45</v>
      </c>
      <c r="AC218" t="s">
        <v>45</v>
      </c>
      <c r="AD218">
        <v>-76.983992000000001</v>
      </c>
      <c r="AE218">
        <v>38.899216000000003</v>
      </c>
    </row>
    <row r="219" spans="1:31" x14ac:dyDescent="0.25">
      <c r="A219" s="3">
        <v>291</v>
      </c>
      <c r="B219" t="s">
        <v>625</v>
      </c>
      <c r="C219" s="62">
        <v>8</v>
      </c>
      <c r="D219" t="s">
        <v>196</v>
      </c>
      <c r="E219" t="s">
        <v>195</v>
      </c>
      <c r="F219">
        <v>392</v>
      </c>
      <c r="G219" s="101" t="s">
        <v>27</v>
      </c>
      <c r="H219">
        <v>75900</v>
      </c>
      <c r="I219" s="73">
        <v>0</v>
      </c>
      <c r="J219" t="s">
        <v>30</v>
      </c>
      <c r="K219" t="s">
        <v>45</v>
      </c>
      <c r="L219">
        <v>41995000</v>
      </c>
      <c r="M219" s="53" t="s">
        <v>39</v>
      </c>
      <c r="O219" s="73">
        <v>44995000</v>
      </c>
      <c r="P219" t="s">
        <v>147</v>
      </c>
      <c r="Q219">
        <v>384</v>
      </c>
      <c r="R219">
        <v>2</v>
      </c>
      <c r="S219">
        <v>295</v>
      </c>
      <c r="T219">
        <v>54</v>
      </c>
      <c r="U219">
        <v>0.76822916666666696</v>
      </c>
      <c r="V219">
        <v>0.140625</v>
      </c>
      <c r="W219">
        <v>5.2083333333333296E-3</v>
      </c>
      <c r="X219" s="101">
        <v>198</v>
      </c>
      <c r="Y219">
        <v>0</v>
      </c>
      <c r="Z219">
        <v>0</v>
      </c>
      <c r="AA219">
        <v>1</v>
      </c>
      <c r="AB219" t="s">
        <v>713</v>
      </c>
      <c r="AC219" t="s">
        <v>58</v>
      </c>
      <c r="AD219">
        <v>-76.974440999999999</v>
      </c>
      <c r="AE219">
        <v>38.872044600000002</v>
      </c>
    </row>
    <row r="220" spans="1:31" x14ac:dyDescent="0.25">
      <c r="A220" s="3">
        <v>292</v>
      </c>
      <c r="B220" t="s">
        <v>625</v>
      </c>
      <c r="C220" s="62">
        <v>1</v>
      </c>
      <c r="D220" t="s">
        <v>843</v>
      </c>
      <c r="E220" t="s">
        <v>197</v>
      </c>
      <c r="F220">
        <v>324</v>
      </c>
      <c r="G220" s="101" t="s">
        <v>69</v>
      </c>
      <c r="H220">
        <v>59400</v>
      </c>
      <c r="I220" s="73">
        <v>3803375</v>
      </c>
      <c r="J220" t="s">
        <v>30</v>
      </c>
      <c r="K220" s="3" t="s">
        <v>45</v>
      </c>
      <c r="L220">
        <v>12236000</v>
      </c>
      <c r="M220" s="53" t="s">
        <v>35</v>
      </c>
      <c r="N220">
        <v>2019</v>
      </c>
      <c r="O220" s="73">
        <v>16039375</v>
      </c>
      <c r="P220" t="s">
        <v>45</v>
      </c>
      <c r="Q220">
        <v>314</v>
      </c>
      <c r="R220" t="s">
        <v>45</v>
      </c>
      <c r="S220" t="s">
        <v>45</v>
      </c>
      <c r="T220" t="s">
        <v>45</v>
      </c>
      <c r="U220" t="s">
        <v>45</v>
      </c>
      <c r="V220" t="s">
        <v>45</v>
      </c>
      <c r="W220" t="s">
        <v>45</v>
      </c>
      <c r="X220" s="101" t="s">
        <v>45</v>
      </c>
      <c r="Y220">
        <v>11738.8117283951</v>
      </c>
      <c r="Z220">
        <v>64.029882154882202</v>
      </c>
      <c r="AA220">
        <v>1</v>
      </c>
      <c r="AB220" t="s">
        <v>713</v>
      </c>
      <c r="AC220" t="s">
        <v>50</v>
      </c>
      <c r="AD220">
        <v>-77.044392799999997</v>
      </c>
      <c r="AE220">
        <v>38.917256100000003</v>
      </c>
    </row>
    <row r="221" spans="1:31" x14ac:dyDescent="0.25">
      <c r="A221" s="3">
        <v>292</v>
      </c>
      <c r="B221" t="s">
        <v>625</v>
      </c>
      <c r="C221" s="62">
        <v>3</v>
      </c>
      <c r="D221" t="s">
        <v>844</v>
      </c>
      <c r="E221" t="s">
        <v>199</v>
      </c>
      <c r="F221">
        <v>350</v>
      </c>
      <c r="G221" s="101" t="s">
        <v>27</v>
      </c>
      <c r="H221">
        <v>47984</v>
      </c>
      <c r="I221" s="73">
        <v>11000000</v>
      </c>
      <c r="J221" t="s">
        <v>43</v>
      </c>
      <c r="K221">
        <v>2001</v>
      </c>
      <c r="L221">
        <v>0</v>
      </c>
      <c r="M221" s="53" t="s">
        <v>836</v>
      </c>
      <c r="O221" s="73">
        <v>11000000</v>
      </c>
      <c r="P221" t="s">
        <v>45</v>
      </c>
      <c r="Q221">
        <v>263</v>
      </c>
      <c r="R221" t="s">
        <v>45</v>
      </c>
      <c r="S221" t="s">
        <v>45</v>
      </c>
      <c r="T221" t="s">
        <v>45</v>
      </c>
      <c r="U221" t="s">
        <v>45</v>
      </c>
      <c r="V221" t="s">
        <v>45</v>
      </c>
      <c r="W221" t="s">
        <v>45</v>
      </c>
      <c r="X221" s="101" t="s">
        <v>45</v>
      </c>
      <c r="Y221">
        <v>0</v>
      </c>
      <c r="Z221">
        <v>0</v>
      </c>
      <c r="AA221">
        <v>1</v>
      </c>
      <c r="AB221" t="s">
        <v>715</v>
      </c>
      <c r="AC221" t="s">
        <v>50</v>
      </c>
      <c r="AD221">
        <v>-77.057202399999994</v>
      </c>
      <c r="AE221">
        <v>38.923566299999997</v>
      </c>
    </row>
    <row r="222" spans="1:31" x14ac:dyDescent="0.25">
      <c r="A222" s="3">
        <v>294</v>
      </c>
      <c r="B222" t="s">
        <v>625</v>
      </c>
      <c r="C222" s="62">
        <v>8</v>
      </c>
      <c r="D222" t="s">
        <v>201</v>
      </c>
      <c r="E222" t="s">
        <v>200</v>
      </c>
      <c r="F222">
        <v>382</v>
      </c>
      <c r="G222" s="101" t="s">
        <v>27</v>
      </c>
      <c r="H222">
        <v>76896</v>
      </c>
      <c r="I222" s="73">
        <v>32570942</v>
      </c>
      <c r="J222" t="s">
        <v>43</v>
      </c>
      <c r="K222">
        <v>2004</v>
      </c>
      <c r="L222">
        <v>0</v>
      </c>
      <c r="M222" s="53" t="s">
        <v>836</v>
      </c>
      <c r="O222" s="73">
        <v>5365870</v>
      </c>
      <c r="P222" t="s">
        <v>130</v>
      </c>
      <c r="Q222">
        <v>380</v>
      </c>
      <c r="R222">
        <v>1</v>
      </c>
      <c r="S222">
        <v>323</v>
      </c>
      <c r="T222">
        <v>44</v>
      </c>
      <c r="U222">
        <v>0.85</v>
      </c>
      <c r="V222">
        <v>0.115789473684211</v>
      </c>
      <c r="W222">
        <v>2.6315789473684201E-3</v>
      </c>
      <c r="X222" s="101">
        <v>202</v>
      </c>
      <c r="Y222">
        <v>85264.246073298404</v>
      </c>
      <c r="Z222">
        <v>423.57134311277599</v>
      </c>
      <c r="AA222">
        <v>1</v>
      </c>
      <c r="AB222" t="s">
        <v>715</v>
      </c>
      <c r="AC222" t="s">
        <v>116</v>
      </c>
      <c r="AD222">
        <v>-77.008196499999997</v>
      </c>
      <c r="AE222">
        <v>38.8267436</v>
      </c>
    </row>
    <row r="223" spans="1:31" s="140" customFormat="1" x14ac:dyDescent="0.25">
      <c r="A223" s="129">
        <v>222</v>
      </c>
      <c r="B223" s="140" t="s">
        <v>624</v>
      </c>
      <c r="C223" s="139">
        <v>4</v>
      </c>
      <c r="D223" s="96" t="s">
        <v>813</v>
      </c>
      <c r="E223" s="140" t="s">
        <v>409</v>
      </c>
      <c r="F223" s="129">
        <v>700</v>
      </c>
      <c r="G223" s="130" t="s">
        <v>85</v>
      </c>
      <c r="H223" s="129">
        <f>59423+68565</f>
        <v>127988</v>
      </c>
      <c r="I223" s="142">
        <f>1757400+21115814</f>
        <v>22873214</v>
      </c>
      <c r="J223" s="140" t="s">
        <v>295</v>
      </c>
      <c r="K223" s="140" t="s">
        <v>45</v>
      </c>
      <c r="L223" s="142">
        <f>6091800+7047744</f>
        <v>13139544</v>
      </c>
      <c r="M223" s="98" t="s">
        <v>827</v>
      </c>
      <c r="N223" s="98" t="s">
        <v>828</v>
      </c>
      <c r="O223" s="142">
        <f>7849200+28163558</f>
        <v>36012758</v>
      </c>
      <c r="P223" s="140" t="s">
        <v>45</v>
      </c>
      <c r="Q223" s="129">
        <f>325+376</f>
        <v>701</v>
      </c>
      <c r="R223" s="129">
        <v>24</v>
      </c>
      <c r="S223" s="129">
        <v>159</v>
      </c>
      <c r="T223" s="129">
        <v>42</v>
      </c>
      <c r="U223" s="143">
        <v>0.48923076923076902</v>
      </c>
      <c r="V223" s="143">
        <v>0.12923076923076901</v>
      </c>
      <c r="W223" s="143">
        <v>7.3846153846153895E-2</v>
      </c>
      <c r="X223" s="129">
        <v>183</v>
      </c>
      <c r="Y223" s="146">
        <v>2510.5714285714298</v>
      </c>
      <c r="Z223" s="146">
        <v>29.5744072160611</v>
      </c>
      <c r="AA223" s="140">
        <v>1</v>
      </c>
      <c r="AB223" s="140" t="s">
        <v>45</v>
      </c>
      <c r="AC223" s="140" t="s">
        <v>45</v>
      </c>
      <c r="AD223" s="140">
        <v>-77.0248615</v>
      </c>
      <c r="AE223" s="140">
        <v>38.961328299999998</v>
      </c>
    </row>
    <row r="224" spans="1:31" s="140" customFormat="1" x14ac:dyDescent="0.25">
      <c r="A224" s="129">
        <v>170</v>
      </c>
      <c r="B224" s="140" t="s">
        <v>624</v>
      </c>
      <c r="C224" s="139">
        <v>4</v>
      </c>
      <c r="D224" s="96" t="s">
        <v>814</v>
      </c>
      <c r="E224" s="140" t="s">
        <v>409</v>
      </c>
      <c r="F224" s="129"/>
      <c r="G224" s="130" t="s">
        <v>69</v>
      </c>
      <c r="H224" s="129"/>
      <c r="I224" s="142"/>
      <c r="J224" s="140" t="s">
        <v>295</v>
      </c>
      <c r="K224" s="140" t="s">
        <v>45</v>
      </c>
      <c r="L224" s="142"/>
      <c r="M224" s="98" t="s">
        <v>827</v>
      </c>
      <c r="N224" s="98" t="s">
        <v>828</v>
      </c>
      <c r="O224" s="142"/>
      <c r="P224" s="140" t="s">
        <v>45</v>
      </c>
      <c r="Q224" s="129"/>
      <c r="R224" s="129">
        <v>24</v>
      </c>
      <c r="S224" s="129">
        <v>160</v>
      </c>
      <c r="T224" s="129">
        <v>47</v>
      </c>
      <c r="U224" s="143">
        <v>0.42553191489361702</v>
      </c>
      <c r="V224" s="143">
        <v>0.125</v>
      </c>
      <c r="W224" s="143">
        <v>6.3829787234042507E-2</v>
      </c>
      <c r="X224" s="129">
        <v>182</v>
      </c>
      <c r="Y224" s="146">
        <v>30165.448571428598</v>
      </c>
      <c r="Z224" s="146">
        <v>307.96782615036801</v>
      </c>
      <c r="AA224" s="140">
        <v>1</v>
      </c>
      <c r="AB224" s="140" t="s">
        <v>45</v>
      </c>
      <c r="AC224" s="140" t="s">
        <v>45</v>
      </c>
      <c r="AD224" s="140">
        <v>-77.0248615</v>
      </c>
      <c r="AE224" s="140">
        <v>38.961328299999998</v>
      </c>
    </row>
    <row r="225" spans="1:31" s="52" customFormat="1" x14ac:dyDescent="0.25">
      <c r="A225" s="52" t="s">
        <v>45</v>
      </c>
      <c r="B225" s="52" t="s">
        <v>624</v>
      </c>
      <c r="C225" s="52">
        <v>4</v>
      </c>
      <c r="D225" s="52" t="s">
        <v>920</v>
      </c>
      <c r="E225" s="52" t="s">
        <v>409</v>
      </c>
      <c r="F225" s="52">
        <v>700</v>
      </c>
      <c r="G225" s="52" t="s">
        <v>85</v>
      </c>
      <c r="H225" s="51">
        <f>59423+68565</f>
        <v>127988</v>
      </c>
      <c r="I225" s="57">
        <f>1757400+21115814</f>
        <v>22873214</v>
      </c>
      <c r="J225" s="52" t="s">
        <v>295</v>
      </c>
      <c r="K225" s="52" t="s">
        <v>45</v>
      </c>
      <c r="L225" s="57">
        <f>6091800+7047744</f>
        <v>13139544</v>
      </c>
      <c r="M225" s="93" t="s">
        <v>827</v>
      </c>
      <c r="N225" s="93" t="s">
        <v>828</v>
      </c>
      <c r="O225" s="57">
        <f>7849200+28163558</f>
        <v>36012758</v>
      </c>
      <c r="P225" s="52" t="s">
        <v>45</v>
      </c>
      <c r="Q225" s="52">
        <v>701</v>
      </c>
      <c r="R225" s="52">
        <f>SUM(R223:R224)</f>
        <v>48</v>
      </c>
      <c r="S225" s="52">
        <f t="shared" ref="S225:T225" si="1">SUM(S223:S224)</f>
        <v>319</v>
      </c>
      <c r="T225" s="52">
        <f t="shared" si="1"/>
        <v>89</v>
      </c>
      <c r="U225" s="159">
        <f>S225/Q225</f>
        <v>0.45506419400855919</v>
      </c>
      <c r="V225" s="159">
        <f>T225/Q225</f>
        <v>0.12696148359486448</v>
      </c>
      <c r="W225" s="159">
        <f>R225/Q225</f>
        <v>6.8473609129814553E-2</v>
      </c>
      <c r="X225" s="160">
        <f>I225/Q225</f>
        <v>32629.40656205421</v>
      </c>
      <c r="Y225" s="160">
        <f>I225/700</f>
        <v>32676.02</v>
      </c>
      <c r="Z225" s="160">
        <f>I225/H225</f>
        <v>178.71373878801137</v>
      </c>
      <c r="AA225" s="52">
        <v>1</v>
      </c>
      <c r="AB225" s="52" t="s">
        <v>45</v>
      </c>
      <c r="AC225" s="52" t="s">
        <v>45</v>
      </c>
      <c r="AD225" s="52">
        <v>-77.0248615</v>
      </c>
      <c r="AE225" s="52">
        <v>38.961328299999998</v>
      </c>
    </row>
    <row r="226" spans="1:31" x14ac:dyDescent="0.25">
      <c r="A226" s="3">
        <v>295</v>
      </c>
      <c r="B226" t="s">
        <v>625</v>
      </c>
      <c r="C226" s="62">
        <v>6</v>
      </c>
      <c r="D226" t="s">
        <v>203</v>
      </c>
      <c r="E226" t="s">
        <v>202</v>
      </c>
      <c r="F226">
        <v>348</v>
      </c>
      <c r="G226" s="101" t="s">
        <v>27</v>
      </c>
      <c r="H226">
        <v>83792</v>
      </c>
      <c r="I226" s="73">
        <v>22389213</v>
      </c>
      <c r="J226" t="s">
        <v>30</v>
      </c>
      <c r="K226" s="91">
        <v>2015</v>
      </c>
      <c r="L226" s="52">
        <v>27450</v>
      </c>
      <c r="M226" s="77" t="s">
        <v>831</v>
      </c>
      <c r="N226" s="77">
        <v>2016</v>
      </c>
      <c r="O226" s="73">
        <v>27815086</v>
      </c>
      <c r="P226" t="s">
        <v>180</v>
      </c>
      <c r="Q226">
        <v>277</v>
      </c>
      <c r="R226">
        <v>5</v>
      </c>
      <c r="S226">
        <v>165</v>
      </c>
      <c r="T226">
        <v>30</v>
      </c>
      <c r="U226">
        <v>0.595667870036101</v>
      </c>
      <c r="V226">
        <v>0.10830324909747301</v>
      </c>
      <c r="W226">
        <v>1.8050541516245501E-2</v>
      </c>
      <c r="X226" s="101">
        <v>302</v>
      </c>
      <c r="Y226">
        <v>64336.818965517203</v>
      </c>
      <c r="Z226">
        <v>267.19988781745298</v>
      </c>
      <c r="AA226">
        <v>1</v>
      </c>
      <c r="AB226" t="s">
        <v>715</v>
      </c>
      <c r="AC226" t="s">
        <v>34</v>
      </c>
      <c r="AD226">
        <v>-76.984559000000004</v>
      </c>
      <c r="AE226">
        <v>38.884501</v>
      </c>
    </row>
    <row r="227" spans="1:31" x14ac:dyDescent="0.25">
      <c r="A227" s="3">
        <v>301</v>
      </c>
      <c r="B227" t="s">
        <v>625</v>
      </c>
      <c r="C227" s="62">
        <v>6</v>
      </c>
      <c r="D227" t="s">
        <v>206</v>
      </c>
      <c r="E227" t="s">
        <v>204</v>
      </c>
      <c r="F227">
        <v>228</v>
      </c>
      <c r="G227" s="100" t="s">
        <v>27</v>
      </c>
      <c r="H227">
        <v>37800</v>
      </c>
      <c r="I227" s="73">
        <v>7028816</v>
      </c>
      <c r="J227" t="s">
        <v>35</v>
      </c>
      <c r="K227" s="52">
        <v>2013</v>
      </c>
      <c r="L227" s="52">
        <v>0</v>
      </c>
      <c r="M227" s="77" t="s">
        <v>836</v>
      </c>
      <c r="N227" s="52"/>
      <c r="O227" s="73">
        <v>7099258</v>
      </c>
      <c r="P227" t="s">
        <v>137</v>
      </c>
      <c r="Q227">
        <v>227</v>
      </c>
      <c r="R227">
        <v>4</v>
      </c>
      <c r="S227">
        <v>16</v>
      </c>
      <c r="T227">
        <v>10</v>
      </c>
      <c r="U227">
        <v>7.0484581497797405E-2</v>
      </c>
      <c r="V227">
        <v>4.4052863436123399E-2</v>
      </c>
      <c r="W227">
        <v>1.7621145374449299E-2</v>
      </c>
      <c r="X227" s="101">
        <v>167</v>
      </c>
      <c r="Y227">
        <v>30828.140350877198</v>
      </c>
      <c r="Z227">
        <v>185.94751322751301</v>
      </c>
      <c r="AA227">
        <v>1</v>
      </c>
      <c r="AB227" t="s">
        <v>714</v>
      </c>
      <c r="AC227" t="s">
        <v>34</v>
      </c>
      <c r="AD227">
        <v>-76.999874800000001</v>
      </c>
      <c r="AE227">
        <v>38.892804300000002</v>
      </c>
    </row>
    <row r="228" spans="1:31" x14ac:dyDescent="0.25">
      <c r="A228" s="3">
        <v>161</v>
      </c>
      <c r="B228" t="s">
        <v>624</v>
      </c>
      <c r="C228" s="62">
        <v>5</v>
      </c>
      <c r="D228" t="s">
        <v>414</v>
      </c>
      <c r="E228" t="s">
        <v>412</v>
      </c>
      <c r="F228" s="3">
        <v>200</v>
      </c>
      <c r="G228" s="100" t="s">
        <v>65</v>
      </c>
      <c r="H228" s="3">
        <v>171000</v>
      </c>
      <c r="I228" s="50">
        <v>28592629</v>
      </c>
      <c r="J228" t="s">
        <v>295</v>
      </c>
      <c r="K228" s="52" t="s">
        <v>45</v>
      </c>
      <c r="L228" s="57">
        <v>11602536</v>
      </c>
      <c r="M228" s="93" t="s">
        <v>827</v>
      </c>
      <c r="N228" s="93" t="s">
        <v>828</v>
      </c>
      <c r="O228" s="50">
        <v>40195165</v>
      </c>
      <c r="P228" t="s">
        <v>45</v>
      </c>
      <c r="Q228" s="3">
        <v>619</v>
      </c>
      <c r="R228" s="3">
        <v>10</v>
      </c>
      <c r="S228" s="3">
        <v>343</v>
      </c>
      <c r="T228" s="3">
        <v>93</v>
      </c>
      <c r="U228" s="58">
        <v>0.55411954765751203</v>
      </c>
      <c r="V228" s="58">
        <v>0.150242326332795</v>
      </c>
      <c r="W228" s="58">
        <v>1.6155088852988699E-2</v>
      </c>
      <c r="X228" s="3">
        <v>276</v>
      </c>
      <c r="Y228" s="60">
        <v>142963.14499999999</v>
      </c>
      <c r="Z228" s="60">
        <v>167.20835672514599</v>
      </c>
      <c r="AA228">
        <v>1</v>
      </c>
      <c r="AB228" t="s">
        <v>45</v>
      </c>
      <c r="AC228" t="s">
        <v>45</v>
      </c>
      <c r="AD228">
        <v>-76.978301599999995</v>
      </c>
      <c r="AE228">
        <v>38.9363691</v>
      </c>
    </row>
    <row r="229" spans="1:31" x14ac:dyDescent="0.25">
      <c r="A229" s="3">
        <v>478</v>
      </c>
      <c r="B229" t="s">
        <v>625</v>
      </c>
      <c r="C229" s="62">
        <v>5</v>
      </c>
      <c r="D229" t="s">
        <v>208</v>
      </c>
      <c r="E229" t="s">
        <v>207</v>
      </c>
      <c r="F229">
        <v>512</v>
      </c>
      <c r="G229" s="101" t="s">
        <v>38</v>
      </c>
      <c r="H229">
        <v>146976</v>
      </c>
      <c r="I229" s="73">
        <v>66594065</v>
      </c>
      <c r="J229" t="s">
        <v>39</v>
      </c>
      <c r="K229" s="52">
        <v>2008</v>
      </c>
      <c r="L229" s="52">
        <v>0</v>
      </c>
      <c r="M229" s="77" t="s">
        <v>836</v>
      </c>
      <c r="N229" s="52"/>
      <c r="O229" s="92">
        <v>32570942</v>
      </c>
      <c r="Q229">
        <v>323</v>
      </c>
      <c r="R229">
        <v>9</v>
      </c>
      <c r="S229">
        <v>166</v>
      </c>
      <c r="T229">
        <v>42</v>
      </c>
      <c r="U229">
        <v>0.51393188854489202</v>
      </c>
      <c r="V229">
        <v>0.13003095975232201</v>
      </c>
      <c r="W229">
        <v>2.7863777089783302E-2</v>
      </c>
      <c r="X229" s="101">
        <v>455</v>
      </c>
      <c r="Y229">
        <v>130066.533203125</v>
      </c>
      <c r="Z229">
        <v>453.094825005443</v>
      </c>
      <c r="AA229">
        <v>1</v>
      </c>
      <c r="AB229" t="s">
        <v>715</v>
      </c>
      <c r="AC229" t="s">
        <v>716</v>
      </c>
      <c r="AD229">
        <v>-76.972108800000001</v>
      </c>
      <c r="AE229">
        <v>38.9020565</v>
      </c>
    </row>
    <row r="230" spans="1:31" x14ac:dyDescent="0.25">
      <c r="A230" s="3">
        <v>299</v>
      </c>
      <c r="B230" t="s">
        <v>625</v>
      </c>
      <c r="C230" s="62">
        <v>7</v>
      </c>
      <c r="D230" t="s">
        <v>210</v>
      </c>
      <c r="E230" t="s">
        <v>209</v>
      </c>
      <c r="F230">
        <v>448</v>
      </c>
      <c r="G230" s="101" t="s">
        <v>27</v>
      </c>
      <c r="H230">
        <v>69392</v>
      </c>
      <c r="I230" s="73">
        <v>13846933</v>
      </c>
      <c r="J230" t="s">
        <v>35</v>
      </c>
      <c r="K230" s="52">
        <v>2014</v>
      </c>
      <c r="L230" s="52">
        <v>26191</v>
      </c>
      <c r="M230" s="77" t="s">
        <v>836</v>
      </c>
      <c r="N230" s="52"/>
      <c r="O230" s="73">
        <v>14299544</v>
      </c>
      <c r="P230" t="s">
        <v>57</v>
      </c>
      <c r="Q230">
        <v>428</v>
      </c>
      <c r="R230">
        <v>24</v>
      </c>
      <c r="S230">
        <v>354</v>
      </c>
      <c r="T230">
        <v>54</v>
      </c>
      <c r="U230">
        <v>0.82710280373831802</v>
      </c>
      <c r="V230">
        <v>0.12616822429906499</v>
      </c>
      <c r="W230">
        <v>5.60747663551402E-2</v>
      </c>
      <c r="X230" s="101">
        <v>162</v>
      </c>
      <c r="Y230">
        <v>30908.332589285699</v>
      </c>
      <c r="Z230">
        <v>199.54653274152599</v>
      </c>
      <c r="AA230">
        <v>1</v>
      </c>
      <c r="AB230" t="s">
        <v>714</v>
      </c>
      <c r="AC230" t="s">
        <v>58</v>
      </c>
      <c r="AD230">
        <v>-76.939643399999994</v>
      </c>
      <c r="AE230">
        <v>38.887070000000001</v>
      </c>
    </row>
    <row r="231" spans="1:31" x14ac:dyDescent="0.25">
      <c r="A231" s="3">
        <v>117</v>
      </c>
      <c r="B231" t="s">
        <v>624</v>
      </c>
      <c r="C231" s="62">
        <v>5</v>
      </c>
      <c r="D231" t="s">
        <v>815</v>
      </c>
      <c r="E231" t="s">
        <v>415</v>
      </c>
      <c r="F231" s="3">
        <v>525</v>
      </c>
      <c r="G231" s="101" t="s">
        <v>65</v>
      </c>
      <c r="H231" s="3">
        <v>42016</v>
      </c>
      <c r="I231" s="50">
        <v>7783669</v>
      </c>
      <c r="J231" t="s">
        <v>295</v>
      </c>
      <c r="K231" s="52" t="s">
        <v>45</v>
      </c>
      <c r="L231" s="57">
        <v>7966200</v>
      </c>
      <c r="M231" s="93" t="s">
        <v>827</v>
      </c>
      <c r="N231" s="93" t="s">
        <v>828</v>
      </c>
      <c r="O231" s="50">
        <v>15749869</v>
      </c>
      <c r="P231" t="s">
        <v>45</v>
      </c>
      <c r="Q231" s="3">
        <v>425</v>
      </c>
      <c r="R231" s="3">
        <v>0</v>
      </c>
      <c r="S231" s="3">
        <v>261</v>
      </c>
      <c r="T231" s="3">
        <v>50</v>
      </c>
      <c r="U231" s="58">
        <v>0.61411764705882399</v>
      </c>
      <c r="V231" s="58">
        <v>0.11764705882352899</v>
      </c>
      <c r="W231" s="58">
        <v>0</v>
      </c>
      <c r="X231" s="3">
        <v>99</v>
      </c>
      <c r="Y231" s="60">
        <v>14826.036190476199</v>
      </c>
      <c r="Z231" s="60">
        <v>185.25487909367899</v>
      </c>
      <c r="AA231">
        <v>1</v>
      </c>
      <c r="AB231" t="s">
        <v>45</v>
      </c>
      <c r="AC231" t="s">
        <v>45</v>
      </c>
      <c r="AD231">
        <v>-76.994409099999999</v>
      </c>
      <c r="AE231">
        <v>38.943033700000001</v>
      </c>
    </row>
    <row r="232" spans="1:31" x14ac:dyDescent="0.25">
      <c r="A232" s="3">
        <v>300</v>
      </c>
      <c r="B232" t="s">
        <v>625</v>
      </c>
      <c r="C232" s="62">
        <v>4</v>
      </c>
      <c r="D232" t="s">
        <v>214</v>
      </c>
      <c r="E232" t="s">
        <v>211</v>
      </c>
      <c r="F232">
        <v>304</v>
      </c>
      <c r="G232" s="101" t="s">
        <v>27</v>
      </c>
      <c r="H232">
        <v>76848</v>
      </c>
      <c r="I232" s="73">
        <v>25490976</v>
      </c>
      <c r="J232" t="s">
        <v>30</v>
      </c>
      <c r="K232" s="91">
        <v>2015</v>
      </c>
      <c r="L232" s="52">
        <v>2504026</v>
      </c>
      <c r="M232" s="77" t="s">
        <v>831</v>
      </c>
      <c r="N232" s="77">
        <v>2016</v>
      </c>
      <c r="O232" s="73">
        <v>44744174</v>
      </c>
      <c r="P232" t="s">
        <v>212</v>
      </c>
      <c r="Q232">
        <v>446</v>
      </c>
      <c r="R232">
        <v>250</v>
      </c>
      <c r="S232">
        <v>202</v>
      </c>
      <c r="T232">
        <v>57</v>
      </c>
      <c r="U232">
        <v>0.452914798206278</v>
      </c>
      <c r="V232">
        <v>0.12780269058296001</v>
      </c>
      <c r="W232">
        <v>0.56053811659192798</v>
      </c>
      <c r="X232" s="101">
        <v>172</v>
      </c>
      <c r="Y232">
        <v>83851.894736842107</v>
      </c>
      <c r="Z232">
        <v>331.706433479076</v>
      </c>
      <c r="AA232">
        <v>1</v>
      </c>
      <c r="AB232" t="s">
        <v>715</v>
      </c>
      <c r="AC232" t="s">
        <v>95</v>
      </c>
      <c r="AD232">
        <v>-77.031615000000002</v>
      </c>
      <c r="AE232">
        <v>38.941504000000002</v>
      </c>
    </row>
    <row r="233" spans="1:31" x14ac:dyDescent="0.25">
      <c r="A233" s="3" t="s">
        <v>45</v>
      </c>
      <c r="B233" t="s">
        <v>625</v>
      </c>
      <c r="C233" s="62">
        <v>8</v>
      </c>
      <c r="D233" t="s">
        <v>859</v>
      </c>
      <c r="E233" t="s">
        <v>215</v>
      </c>
      <c r="F233" t="s">
        <v>45</v>
      </c>
      <c r="G233" s="100" t="s">
        <v>824</v>
      </c>
      <c r="H233">
        <v>348700</v>
      </c>
      <c r="I233" s="73">
        <v>700</v>
      </c>
      <c r="J233" t="s">
        <v>30</v>
      </c>
      <c r="K233" s="52" t="s">
        <v>45</v>
      </c>
      <c r="L233" s="52">
        <v>0</v>
      </c>
      <c r="M233" s="77" t="s">
        <v>45</v>
      </c>
      <c r="N233" s="52"/>
      <c r="O233">
        <v>700</v>
      </c>
      <c r="P233" t="s">
        <v>45</v>
      </c>
      <c r="Q233" t="s">
        <v>45</v>
      </c>
      <c r="R233" t="s">
        <v>45</v>
      </c>
      <c r="S233" t="s">
        <v>45</v>
      </c>
      <c r="T233" t="s">
        <v>45</v>
      </c>
      <c r="U233" t="s">
        <v>45</v>
      </c>
      <c r="V233" t="s">
        <v>45</v>
      </c>
      <c r="W233" t="s">
        <v>45</v>
      </c>
      <c r="X233" s="101" t="s">
        <v>45</v>
      </c>
      <c r="Y233" t="s">
        <v>45</v>
      </c>
      <c r="Z233">
        <v>2.0074562661313499E-3</v>
      </c>
      <c r="AA233">
        <v>0</v>
      </c>
      <c r="AB233" t="s">
        <v>45</v>
      </c>
      <c r="AC233" t="s">
        <v>45</v>
      </c>
      <c r="AD233">
        <v>-77.003188600000001</v>
      </c>
      <c r="AE233">
        <v>38.823932499999998</v>
      </c>
    </row>
    <row r="234" spans="1:31" x14ac:dyDescent="0.25">
      <c r="A234" s="3">
        <v>316</v>
      </c>
      <c r="B234" t="s">
        <v>625</v>
      </c>
      <c r="C234" s="62">
        <v>7</v>
      </c>
      <c r="D234" t="s">
        <v>218</v>
      </c>
      <c r="E234" t="s">
        <v>217</v>
      </c>
      <c r="F234">
        <v>450</v>
      </c>
      <c r="G234" s="101" t="s">
        <v>27</v>
      </c>
      <c r="H234">
        <v>72476</v>
      </c>
      <c r="I234" s="73">
        <v>21543183</v>
      </c>
      <c r="J234" t="s">
        <v>43</v>
      </c>
      <c r="K234" s="52">
        <v>2002</v>
      </c>
      <c r="L234" s="52">
        <v>0</v>
      </c>
      <c r="M234" s="77" t="s">
        <v>836</v>
      </c>
      <c r="N234" s="52"/>
      <c r="O234" s="73">
        <v>8391223</v>
      </c>
      <c r="P234" t="s">
        <v>57</v>
      </c>
      <c r="Q234">
        <v>360</v>
      </c>
      <c r="R234">
        <v>3</v>
      </c>
      <c r="S234">
        <v>228</v>
      </c>
      <c r="T234">
        <v>49</v>
      </c>
      <c r="U234">
        <v>0.63333333333333297</v>
      </c>
      <c r="V234">
        <v>0.13611111111111099</v>
      </c>
      <c r="W234">
        <v>8.3333333333333297E-3</v>
      </c>
      <c r="X234" s="101">
        <v>201</v>
      </c>
      <c r="Y234">
        <v>47873.74</v>
      </c>
      <c r="Z234">
        <v>297.24575031734599</v>
      </c>
      <c r="AA234">
        <v>1</v>
      </c>
      <c r="AB234" t="s">
        <v>715</v>
      </c>
      <c r="AC234" t="s">
        <v>58</v>
      </c>
      <c r="AD234">
        <v>-76.963889199999997</v>
      </c>
      <c r="AE234">
        <v>38.870144000000003</v>
      </c>
    </row>
    <row r="235" spans="1:31" x14ac:dyDescent="0.25">
      <c r="A235" s="3">
        <v>302</v>
      </c>
      <c r="B235" t="s">
        <v>625</v>
      </c>
      <c r="C235" s="62">
        <v>4</v>
      </c>
      <c r="D235" t="s">
        <v>845</v>
      </c>
      <c r="E235" t="s">
        <v>219</v>
      </c>
      <c r="F235">
        <v>615</v>
      </c>
      <c r="G235" s="101" t="s">
        <v>65</v>
      </c>
      <c r="H235">
        <v>73600</v>
      </c>
      <c r="I235" s="73">
        <v>0</v>
      </c>
      <c r="J235" t="s">
        <v>30</v>
      </c>
      <c r="K235" s="51" t="s">
        <v>45</v>
      </c>
      <c r="L235" s="52">
        <v>19567000</v>
      </c>
      <c r="M235" s="77" t="s">
        <v>35</v>
      </c>
      <c r="N235" s="52">
        <v>2019</v>
      </c>
      <c r="O235" s="73">
        <v>19567000</v>
      </c>
      <c r="Q235">
        <v>581</v>
      </c>
      <c r="R235">
        <v>245</v>
      </c>
      <c r="S235">
        <v>308</v>
      </c>
      <c r="T235">
        <v>96</v>
      </c>
      <c r="U235">
        <v>0.530120481927711</v>
      </c>
      <c r="V235">
        <v>0.16523235800344199</v>
      </c>
      <c r="W235">
        <v>0.421686746987952</v>
      </c>
      <c r="X235" s="101">
        <v>127</v>
      </c>
      <c r="Y235">
        <v>0</v>
      </c>
      <c r="Z235">
        <v>0</v>
      </c>
      <c r="AA235">
        <v>1</v>
      </c>
      <c r="AB235" t="s">
        <v>713</v>
      </c>
      <c r="AC235" t="s">
        <v>54</v>
      </c>
      <c r="AD235">
        <v>-77.026169899999999</v>
      </c>
      <c r="AE235">
        <v>38.935927900000003</v>
      </c>
    </row>
    <row r="236" spans="1:31" x14ac:dyDescent="0.25">
      <c r="A236" s="3" t="s">
        <v>45</v>
      </c>
      <c r="B236" t="s">
        <v>625</v>
      </c>
      <c r="C236" s="62">
        <v>6</v>
      </c>
      <c r="D236" t="s">
        <v>857</v>
      </c>
      <c r="E236" t="s">
        <v>221</v>
      </c>
      <c r="F236" t="s">
        <v>45</v>
      </c>
      <c r="G236" s="100" t="s">
        <v>824</v>
      </c>
      <c r="H236">
        <v>143700</v>
      </c>
      <c r="I236" s="73">
        <v>1446215</v>
      </c>
      <c r="J236" s="53" t="s">
        <v>30</v>
      </c>
      <c r="K236" s="52" t="s">
        <v>45</v>
      </c>
      <c r="L236" s="52">
        <v>0</v>
      </c>
      <c r="M236" s="77" t="s">
        <v>45</v>
      </c>
      <c r="N236" s="52"/>
      <c r="O236">
        <v>1446215</v>
      </c>
      <c r="P236" t="s">
        <v>45</v>
      </c>
      <c r="Q236" t="s">
        <v>45</v>
      </c>
      <c r="R236" t="s">
        <v>45</v>
      </c>
      <c r="S236" t="s">
        <v>45</v>
      </c>
      <c r="T236" t="s">
        <v>45</v>
      </c>
      <c r="U236" t="s">
        <v>45</v>
      </c>
      <c r="V236" t="s">
        <v>45</v>
      </c>
      <c r="W236" t="s">
        <v>45</v>
      </c>
      <c r="X236" s="101" t="s">
        <v>45</v>
      </c>
      <c r="Y236" t="s">
        <v>45</v>
      </c>
      <c r="Z236">
        <v>10.064126652748801</v>
      </c>
      <c r="AA236">
        <v>0</v>
      </c>
      <c r="AB236" t="s">
        <v>45</v>
      </c>
      <c r="AC236" t="s">
        <v>45</v>
      </c>
      <c r="AD236">
        <v>-77.012175299999996</v>
      </c>
      <c r="AE236">
        <v>38.902523700000003</v>
      </c>
    </row>
    <row r="237" spans="1:31" x14ac:dyDescent="0.25">
      <c r="A237" s="3" t="s">
        <v>45</v>
      </c>
      <c r="B237" t="s">
        <v>624</v>
      </c>
      <c r="C237" s="62">
        <v>7</v>
      </c>
      <c r="D237" t="s">
        <v>887</v>
      </c>
      <c r="E237" t="s">
        <v>496</v>
      </c>
      <c r="F237" s="3" t="s">
        <v>45</v>
      </c>
      <c r="G237" s="100" t="s">
        <v>824</v>
      </c>
      <c r="H237" s="80">
        <v>70000</v>
      </c>
      <c r="I237" s="50">
        <v>743930</v>
      </c>
      <c r="J237" s="53" t="s">
        <v>295</v>
      </c>
      <c r="K237" s="52" t="s">
        <v>45</v>
      </c>
      <c r="L237" s="57">
        <v>0</v>
      </c>
      <c r="M237" s="93" t="s">
        <v>824</v>
      </c>
      <c r="N237" s="93" t="s">
        <v>45</v>
      </c>
      <c r="O237" s="50">
        <v>743930</v>
      </c>
      <c r="P237" t="s">
        <v>45</v>
      </c>
      <c r="Q237" s="3" t="s">
        <v>45</v>
      </c>
      <c r="R237" s="3" t="s">
        <v>45</v>
      </c>
      <c r="S237" s="3" t="s">
        <v>45</v>
      </c>
      <c r="T237" s="3" t="s">
        <v>45</v>
      </c>
      <c r="U237" s="58" t="s">
        <v>45</v>
      </c>
      <c r="V237" s="58" t="s">
        <v>45</v>
      </c>
      <c r="W237" s="58" t="s">
        <v>45</v>
      </c>
      <c r="X237" s="3" t="s">
        <v>45</v>
      </c>
      <c r="Y237" s="60" t="s">
        <v>45</v>
      </c>
      <c r="Z237" s="60" t="s">
        <v>45</v>
      </c>
      <c r="AA237">
        <v>0</v>
      </c>
      <c r="AB237" t="s">
        <v>45</v>
      </c>
      <c r="AC237" t="s">
        <v>45</v>
      </c>
      <c r="AD237">
        <v>-76.937087000000005</v>
      </c>
      <c r="AE237">
        <v>38.904173</v>
      </c>
    </row>
    <row r="238" spans="1:31" x14ac:dyDescent="0.25">
      <c r="A238" s="3">
        <v>3067</v>
      </c>
      <c r="B238" t="s">
        <v>624</v>
      </c>
      <c r="C238" s="62">
        <v>6</v>
      </c>
      <c r="D238" t="s">
        <v>816</v>
      </c>
      <c r="E238" t="s">
        <v>514</v>
      </c>
      <c r="F238" s="3">
        <v>400</v>
      </c>
      <c r="G238" s="101" t="s">
        <v>85</v>
      </c>
      <c r="H238" s="3">
        <v>28000</v>
      </c>
      <c r="I238" s="50">
        <v>2883960</v>
      </c>
      <c r="J238" s="53" t="s">
        <v>295</v>
      </c>
      <c r="K238" s="52" t="s">
        <v>45</v>
      </c>
      <c r="L238" s="57">
        <v>5716920</v>
      </c>
      <c r="M238" s="93" t="s">
        <v>827</v>
      </c>
      <c r="N238" s="93" t="s">
        <v>828</v>
      </c>
      <c r="O238" s="50">
        <v>8600880</v>
      </c>
      <c r="P238" t="s">
        <v>45</v>
      </c>
      <c r="Q238" s="3">
        <v>305</v>
      </c>
      <c r="R238" s="3">
        <v>1</v>
      </c>
      <c r="S238" s="3">
        <v>225</v>
      </c>
      <c r="T238" s="3">
        <v>58</v>
      </c>
      <c r="U238" s="58">
        <v>0.73770491803278704</v>
      </c>
      <c r="V238" s="58">
        <v>0.19016393442623</v>
      </c>
      <c r="W238" s="58">
        <v>3.27868852459016E-3</v>
      </c>
      <c r="X238" s="3">
        <v>92</v>
      </c>
      <c r="Y238" s="60">
        <v>7209.9</v>
      </c>
      <c r="Z238" s="60">
        <v>102.998571428571</v>
      </c>
      <c r="AA238">
        <v>1</v>
      </c>
      <c r="AB238" t="s">
        <v>45</v>
      </c>
      <c r="AC238" t="s">
        <v>45</v>
      </c>
      <c r="AD238">
        <v>-76.995574000000005</v>
      </c>
      <c r="AE238">
        <v>38.877003000000002</v>
      </c>
    </row>
    <row r="239" spans="1:31" x14ac:dyDescent="0.25">
      <c r="A239" s="3" t="s">
        <v>45</v>
      </c>
      <c r="B239" t="s">
        <v>625</v>
      </c>
      <c r="C239" s="62">
        <v>7</v>
      </c>
      <c r="D239" t="s">
        <v>753</v>
      </c>
      <c r="E239" t="s">
        <v>223</v>
      </c>
      <c r="F239">
        <v>180</v>
      </c>
      <c r="G239" s="101" t="s">
        <v>14</v>
      </c>
      <c r="H239">
        <v>77707</v>
      </c>
      <c r="I239" s="73">
        <v>32133707</v>
      </c>
      <c r="J239" t="s">
        <v>39</v>
      </c>
      <c r="K239" s="52">
        <v>2015</v>
      </c>
      <c r="L239" s="52">
        <v>-2200000</v>
      </c>
      <c r="M239" s="77" t="s">
        <v>836</v>
      </c>
      <c r="N239" s="52"/>
      <c r="O239" s="73">
        <v>35717175</v>
      </c>
      <c r="P239" t="s">
        <v>45</v>
      </c>
      <c r="Q239" t="s">
        <v>45</v>
      </c>
      <c r="R239" t="s">
        <v>45</v>
      </c>
      <c r="S239" t="s">
        <v>45</v>
      </c>
      <c r="T239" t="s">
        <v>45</v>
      </c>
      <c r="U239" t="s">
        <v>45</v>
      </c>
      <c r="V239" t="s">
        <v>45</v>
      </c>
      <c r="W239" t="s">
        <v>45</v>
      </c>
      <c r="X239" s="101" t="s">
        <v>45</v>
      </c>
      <c r="Y239">
        <v>178520.594444444</v>
      </c>
      <c r="Z239">
        <v>413.52396823967001</v>
      </c>
      <c r="AA239">
        <v>1</v>
      </c>
      <c r="AB239" t="s">
        <v>715</v>
      </c>
      <c r="AC239" t="s">
        <v>45</v>
      </c>
      <c r="AD239">
        <v>-76.957522299999994</v>
      </c>
      <c r="AE239">
        <v>38.894950600000001</v>
      </c>
    </row>
    <row r="240" spans="1:31" x14ac:dyDescent="0.25">
      <c r="A240" s="3" t="s">
        <v>45</v>
      </c>
      <c r="B240" t="s">
        <v>625</v>
      </c>
      <c r="C240" s="62">
        <v>7</v>
      </c>
      <c r="D240" t="s">
        <v>287</v>
      </c>
      <c r="E240" t="s">
        <v>286</v>
      </c>
      <c r="F240">
        <v>500</v>
      </c>
      <c r="G240" s="101" t="s">
        <v>38</v>
      </c>
      <c r="H240">
        <v>156000</v>
      </c>
      <c r="I240" s="73">
        <v>0</v>
      </c>
      <c r="J240" t="s">
        <v>30</v>
      </c>
      <c r="K240" s="51">
        <v>2015</v>
      </c>
      <c r="L240" s="52">
        <v>44597000</v>
      </c>
      <c r="M240" s="77" t="s">
        <v>39</v>
      </c>
      <c r="N240" s="52">
        <v>2017</v>
      </c>
      <c r="O240">
        <v>47347000</v>
      </c>
      <c r="P240" t="s">
        <v>45</v>
      </c>
      <c r="Q240" t="s">
        <v>45</v>
      </c>
      <c r="R240" t="s">
        <v>45</v>
      </c>
      <c r="S240" t="s">
        <v>45</v>
      </c>
      <c r="T240" t="s">
        <v>45</v>
      </c>
      <c r="U240" t="s">
        <v>45</v>
      </c>
      <c r="V240" t="s">
        <v>45</v>
      </c>
      <c r="W240" t="s">
        <v>45</v>
      </c>
      <c r="X240" s="101" t="s">
        <v>45</v>
      </c>
      <c r="Y240">
        <v>0</v>
      </c>
      <c r="Z240">
        <v>0</v>
      </c>
      <c r="AA240">
        <v>0</v>
      </c>
      <c r="AB240" t="s">
        <v>45</v>
      </c>
      <c r="AC240" t="s">
        <v>716</v>
      </c>
      <c r="AD240">
        <v>-76.932691899999995</v>
      </c>
      <c r="AE240">
        <v>38.9067948</v>
      </c>
    </row>
    <row r="241" spans="1:31" x14ac:dyDescent="0.25">
      <c r="A241" s="3">
        <v>459</v>
      </c>
      <c r="B241" t="s">
        <v>625</v>
      </c>
      <c r="C241" s="62">
        <v>4</v>
      </c>
      <c r="D241" t="s">
        <v>226</v>
      </c>
      <c r="E241" t="s">
        <v>225</v>
      </c>
      <c r="F241">
        <v>1030</v>
      </c>
      <c r="G241" s="101" t="s">
        <v>38</v>
      </c>
      <c r="H241">
        <v>331840</v>
      </c>
      <c r="I241" s="73">
        <v>117015598</v>
      </c>
      <c r="J241" s="77" t="s">
        <v>831</v>
      </c>
      <c r="K241" s="77">
        <v>2016</v>
      </c>
      <c r="L241" s="52">
        <v>1887406</v>
      </c>
      <c r="M241" s="77" t="s">
        <v>836</v>
      </c>
      <c r="N241" s="77"/>
      <c r="O241" s="73">
        <v>143557836</v>
      </c>
      <c r="Q241">
        <v>476</v>
      </c>
      <c r="R241">
        <v>143</v>
      </c>
      <c r="S241">
        <v>394</v>
      </c>
      <c r="T241">
        <v>141</v>
      </c>
      <c r="U241">
        <v>0.82773109243697496</v>
      </c>
      <c r="V241">
        <v>0.29621848739495799</v>
      </c>
      <c r="W241">
        <v>0.30042016806722699</v>
      </c>
      <c r="X241" s="101">
        <v>697</v>
      </c>
      <c r="Y241">
        <v>113607.376699029</v>
      </c>
      <c r="Z241">
        <v>352.62656099325</v>
      </c>
      <c r="AA241">
        <v>1</v>
      </c>
      <c r="AB241" t="s">
        <v>715</v>
      </c>
      <c r="AC241" t="s">
        <v>54</v>
      </c>
      <c r="AD241">
        <v>-77.027829400000002</v>
      </c>
      <c r="AE241">
        <v>38.943395199999998</v>
      </c>
    </row>
    <row r="242" spans="1:31" s="113" customFormat="1" x14ac:dyDescent="0.25">
      <c r="A242" s="3">
        <v>456</v>
      </c>
      <c r="B242" t="s">
        <v>625</v>
      </c>
      <c r="C242" s="62">
        <v>4</v>
      </c>
      <c r="D242" t="s">
        <v>227</v>
      </c>
      <c r="E242" t="s">
        <v>225</v>
      </c>
      <c r="F242" t="s">
        <v>45</v>
      </c>
      <c r="G242" s="101" t="s">
        <v>46</v>
      </c>
      <c r="H242" t="s">
        <v>45</v>
      </c>
      <c r="I242" s="73">
        <v>0</v>
      </c>
      <c r="J242" t="s">
        <v>39</v>
      </c>
      <c r="K242">
        <v>2015</v>
      </c>
      <c r="L242" s="52">
        <v>0</v>
      </c>
      <c r="M242" s="77" t="s">
        <v>836</v>
      </c>
      <c r="N242"/>
      <c r="O242" s="73" t="s">
        <v>45</v>
      </c>
      <c r="P242"/>
      <c r="Q242">
        <v>802</v>
      </c>
      <c r="R242">
        <v>11</v>
      </c>
      <c r="S242">
        <v>0</v>
      </c>
      <c r="T242">
        <v>49</v>
      </c>
      <c r="U242">
        <v>0</v>
      </c>
      <c r="V242">
        <v>6.10972568578554E-2</v>
      </c>
      <c r="W242">
        <v>1.3715710723192E-2</v>
      </c>
      <c r="X242" s="101">
        <v>697</v>
      </c>
      <c r="Y242" t="s">
        <v>45</v>
      </c>
      <c r="Z242" t="s">
        <v>45</v>
      </c>
      <c r="AA242">
        <v>1</v>
      </c>
      <c r="AB242" t="s">
        <v>715</v>
      </c>
      <c r="AC242" t="s">
        <v>716</v>
      </c>
      <c r="AD242">
        <v>-77.027829400000002</v>
      </c>
      <c r="AE242">
        <v>38.943395199999998</v>
      </c>
    </row>
    <row r="243" spans="1:31" s="52" customFormat="1" x14ac:dyDescent="0.25">
      <c r="A243" s="51">
        <v>173</v>
      </c>
      <c r="B243" s="52" t="s">
        <v>624</v>
      </c>
      <c r="C243" s="63">
        <v>4</v>
      </c>
      <c r="D243" s="77" t="s">
        <v>596</v>
      </c>
      <c r="E243" s="52" t="s">
        <v>595</v>
      </c>
      <c r="F243" s="51">
        <v>64</v>
      </c>
      <c r="G243" s="102" t="s">
        <v>27</v>
      </c>
      <c r="H243" s="51">
        <v>9000</v>
      </c>
      <c r="I243" s="57">
        <v>3896368</v>
      </c>
      <c r="J243" s="52" t="s">
        <v>295</v>
      </c>
      <c r="K243" s="52" t="s">
        <v>45</v>
      </c>
      <c r="L243" s="57">
        <v>1780680</v>
      </c>
      <c r="M243" s="93" t="s">
        <v>827</v>
      </c>
      <c r="N243" s="93" t="s">
        <v>828</v>
      </c>
      <c r="O243" s="57">
        <v>5677048</v>
      </c>
      <c r="P243" s="52" t="s">
        <v>45</v>
      </c>
      <c r="Q243" s="51">
        <v>95</v>
      </c>
      <c r="R243" s="51">
        <v>2</v>
      </c>
      <c r="S243" s="51">
        <v>39</v>
      </c>
      <c r="T243" s="51">
        <v>7</v>
      </c>
      <c r="U243" s="59">
        <v>0.41052631578947402</v>
      </c>
      <c r="V243" s="59">
        <v>7.3684210526315796E-2</v>
      </c>
      <c r="W243" s="59">
        <v>2.1052631578947399E-2</v>
      </c>
      <c r="X243" s="51">
        <v>109</v>
      </c>
      <c r="Y243" s="61">
        <v>60880.75</v>
      </c>
      <c r="Z243" s="61">
        <v>432.92977777777799</v>
      </c>
      <c r="AA243" s="52">
        <v>1</v>
      </c>
      <c r="AB243" s="52" t="s">
        <v>45</v>
      </c>
      <c r="AC243" s="52" t="s">
        <v>45</v>
      </c>
      <c r="AD243" s="52">
        <v>-77.010142000000002</v>
      </c>
      <c r="AE243" s="52">
        <v>38.9567798</v>
      </c>
    </row>
    <row r="244" spans="1:31" s="52" customFormat="1" x14ac:dyDescent="0.25">
      <c r="A244" s="51">
        <v>173</v>
      </c>
      <c r="B244" s="52" t="s">
        <v>624</v>
      </c>
      <c r="C244" s="63">
        <v>4</v>
      </c>
      <c r="D244" s="77" t="s">
        <v>817</v>
      </c>
      <c r="E244" s="52" t="s">
        <v>597</v>
      </c>
      <c r="F244" s="51">
        <v>56</v>
      </c>
      <c r="G244" s="102" t="s">
        <v>27</v>
      </c>
      <c r="H244" s="51">
        <v>1374</v>
      </c>
      <c r="I244" s="57"/>
      <c r="J244" s="52" t="s">
        <v>295</v>
      </c>
      <c r="K244" s="52" t="s">
        <v>45</v>
      </c>
      <c r="L244" s="57"/>
      <c r="M244" s="93" t="s">
        <v>827</v>
      </c>
      <c r="N244" s="93" t="s">
        <v>828</v>
      </c>
      <c r="O244" s="57"/>
      <c r="P244" s="52" t="s">
        <v>45</v>
      </c>
      <c r="Q244" s="51"/>
      <c r="R244" s="51">
        <v>2</v>
      </c>
      <c r="S244" s="51">
        <v>39</v>
      </c>
      <c r="T244" s="51">
        <v>7</v>
      </c>
      <c r="U244" s="59">
        <v>0.41052631578947402</v>
      </c>
      <c r="V244" s="59">
        <v>7.3684210526315796E-2</v>
      </c>
      <c r="W244" s="59">
        <v>2.1052631578947399E-2</v>
      </c>
      <c r="X244" s="51">
        <v>109</v>
      </c>
      <c r="Y244" s="61">
        <v>69578</v>
      </c>
      <c r="Z244" s="61">
        <v>2835.7845705968002</v>
      </c>
      <c r="AA244" s="52">
        <v>1</v>
      </c>
      <c r="AB244" s="52" t="s">
        <v>45</v>
      </c>
      <c r="AC244" s="52" t="s">
        <v>45</v>
      </c>
      <c r="AD244" s="52">
        <v>-77.009412600000005</v>
      </c>
      <c r="AE244" s="52">
        <v>38.966182400000001</v>
      </c>
    </row>
    <row r="245" spans="1:31" x14ac:dyDescent="0.25">
      <c r="A245" s="3">
        <v>305</v>
      </c>
      <c r="B245" t="s">
        <v>625</v>
      </c>
      <c r="C245" s="62">
        <v>2</v>
      </c>
      <c r="D245" t="s">
        <v>229</v>
      </c>
      <c r="E245" t="s">
        <v>228</v>
      </c>
      <c r="F245">
        <v>176</v>
      </c>
      <c r="G245" s="101" t="s">
        <v>27</v>
      </c>
      <c r="H245">
        <v>22400</v>
      </c>
      <c r="I245" s="73">
        <v>2604666</v>
      </c>
      <c r="J245" t="s">
        <v>35</v>
      </c>
      <c r="K245">
        <v>2012</v>
      </c>
      <c r="L245">
        <v>0</v>
      </c>
      <c r="M245" s="77" t="s">
        <v>836</v>
      </c>
      <c r="O245" s="73">
        <v>2612974</v>
      </c>
      <c r="P245" t="s">
        <v>91</v>
      </c>
      <c r="Q245">
        <v>166</v>
      </c>
      <c r="R245">
        <v>28</v>
      </c>
      <c r="S245">
        <v>10</v>
      </c>
      <c r="T245">
        <v>5</v>
      </c>
      <c r="U245">
        <v>6.02409638554217E-2</v>
      </c>
      <c r="V245">
        <v>3.0120481927710802E-2</v>
      </c>
      <c r="W245">
        <v>0.16867469879518099</v>
      </c>
      <c r="X245" s="101">
        <v>135</v>
      </c>
      <c r="Y245">
        <v>14799.2386363636</v>
      </c>
      <c r="Z245">
        <v>116.279732142857</v>
      </c>
      <c r="AA245">
        <v>1</v>
      </c>
      <c r="AB245" t="s">
        <v>714</v>
      </c>
      <c r="AC245" t="s">
        <v>95</v>
      </c>
      <c r="AD245">
        <v>-77.039738999999997</v>
      </c>
      <c r="AE245">
        <v>38.912370099999997</v>
      </c>
    </row>
    <row r="246" spans="1:31" x14ac:dyDescent="0.25">
      <c r="A246" s="3" t="s">
        <v>45</v>
      </c>
      <c r="B246" t="s">
        <v>625</v>
      </c>
      <c r="C246" s="62">
        <v>4</v>
      </c>
      <c r="D246" t="s">
        <v>852</v>
      </c>
      <c r="E246" s="74" t="s">
        <v>288</v>
      </c>
      <c r="F246" t="s">
        <v>45</v>
      </c>
      <c r="G246" s="100" t="s">
        <v>824</v>
      </c>
      <c r="H246">
        <v>84400</v>
      </c>
      <c r="I246" s="73">
        <v>100000</v>
      </c>
      <c r="J246" t="s">
        <v>30</v>
      </c>
      <c r="K246" t="s">
        <v>45</v>
      </c>
      <c r="L246">
        <v>0</v>
      </c>
      <c r="M246" s="53" t="s">
        <v>45</v>
      </c>
      <c r="O246">
        <v>100000</v>
      </c>
      <c r="P246" t="s">
        <v>45</v>
      </c>
      <c r="Q246" t="s">
        <v>45</v>
      </c>
      <c r="R246" t="s">
        <v>45</v>
      </c>
      <c r="S246" t="s">
        <v>45</v>
      </c>
      <c r="T246" t="s">
        <v>45</v>
      </c>
      <c r="U246" t="s">
        <v>45</v>
      </c>
      <c r="V246" t="s">
        <v>45</v>
      </c>
      <c r="W246" t="s">
        <v>45</v>
      </c>
      <c r="X246" s="101" t="s">
        <v>45</v>
      </c>
      <c r="Y246" t="s">
        <v>45</v>
      </c>
      <c r="Z246">
        <v>1.1848341232227499</v>
      </c>
      <c r="AA246">
        <v>0</v>
      </c>
      <c r="AB246" t="s">
        <v>45</v>
      </c>
      <c r="AC246" t="s">
        <v>45</v>
      </c>
      <c r="AD246">
        <v>-77.014039100000005</v>
      </c>
      <c r="AE246">
        <v>38.953889599999997</v>
      </c>
    </row>
    <row r="247" spans="1:31" x14ac:dyDescent="0.25">
      <c r="A247" s="3" t="s">
        <v>45</v>
      </c>
      <c r="B247" t="s">
        <v>624</v>
      </c>
      <c r="C247" s="62">
        <v>2</v>
      </c>
      <c r="D247" t="s">
        <v>888</v>
      </c>
      <c r="E247" t="s">
        <v>498</v>
      </c>
      <c r="F247" s="3" t="s">
        <v>45</v>
      </c>
      <c r="G247" s="100" t="s">
        <v>824</v>
      </c>
      <c r="H247" s="3" t="s">
        <v>45</v>
      </c>
      <c r="I247" s="50">
        <v>1592727</v>
      </c>
      <c r="J247" s="53" t="s">
        <v>295</v>
      </c>
      <c r="K247" t="s">
        <v>45</v>
      </c>
      <c r="L247" s="50">
        <v>0</v>
      </c>
      <c r="M247" s="104" t="s">
        <v>824</v>
      </c>
      <c r="N247" s="104" t="s">
        <v>45</v>
      </c>
      <c r="O247" s="50">
        <v>1592727</v>
      </c>
      <c r="P247" t="s">
        <v>45</v>
      </c>
      <c r="Q247" s="3" t="s">
        <v>45</v>
      </c>
      <c r="R247" s="3" t="s">
        <v>45</v>
      </c>
      <c r="S247" s="3" t="s">
        <v>45</v>
      </c>
      <c r="T247" s="3" t="s">
        <v>45</v>
      </c>
      <c r="U247" s="58" t="s">
        <v>45</v>
      </c>
      <c r="V247" s="58" t="s">
        <v>45</v>
      </c>
      <c r="W247" s="58" t="s">
        <v>45</v>
      </c>
      <c r="X247" s="3" t="s">
        <v>45</v>
      </c>
      <c r="Y247" s="60" t="s">
        <v>45</v>
      </c>
      <c r="Z247" s="60" t="s">
        <v>45</v>
      </c>
      <c r="AA247">
        <v>0</v>
      </c>
      <c r="AB247" t="s">
        <v>45</v>
      </c>
      <c r="AC247" t="s">
        <v>45</v>
      </c>
      <c r="AD247">
        <v>-77.037015999999994</v>
      </c>
      <c r="AE247">
        <v>38.903942999999998</v>
      </c>
    </row>
    <row r="248" spans="1:31" x14ac:dyDescent="0.25">
      <c r="A248" s="3" t="s">
        <v>45</v>
      </c>
      <c r="B248" t="s">
        <v>624</v>
      </c>
      <c r="C248" s="62">
        <v>2</v>
      </c>
      <c r="D248" t="s">
        <v>889</v>
      </c>
      <c r="E248" t="s">
        <v>500</v>
      </c>
      <c r="F248" s="3" t="s">
        <v>45</v>
      </c>
      <c r="G248" s="100" t="s">
        <v>824</v>
      </c>
      <c r="H248" s="3" t="s">
        <v>45</v>
      </c>
      <c r="I248" s="50">
        <v>1592657</v>
      </c>
      <c r="J248" s="53" t="s">
        <v>295</v>
      </c>
      <c r="K248" t="s">
        <v>45</v>
      </c>
      <c r="L248" s="50">
        <v>0</v>
      </c>
      <c r="M248" s="104" t="s">
        <v>824</v>
      </c>
      <c r="N248" s="104" t="s">
        <v>45</v>
      </c>
      <c r="O248" s="50">
        <v>1592657</v>
      </c>
      <c r="P248" t="s">
        <v>45</v>
      </c>
      <c r="Q248" s="3" t="s">
        <v>45</v>
      </c>
      <c r="R248" s="3" t="s">
        <v>45</v>
      </c>
      <c r="S248" s="3" t="s">
        <v>45</v>
      </c>
      <c r="T248" s="3" t="s">
        <v>45</v>
      </c>
      <c r="U248" s="58" t="s">
        <v>45</v>
      </c>
      <c r="V248" s="58" t="s">
        <v>45</v>
      </c>
      <c r="W248" s="58" t="s">
        <v>45</v>
      </c>
      <c r="X248" s="3" t="s">
        <v>45</v>
      </c>
      <c r="Y248" s="60" t="s">
        <v>45</v>
      </c>
      <c r="Z248" s="60" t="s">
        <v>45</v>
      </c>
      <c r="AA248">
        <v>0</v>
      </c>
      <c r="AB248" t="s">
        <v>45</v>
      </c>
      <c r="AC248" t="s">
        <v>45</v>
      </c>
      <c r="AD248">
        <v>-77.040066899999999</v>
      </c>
      <c r="AE248">
        <v>38.900467900000002</v>
      </c>
    </row>
    <row r="249" spans="1:31" x14ac:dyDescent="0.25">
      <c r="A249" s="3" t="s">
        <v>45</v>
      </c>
      <c r="B249" t="s">
        <v>624</v>
      </c>
      <c r="C249" s="62">
        <v>6</v>
      </c>
      <c r="D249" t="s">
        <v>890</v>
      </c>
      <c r="E249" t="s">
        <v>502</v>
      </c>
      <c r="F249" s="3" t="s">
        <v>45</v>
      </c>
      <c r="G249" s="100" t="s">
        <v>824</v>
      </c>
      <c r="H249" s="80">
        <v>66622</v>
      </c>
      <c r="I249" s="50">
        <v>1912721</v>
      </c>
      <c r="J249" s="53" t="s">
        <v>295</v>
      </c>
      <c r="K249" t="s">
        <v>45</v>
      </c>
      <c r="L249" s="50">
        <v>0</v>
      </c>
      <c r="M249" s="104" t="s">
        <v>824</v>
      </c>
      <c r="N249" s="104" t="s">
        <v>45</v>
      </c>
      <c r="O249" s="50">
        <v>1912721</v>
      </c>
      <c r="P249" t="s">
        <v>45</v>
      </c>
      <c r="Q249" s="3" t="s">
        <v>45</v>
      </c>
      <c r="R249" s="3" t="s">
        <v>45</v>
      </c>
      <c r="S249" s="3" t="s">
        <v>45</v>
      </c>
      <c r="T249" s="3" t="s">
        <v>45</v>
      </c>
      <c r="U249" s="58" t="s">
        <v>45</v>
      </c>
      <c r="V249" s="58" t="s">
        <v>45</v>
      </c>
      <c r="W249" s="58" t="s">
        <v>45</v>
      </c>
      <c r="X249" s="3" t="s">
        <v>45</v>
      </c>
      <c r="Y249" s="60" t="s">
        <v>45</v>
      </c>
      <c r="Z249" s="60" t="s">
        <v>45</v>
      </c>
      <c r="AA249">
        <v>0</v>
      </c>
      <c r="AB249" t="s">
        <v>45</v>
      </c>
      <c r="AC249" t="s">
        <v>45</v>
      </c>
      <c r="AD249">
        <v>-76.986356000000001</v>
      </c>
      <c r="AE249">
        <v>38.895719</v>
      </c>
    </row>
    <row r="250" spans="1:31" x14ac:dyDescent="0.25">
      <c r="A250" s="3">
        <v>307</v>
      </c>
      <c r="B250" t="s">
        <v>625</v>
      </c>
      <c r="C250" s="62">
        <v>8</v>
      </c>
      <c r="D250" t="s">
        <v>231</v>
      </c>
      <c r="E250" t="s">
        <v>230</v>
      </c>
      <c r="F250">
        <v>430</v>
      </c>
      <c r="G250" s="101" t="s">
        <v>27</v>
      </c>
      <c r="H250">
        <v>86800</v>
      </c>
      <c r="I250" s="73">
        <v>34338372</v>
      </c>
      <c r="J250" t="s">
        <v>39</v>
      </c>
      <c r="K250">
        <v>2009</v>
      </c>
      <c r="L250">
        <v>0</v>
      </c>
      <c r="M250" s="77" t="s">
        <v>836</v>
      </c>
      <c r="O250" s="73">
        <v>34338372</v>
      </c>
      <c r="P250" t="s">
        <v>147</v>
      </c>
      <c r="Q250">
        <v>408</v>
      </c>
      <c r="R250">
        <v>4</v>
      </c>
      <c r="S250">
        <v>333</v>
      </c>
      <c r="T250">
        <v>51</v>
      </c>
      <c r="U250">
        <v>0.81617647058823495</v>
      </c>
      <c r="V250">
        <v>0.125</v>
      </c>
      <c r="W250">
        <v>9.8039215686274508E-3</v>
      </c>
      <c r="X250" s="101">
        <v>213</v>
      </c>
      <c r="Y250">
        <v>79856.679069767401</v>
      </c>
      <c r="Z250">
        <v>395.60336405530001</v>
      </c>
      <c r="AA250">
        <v>1</v>
      </c>
      <c r="AB250" t="s">
        <v>715</v>
      </c>
      <c r="AC250" t="s">
        <v>58</v>
      </c>
      <c r="AD250">
        <v>-76.993633099999997</v>
      </c>
      <c r="AE250">
        <v>38.862801400000002</v>
      </c>
    </row>
    <row r="251" spans="1:31" x14ac:dyDescent="0.25">
      <c r="A251" s="3">
        <v>466</v>
      </c>
      <c r="B251" t="s">
        <v>625</v>
      </c>
      <c r="C251" s="62">
        <v>2</v>
      </c>
      <c r="D251" t="s">
        <v>616</v>
      </c>
      <c r="E251" t="s">
        <v>615</v>
      </c>
      <c r="F251">
        <v>520</v>
      </c>
      <c r="G251" s="101" t="s">
        <v>38</v>
      </c>
      <c r="H251">
        <v>74000</v>
      </c>
      <c r="I251" s="73">
        <v>40512741</v>
      </c>
      <c r="J251" t="s">
        <v>39</v>
      </c>
      <c r="K251">
        <v>2009</v>
      </c>
      <c r="L251">
        <v>0</v>
      </c>
      <c r="M251" s="77" t="s">
        <v>836</v>
      </c>
      <c r="O251" s="92">
        <v>40512741</v>
      </c>
      <c r="Q251">
        <v>590</v>
      </c>
      <c r="R251">
        <v>0</v>
      </c>
      <c r="S251">
        <v>91</v>
      </c>
      <c r="T251">
        <v>4</v>
      </c>
      <c r="U251">
        <v>0.15423728813559301</v>
      </c>
      <c r="V251">
        <v>6.7796610169491497E-3</v>
      </c>
      <c r="W251">
        <v>0</v>
      </c>
      <c r="X251" s="101" t="s">
        <v>45</v>
      </c>
      <c r="Y251">
        <v>77909.117307692301</v>
      </c>
      <c r="Z251">
        <v>547.46947297297299</v>
      </c>
      <c r="AA251">
        <v>1</v>
      </c>
      <c r="AB251" t="s">
        <v>715</v>
      </c>
      <c r="AC251" t="s">
        <v>716</v>
      </c>
      <c r="AD251">
        <v>-77.047904599999995</v>
      </c>
      <c r="AE251">
        <v>38.898085299999998</v>
      </c>
    </row>
    <row r="252" spans="1:31" x14ac:dyDescent="0.25">
      <c r="A252" s="3">
        <v>175</v>
      </c>
      <c r="B252" t="s">
        <v>625</v>
      </c>
      <c r="C252" s="62">
        <v>6</v>
      </c>
      <c r="D252" t="s">
        <v>855</v>
      </c>
      <c r="E252" t="s">
        <v>234</v>
      </c>
      <c r="F252">
        <v>450</v>
      </c>
      <c r="G252" s="101" t="s">
        <v>27</v>
      </c>
      <c r="H252">
        <v>59200</v>
      </c>
      <c r="I252" s="73">
        <v>1365487</v>
      </c>
      <c r="J252" t="s">
        <v>35</v>
      </c>
      <c r="K252" s="3">
        <v>2005</v>
      </c>
      <c r="L252">
        <v>12028931</v>
      </c>
      <c r="M252" s="77" t="s">
        <v>39</v>
      </c>
      <c r="N252">
        <v>2019</v>
      </c>
      <c r="O252" s="73">
        <v>16383000</v>
      </c>
      <c r="P252" t="s">
        <v>45</v>
      </c>
      <c r="Q252">
        <v>126</v>
      </c>
      <c r="R252">
        <v>1</v>
      </c>
      <c r="S252">
        <v>70</v>
      </c>
      <c r="T252">
        <v>37</v>
      </c>
      <c r="U252">
        <v>0.55555555555555602</v>
      </c>
      <c r="V252">
        <v>0.293650793650794</v>
      </c>
      <c r="W252">
        <v>7.9365079365079395E-3</v>
      </c>
      <c r="X252" s="101">
        <v>470</v>
      </c>
      <c r="Y252">
        <v>3034.4155555555599</v>
      </c>
      <c r="Z252">
        <v>23.0656587837838</v>
      </c>
      <c r="AA252">
        <v>1</v>
      </c>
      <c r="AB252" t="s">
        <v>714</v>
      </c>
      <c r="AC252" t="s">
        <v>716</v>
      </c>
      <c r="AD252">
        <v>-76.993180800000005</v>
      </c>
      <c r="AE252">
        <v>38.897636499999997</v>
      </c>
    </row>
    <row r="253" spans="1:31" x14ac:dyDescent="0.25">
      <c r="A253" s="3">
        <v>309</v>
      </c>
      <c r="B253" t="s">
        <v>625</v>
      </c>
      <c r="C253" s="62">
        <v>6</v>
      </c>
      <c r="D253" t="s">
        <v>237</v>
      </c>
      <c r="E253" t="s">
        <v>236</v>
      </c>
      <c r="F253">
        <v>325</v>
      </c>
      <c r="G253" s="101" t="s">
        <v>27</v>
      </c>
      <c r="H253">
        <v>65000</v>
      </c>
      <c r="I253" s="73">
        <v>4298925</v>
      </c>
      <c r="J253" t="s">
        <v>35</v>
      </c>
      <c r="K253">
        <v>2011</v>
      </c>
      <c r="L253">
        <v>0</v>
      </c>
      <c r="M253" s="77" t="s">
        <v>836</v>
      </c>
      <c r="O253" s="73">
        <v>4302057</v>
      </c>
      <c r="P253" t="s">
        <v>91</v>
      </c>
      <c r="Q253">
        <v>295</v>
      </c>
      <c r="R253">
        <v>125</v>
      </c>
      <c r="S253">
        <v>148</v>
      </c>
      <c r="T253">
        <v>32</v>
      </c>
      <c r="U253">
        <v>0.50169491525423704</v>
      </c>
      <c r="V253">
        <v>0.10847457627118599</v>
      </c>
      <c r="W253">
        <v>0.42372881355932202</v>
      </c>
      <c r="X253" s="101">
        <v>220</v>
      </c>
      <c r="Y253">
        <v>13227.461538461501</v>
      </c>
      <c r="Z253">
        <v>66.137307692307701</v>
      </c>
      <c r="AA253">
        <v>1</v>
      </c>
      <c r="AB253" t="s">
        <v>714</v>
      </c>
      <c r="AC253" t="s">
        <v>95</v>
      </c>
      <c r="AD253">
        <v>-77.025224800000004</v>
      </c>
      <c r="AE253">
        <v>38.910617299999998</v>
      </c>
    </row>
    <row r="254" spans="1:31" x14ac:dyDescent="0.25">
      <c r="A254" s="3">
        <v>174</v>
      </c>
      <c r="B254" t="s">
        <v>624</v>
      </c>
      <c r="C254" s="62">
        <v>7</v>
      </c>
      <c r="D254" s="53" t="s">
        <v>818</v>
      </c>
      <c r="E254" t="s">
        <v>747</v>
      </c>
      <c r="F254" s="3">
        <v>421</v>
      </c>
      <c r="G254" s="101" t="s">
        <v>85</v>
      </c>
      <c r="H254" s="3">
        <v>48128</v>
      </c>
      <c r="I254" s="50">
        <v>31414511</v>
      </c>
      <c r="J254" t="s">
        <v>295</v>
      </c>
      <c r="K254" t="s">
        <v>45</v>
      </c>
      <c r="L254" s="50">
        <v>16924320</v>
      </c>
      <c r="M254" s="104" t="s">
        <v>827</v>
      </c>
      <c r="N254" s="104" t="s">
        <v>828</v>
      </c>
      <c r="O254" s="50">
        <v>48338831</v>
      </c>
      <c r="P254" t="s">
        <v>45</v>
      </c>
      <c r="Q254" s="3">
        <v>336</v>
      </c>
      <c r="R254" s="3">
        <v>0</v>
      </c>
      <c r="S254" s="3">
        <v>172</v>
      </c>
      <c r="T254" s="3">
        <v>57</v>
      </c>
      <c r="U254" s="58">
        <v>0.51190476190476197</v>
      </c>
      <c r="V254" s="58">
        <v>0.16964285714285701</v>
      </c>
      <c r="W254" s="58">
        <v>0</v>
      </c>
      <c r="X254" s="3">
        <v>143</v>
      </c>
      <c r="Y254" s="60">
        <v>74618.790973871699</v>
      </c>
      <c r="Z254" s="60">
        <v>652.72837017952099</v>
      </c>
      <c r="AA254">
        <v>1</v>
      </c>
      <c r="AB254" t="s">
        <v>45</v>
      </c>
      <c r="AC254" t="s">
        <v>45</v>
      </c>
      <c r="AD254">
        <v>-76.946432700000003</v>
      </c>
      <c r="AE254">
        <v>38.8869027</v>
      </c>
    </row>
    <row r="255" spans="1:31" x14ac:dyDescent="0.25">
      <c r="A255" s="3">
        <v>197</v>
      </c>
      <c r="B255" t="s">
        <v>624</v>
      </c>
      <c r="C255" s="62">
        <v>4</v>
      </c>
      <c r="D255" t="s">
        <v>422</v>
      </c>
      <c r="E255" t="s">
        <v>421</v>
      </c>
      <c r="F255" s="3">
        <v>310</v>
      </c>
      <c r="G255" s="101" t="s">
        <v>27</v>
      </c>
      <c r="H255" s="3">
        <v>15680</v>
      </c>
      <c r="I255" s="50">
        <v>483192</v>
      </c>
      <c r="J255" t="s">
        <v>295</v>
      </c>
      <c r="K255" t="s">
        <v>45</v>
      </c>
      <c r="L255" s="50">
        <v>1611984</v>
      </c>
      <c r="M255" s="104" t="s">
        <v>827</v>
      </c>
      <c r="N255" s="104" t="s">
        <v>828</v>
      </c>
      <c r="O255" s="50">
        <v>2095176</v>
      </c>
      <c r="P255" t="s">
        <v>45</v>
      </c>
      <c r="Q255" s="3">
        <v>86</v>
      </c>
      <c r="R255" s="3">
        <v>8</v>
      </c>
      <c r="S255" s="3">
        <v>24</v>
      </c>
      <c r="T255" s="3">
        <v>8</v>
      </c>
      <c r="U255" s="58">
        <v>0.27906976744186002</v>
      </c>
      <c r="V255" s="58">
        <v>9.3023255813953501E-2</v>
      </c>
      <c r="W255" s="58">
        <v>9.3023255813953501E-2</v>
      </c>
      <c r="X255" s="3" t="s">
        <v>45</v>
      </c>
      <c r="Y255" s="60">
        <v>1558.6838709677399</v>
      </c>
      <c r="Z255" s="60">
        <v>30.815816326530602</v>
      </c>
      <c r="AA255">
        <v>1</v>
      </c>
      <c r="AB255" t="s">
        <v>45</v>
      </c>
      <c r="AC255" t="s">
        <v>45</v>
      </c>
      <c r="AD255">
        <v>-77.007450300000002</v>
      </c>
      <c r="AE255">
        <v>38.963909899999997</v>
      </c>
    </row>
    <row r="256" spans="1:31" x14ac:dyDescent="0.25">
      <c r="A256" s="3" t="s">
        <v>45</v>
      </c>
      <c r="B256" t="s">
        <v>624</v>
      </c>
      <c r="C256" s="62">
        <v>8</v>
      </c>
      <c r="D256" t="s">
        <v>891</v>
      </c>
      <c r="E256" t="s">
        <v>504</v>
      </c>
      <c r="F256" s="3" t="s">
        <v>45</v>
      </c>
      <c r="G256" s="100" t="s">
        <v>824</v>
      </c>
      <c r="H256" s="3" t="s">
        <v>45</v>
      </c>
      <c r="I256" s="50">
        <v>3017000</v>
      </c>
      <c r="J256" s="53" t="s">
        <v>295</v>
      </c>
      <c r="K256" t="s">
        <v>45</v>
      </c>
      <c r="L256" s="50">
        <v>0</v>
      </c>
      <c r="M256" s="104" t="s">
        <v>824</v>
      </c>
      <c r="N256" s="104" t="s">
        <v>45</v>
      </c>
      <c r="O256" s="50">
        <v>3017000</v>
      </c>
      <c r="P256" t="s">
        <v>45</v>
      </c>
      <c r="Q256" s="3" t="s">
        <v>45</v>
      </c>
      <c r="R256" s="3" t="s">
        <v>45</v>
      </c>
      <c r="S256" s="3" t="s">
        <v>45</v>
      </c>
      <c r="T256" s="3" t="s">
        <v>45</v>
      </c>
      <c r="U256" s="58" t="s">
        <v>45</v>
      </c>
      <c r="V256" s="58" t="s">
        <v>45</v>
      </c>
      <c r="W256" s="58" t="s">
        <v>45</v>
      </c>
      <c r="X256" s="3" t="s">
        <v>45</v>
      </c>
      <c r="Y256" s="60" t="s">
        <v>45</v>
      </c>
      <c r="Z256" s="60" t="s">
        <v>45</v>
      </c>
      <c r="AA256">
        <v>0</v>
      </c>
      <c r="AB256" t="s">
        <v>45</v>
      </c>
      <c r="AC256" t="s">
        <v>45</v>
      </c>
      <c r="AD256">
        <v>-76.999138599999995</v>
      </c>
      <c r="AE256">
        <v>38.828642799999997</v>
      </c>
    </row>
    <row r="257" spans="1:31" x14ac:dyDescent="0.25">
      <c r="A257" s="51">
        <v>312</v>
      </c>
      <c r="B257" s="52" t="s">
        <v>625</v>
      </c>
      <c r="C257" s="63">
        <v>4</v>
      </c>
      <c r="D257" s="52" t="s">
        <v>754</v>
      </c>
      <c r="E257" s="52" t="s">
        <v>718</v>
      </c>
      <c r="F257" s="52">
        <v>450</v>
      </c>
      <c r="G257" s="102" t="s">
        <v>27</v>
      </c>
      <c r="H257" s="52">
        <v>80500</v>
      </c>
      <c r="I257" s="89">
        <v>1332074.8653998401</v>
      </c>
      <c r="J257" s="52" t="s">
        <v>30</v>
      </c>
      <c r="K257" s="52" t="s">
        <v>45</v>
      </c>
      <c r="L257" s="52">
        <v>0</v>
      </c>
      <c r="M257" s="77" t="s">
        <v>836</v>
      </c>
      <c r="N257" s="52"/>
      <c r="O257" s="137">
        <v>2089951</v>
      </c>
      <c r="P257" s="52" t="s">
        <v>45</v>
      </c>
      <c r="Q257" s="52">
        <v>60</v>
      </c>
      <c r="R257" s="52">
        <v>7</v>
      </c>
      <c r="S257" s="52">
        <v>31</v>
      </c>
      <c r="T257" s="52">
        <v>3</v>
      </c>
      <c r="U257" s="52">
        <v>0.51666666666666705</v>
      </c>
      <c r="V257" s="52">
        <v>0.05</v>
      </c>
      <c r="W257" s="52">
        <v>0.116666666666667</v>
      </c>
      <c r="X257" s="102">
        <v>1342</v>
      </c>
      <c r="Y257" s="52">
        <v>11100.623878332</v>
      </c>
      <c r="Z257" s="52">
        <v>16.5475138558986</v>
      </c>
      <c r="AA257" s="52">
        <v>1</v>
      </c>
      <c r="AB257" s="52" t="s">
        <v>45</v>
      </c>
      <c r="AC257" s="52" t="s">
        <v>45</v>
      </c>
      <c r="AD257" s="52">
        <v>-77.031210000000002</v>
      </c>
      <c r="AE257" s="52">
        <v>38.943440000000002</v>
      </c>
    </row>
    <row r="258" spans="1:31" x14ac:dyDescent="0.25">
      <c r="A258" s="3" t="s">
        <v>45</v>
      </c>
      <c r="B258" t="s">
        <v>625</v>
      </c>
      <c r="C258" s="62">
        <v>6</v>
      </c>
      <c r="D258" t="s">
        <v>858</v>
      </c>
      <c r="E258" t="s">
        <v>238</v>
      </c>
      <c r="F258">
        <v>800</v>
      </c>
      <c r="G258" s="100" t="s">
        <v>824</v>
      </c>
      <c r="H258">
        <v>230400</v>
      </c>
      <c r="I258" s="73">
        <v>10000</v>
      </c>
      <c r="J258" t="s">
        <v>30</v>
      </c>
      <c r="K258" t="s">
        <v>45</v>
      </c>
      <c r="L258">
        <v>0</v>
      </c>
      <c r="M258" s="53" t="s">
        <v>45</v>
      </c>
      <c r="O258">
        <v>10000</v>
      </c>
      <c r="P258" t="s">
        <v>45</v>
      </c>
      <c r="Q258" t="s">
        <v>45</v>
      </c>
      <c r="R258" t="s">
        <v>45</v>
      </c>
      <c r="S258" t="s">
        <v>45</v>
      </c>
      <c r="T258" t="s">
        <v>45</v>
      </c>
      <c r="U258" t="s">
        <v>45</v>
      </c>
      <c r="V258" t="s">
        <v>45</v>
      </c>
      <c r="W258" t="s">
        <v>45</v>
      </c>
      <c r="X258" s="101" t="s">
        <v>45</v>
      </c>
      <c r="Y258" t="s">
        <v>45</v>
      </c>
      <c r="Z258">
        <v>4.3402777777777797E-2</v>
      </c>
      <c r="AA258">
        <v>0</v>
      </c>
      <c r="AB258" t="s">
        <v>45</v>
      </c>
      <c r="AC258" t="s">
        <v>45</v>
      </c>
      <c r="AD258">
        <v>-77.025191000000007</v>
      </c>
      <c r="AE258">
        <v>38.912021899999999</v>
      </c>
    </row>
    <row r="259" spans="1:31" x14ac:dyDescent="0.25">
      <c r="A259" s="3">
        <v>313</v>
      </c>
      <c r="B259" t="s">
        <v>625</v>
      </c>
      <c r="C259" s="62">
        <v>4</v>
      </c>
      <c r="D259" t="s">
        <v>293</v>
      </c>
      <c r="E259" t="s">
        <v>292</v>
      </c>
      <c r="F259">
        <v>400</v>
      </c>
      <c r="G259" s="101" t="s">
        <v>27</v>
      </c>
      <c r="H259">
        <v>79696</v>
      </c>
      <c r="I259" s="73">
        <v>20462934</v>
      </c>
      <c r="J259" t="s">
        <v>30</v>
      </c>
      <c r="K259" s="91">
        <v>2015</v>
      </c>
      <c r="L259" s="52">
        <v>1274389</v>
      </c>
      <c r="M259" s="77" t="s">
        <v>831</v>
      </c>
      <c r="N259" s="77">
        <v>2016</v>
      </c>
      <c r="O259" s="73">
        <v>31576280</v>
      </c>
      <c r="P259" t="s">
        <v>49</v>
      </c>
      <c r="Q259">
        <v>318</v>
      </c>
      <c r="R259">
        <v>6</v>
      </c>
      <c r="S259">
        <v>59</v>
      </c>
      <c r="T259">
        <v>39</v>
      </c>
      <c r="U259">
        <v>0.18553459119496901</v>
      </c>
      <c r="V259">
        <v>0.122641509433962</v>
      </c>
      <c r="W259">
        <v>1.88679245283019E-2</v>
      </c>
      <c r="X259" s="101">
        <v>251</v>
      </c>
      <c r="Y259">
        <v>51157.334999999999</v>
      </c>
      <c r="Z259">
        <v>256.762372013652</v>
      </c>
      <c r="AA259">
        <v>1</v>
      </c>
      <c r="AB259" t="s">
        <v>714</v>
      </c>
      <c r="AC259" t="s">
        <v>50</v>
      </c>
      <c r="AD259">
        <v>-77.034304000000006</v>
      </c>
      <c r="AE259">
        <v>38.98471</v>
      </c>
    </row>
    <row r="260" spans="1:31" x14ac:dyDescent="0.25">
      <c r="A260" s="3">
        <v>3066</v>
      </c>
      <c r="B260" t="s">
        <v>624</v>
      </c>
      <c r="C260" s="62">
        <v>4</v>
      </c>
      <c r="D260" t="s">
        <v>424</v>
      </c>
      <c r="E260" t="s">
        <v>423</v>
      </c>
      <c r="F260" s="3">
        <v>182</v>
      </c>
      <c r="G260" s="100" t="s">
        <v>27</v>
      </c>
      <c r="H260" s="3">
        <v>13580</v>
      </c>
      <c r="I260" s="50">
        <v>947496</v>
      </c>
      <c r="J260" t="s">
        <v>295</v>
      </c>
      <c r="K260" s="52" t="s">
        <v>45</v>
      </c>
      <c r="L260" s="57">
        <v>2211792</v>
      </c>
      <c r="M260" s="93" t="s">
        <v>827</v>
      </c>
      <c r="N260" s="93" t="s">
        <v>828</v>
      </c>
      <c r="O260" s="50">
        <v>3159288</v>
      </c>
      <c r="P260" t="s">
        <v>45</v>
      </c>
      <c r="Q260" s="3">
        <v>118</v>
      </c>
      <c r="R260" s="3">
        <v>12</v>
      </c>
      <c r="S260" s="3">
        <v>20</v>
      </c>
      <c r="T260" s="3">
        <v>1</v>
      </c>
      <c r="U260" s="58">
        <v>0.169491525423729</v>
      </c>
      <c r="V260" s="58">
        <v>8.4745762711864406E-3</v>
      </c>
      <c r="W260" s="58">
        <v>0.101694915254237</v>
      </c>
      <c r="X260" s="3" t="s">
        <v>45</v>
      </c>
      <c r="Y260" s="60">
        <v>5206.0219780219804</v>
      </c>
      <c r="Z260" s="60">
        <v>69.771428571428601</v>
      </c>
      <c r="AA260">
        <v>1</v>
      </c>
      <c r="AB260" t="s">
        <v>45</v>
      </c>
      <c r="AC260" t="s">
        <v>45</v>
      </c>
      <c r="AD260">
        <v>-77.007572999999994</v>
      </c>
      <c r="AE260">
        <v>38.964019700000001</v>
      </c>
    </row>
    <row r="261" spans="1:31" x14ac:dyDescent="0.25">
      <c r="A261" s="3">
        <v>315</v>
      </c>
      <c r="B261" t="s">
        <v>625</v>
      </c>
      <c r="C261" s="62">
        <v>8</v>
      </c>
      <c r="D261" t="s">
        <v>241</v>
      </c>
      <c r="E261" t="s">
        <v>240</v>
      </c>
      <c r="F261">
        <v>325</v>
      </c>
      <c r="G261" s="101" t="s">
        <v>27</v>
      </c>
      <c r="H261">
        <v>66192</v>
      </c>
      <c r="I261" s="73">
        <v>8505311</v>
      </c>
      <c r="J261" t="s">
        <v>35</v>
      </c>
      <c r="K261" s="52">
        <v>2012</v>
      </c>
      <c r="L261" s="52">
        <v>0</v>
      </c>
      <c r="M261" s="77" t="s">
        <v>836</v>
      </c>
      <c r="N261" s="52"/>
      <c r="O261" s="73">
        <v>8672620</v>
      </c>
      <c r="P261" t="s">
        <v>130</v>
      </c>
      <c r="Q261">
        <v>293</v>
      </c>
      <c r="R261">
        <v>2</v>
      </c>
      <c r="S261">
        <v>227</v>
      </c>
      <c r="T261">
        <v>38</v>
      </c>
      <c r="U261">
        <v>0.77474402730375402</v>
      </c>
      <c r="V261">
        <v>0.12969283276450499</v>
      </c>
      <c r="W261">
        <v>6.8259385665529002E-3</v>
      </c>
      <c r="X261" s="101">
        <v>226</v>
      </c>
      <c r="Y261">
        <v>26170.1876923077</v>
      </c>
      <c r="Z261">
        <v>128.494546168721</v>
      </c>
      <c r="AA261">
        <v>1</v>
      </c>
      <c r="AB261" t="s">
        <v>714</v>
      </c>
      <c r="AC261" t="s">
        <v>116</v>
      </c>
      <c r="AD261">
        <v>-77.000015200000007</v>
      </c>
      <c r="AE261">
        <v>38.835911899999999</v>
      </c>
    </row>
    <row r="262" spans="1:31" x14ac:dyDescent="0.25">
      <c r="A262" s="3">
        <v>322</v>
      </c>
      <c r="B262" t="s">
        <v>625</v>
      </c>
      <c r="C262" s="62">
        <v>7</v>
      </c>
      <c r="D262" t="s">
        <v>243</v>
      </c>
      <c r="E262" t="s">
        <v>242</v>
      </c>
      <c r="F262">
        <v>344</v>
      </c>
      <c r="G262" s="101" t="s">
        <v>27</v>
      </c>
      <c r="H262">
        <v>43000</v>
      </c>
      <c r="I262" s="73">
        <v>152322</v>
      </c>
      <c r="J262" t="s">
        <v>30</v>
      </c>
      <c r="K262" s="51" t="s">
        <v>45</v>
      </c>
      <c r="L262" s="52">
        <v>12679000</v>
      </c>
      <c r="M262" s="77" t="s">
        <v>39</v>
      </c>
      <c r="N262" s="52">
        <v>2020</v>
      </c>
      <c r="O262" s="73">
        <v>12831322</v>
      </c>
      <c r="P262" t="s">
        <v>28</v>
      </c>
      <c r="Q262">
        <v>275</v>
      </c>
      <c r="R262">
        <v>6</v>
      </c>
      <c r="S262">
        <v>203</v>
      </c>
      <c r="T262">
        <v>30</v>
      </c>
      <c r="U262">
        <v>0.73818181818181805</v>
      </c>
      <c r="V262">
        <v>0.109090909090909</v>
      </c>
      <c r="W262">
        <v>2.1818181818181799E-2</v>
      </c>
      <c r="X262" s="101">
        <v>156</v>
      </c>
      <c r="Y262">
        <v>442.79651162790702</v>
      </c>
      <c r="Z262">
        <v>3.5423720930232601</v>
      </c>
      <c r="AA262">
        <v>1</v>
      </c>
      <c r="AB262" t="s">
        <v>713</v>
      </c>
      <c r="AC262" t="s">
        <v>29</v>
      </c>
      <c r="AD262">
        <v>-76.938469600000005</v>
      </c>
      <c r="AE262">
        <v>38.893661299999998</v>
      </c>
    </row>
    <row r="263" spans="1:31" x14ac:dyDescent="0.25">
      <c r="A263" s="3">
        <v>187</v>
      </c>
      <c r="B263" t="s">
        <v>624</v>
      </c>
      <c r="C263" s="62">
        <v>8</v>
      </c>
      <c r="D263" t="s">
        <v>426</v>
      </c>
      <c r="E263" t="s">
        <v>425</v>
      </c>
      <c r="F263" s="3">
        <v>850</v>
      </c>
      <c r="G263" s="101" t="s">
        <v>69</v>
      </c>
      <c r="H263" s="3">
        <v>112000</v>
      </c>
      <c r="I263" s="50">
        <v>1217280</v>
      </c>
      <c r="J263" t="s">
        <v>295</v>
      </c>
      <c r="K263" s="52" t="s">
        <v>45</v>
      </c>
      <c r="L263" s="57">
        <v>4498560</v>
      </c>
      <c r="M263" s="93" t="s">
        <v>827</v>
      </c>
      <c r="N263" s="93" t="s">
        <v>828</v>
      </c>
      <c r="O263" s="50">
        <v>5715840</v>
      </c>
      <c r="P263" t="s">
        <v>45</v>
      </c>
      <c r="Q263" s="3">
        <v>240</v>
      </c>
      <c r="R263" s="3">
        <v>0</v>
      </c>
      <c r="S263" s="3">
        <v>160</v>
      </c>
      <c r="T263" s="3">
        <v>44</v>
      </c>
      <c r="U263" s="58">
        <v>0.66666666666666696</v>
      </c>
      <c r="V263" s="58">
        <v>0.18333333333333299</v>
      </c>
      <c r="W263" s="58">
        <v>0</v>
      </c>
      <c r="X263" s="3">
        <v>467</v>
      </c>
      <c r="Y263" s="60">
        <v>1432.0941176470601</v>
      </c>
      <c r="Z263" s="60">
        <v>10.8685714285714</v>
      </c>
      <c r="AA263">
        <v>1</v>
      </c>
      <c r="AB263" t="s">
        <v>45</v>
      </c>
      <c r="AC263" t="s">
        <v>45</v>
      </c>
      <c r="AD263">
        <v>-76.993990299999993</v>
      </c>
      <c r="AE263">
        <v>38.842272000000001</v>
      </c>
    </row>
    <row r="264" spans="1:31" x14ac:dyDescent="0.25">
      <c r="A264" s="3">
        <v>427</v>
      </c>
      <c r="B264" t="s">
        <v>625</v>
      </c>
      <c r="C264" s="62">
        <v>7</v>
      </c>
      <c r="D264" t="s">
        <v>245</v>
      </c>
      <c r="E264" t="s">
        <v>244</v>
      </c>
      <c r="F264">
        <v>636</v>
      </c>
      <c r="G264" s="101" t="s">
        <v>69</v>
      </c>
      <c r="H264">
        <v>136000</v>
      </c>
      <c r="I264" s="73">
        <v>34545250</v>
      </c>
      <c r="J264" t="s">
        <v>39</v>
      </c>
      <c r="K264" s="52">
        <v>2008</v>
      </c>
      <c r="L264" s="52">
        <v>0</v>
      </c>
      <c r="M264" s="77" t="s">
        <v>836</v>
      </c>
      <c r="N264" s="52"/>
      <c r="O264" s="92">
        <v>34545250</v>
      </c>
      <c r="P264" t="s">
        <v>45</v>
      </c>
      <c r="Q264">
        <v>284</v>
      </c>
      <c r="R264">
        <v>0</v>
      </c>
      <c r="S264">
        <v>209</v>
      </c>
      <c r="T264">
        <v>82</v>
      </c>
      <c r="U264">
        <v>0.73591549295774605</v>
      </c>
      <c r="V264">
        <v>0.28873239436619702</v>
      </c>
      <c r="W264">
        <v>0</v>
      </c>
      <c r="X264" s="101">
        <v>479</v>
      </c>
      <c r="Y264">
        <v>54316.430817610097</v>
      </c>
      <c r="Z264">
        <v>254.00919117647101</v>
      </c>
      <c r="AA264">
        <v>1</v>
      </c>
      <c r="AB264" t="s">
        <v>715</v>
      </c>
      <c r="AC264" t="s">
        <v>58</v>
      </c>
      <c r="AD264">
        <v>-76.953055000000006</v>
      </c>
      <c r="AE264">
        <v>38.884058600000003</v>
      </c>
    </row>
    <row r="265" spans="1:31" x14ac:dyDescent="0.25">
      <c r="A265" s="3" t="s">
        <v>45</v>
      </c>
      <c r="B265" t="s">
        <v>624</v>
      </c>
      <c r="C265" s="62">
        <v>8</v>
      </c>
      <c r="D265" t="s">
        <v>892</v>
      </c>
      <c r="E265" t="s">
        <v>506</v>
      </c>
      <c r="F265" s="3" t="s">
        <v>45</v>
      </c>
      <c r="G265" s="100" t="s">
        <v>824</v>
      </c>
      <c r="H265" s="19">
        <v>58539</v>
      </c>
      <c r="I265" s="50">
        <v>3732006</v>
      </c>
      <c r="J265" s="53" t="s">
        <v>295</v>
      </c>
      <c r="K265" s="52" t="s">
        <v>45</v>
      </c>
      <c r="L265" s="57">
        <v>0</v>
      </c>
      <c r="M265" s="93" t="s">
        <v>824</v>
      </c>
      <c r="N265" s="93" t="s">
        <v>45</v>
      </c>
      <c r="O265" s="50">
        <v>3732006</v>
      </c>
      <c r="P265" t="s">
        <v>45</v>
      </c>
      <c r="Q265" s="3" t="s">
        <v>45</v>
      </c>
      <c r="R265" s="3" t="s">
        <v>45</v>
      </c>
      <c r="S265" s="3" t="s">
        <v>45</v>
      </c>
      <c r="T265" s="3" t="s">
        <v>45</v>
      </c>
      <c r="U265" s="58" t="s">
        <v>45</v>
      </c>
      <c r="V265" s="58" t="s">
        <v>45</v>
      </c>
      <c r="W265" s="58" t="s">
        <v>45</v>
      </c>
      <c r="X265" s="3" t="s">
        <v>45</v>
      </c>
      <c r="Y265" s="60" t="s">
        <v>45</v>
      </c>
      <c r="Z265" s="60" t="s">
        <v>45</v>
      </c>
      <c r="AA265">
        <v>0</v>
      </c>
      <c r="AB265" t="s">
        <v>45</v>
      </c>
      <c r="AC265" t="s">
        <v>45</v>
      </c>
      <c r="AD265">
        <v>-76.996973999999994</v>
      </c>
      <c r="AE265">
        <v>38.847472000000003</v>
      </c>
    </row>
    <row r="266" spans="1:31" x14ac:dyDescent="0.25">
      <c r="A266" s="3">
        <v>1047</v>
      </c>
      <c r="B266" t="s">
        <v>624</v>
      </c>
      <c r="C266" s="62">
        <v>7</v>
      </c>
      <c r="D266" t="s">
        <v>428</v>
      </c>
      <c r="E266" t="s">
        <v>427</v>
      </c>
      <c r="F266" s="3">
        <v>525</v>
      </c>
      <c r="G266" s="101" t="s">
        <v>14</v>
      </c>
      <c r="H266" s="3">
        <v>99540</v>
      </c>
      <c r="I266" s="50">
        <v>6315254</v>
      </c>
      <c r="J266" t="s">
        <v>295</v>
      </c>
      <c r="K266" s="52" t="s">
        <v>45</v>
      </c>
      <c r="L266" s="57">
        <v>4723488</v>
      </c>
      <c r="M266" s="93" t="s">
        <v>827</v>
      </c>
      <c r="N266" s="93" t="s">
        <v>828</v>
      </c>
      <c r="O266" s="50">
        <v>11038742</v>
      </c>
      <c r="P266" t="s">
        <v>45</v>
      </c>
      <c r="Q266" s="3">
        <v>252</v>
      </c>
      <c r="R266" s="3">
        <v>20</v>
      </c>
      <c r="S266" s="3">
        <v>111</v>
      </c>
      <c r="T266" s="3">
        <v>251</v>
      </c>
      <c r="U266" s="58">
        <v>0.44047619047619002</v>
      </c>
      <c r="V266" s="58">
        <v>0.99603174603174605</v>
      </c>
      <c r="W266" s="58">
        <v>7.9365079365079402E-2</v>
      </c>
      <c r="X266" s="3">
        <v>395</v>
      </c>
      <c r="Y266" s="60">
        <v>12029.055238095199</v>
      </c>
      <c r="Z266" s="60">
        <v>63.444384167168998</v>
      </c>
      <c r="AA266">
        <v>1</v>
      </c>
      <c r="AB266" t="s">
        <v>45</v>
      </c>
      <c r="AC266" t="s">
        <v>45</v>
      </c>
      <c r="AD266">
        <v>-76.976494700000003</v>
      </c>
      <c r="AE266">
        <v>38.886807900000001</v>
      </c>
    </row>
    <row r="267" spans="1:31" x14ac:dyDescent="0.25">
      <c r="A267" s="3">
        <v>319</v>
      </c>
      <c r="B267" t="s">
        <v>625</v>
      </c>
      <c r="C267" s="62">
        <v>8</v>
      </c>
      <c r="D267" t="s">
        <v>247</v>
      </c>
      <c r="E267" t="s">
        <v>246</v>
      </c>
      <c r="F267">
        <v>586</v>
      </c>
      <c r="G267" s="101" t="s">
        <v>27</v>
      </c>
      <c r="H267">
        <v>95000</v>
      </c>
      <c r="I267" s="73">
        <v>23307939</v>
      </c>
      <c r="J267" t="s">
        <v>30</v>
      </c>
      <c r="K267" s="91">
        <v>2015</v>
      </c>
      <c r="L267" s="52">
        <v>2165644</v>
      </c>
      <c r="M267" s="77" t="s">
        <v>831</v>
      </c>
      <c r="N267" s="77">
        <v>2016</v>
      </c>
      <c r="O267" s="73">
        <v>36035000</v>
      </c>
      <c r="P267" t="s">
        <v>147</v>
      </c>
      <c r="Q267">
        <v>578</v>
      </c>
      <c r="R267">
        <v>0</v>
      </c>
      <c r="S267">
        <v>502</v>
      </c>
      <c r="T267">
        <v>94</v>
      </c>
      <c r="U267">
        <v>0.86851211072664403</v>
      </c>
      <c r="V267">
        <v>0.16262975778546701</v>
      </c>
      <c r="W267">
        <v>0</v>
      </c>
      <c r="X267" s="101">
        <v>164</v>
      </c>
      <c r="Y267">
        <v>39774.639931740603</v>
      </c>
      <c r="Z267">
        <v>245.346726315789</v>
      </c>
      <c r="AA267">
        <v>1</v>
      </c>
      <c r="AB267" t="s">
        <v>715</v>
      </c>
      <c r="AC267" t="s">
        <v>58</v>
      </c>
      <c r="AD267">
        <v>-76.968619899999993</v>
      </c>
      <c r="AE267">
        <v>38.8592905</v>
      </c>
    </row>
    <row r="268" spans="1:31" x14ac:dyDescent="0.25">
      <c r="A268" s="3">
        <v>321</v>
      </c>
      <c r="B268" t="s">
        <v>625</v>
      </c>
      <c r="C268" s="62">
        <v>3</v>
      </c>
      <c r="D268" t="s">
        <v>249</v>
      </c>
      <c r="E268" t="s">
        <v>248</v>
      </c>
      <c r="F268">
        <v>320</v>
      </c>
      <c r="G268" s="101" t="s">
        <v>27</v>
      </c>
      <c r="H268">
        <v>65200</v>
      </c>
      <c r="I268" s="73">
        <v>34319480</v>
      </c>
      <c r="J268" t="s">
        <v>39</v>
      </c>
      <c r="K268" s="52">
        <v>2010</v>
      </c>
      <c r="L268" s="52">
        <v>0</v>
      </c>
      <c r="M268" s="77" t="s">
        <v>836</v>
      </c>
      <c r="N268" s="52"/>
      <c r="O268" s="73">
        <v>34319480</v>
      </c>
      <c r="P268" t="s">
        <v>108</v>
      </c>
      <c r="Q268">
        <v>418</v>
      </c>
      <c r="R268">
        <v>72</v>
      </c>
      <c r="S268">
        <v>18</v>
      </c>
      <c r="T268">
        <v>15</v>
      </c>
      <c r="U268">
        <v>4.3062200956937802E-2</v>
      </c>
      <c r="V268">
        <v>3.5885167464114798E-2</v>
      </c>
      <c r="W268">
        <v>0.17224880382775101</v>
      </c>
      <c r="X268" s="101">
        <v>156</v>
      </c>
      <c r="Y268">
        <v>107248.375</v>
      </c>
      <c r="Z268">
        <v>526.37239263803701</v>
      </c>
      <c r="AA268">
        <v>1</v>
      </c>
      <c r="AB268" t="s">
        <v>715</v>
      </c>
      <c r="AC268" t="s">
        <v>50</v>
      </c>
      <c r="AD268">
        <v>-77.078913</v>
      </c>
      <c r="AE268">
        <v>38.922673000000003</v>
      </c>
    </row>
    <row r="269" spans="1:31" x14ac:dyDescent="0.25">
      <c r="A269" s="3">
        <v>428</v>
      </c>
      <c r="B269" t="s">
        <v>625</v>
      </c>
      <c r="C269" s="62">
        <v>6</v>
      </c>
      <c r="D269" t="s">
        <v>251</v>
      </c>
      <c r="E269" t="s">
        <v>250</v>
      </c>
      <c r="F269">
        <v>450</v>
      </c>
      <c r="G269" s="101" t="s">
        <v>69</v>
      </c>
      <c r="H269">
        <v>115242</v>
      </c>
      <c r="I269" s="73">
        <v>44653267</v>
      </c>
      <c r="J269" t="s">
        <v>39</v>
      </c>
      <c r="K269" s="52">
        <v>2015</v>
      </c>
      <c r="L269" s="52">
        <v>1190116</v>
      </c>
      <c r="M269" s="77" t="s">
        <v>836</v>
      </c>
      <c r="N269" s="52"/>
      <c r="O269" s="73">
        <v>47666762</v>
      </c>
      <c r="Q269">
        <v>423</v>
      </c>
      <c r="R269">
        <v>3</v>
      </c>
      <c r="S269">
        <v>143</v>
      </c>
      <c r="T269">
        <v>83</v>
      </c>
      <c r="U269">
        <v>0.33806146572104001</v>
      </c>
      <c r="V269">
        <v>0.19621749408983499</v>
      </c>
      <c r="W269">
        <v>7.09219858156028E-3</v>
      </c>
      <c r="X269" s="101">
        <v>272</v>
      </c>
      <c r="Y269">
        <v>99229.482222222199</v>
      </c>
      <c r="Z269">
        <v>387.47389840509499</v>
      </c>
      <c r="AA269">
        <v>1</v>
      </c>
      <c r="AB269" t="s">
        <v>715</v>
      </c>
      <c r="AC269" t="s">
        <v>34</v>
      </c>
      <c r="AD269">
        <v>-77.000060199999993</v>
      </c>
      <c r="AE269">
        <v>38.896565799999998</v>
      </c>
    </row>
    <row r="270" spans="1:31" x14ac:dyDescent="0.25">
      <c r="A270" s="3">
        <v>324</v>
      </c>
      <c r="B270" t="s">
        <v>625</v>
      </c>
      <c r="C270" s="62">
        <v>4</v>
      </c>
      <c r="D270" t="s">
        <v>846</v>
      </c>
      <c r="E270" t="s">
        <v>252</v>
      </c>
      <c r="F270">
        <v>450</v>
      </c>
      <c r="G270" s="101" t="s">
        <v>65</v>
      </c>
      <c r="H270">
        <v>118992</v>
      </c>
      <c r="I270" s="73">
        <v>26979598</v>
      </c>
      <c r="J270" t="s">
        <v>39</v>
      </c>
      <c r="K270" s="52">
        <v>2012</v>
      </c>
      <c r="L270" s="52">
        <v>0</v>
      </c>
      <c r="M270" s="77" t="s">
        <v>836</v>
      </c>
      <c r="N270" s="52"/>
      <c r="O270" s="73">
        <v>27036559</v>
      </c>
      <c r="Q270">
        <v>442</v>
      </c>
      <c r="R270">
        <v>113</v>
      </c>
      <c r="S270">
        <v>189</v>
      </c>
      <c r="T270">
        <v>70</v>
      </c>
      <c r="U270">
        <v>0.427601809954751</v>
      </c>
      <c r="V270">
        <v>0.158371040723982</v>
      </c>
      <c r="W270">
        <v>0.25565610859728499</v>
      </c>
      <c r="X270" s="101">
        <v>269</v>
      </c>
      <c r="Y270">
        <v>59954.662222222199</v>
      </c>
      <c r="Z270">
        <v>226.73455358343401</v>
      </c>
      <c r="AA270">
        <v>1</v>
      </c>
      <c r="AB270" t="s">
        <v>715</v>
      </c>
      <c r="AC270" t="s">
        <v>66</v>
      </c>
      <c r="AD270">
        <v>-77.022756999999999</v>
      </c>
      <c r="AE270">
        <v>38.975217000000001</v>
      </c>
    </row>
    <row r="271" spans="1:31" x14ac:dyDescent="0.25">
      <c r="A271" s="3" t="s">
        <v>45</v>
      </c>
      <c r="B271" t="s">
        <v>624</v>
      </c>
      <c r="C271" s="62">
        <v>6</v>
      </c>
      <c r="D271" t="s">
        <v>893</v>
      </c>
      <c r="E271" t="s">
        <v>508</v>
      </c>
      <c r="F271" s="3" t="s">
        <v>45</v>
      </c>
      <c r="G271" s="100" t="s">
        <v>824</v>
      </c>
      <c r="H271" s="3" t="s">
        <v>45</v>
      </c>
      <c r="I271" s="50">
        <v>1143098</v>
      </c>
      <c r="J271" s="53" t="s">
        <v>295</v>
      </c>
      <c r="K271" s="52" t="s">
        <v>45</v>
      </c>
      <c r="L271" s="57">
        <v>0</v>
      </c>
      <c r="M271" s="93" t="s">
        <v>824</v>
      </c>
      <c r="N271" s="93" t="s">
        <v>45</v>
      </c>
      <c r="O271" s="50">
        <v>1143098</v>
      </c>
      <c r="P271" t="s">
        <v>45</v>
      </c>
      <c r="Q271" s="3" t="s">
        <v>45</v>
      </c>
      <c r="R271" s="3" t="s">
        <v>45</v>
      </c>
      <c r="S271" s="3" t="s">
        <v>45</v>
      </c>
      <c r="T271" s="3" t="s">
        <v>45</v>
      </c>
      <c r="U271" s="58" t="s">
        <v>45</v>
      </c>
      <c r="V271" s="58" t="s">
        <v>45</v>
      </c>
      <c r="W271" s="58" t="s">
        <v>45</v>
      </c>
      <c r="X271" s="3" t="s">
        <v>45</v>
      </c>
      <c r="Y271" s="60" t="s">
        <v>45</v>
      </c>
      <c r="Z271" s="60" t="s">
        <v>45</v>
      </c>
      <c r="AA271">
        <v>0</v>
      </c>
      <c r="AB271" t="s">
        <v>45</v>
      </c>
      <c r="AC271" t="s">
        <v>45</v>
      </c>
      <c r="AD271">
        <v>-77.018168700000004</v>
      </c>
      <c r="AE271">
        <v>38.876707400000001</v>
      </c>
    </row>
    <row r="272" spans="1:31" x14ac:dyDescent="0.25">
      <c r="A272" s="3">
        <v>168</v>
      </c>
      <c r="B272" t="s">
        <v>624</v>
      </c>
      <c r="C272" s="62">
        <v>1</v>
      </c>
      <c r="D272" t="s">
        <v>429</v>
      </c>
      <c r="E272" t="s">
        <v>393</v>
      </c>
      <c r="F272" s="3">
        <v>375</v>
      </c>
      <c r="G272" s="101" t="s">
        <v>88</v>
      </c>
      <c r="H272" s="3">
        <v>31352</v>
      </c>
      <c r="I272" s="50">
        <v>5675141</v>
      </c>
      <c r="J272" t="s">
        <v>295</v>
      </c>
      <c r="K272" s="52" t="s">
        <v>45</v>
      </c>
      <c r="L272" s="57">
        <v>6804072</v>
      </c>
      <c r="M272" s="93" t="s">
        <v>827</v>
      </c>
      <c r="N272" s="93" t="s">
        <v>828</v>
      </c>
      <c r="O272" s="50">
        <v>12479213</v>
      </c>
      <c r="P272" t="s">
        <v>45</v>
      </c>
      <c r="Q272" s="3">
        <v>363</v>
      </c>
      <c r="R272" s="3">
        <v>203</v>
      </c>
      <c r="S272" s="3">
        <v>0</v>
      </c>
      <c r="T272" s="3">
        <v>13</v>
      </c>
      <c r="U272" s="58">
        <v>0</v>
      </c>
      <c r="V272" s="58">
        <v>3.5812672176308499E-2</v>
      </c>
      <c r="W272" s="58">
        <v>0.55922865013774103</v>
      </c>
      <c r="X272" s="3">
        <v>86</v>
      </c>
      <c r="Y272" s="60">
        <v>15133.7093333333</v>
      </c>
      <c r="Z272" s="60">
        <v>181.013683337586</v>
      </c>
      <c r="AA272">
        <v>1</v>
      </c>
      <c r="AB272" t="s">
        <v>45</v>
      </c>
      <c r="AC272" t="s">
        <v>45</v>
      </c>
      <c r="AD272">
        <v>-77.035776799999994</v>
      </c>
      <c r="AE272">
        <v>38.9285225</v>
      </c>
    </row>
    <row r="273" spans="1:31" s="52" customFormat="1" x14ac:dyDescent="0.25">
      <c r="A273" s="3" t="s">
        <v>45</v>
      </c>
      <c r="B273" t="s">
        <v>624</v>
      </c>
      <c r="C273" s="62">
        <v>7</v>
      </c>
      <c r="D273" t="s">
        <v>894</v>
      </c>
      <c r="E273" t="s">
        <v>510</v>
      </c>
      <c r="F273" s="3" t="s">
        <v>45</v>
      </c>
      <c r="G273" s="100" t="s">
        <v>824</v>
      </c>
      <c r="H273" s="82">
        <v>15866</v>
      </c>
      <c r="I273" s="50">
        <v>667214</v>
      </c>
      <c r="J273" s="53" t="s">
        <v>295</v>
      </c>
      <c r="K273" s="52" t="s">
        <v>45</v>
      </c>
      <c r="L273" s="57">
        <v>0</v>
      </c>
      <c r="M273" s="93" t="s">
        <v>824</v>
      </c>
      <c r="N273" s="93" t="s">
        <v>45</v>
      </c>
      <c r="O273" s="50">
        <v>667214</v>
      </c>
      <c r="P273" t="s">
        <v>45</v>
      </c>
      <c r="Q273" s="3" t="s">
        <v>45</v>
      </c>
      <c r="R273" s="3" t="s">
        <v>45</v>
      </c>
      <c r="S273" s="3" t="s">
        <v>45</v>
      </c>
      <c r="T273" s="3" t="s">
        <v>45</v>
      </c>
      <c r="U273" s="58" t="s">
        <v>45</v>
      </c>
      <c r="V273" s="58" t="s">
        <v>45</v>
      </c>
      <c r="W273" s="58" t="s">
        <v>45</v>
      </c>
      <c r="X273" s="3" t="s">
        <v>45</v>
      </c>
      <c r="Y273" s="60" t="s">
        <v>45</v>
      </c>
      <c r="Z273" s="60" t="s">
        <v>45</v>
      </c>
      <c r="AA273">
        <v>0</v>
      </c>
      <c r="AB273" t="s">
        <v>45</v>
      </c>
      <c r="AC273" t="s">
        <v>45</v>
      </c>
      <c r="AD273">
        <v>-76.975066400000003</v>
      </c>
      <c r="AE273">
        <v>38.8939588</v>
      </c>
    </row>
    <row r="274" spans="1:31" x14ac:dyDescent="0.25">
      <c r="A274" s="3">
        <v>325</v>
      </c>
      <c r="B274" t="s">
        <v>625</v>
      </c>
      <c r="C274" s="62">
        <v>7</v>
      </c>
      <c r="D274" t="s">
        <v>255</v>
      </c>
      <c r="E274" t="s">
        <v>254</v>
      </c>
      <c r="F274">
        <v>474</v>
      </c>
      <c r="G274" s="101" t="s">
        <v>27</v>
      </c>
      <c r="H274">
        <v>87600</v>
      </c>
      <c r="I274" s="73">
        <v>7563320</v>
      </c>
      <c r="J274" t="s">
        <v>35</v>
      </c>
      <c r="K274" s="52">
        <v>2013</v>
      </c>
      <c r="L274" s="52">
        <v>0</v>
      </c>
      <c r="M274" s="77" t="s">
        <v>836</v>
      </c>
      <c r="N274" s="52"/>
      <c r="O274" s="73">
        <v>7572071</v>
      </c>
      <c r="P274" t="s">
        <v>28</v>
      </c>
      <c r="Q274">
        <v>408</v>
      </c>
      <c r="R274">
        <v>6</v>
      </c>
      <c r="S274">
        <v>295</v>
      </c>
      <c r="T274">
        <v>44</v>
      </c>
      <c r="U274">
        <v>0.72303921568627405</v>
      </c>
      <c r="V274">
        <v>0.10784313725490199</v>
      </c>
      <c r="W274">
        <v>1.4705882352941201E-2</v>
      </c>
      <c r="X274" s="101">
        <v>215</v>
      </c>
      <c r="Y274">
        <v>15956.3713080169</v>
      </c>
      <c r="Z274">
        <v>86.339269406392702</v>
      </c>
      <c r="AA274">
        <v>1</v>
      </c>
      <c r="AB274" t="s">
        <v>714</v>
      </c>
      <c r="AC274" t="s">
        <v>29</v>
      </c>
      <c r="AD274">
        <v>-76.952023999999994</v>
      </c>
      <c r="AE274">
        <v>38.901223999999999</v>
      </c>
    </row>
    <row r="275" spans="1:31" x14ac:dyDescent="0.25">
      <c r="A275" s="3">
        <v>326</v>
      </c>
      <c r="B275" t="s">
        <v>625</v>
      </c>
      <c r="C275" s="62">
        <v>2</v>
      </c>
      <c r="D275" t="s">
        <v>257</v>
      </c>
      <c r="E275" t="s">
        <v>256</v>
      </c>
      <c r="F275">
        <v>320</v>
      </c>
      <c r="G275" s="101" t="s">
        <v>27</v>
      </c>
      <c r="H275">
        <v>74992</v>
      </c>
      <c r="I275" s="73">
        <v>25521091</v>
      </c>
      <c r="J275" t="s">
        <v>39</v>
      </c>
      <c r="K275" s="52">
        <v>2006</v>
      </c>
      <c r="L275" s="52">
        <v>0</v>
      </c>
      <c r="M275" s="77" t="s">
        <v>836</v>
      </c>
      <c r="N275" s="52"/>
      <c r="O275" s="73">
        <v>25521091</v>
      </c>
      <c r="P275" t="s">
        <v>33</v>
      </c>
      <c r="Q275">
        <v>272</v>
      </c>
      <c r="R275">
        <v>141</v>
      </c>
      <c r="S275">
        <v>124</v>
      </c>
      <c r="T275">
        <v>40</v>
      </c>
      <c r="U275">
        <v>0.45588235294117602</v>
      </c>
      <c r="V275">
        <v>0.14705882352941199</v>
      </c>
      <c r="W275">
        <v>0.51838235294117696</v>
      </c>
      <c r="X275" s="101">
        <v>276</v>
      </c>
      <c r="Y275">
        <v>79753.409375000003</v>
      </c>
      <c r="Z275">
        <v>340.31751386814602</v>
      </c>
      <c r="AA275">
        <v>1</v>
      </c>
      <c r="AB275" t="s">
        <v>715</v>
      </c>
      <c r="AC275" t="s">
        <v>34</v>
      </c>
      <c r="AD275">
        <v>-77.028504999999996</v>
      </c>
      <c r="AE275">
        <v>38.903385900000004</v>
      </c>
    </row>
    <row r="276" spans="1:31" x14ac:dyDescent="0.25">
      <c r="A276" s="3">
        <v>191</v>
      </c>
      <c r="B276" t="s">
        <v>624</v>
      </c>
      <c r="C276" s="62">
        <v>8</v>
      </c>
      <c r="D276" t="s">
        <v>431</v>
      </c>
      <c r="E276" t="s">
        <v>430</v>
      </c>
      <c r="F276" s="3">
        <v>420</v>
      </c>
      <c r="G276" s="101" t="s">
        <v>38</v>
      </c>
      <c r="H276" s="3">
        <v>63625</v>
      </c>
      <c r="I276" s="50">
        <v>12321572</v>
      </c>
      <c r="J276" t="s">
        <v>295</v>
      </c>
      <c r="K276" s="52" t="s">
        <v>45</v>
      </c>
      <c r="L276" s="57">
        <v>7403880</v>
      </c>
      <c r="M276" s="93" t="s">
        <v>827</v>
      </c>
      <c r="N276" s="93" t="s">
        <v>828</v>
      </c>
      <c r="O276" s="50">
        <v>19725452</v>
      </c>
      <c r="P276" t="s">
        <v>45</v>
      </c>
      <c r="Q276" s="3">
        <v>395</v>
      </c>
      <c r="R276" s="3">
        <v>0</v>
      </c>
      <c r="S276" s="3">
        <v>216</v>
      </c>
      <c r="T276" s="3">
        <v>50</v>
      </c>
      <c r="U276" s="58">
        <v>0.54683544303797504</v>
      </c>
      <c r="V276" s="58">
        <v>0.126582278481013</v>
      </c>
      <c r="W276" s="58">
        <v>0</v>
      </c>
      <c r="X276" s="3">
        <v>161</v>
      </c>
      <c r="Y276" s="60">
        <v>29337.0761904762</v>
      </c>
      <c r="Z276" s="60">
        <v>193.659284872299</v>
      </c>
      <c r="AA276">
        <v>1</v>
      </c>
      <c r="AB276" t="s">
        <v>45</v>
      </c>
      <c r="AC276" t="s">
        <v>45</v>
      </c>
      <c r="AD276">
        <v>-76.993786600000007</v>
      </c>
      <c r="AE276">
        <v>38.862346000000002</v>
      </c>
    </row>
    <row r="277" spans="1:31" x14ac:dyDescent="0.25">
      <c r="A277" s="3">
        <v>183</v>
      </c>
      <c r="B277" t="s">
        <v>624</v>
      </c>
      <c r="C277" s="62">
        <v>5</v>
      </c>
      <c r="D277" t="s">
        <v>433</v>
      </c>
      <c r="E277" t="s">
        <v>432</v>
      </c>
      <c r="F277" s="3">
        <v>286</v>
      </c>
      <c r="G277" s="101" t="s">
        <v>65</v>
      </c>
      <c r="H277" s="3">
        <v>28076</v>
      </c>
      <c r="I277" s="50">
        <v>10057948</v>
      </c>
      <c r="J277" t="s">
        <v>295</v>
      </c>
      <c r="K277" s="52" t="s">
        <v>45</v>
      </c>
      <c r="L277" s="57">
        <v>5360784</v>
      </c>
      <c r="M277" s="93" t="s">
        <v>827</v>
      </c>
      <c r="N277" s="93" t="s">
        <v>828</v>
      </c>
      <c r="O277" s="50">
        <v>15418732</v>
      </c>
      <c r="P277" t="s">
        <v>45</v>
      </c>
      <c r="Q277" s="3">
        <v>286</v>
      </c>
      <c r="R277" s="3">
        <v>2</v>
      </c>
      <c r="S277" s="3">
        <v>185</v>
      </c>
      <c r="T277" s="3">
        <v>25</v>
      </c>
      <c r="U277" s="58">
        <v>0.64685314685314699</v>
      </c>
      <c r="V277" s="58">
        <v>8.7412587412587395E-2</v>
      </c>
      <c r="W277" s="58">
        <v>6.9930069930069904E-3</v>
      </c>
      <c r="X277" s="3">
        <v>98</v>
      </c>
      <c r="Y277" s="60">
        <v>35167.650349650401</v>
      </c>
      <c r="Z277" s="60">
        <v>358.24006268699202</v>
      </c>
      <c r="AA277">
        <v>1</v>
      </c>
      <c r="AB277" t="s">
        <v>45</v>
      </c>
      <c r="AC277" t="s">
        <v>45</v>
      </c>
      <c r="AD277">
        <v>-76.977708199999995</v>
      </c>
      <c r="AE277">
        <v>38.9207757</v>
      </c>
    </row>
    <row r="278" spans="1:31" x14ac:dyDescent="0.25">
      <c r="A278" s="3" t="s">
        <v>45</v>
      </c>
      <c r="B278" t="s">
        <v>624</v>
      </c>
      <c r="C278" s="62">
        <v>5</v>
      </c>
      <c r="D278" t="s">
        <v>895</v>
      </c>
      <c r="E278" t="s">
        <v>512</v>
      </c>
      <c r="F278" s="3" t="s">
        <v>45</v>
      </c>
      <c r="G278" s="100" t="s">
        <v>824</v>
      </c>
      <c r="H278" s="3" t="s">
        <v>45</v>
      </c>
      <c r="I278" s="50">
        <v>2080524</v>
      </c>
      <c r="J278" s="53" t="s">
        <v>295</v>
      </c>
      <c r="K278" s="52" t="s">
        <v>45</v>
      </c>
      <c r="L278" s="57">
        <v>0</v>
      </c>
      <c r="M278" s="93" t="s">
        <v>824</v>
      </c>
      <c r="N278" s="93" t="s">
        <v>45</v>
      </c>
      <c r="O278" s="50">
        <v>2080524</v>
      </c>
      <c r="P278" t="s">
        <v>45</v>
      </c>
      <c r="Q278" s="3" t="s">
        <v>45</v>
      </c>
      <c r="R278" s="3" t="s">
        <v>45</v>
      </c>
      <c r="S278" s="3" t="s">
        <v>45</v>
      </c>
      <c r="T278" s="3" t="s">
        <v>45</v>
      </c>
      <c r="U278" s="58" t="s">
        <v>45</v>
      </c>
      <c r="V278" s="58" t="s">
        <v>45</v>
      </c>
      <c r="W278" s="58" t="s">
        <v>45</v>
      </c>
      <c r="X278" s="3" t="s">
        <v>45</v>
      </c>
      <c r="Y278" s="60" t="s">
        <v>45</v>
      </c>
      <c r="Z278" s="60" t="s">
        <v>45</v>
      </c>
      <c r="AA278">
        <v>0</v>
      </c>
      <c r="AB278" t="s">
        <v>45</v>
      </c>
      <c r="AC278" t="s">
        <v>45</v>
      </c>
      <c r="AD278">
        <v>-77.011061999999995</v>
      </c>
      <c r="AE278">
        <v>38.9362572</v>
      </c>
    </row>
    <row r="279" spans="1:31" s="52" customFormat="1" x14ac:dyDescent="0.25">
      <c r="A279" s="3">
        <v>327</v>
      </c>
      <c r="B279" t="s">
        <v>625</v>
      </c>
      <c r="C279" s="62">
        <v>4</v>
      </c>
      <c r="D279" t="s">
        <v>847</v>
      </c>
      <c r="E279" t="s">
        <v>258</v>
      </c>
      <c r="F279">
        <v>542</v>
      </c>
      <c r="G279" s="101" t="s">
        <v>65</v>
      </c>
      <c r="H279">
        <v>69600</v>
      </c>
      <c r="I279" s="73">
        <v>4465045</v>
      </c>
      <c r="J279" t="s">
        <v>35</v>
      </c>
      <c r="K279" s="51">
        <v>2011</v>
      </c>
      <c r="L279" s="52">
        <v>7489000</v>
      </c>
      <c r="M279" s="77" t="s">
        <v>35</v>
      </c>
      <c r="N279" s="52">
        <v>2020</v>
      </c>
      <c r="O279" s="73">
        <v>11954045</v>
      </c>
      <c r="P279"/>
      <c r="Q279">
        <v>526</v>
      </c>
      <c r="R279">
        <v>239</v>
      </c>
      <c r="S279">
        <v>290</v>
      </c>
      <c r="T279">
        <v>104</v>
      </c>
      <c r="U279">
        <v>0.55133079847908795</v>
      </c>
      <c r="V279">
        <v>0.197718631178707</v>
      </c>
      <c r="W279">
        <v>0.45437262357414399</v>
      </c>
      <c r="X279" s="101">
        <v>132</v>
      </c>
      <c r="Y279">
        <v>8238.0904059040604</v>
      </c>
      <c r="Z279">
        <v>64.152945402298897</v>
      </c>
      <c r="AA279">
        <v>1</v>
      </c>
      <c r="AB279" t="s">
        <v>714</v>
      </c>
      <c r="AC279" t="s">
        <v>54</v>
      </c>
      <c r="AD279">
        <v>-77.0244158</v>
      </c>
      <c r="AE279">
        <v>38.953925599999998</v>
      </c>
    </row>
    <row r="280" spans="1:31" x14ac:dyDescent="0.25">
      <c r="A280" s="3">
        <v>328</v>
      </c>
      <c r="B280" t="s">
        <v>625</v>
      </c>
      <c r="C280" s="62">
        <v>1</v>
      </c>
      <c r="D280" t="s">
        <v>261</v>
      </c>
      <c r="E280" t="s">
        <v>260</v>
      </c>
      <c r="F280">
        <v>500</v>
      </c>
      <c r="G280" s="101" t="s">
        <v>27</v>
      </c>
      <c r="H280">
        <v>66592</v>
      </c>
      <c r="I280" s="73">
        <v>3644743</v>
      </c>
      <c r="J280" t="s">
        <v>35</v>
      </c>
      <c r="K280" s="52">
        <v>2009</v>
      </c>
      <c r="L280" s="52">
        <v>0</v>
      </c>
      <c r="M280" s="77" t="s">
        <v>836</v>
      </c>
      <c r="N280" s="52"/>
      <c r="O280" s="73">
        <v>3644743</v>
      </c>
      <c r="P280" t="s">
        <v>212</v>
      </c>
      <c r="Q280">
        <v>498</v>
      </c>
      <c r="R280">
        <v>167</v>
      </c>
      <c r="S280">
        <v>302</v>
      </c>
      <c r="T280">
        <v>69</v>
      </c>
      <c r="U280">
        <v>0.60642570281124497</v>
      </c>
      <c r="V280">
        <v>0.13855421686746999</v>
      </c>
      <c r="W280">
        <v>0.33534136546184701</v>
      </c>
      <c r="X280" s="101">
        <v>134</v>
      </c>
      <c r="Y280">
        <v>7289.4859999999999</v>
      </c>
      <c r="Z280">
        <v>54.732445338779399</v>
      </c>
      <c r="AA280">
        <v>1</v>
      </c>
      <c r="AB280" t="s">
        <v>714</v>
      </c>
      <c r="AC280" t="s">
        <v>95</v>
      </c>
      <c r="AD280">
        <v>-77.029700899999995</v>
      </c>
      <c r="AE280">
        <v>38.928635900000003</v>
      </c>
    </row>
    <row r="281" spans="1:31" x14ac:dyDescent="0.25">
      <c r="A281" s="3">
        <v>329</v>
      </c>
      <c r="B281" t="s">
        <v>625</v>
      </c>
      <c r="C281" s="62">
        <v>8</v>
      </c>
      <c r="D281" t="s">
        <v>263</v>
      </c>
      <c r="E281" t="s">
        <v>262</v>
      </c>
      <c r="F281">
        <v>530</v>
      </c>
      <c r="G281" s="101" t="s">
        <v>27</v>
      </c>
      <c r="H281">
        <v>101093</v>
      </c>
      <c r="I281" s="73">
        <v>27580545</v>
      </c>
      <c r="J281" t="s">
        <v>39</v>
      </c>
      <c r="K281" s="52">
        <v>2013</v>
      </c>
      <c r="L281" s="52">
        <v>0</v>
      </c>
      <c r="M281" s="77" t="s">
        <v>836</v>
      </c>
      <c r="N281" s="52"/>
      <c r="O281" s="73">
        <v>27695424</v>
      </c>
      <c r="P281" t="s">
        <v>115</v>
      </c>
      <c r="Q281">
        <v>392</v>
      </c>
      <c r="R281">
        <v>0</v>
      </c>
      <c r="S281">
        <v>333</v>
      </c>
      <c r="T281">
        <v>52</v>
      </c>
      <c r="U281">
        <v>0.84948979591836704</v>
      </c>
      <c r="V281">
        <v>0.13265306122449</v>
      </c>
      <c r="W281">
        <v>0</v>
      </c>
      <c r="X281" s="101">
        <v>258</v>
      </c>
      <c r="Y281">
        <v>52038.764150943403</v>
      </c>
      <c r="Z281">
        <v>272.82348926236199</v>
      </c>
      <c r="AA281">
        <v>1</v>
      </c>
      <c r="AB281" t="s">
        <v>715</v>
      </c>
      <c r="AC281" t="s">
        <v>116</v>
      </c>
      <c r="AD281">
        <v>-76.980439799999999</v>
      </c>
      <c r="AE281">
        <v>38.847348599999997</v>
      </c>
    </row>
    <row r="282" spans="1:31" x14ac:dyDescent="0.25">
      <c r="A282" s="3">
        <v>198</v>
      </c>
      <c r="B282" t="s">
        <v>624</v>
      </c>
      <c r="C282" s="62">
        <v>6</v>
      </c>
      <c r="D282" t="s">
        <v>819</v>
      </c>
      <c r="E282" t="s">
        <v>598</v>
      </c>
      <c r="F282" s="3">
        <v>380</v>
      </c>
      <c r="G282" s="101" t="s">
        <v>65</v>
      </c>
      <c r="H282" s="3">
        <v>33076</v>
      </c>
      <c r="I282" s="50">
        <v>11461694</v>
      </c>
      <c r="J282" t="s">
        <v>295</v>
      </c>
      <c r="K282" s="52" t="s">
        <v>45</v>
      </c>
      <c r="L282" s="57">
        <v>9709392</v>
      </c>
      <c r="M282" s="93" t="s">
        <v>827</v>
      </c>
      <c r="N282" s="93" t="s">
        <v>828</v>
      </c>
      <c r="O282" s="50">
        <v>21171086</v>
      </c>
      <c r="P282" t="s">
        <v>45</v>
      </c>
      <c r="Q282" s="3">
        <v>518</v>
      </c>
      <c r="R282" s="3">
        <v>20</v>
      </c>
      <c r="S282" s="3">
        <v>126</v>
      </c>
      <c r="T282" s="3">
        <v>107</v>
      </c>
      <c r="U282" s="58">
        <v>0.24324324324324301</v>
      </c>
      <c r="V282" s="58">
        <v>0.20656370656370701</v>
      </c>
      <c r="W282" s="58">
        <v>3.8610038610038602E-2</v>
      </c>
      <c r="X282" s="3">
        <v>98</v>
      </c>
      <c r="Y282" s="60">
        <v>30162.352631578899</v>
      </c>
      <c r="Z282" s="60">
        <v>346.52600072560199</v>
      </c>
      <c r="AA282">
        <v>1</v>
      </c>
      <c r="AB282" t="s">
        <v>45</v>
      </c>
      <c r="AC282" t="s">
        <v>45</v>
      </c>
      <c r="AD282">
        <v>-77.000183800000002</v>
      </c>
      <c r="AE282">
        <v>38.906735400000002</v>
      </c>
    </row>
    <row r="283" spans="1:31" x14ac:dyDescent="0.25">
      <c r="A283" s="3">
        <v>198</v>
      </c>
      <c r="B283" t="s">
        <v>624</v>
      </c>
      <c r="C283" s="62">
        <v>6</v>
      </c>
      <c r="D283" t="s">
        <v>820</v>
      </c>
      <c r="E283" t="s">
        <v>600</v>
      </c>
      <c r="F283" s="3">
        <v>144</v>
      </c>
      <c r="G283" s="101" t="s">
        <v>65</v>
      </c>
      <c r="H283" s="3">
        <v>17929</v>
      </c>
      <c r="I283" s="50">
        <v>9249094</v>
      </c>
      <c r="J283" t="s">
        <v>295</v>
      </c>
      <c r="K283" s="52" t="s">
        <v>45</v>
      </c>
      <c r="L283" s="57">
        <v>9709392</v>
      </c>
      <c r="M283" s="93" t="s">
        <v>827</v>
      </c>
      <c r="N283" s="93" t="s">
        <v>828</v>
      </c>
      <c r="O283" s="50">
        <v>18958486</v>
      </c>
      <c r="P283" t="s">
        <v>45</v>
      </c>
      <c r="Q283" s="3">
        <v>518</v>
      </c>
      <c r="R283" s="3">
        <v>20</v>
      </c>
      <c r="S283" s="3">
        <v>126</v>
      </c>
      <c r="T283" s="3">
        <v>107</v>
      </c>
      <c r="U283" s="58">
        <v>0.24324324324324301</v>
      </c>
      <c r="V283" s="58">
        <v>0.20656370656370701</v>
      </c>
      <c r="W283" s="58">
        <v>3.8610038610038602E-2</v>
      </c>
      <c r="X283" s="3">
        <v>98</v>
      </c>
      <c r="Y283" s="60">
        <v>64229.819444444402</v>
      </c>
      <c r="Z283" s="60">
        <v>515.87338948073</v>
      </c>
      <c r="AA283">
        <v>1</v>
      </c>
      <c r="AB283" t="s">
        <v>45</v>
      </c>
      <c r="AC283" t="s">
        <v>45</v>
      </c>
      <c r="AD283">
        <v>-77.000978000000003</v>
      </c>
      <c r="AE283">
        <v>38.906419999999997</v>
      </c>
    </row>
    <row r="284" spans="1:31" x14ac:dyDescent="0.25">
      <c r="A284" s="3">
        <v>330</v>
      </c>
      <c r="B284" t="s">
        <v>625</v>
      </c>
      <c r="C284" s="62">
        <v>6</v>
      </c>
      <c r="D284" t="s">
        <v>265</v>
      </c>
      <c r="E284" t="s">
        <v>264</v>
      </c>
      <c r="F284">
        <v>564</v>
      </c>
      <c r="G284" s="101" t="s">
        <v>27</v>
      </c>
      <c r="H284">
        <v>69600</v>
      </c>
      <c r="I284" s="73">
        <v>3750929</v>
      </c>
      <c r="J284" t="s">
        <v>35</v>
      </c>
      <c r="K284" s="52">
        <v>2010</v>
      </c>
      <c r="L284" s="52">
        <v>0</v>
      </c>
      <c r="M284" s="77" t="s">
        <v>836</v>
      </c>
      <c r="N284" s="52"/>
      <c r="O284" s="73">
        <v>3750929</v>
      </c>
      <c r="P284" t="s">
        <v>33</v>
      </c>
      <c r="Q284">
        <v>522</v>
      </c>
      <c r="R284">
        <v>9</v>
      </c>
      <c r="S284">
        <v>239</v>
      </c>
      <c r="T284">
        <v>74</v>
      </c>
      <c r="U284">
        <v>0.45785440613026801</v>
      </c>
      <c r="V284">
        <v>0.14176245210728</v>
      </c>
      <c r="W284">
        <v>1.72413793103448E-2</v>
      </c>
      <c r="X284" s="101">
        <v>133</v>
      </c>
      <c r="Y284">
        <v>6650.5833333333303</v>
      </c>
      <c r="Z284">
        <v>53.892658045977001</v>
      </c>
      <c r="AA284">
        <v>1</v>
      </c>
      <c r="AB284" t="s">
        <v>714</v>
      </c>
      <c r="AC284" t="s">
        <v>34</v>
      </c>
      <c r="AD284">
        <v>-76.992296499999995</v>
      </c>
      <c r="AE284">
        <v>38.8810182</v>
      </c>
    </row>
    <row r="285" spans="1:31" x14ac:dyDescent="0.25">
      <c r="A285" s="3" t="s">
        <v>45</v>
      </c>
      <c r="B285" t="s">
        <v>625</v>
      </c>
      <c r="C285" s="62">
        <v>6</v>
      </c>
      <c r="D285" t="s">
        <v>267</v>
      </c>
      <c r="E285" t="s">
        <v>266</v>
      </c>
      <c r="F285">
        <v>336</v>
      </c>
      <c r="G285" s="101" t="s">
        <v>27</v>
      </c>
      <c r="H285">
        <v>49400</v>
      </c>
      <c r="I285" s="73">
        <v>10556642</v>
      </c>
      <c r="J285" t="s">
        <v>30</v>
      </c>
      <c r="K285" s="91">
        <v>2015</v>
      </c>
      <c r="L285" s="52">
        <v>17995000</v>
      </c>
      <c r="M285" s="77" t="s">
        <v>831</v>
      </c>
      <c r="N285" s="77">
        <v>2016</v>
      </c>
      <c r="O285" s="73">
        <v>32448396</v>
      </c>
      <c r="P285" t="s">
        <v>33</v>
      </c>
      <c r="Q285" t="s">
        <v>45</v>
      </c>
      <c r="R285" t="s">
        <v>45</v>
      </c>
      <c r="S285" t="s">
        <v>45</v>
      </c>
      <c r="T285" t="s">
        <v>45</v>
      </c>
      <c r="U285" t="s">
        <v>45</v>
      </c>
      <c r="V285" t="s">
        <v>45</v>
      </c>
      <c r="W285" t="s">
        <v>45</v>
      </c>
      <c r="X285" s="101" t="s">
        <v>45</v>
      </c>
      <c r="Y285">
        <v>31418.5773809524</v>
      </c>
      <c r="Z285">
        <v>213.697206477733</v>
      </c>
      <c r="AA285">
        <v>1</v>
      </c>
      <c r="AB285" t="s">
        <v>715</v>
      </c>
      <c r="AC285" t="s">
        <v>34</v>
      </c>
      <c r="AD285">
        <v>-76.999143000000004</v>
      </c>
      <c r="AE285">
        <v>38.876747600000002</v>
      </c>
    </row>
    <row r="286" spans="1:31" x14ac:dyDescent="0.25">
      <c r="A286" s="3" t="s">
        <v>45</v>
      </c>
      <c r="B286" t="s">
        <v>624</v>
      </c>
      <c r="C286" s="62">
        <v>5</v>
      </c>
      <c r="D286" t="s">
        <v>896</v>
      </c>
      <c r="E286" t="s">
        <v>525</v>
      </c>
      <c r="F286" s="3" t="s">
        <v>45</v>
      </c>
      <c r="G286" s="100" t="s">
        <v>824</v>
      </c>
      <c r="H286" s="48">
        <v>50600</v>
      </c>
      <c r="I286" s="50">
        <v>2878377</v>
      </c>
      <c r="J286" s="53" t="s">
        <v>295</v>
      </c>
      <c r="K286" t="s">
        <v>45</v>
      </c>
      <c r="L286" s="50">
        <v>0</v>
      </c>
      <c r="M286" s="104" t="s">
        <v>824</v>
      </c>
      <c r="N286" s="104" t="s">
        <v>45</v>
      </c>
      <c r="O286" s="50">
        <v>2878377</v>
      </c>
      <c r="P286" t="s">
        <v>45</v>
      </c>
      <c r="Q286" s="3" t="s">
        <v>45</v>
      </c>
      <c r="R286" s="3" t="s">
        <v>45</v>
      </c>
      <c r="S286" s="3" t="s">
        <v>45</v>
      </c>
      <c r="T286" s="3" t="s">
        <v>45</v>
      </c>
      <c r="U286" s="58" t="s">
        <v>45</v>
      </c>
      <c r="V286" s="58" t="s">
        <v>45</v>
      </c>
      <c r="W286" s="58" t="s">
        <v>45</v>
      </c>
      <c r="X286" s="3" t="s">
        <v>45</v>
      </c>
      <c r="Y286" s="60" t="s">
        <v>45</v>
      </c>
      <c r="Z286" s="60" t="s">
        <v>45</v>
      </c>
      <c r="AA286">
        <v>0</v>
      </c>
      <c r="AB286" t="s">
        <v>45</v>
      </c>
      <c r="AC286" t="s">
        <v>45</v>
      </c>
      <c r="AD286">
        <v>-77.006642999999997</v>
      </c>
      <c r="AE286">
        <v>38.954920799999996</v>
      </c>
    </row>
    <row r="287" spans="1:31" x14ac:dyDescent="0.25">
      <c r="A287" s="3">
        <v>332</v>
      </c>
      <c r="B287" t="s">
        <v>625</v>
      </c>
      <c r="C287" s="62">
        <v>6</v>
      </c>
      <c r="D287" t="s">
        <v>848</v>
      </c>
      <c r="E287" t="s">
        <v>268</v>
      </c>
      <c r="F287">
        <v>700</v>
      </c>
      <c r="G287" s="101" t="s">
        <v>65</v>
      </c>
      <c r="H287">
        <v>95000</v>
      </c>
      <c r="I287" s="73">
        <v>40442253</v>
      </c>
      <c r="J287" t="s">
        <v>43</v>
      </c>
      <c r="K287">
        <v>2009</v>
      </c>
      <c r="L287">
        <v>0</v>
      </c>
      <c r="M287" s="77" t="s">
        <v>836</v>
      </c>
      <c r="O287" s="73">
        <v>40442253</v>
      </c>
      <c r="Q287">
        <v>465</v>
      </c>
      <c r="R287">
        <v>8</v>
      </c>
      <c r="S287">
        <v>348</v>
      </c>
      <c r="T287">
        <v>124</v>
      </c>
      <c r="U287">
        <v>0.74838709677419402</v>
      </c>
      <c r="V287">
        <v>0.266666666666667</v>
      </c>
      <c r="W287">
        <v>1.72043010752688E-2</v>
      </c>
      <c r="X287" s="101">
        <v>204</v>
      </c>
      <c r="Y287">
        <v>57774.647142857102</v>
      </c>
      <c r="Z287">
        <v>425.707926315789</v>
      </c>
      <c r="AA287">
        <v>1</v>
      </c>
      <c r="AB287" t="s">
        <v>715</v>
      </c>
      <c r="AC287" t="s">
        <v>70</v>
      </c>
      <c r="AD287">
        <v>-77.014025599999997</v>
      </c>
      <c r="AE287">
        <v>38.904518500000002</v>
      </c>
    </row>
    <row r="288" spans="1:31" x14ac:dyDescent="0.25">
      <c r="A288" s="3" t="s">
        <v>45</v>
      </c>
      <c r="B288" t="s">
        <v>624</v>
      </c>
      <c r="C288" s="62">
        <v>7</v>
      </c>
      <c r="D288" t="s">
        <v>897</v>
      </c>
      <c r="E288" t="s">
        <v>468</v>
      </c>
      <c r="F288" s="3" t="s">
        <v>45</v>
      </c>
      <c r="G288" s="100" t="s">
        <v>824</v>
      </c>
      <c r="H288" s="3" t="s">
        <v>45</v>
      </c>
      <c r="I288" s="50">
        <v>910294</v>
      </c>
      <c r="J288" s="53" t="s">
        <v>295</v>
      </c>
      <c r="K288" t="s">
        <v>45</v>
      </c>
      <c r="L288" s="50">
        <v>0</v>
      </c>
      <c r="M288" s="104" t="s">
        <v>824</v>
      </c>
      <c r="N288" s="104" t="s">
        <v>45</v>
      </c>
      <c r="O288" s="50">
        <v>910294</v>
      </c>
      <c r="P288" t="s">
        <v>45</v>
      </c>
      <c r="Q288" s="3" t="s">
        <v>45</v>
      </c>
      <c r="R288" s="3" t="s">
        <v>45</v>
      </c>
      <c r="S288" s="3" t="s">
        <v>45</v>
      </c>
      <c r="T288" s="3" t="s">
        <v>45</v>
      </c>
      <c r="U288" s="58" t="s">
        <v>45</v>
      </c>
      <c r="V288" s="58" t="s">
        <v>45</v>
      </c>
      <c r="W288" s="58" t="s">
        <v>45</v>
      </c>
      <c r="X288" s="3" t="s">
        <v>45</v>
      </c>
      <c r="Y288" s="60" t="s">
        <v>45</v>
      </c>
      <c r="Z288" s="60" t="s">
        <v>45</v>
      </c>
      <c r="AA288">
        <v>0</v>
      </c>
      <c r="AB288" t="s">
        <v>45</v>
      </c>
      <c r="AC288" t="s">
        <v>45</v>
      </c>
      <c r="AD288">
        <v>-76.9346599</v>
      </c>
      <c r="AE288">
        <v>38.880395999999998</v>
      </c>
    </row>
    <row r="289" spans="1:31" x14ac:dyDescent="0.25">
      <c r="A289" s="3" t="s">
        <v>45</v>
      </c>
      <c r="B289" t="s">
        <v>624</v>
      </c>
      <c r="C289" s="62">
        <v>6</v>
      </c>
      <c r="D289" t="s">
        <v>899</v>
      </c>
      <c r="E289" t="s">
        <v>514</v>
      </c>
      <c r="F289" s="3" t="s">
        <v>45</v>
      </c>
      <c r="G289" s="100" t="s">
        <v>824</v>
      </c>
      <c r="H289" s="80">
        <v>28000</v>
      </c>
      <c r="I289" s="50">
        <v>1086613</v>
      </c>
      <c r="J289" s="53" t="s">
        <v>295</v>
      </c>
      <c r="K289" t="s">
        <v>45</v>
      </c>
      <c r="L289" s="50">
        <v>0</v>
      </c>
      <c r="M289" s="104" t="s">
        <v>824</v>
      </c>
      <c r="N289" s="104" t="s">
        <v>45</v>
      </c>
      <c r="O289" s="50">
        <v>1086613</v>
      </c>
      <c r="P289" t="s">
        <v>45</v>
      </c>
      <c r="Q289" s="3" t="s">
        <v>45</v>
      </c>
      <c r="R289" s="3" t="s">
        <v>45</v>
      </c>
      <c r="S289" s="3" t="s">
        <v>45</v>
      </c>
      <c r="T289" s="3" t="s">
        <v>45</v>
      </c>
      <c r="U289" s="58" t="s">
        <v>45</v>
      </c>
      <c r="V289" s="58" t="s">
        <v>45</v>
      </c>
      <c r="W289" s="58" t="s">
        <v>45</v>
      </c>
      <c r="X289" s="3" t="s">
        <v>45</v>
      </c>
      <c r="Y289" s="60" t="s">
        <v>45</v>
      </c>
      <c r="Z289" s="60" t="s">
        <v>45</v>
      </c>
      <c r="AA289">
        <v>0</v>
      </c>
      <c r="AB289" t="s">
        <v>45</v>
      </c>
      <c r="AC289" t="s">
        <v>45</v>
      </c>
      <c r="AD289">
        <v>-76.995574000000005</v>
      </c>
      <c r="AE289">
        <v>38.877003000000002</v>
      </c>
    </row>
    <row r="290" spans="1:31" s="113" customFormat="1" x14ac:dyDescent="0.25">
      <c r="A290" s="3" t="s">
        <v>45</v>
      </c>
      <c r="B290" t="s">
        <v>624</v>
      </c>
      <c r="C290" s="62">
        <v>7</v>
      </c>
      <c r="D290" t="s">
        <v>898</v>
      </c>
      <c r="E290" t="s">
        <v>470</v>
      </c>
      <c r="F290" s="3" t="s">
        <v>45</v>
      </c>
      <c r="G290" s="100" t="s">
        <v>824</v>
      </c>
      <c r="H290" s="3" t="s">
        <v>45</v>
      </c>
      <c r="I290" s="50">
        <v>555990</v>
      </c>
      <c r="J290" s="53" t="s">
        <v>295</v>
      </c>
      <c r="K290" t="s">
        <v>45</v>
      </c>
      <c r="L290" s="50">
        <v>0</v>
      </c>
      <c r="M290" s="104" t="s">
        <v>824</v>
      </c>
      <c r="N290" s="104" t="s">
        <v>45</v>
      </c>
      <c r="O290" s="50">
        <v>555990</v>
      </c>
      <c r="P290" t="s">
        <v>45</v>
      </c>
      <c r="Q290" s="3" t="s">
        <v>45</v>
      </c>
      <c r="R290" s="3" t="s">
        <v>45</v>
      </c>
      <c r="S290" s="3" t="s">
        <v>45</v>
      </c>
      <c r="T290" s="3" t="s">
        <v>45</v>
      </c>
      <c r="U290" s="58" t="s">
        <v>45</v>
      </c>
      <c r="V290" s="58" t="s">
        <v>45</v>
      </c>
      <c r="W290" s="58" t="s">
        <v>45</v>
      </c>
      <c r="X290" s="3" t="s">
        <v>45</v>
      </c>
      <c r="Y290" s="60" t="s">
        <v>45</v>
      </c>
      <c r="Z290" s="60" t="s">
        <v>45</v>
      </c>
      <c r="AA290">
        <v>0</v>
      </c>
      <c r="AB290" t="s">
        <v>45</v>
      </c>
      <c r="AC290" t="s">
        <v>45</v>
      </c>
      <c r="AD290">
        <v>-76.963847799999996</v>
      </c>
      <c r="AE290">
        <v>38.871137099999999</v>
      </c>
    </row>
    <row r="291" spans="1:31" s="140" customFormat="1" x14ac:dyDescent="0.25">
      <c r="A291" s="129">
        <v>1118</v>
      </c>
      <c r="B291" s="140" t="s">
        <v>624</v>
      </c>
      <c r="C291" s="139">
        <v>4</v>
      </c>
      <c r="D291" s="140" t="s">
        <v>569</v>
      </c>
      <c r="E291" s="140" t="s">
        <v>568</v>
      </c>
      <c r="F291" s="129">
        <v>685</v>
      </c>
      <c r="G291" s="130" t="s">
        <v>38</v>
      </c>
      <c r="H291" s="129">
        <v>29280</v>
      </c>
      <c r="I291" s="142">
        <v>5303665.1223880602</v>
      </c>
      <c r="J291" s="140" t="s">
        <v>295</v>
      </c>
      <c r="K291" s="140" t="s">
        <v>45</v>
      </c>
      <c r="L291" s="142">
        <v>6860304</v>
      </c>
      <c r="M291" s="98" t="s">
        <v>827</v>
      </c>
      <c r="N291" s="98" t="s">
        <v>828</v>
      </c>
      <c r="O291" s="142">
        <v>12163969.1223881</v>
      </c>
      <c r="P291" s="140" t="s">
        <v>45</v>
      </c>
      <c r="Q291" s="129">
        <v>304</v>
      </c>
      <c r="R291" s="129">
        <v>6</v>
      </c>
      <c r="S291" s="129">
        <v>70</v>
      </c>
      <c r="T291" s="129">
        <v>31</v>
      </c>
      <c r="U291" s="143">
        <v>0.230263157894737</v>
      </c>
      <c r="V291" s="143">
        <v>0.10197368421052599</v>
      </c>
      <c r="W291" s="143">
        <v>1.9736842105263198E-2</v>
      </c>
      <c r="X291" s="129">
        <v>96</v>
      </c>
      <c r="Y291" s="146">
        <v>7742.5768210044698</v>
      </c>
      <c r="Z291" s="146">
        <v>181.13610390669601</v>
      </c>
      <c r="AA291" s="140">
        <v>1</v>
      </c>
      <c r="AB291" s="140" t="s">
        <v>45</v>
      </c>
      <c r="AC291" s="140" t="s">
        <v>45</v>
      </c>
      <c r="AD291" s="140">
        <v>-77.013188999999997</v>
      </c>
      <c r="AE291" s="140">
        <v>38.953488999999998</v>
      </c>
    </row>
    <row r="292" spans="1:31" s="140" customFormat="1" x14ac:dyDescent="0.25">
      <c r="A292" s="129">
        <v>125</v>
      </c>
      <c r="B292" s="140" t="s">
        <v>624</v>
      </c>
      <c r="C292" s="139">
        <v>4</v>
      </c>
      <c r="D292" s="140" t="s">
        <v>571</v>
      </c>
      <c r="E292" s="140" t="s">
        <v>570</v>
      </c>
      <c r="F292" s="129"/>
      <c r="G292" s="130" t="s">
        <v>69</v>
      </c>
      <c r="H292" s="129">
        <v>35040</v>
      </c>
      <c r="I292" s="142">
        <v>7482058.8776119398</v>
      </c>
      <c r="J292" s="140" t="s">
        <v>295</v>
      </c>
      <c r="K292" s="140" t="s">
        <v>45</v>
      </c>
      <c r="L292" s="142">
        <v>5698176</v>
      </c>
      <c r="M292" s="98" t="s">
        <v>827</v>
      </c>
      <c r="N292" s="98" t="s">
        <v>828</v>
      </c>
      <c r="O292" s="142">
        <v>13180234.8776119</v>
      </c>
      <c r="P292" s="140" t="s">
        <v>45</v>
      </c>
      <c r="Q292" s="129">
        <v>366</v>
      </c>
      <c r="R292" s="129">
        <v>3</v>
      </c>
      <c r="S292" s="129">
        <v>16</v>
      </c>
      <c r="T292" s="129">
        <v>29</v>
      </c>
      <c r="U292" s="143">
        <v>4.3715846994535498E-2</v>
      </c>
      <c r="V292" s="143">
        <v>7.9234972677595605E-2</v>
      </c>
      <c r="W292" s="143">
        <v>8.1967213114754103E-3</v>
      </c>
      <c r="X292" s="129">
        <v>96</v>
      </c>
      <c r="Y292" s="146">
        <v>10922.713689944399</v>
      </c>
      <c r="Z292" s="146">
        <v>213.52907755741799</v>
      </c>
      <c r="AA292" s="140">
        <v>1</v>
      </c>
      <c r="AB292" s="140" t="s">
        <v>45</v>
      </c>
      <c r="AC292" s="140" t="s">
        <v>45</v>
      </c>
      <c r="AD292" s="140">
        <v>-77.014039100000005</v>
      </c>
      <c r="AE292" s="140">
        <v>38.953889599999997</v>
      </c>
    </row>
    <row r="293" spans="1:31" s="77" customFormat="1" x14ac:dyDescent="0.25">
      <c r="A293" s="77" t="s">
        <v>45</v>
      </c>
      <c r="B293" s="77" t="s">
        <v>624</v>
      </c>
      <c r="C293" s="161">
        <v>4</v>
      </c>
      <c r="D293" s="77" t="s">
        <v>921</v>
      </c>
      <c r="E293" s="77" t="s">
        <v>570</v>
      </c>
      <c r="F293" s="77">
        <v>685</v>
      </c>
      <c r="H293" s="77">
        <f>SUM(H291:H292)</f>
        <v>64320</v>
      </c>
      <c r="I293" s="77">
        <f t="shared" ref="I293:T293" si="2">SUM(I291:I292)</f>
        <v>12785724</v>
      </c>
      <c r="J293" s="77">
        <f t="shared" si="2"/>
        <v>0</v>
      </c>
      <c r="K293" s="77">
        <f t="shared" si="2"/>
        <v>0</v>
      </c>
      <c r="L293" s="77">
        <f t="shared" si="2"/>
        <v>12558480</v>
      </c>
      <c r="M293" s="77">
        <f t="shared" si="2"/>
        <v>0</v>
      </c>
      <c r="N293" s="77">
        <f t="shared" si="2"/>
        <v>0</v>
      </c>
      <c r="O293" s="93">
        <f t="shared" si="2"/>
        <v>25344204</v>
      </c>
      <c r="P293" s="77">
        <f t="shared" si="2"/>
        <v>0</v>
      </c>
      <c r="Q293" s="77">
        <f t="shared" si="2"/>
        <v>670</v>
      </c>
      <c r="R293" s="77">
        <f t="shared" si="2"/>
        <v>9</v>
      </c>
      <c r="S293" s="77">
        <f t="shared" si="2"/>
        <v>86</v>
      </c>
      <c r="T293" s="77">
        <f t="shared" si="2"/>
        <v>60</v>
      </c>
      <c r="U293" s="162">
        <f>S293/Q293</f>
        <v>0.12835820895522387</v>
      </c>
      <c r="V293" s="162">
        <f>T293/Q293</f>
        <v>8.9552238805970144E-2</v>
      </c>
      <c r="W293" s="162">
        <f>R293/Q293</f>
        <v>1.3432835820895522E-2</v>
      </c>
      <c r="X293" s="77">
        <f>H293/Q293</f>
        <v>96</v>
      </c>
      <c r="Y293" s="77">
        <f>I293/F293</f>
        <v>18665.290510948904</v>
      </c>
      <c r="Z293" s="77">
        <f>I293/H293</f>
        <v>198.78302238805969</v>
      </c>
      <c r="AA293" s="77">
        <v>2</v>
      </c>
      <c r="AB293" s="77" t="s">
        <v>45</v>
      </c>
      <c r="AC293" s="77" t="s">
        <v>45</v>
      </c>
      <c r="AD293" s="77">
        <v>-77.013188999999997</v>
      </c>
      <c r="AE293" s="77">
        <v>38.953488999999998</v>
      </c>
    </row>
    <row r="294" spans="1:31" x14ac:dyDescent="0.25">
      <c r="A294" s="3">
        <v>178</v>
      </c>
      <c r="B294" t="s">
        <v>624</v>
      </c>
      <c r="C294" s="62">
        <v>5</v>
      </c>
      <c r="D294" t="s">
        <v>435</v>
      </c>
      <c r="E294" t="s">
        <v>489</v>
      </c>
      <c r="F294" s="3">
        <v>350</v>
      </c>
      <c r="G294" s="101" t="s">
        <v>38</v>
      </c>
      <c r="H294" s="3">
        <v>49116</v>
      </c>
      <c r="I294" s="50">
        <v>13661934</v>
      </c>
      <c r="J294" t="s">
        <v>295</v>
      </c>
      <c r="K294" t="s">
        <v>45</v>
      </c>
      <c r="L294" s="50">
        <v>6279240</v>
      </c>
      <c r="M294" s="104" t="s">
        <v>827</v>
      </c>
      <c r="N294" s="104" t="s">
        <v>828</v>
      </c>
      <c r="O294" s="50">
        <v>19941174</v>
      </c>
      <c r="P294" t="s">
        <v>45</v>
      </c>
      <c r="Q294" s="3">
        <v>335</v>
      </c>
      <c r="R294" s="3">
        <v>3</v>
      </c>
      <c r="S294" s="3">
        <v>222</v>
      </c>
      <c r="T294" s="3">
        <v>72</v>
      </c>
      <c r="U294" s="58">
        <v>0.66268656716417895</v>
      </c>
      <c r="V294" s="58">
        <v>0.214925373134328</v>
      </c>
      <c r="W294" s="58">
        <v>8.9552238805970207E-3</v>
      </c>
      <c r="X294" s="3">
        <v>147</v>
      </c>
      <c r="Y294" s="60">
        <v>39034.097142857099</v>
      </c>
      <c r="Z294" s="60">
        <v>278.156486684583</v>
      </c>
      <c r="AA294">
        <v>1</v>
      </c>
      <c r="AB294" t="s">
        <v>45</v>
      </c>
      <c r="AC294" t="s">
        <v>45</v>
      </c>
      <c r="AD294">
        <v>-76.973765400000005</v>
      </c>
      <c r="AE294">
        <v>38.916426100000002</v>
      </c>
    </row>
    <row r="295" spans="1:31" x14ac:dyDescent="0.25">
      <c r="A295" s="3">
        <v>474</v>
      </c>
      <c r="B295" t="s">
        <v>625</v>
      </c>
      <c r="C295" s="62">
        <v>1</v>
      </c>
      <c r="D295" t="s">
        <v>618</v>
      </c>
      <c r="E295" t="s">
        <v>617</v>
      </c>
      <c r="F295">
        <v>350</v>
      </c>
      <c r="G295" s="101" t="s">
        <v>88</v>
      </c>
      <c r="H295">
        <v>49496</v>
      </c>
      <c r="I295" s="73">
        <v>0</v>
      </c>
      <c r="J295" t="s">
        <v>30</v>
      </c>
      <c r="K295" s="3" t="s">
        <v>45</v>
      </c>
      <c r="L295">
        <v>9900000</v>
      </c>
      <c r="M295" s="77" t="s">
        <v>35</v>
      </c>
      <c r="N295">
        <v>2021</v>
      </c>
      <c r="O295" s="73">
        <v>9900000</v>
      </c>
      <c r="Q295">
        <v>244</v>
      </c>
      <c r="R295">
        <v>2</v>
      </c>
      <c r="S295">
        <v>0</v>
      </c>
      <c r="T295">
        <v>45</v>
      </c>
      <c r="U295">
        <v>0</v>
      </c>
      <c r="V295">
        <v>0.18442622950819701</v>
      </c>
      <c r="W295">
        <v>8.1967213114754103E-3</v>
      </c>
      <c r="X295" s="101" t="s">
        <v>45</v>
      </c>
      <c r="Y295">
        <v>0</v>
      </c>
      <c r="Z295">
        <v>0</v>
      </c>
      <c r="AA295">
        <v>1</v>
      </c>
      <c r="AB295" t="s">
        <v>713</v>
      </c>
      <c r="AC295" t="s">
        <v>716</v>
      </c>
      <c r="AD295">
        <v>-77.016715599999998</v>
      </c>
      <c r="AE295">
        <v>38.920216799999999</v>
      </c>
    </row>
    <row r="296" spans="1:31" x14ac:dyDescent="0.25">
      <c r="A296" s="3">
        <v>1117</v>
      </c>
      <c r="B296" t="s">
        <v>624</v>
      </c>
      <c r="C296" s="62">
        <v>5</v>
      </c>
      <c r="D296" t="s">
        <v>437</v>
      </c>
      <c r="E296" t="s">
        <v>436</v>
      </c>
      <c r="F296" s="3">
        <v>595</v>
      </c>
      <c r="G296" s="101" t="s">
        <v>27</v>
      </c>
      <c r="H296" s="3">
        <v>41118</v>
      </c>
      <c r="I296" s="50">
        <v>7254586</v>
      </c>
      <c r="J296" t="s">
        <v>295</v>
      </c>
      <c r="K296" t="s">
        <v>45</v>
      </c>
      <c r="L296" s="50">
        <v>9896832</v>
      </c>
      <c r="M296" s="104" t="s">
        <v>827</v>
      </c>
      <c r="N296" s="104" t="s">
        <v>828</v>
      </c>
      <c r="O296" s="50">
        <v>17151418</v>
      </c>
      <c r="P296" t="s">
        <v>45</v>
      </c>
      <c r="Q296" s="3">
        <v>528</v>
      </c>
      <c r="R296" s="3">
        <v>31</v>
      </c>
      <c r="S296" s="3">
        <v>22</v>
      </c>
      <c r="T296" s="3">
        <v>30</v>
      </c>
      <c r="U296" s="58">
        <v>4.1666666666666699E-2</v>
      </c>
      <c r="V296" s="58">
        <v>5.6818181818181802E-2</v>
      </c>
      <c r="W296" s="58">
        <v>5.8712121212121202E-2</v>
      </c>
      <c r="X296" s="3">
        <v>78</v>
      </c>
      <c r="Y296" s="60">
        <v>12192.581512605</v>
      </c>
      <c r="Z296" s="60">
        <v>176.43333819738299</v>
      </c>
      <c r="AA296">
        <v>1</v>
      </c>
      <c r="AB296" t="s">
        <v>45</v>
      </c>
      <c r="AC296" t="s">
        <v>45</v>
      </c>
      <c r="AD296">
        <v>-77.0036779</v>
      </c>
      <c r="AE296">
        <v>38.941395</v>
      </c>
    </row>
    <row r="297" spans="1:31" x14ac:dyDescent="0.25">
      <c r="A297" s="3">
        <v>333</v>
      </c>
      <c r="B297" t="s">
        <v>625</v>
      </c>
      <c r="C297" s="62">
        <v>6</v>
      </c>
      <c r="D297" t="s">
        <v>271</v>
      </c>
      <c r="E297" t="s">
        <v>270</v>
      </c>
      <c r="F297">
        <v>587</v>
      </c>
      <c r="G297" s="101" t="s">
        <v>27</v>
      </c>
      <c r="H297">
        <v>69296</v>
      </c>
      <c r="I297" s="73">
        <v>2675972</v>
      </c>
      <c r="J297" t="s">
        <v>30</v>
      </c>
      <c r="K297" s="91">
        <v>2015</v>
      </c>
      <c r="L297" s="52">
        <v>30313978</v>
      </c>
      <c r="M297" s="77" t="s">
        <v>831</v>
      </c>
      <c r="N297" s="77">
        <v>2017</v>
      </c>
      <c r="O297" s="73">
        <v>39400200</v>
      </c>
      <c r="P297" t="s">
        <v>137</v>
      </c>
      <c r="Q297">
        <v>500</v>
      </c>
      <c r="R297">
        <v>4</v>
      </c>
      <c r="S297">
        <v>98</v>
      </c>
      <c r="T297">
        <v>45</v>
      </c>
      <c r="U297">
        <v>0.19600000000000001</v>
      </c>
      <c r="V297">
        <v>0.09</v>
      </c>
      <c r="W297">
        <v>8.0000000000000002E-3</v>
      </c>
      <c r="X297" s="101">
        <v>139</v>
      </c>
      <c r="Y297">
        <v>4558.7257240204399</v>
      </c>
      <c r="Z297">
        <v>38.616543523435702</v>
      </c>
      <c r="AA297">
        <v>1</v>
      </c>
      <c r="AB297" t="s">
        <v>713</v>
      </c>
      <c r="AC297" t="s">
        <v>34</v>
      </c>
      <c r="AD297">
        <v>-76.989800399999993</v>
      </c>
      <c r="AE297">
        <v>38.883482299999997</v>
      </c>
    </row>
    <row r="298" spans="1:31" x14ac:dyDescent="0.25">
      <c r="A298" s="3">
        <v>336</v>
      </c>
      <c r="B298" t="s">
        <v>625</v>
      </c>
      <c r="C298" s="62">
        <v>4</v>
      </c>
      <c r="D298" t="s">
        <v>849</v>
      </c>
      <c r="E298" t="s">
        <v>272</v>
      </c>
      <c r="F298">
        <v>278</v>
      </c>
      <c r="G298" s="101" t="s">
        <v>65</v>
      </c>
      <c r="H298">
        <v>69642</v>
      </c>
      <c r="I298" s="73">
        <v>0</v>
      </c>
      <c r="J298" t="s">
        <v>30</v>
      </c>
      <c r="K298" s="3" t="s">
        <v>45</v>
      </c>
      <c r="L298">
        <v>35095000</v>
      </c>
      <c r="M298" t="s">
        <v>39</v>
      </c>
      <c r="N298">
        <v>2021</v>
      </c>
      <c r="O298" s="73">
        <v>35095000</v>
      </c>
      <c r="Q298">
        <v>267</v>
      </c>
      <c r="R298">
        <v>27</v>
      </c>
      <c r="S298">
        <v>112</v>
      </c>
      <c r="T298">
        <v>44</v>
      </c>
      <c r="U298">
        <v>0.41947565543071202</v>
      </c>
      <c r="V298">
        <v>0.164794007490637</v>
      </c>
      <c r="W298">
        <v>0.101123595505618</v>
      </c>
      <c r="X298" s="101">
        <v>261</v>
      </c>
      <c r="Y298">
        <v>0</v>
      </c>
      <c r="Z298">
        <v>0</v>
      </c>
      <c r="AA298">
        <v>1</v>
      </c>
      <c r="AB298" t="s">
        <v>713</v>
      </c>
      <c r="AC298" t="s">
        <v>54</v>
      </c>
      <c r="AD298">
        <v>-77.032481000000004</v>
      </c>
      <c r="AE298">
        <v>38.951334099999997</v>
      </c>
    </row>
    <row r="299" spans="1:31" x14ac:dyDescent="0.25">
      <c r="A299" s="3">
        <v>335</v>
      </c>
      <c r="B299" t="s">
        <v>625</v>
      </c>
      <c r="C299" s="62">
        <v>5</v>
      </c>
      <c r="D299" t="s">
        <v>851</v>
      </c>
      <c r="E299" t="s">
        <v>619</v>
      </c>
      <c r="F299">
        <v>500</v>
      </c>
      <c r="G299" s="101" t="s">
        <v>65</v>
      </c>
      <c r="H299">
        <v>86368</v>
      </c>
      <c r="I299" s="73">
        <v>42645563</v>
      </c>
      <c r="J299" t="s">
        <v>39</v>
      </c>
      <c r="K299">
        <v>2009</v>
      </c>
      <c r="L299">
        <v>0</v>
      </c>
      <c r="M299" s="77" t="s">
        <v>836</v>
      </c>
      <c r="O299" s="73">
        <v>42645768</v>
      </c>
      <c r="Q299">
        <v>463</v>
      </c>
      <c r="R299">
        <v>7</v>
      </c>
      <c r="S299">
        <v>364</v>
      </c>
      <c r="T299">
        <v>68</v>
      </c>
      <c r="U299">
        <v>0.786177105831533</v>
      </c>
      <c r="V299">
        <v>0.146868250539957</v>
      </c>
      <c r="W299">
        <v>1.51187904967603E-2</v>
      </c>
      <c r="X299" s="101" t="s">
        <v>45</v>
      </c>
      <c r="Y299">
        <v>85291.126000000004</v>
      </c>
      <c r="Z299">
        <v>493.76578130789198</v>
      </c>
      <c r="AA299">
        <v>1</v>
      </c>
      <c r="AB299" t="s">
        <v>715</v>
      </c>
      <c r="AC299" t="s">
        <v>70</v>
      </c>
      <c r="AD299">
        <v>-76.988453300000003</v>
      </c>
      <c r="AE299">
        <v>38.904292699999999</v>
      </c>
    </row>
    <row r="300" spans="1:31" x14ac:dyDescent="0.25">
      <c r="A300" s="3">
        <v>338</v>
      </c>
      <c r="B300" t="s">
        <v>625</v>
      </c>
      <c r="C300" s="62">
        <v>4</v>
      </c>
      <c r="D300" t="s">
        <v>850</v>
      </c>
      <c r="E300" t="s">
        <v>274</v>
      </c>
      <c r="F300">
        <v>520</v>
      </c>
      <c r="G300" s="101" t="s">
        <v>65</v>
      </c>
      <c r="H300">
        <v>71092</v>
      </c>
      <c r="I300" s="73">
        <v>5208611</v>
      </c>
      <c r="J300" t="s">
        <v>35</v>
      </c>
      <c r="K300">
        <v>2012</v>
      </c>
      <c r="L300">
        <v>0</v>
      </c>
      <c r="M300" s="77" t="s">
        <v>836</v>
      </c>
      <c r="O300" s="73">
        <v>5241031</v>
      </c>
      <c r="Q300">
        <v>350</v>
      </c>
      <c r="R300">
        <v>38</v>
      </c>
      <c r="S300">
        <v>214</v>
      </c>
      <c r="T300">
        <v>74</v>
      </c>
      <c r="U300">
        <v>0.61142857142857099</v>
      </c>
      <c r="V300">
        <v>0.21142857142857099</v>
      </c>
      <c r="W300">
        <v>0.108571428571429</v>
      </c>
      <c r="X300" s="101">
        <v>203</v>
      </c>
      <c r="Y300">
        <v>10016.5596153846</v>
      </c>
      <c r="Z300">
        <v>73.265782366511004</v>
      </c>
      <c r="AA300">
        <v>1</v>
      </c>
      <c r="AB300" t="s">
        <v>714</v>
      </c>
      <c r="AC300" t="s">
        <v>66</v>
      </c>
      <c r="AD300">
        <v>-77.019146000000006</v>
      </c>
      <c r="AE300">
        <v>38.965877900000002</v>
      </c>
    </row>
    <row r="301" spans="1:31" x14ac:dyDescent="0.25">
      <c r="A301" s="3" t="s">
        <v>45</v>
      </c>
      <c r="B301" t="s">
        <v>625</v>
      </c>
      <c r="C301" s="68">
        <v>8</v>
      </c>
      <c r="D301" t="s">
        <v>856</v>
      </c>
      <c r="E301" s="75" t="s">
        <v>734</v>
      </c>
      <c r="F301">
        <v>400</v>
      </c>
      <c r="G301" s="100" t="s">
        <v>824</v>
      </c>
      <c r="H301">
        <v>144900</v>
      </c>
      <c r="I301" s="73">
        <v>500000</v>
      </c>
      <c r="J301" t="s">
        <v>30</v>
      </c>
      <c r="K301" t="s">
        <v>45</v>
      </c>
      <c r="L301">
        <v>0</v>
      </c>
      <c r="M301" s="53" t="s">
        <v>45</v>
      </c>
      <c r="O301">
        <v>500000</v>
      </c>
      <c r="P301" t="s">
        <v>45</v>
      </c>
      <c r="Q301" t="s">
        <v>45</v>
      </c>
      <c r="R301" t="s">
        <v>45</v>
      </c>
      <c r="S301" t="s">
        <v>45</v>
      </c>
      <c r="T301" t="s">
        <v>45</v>
      </c>
      <c r="U301" t="s">
        <v>45</v>
      </c>
      <c r="V301" t="s">
        <v>45</v>
      </c>
      <c r="W301" t="s">
        <v>45</v>
      </c>
      <c r="X301" s="101" t="s">
        <v>45</v>
      </c>
      <c r="Y301" t="s">
        <v>45</v>
      </c>
      <c r="Z301">
        <v>3.4506556245686699</v>
      </c>
      <c r="AA301">
        <v>0</v>
      </c>
      <c r="AB301" t="s">
        <v>45</v>
      </c>
      <c r="AC301" t="s">
        <v>45</v>
      </c>
      <c r="AD301" t="s">
        <v>45</v>
      </c>
      <c r="AE301" t="s">
        <v>45</v>
      </c>
    </row>
    <row r="302" spans="1:31" x14ac:dyDescent="0.25">
      <c r="A302" s="3">
        <v>210</v>
      </c>
      <c r="B302" t="s">
        <v>624</v>
      </c>
      <c r="C302" s="62">
        <v>5</v>
      </c>
      <c r="D302" t="s">
        <v>821</v>
      </c>
      <c r="E302" t="s">
        <v>438</v>
      </c>
      <c r="F302" s="3">
        <v>624</v>
      </c>
      <c r="G302" s="101" t="s">
        <v>65</v>
      </c>
      <c r="H302" s="3">
        <v>46835</v>
      </c>
      <c r="I302" s="50">
        <v>12280675</v>
      </c>
      <c r="J302" t="s">
        <v>295</v>
      </c>
      <c r="K302" t="s">
        <v>45</v>
      </c>
      <c r="L302" s="50">
        <v>8228616</v>
      </c>
      <c r="M302" s="104" t="s">
        <v>827</v>
      </c>
      <c r="N302" s="104" t="s">
        <v>828</v>
      </c>
      <c r="O302" s="50">
        <v>20509291</v>
      </c>
      <c r="P302" t="s">
        <v>45</v>
      </c>
      <c r="Q302" s="3">
        <v>439</v>
      </c>
      <c r="R302" s="3">
        <v>13</v>
      </c>
      <c r="S302" s="3">
        <v>223</v>
      </c>
      <c r="T302" s="3">
        <v>35</v>
      </c>
      <c r="U302" s="58">
        <v>0.50797266514806405</v>
      </c>
      <c r="V302" s="58">
        <v>7.9726651480637803E-2</v>
      </c>
      <c r="W302" s="58">
        <v>2.96127562642369E-2</v>
      </c>
      <c r="X302" s="3">
        <v>107</v>
      </c>
      <c r="Y302" s="60">
        <v>19680.568910256399</v>
      </c>
      <c r="Z302" s="60">
        <v>262.21148713568903</v>
      </c>
      <c r="AA302">
        <v>1</v>
      </c>
      <c r="AB302" t="s">
        <v>45</v>
      </c>
      <c r="AC302" t="s">
        <v>45</v>
      </c>
      <c r="AD302">
        <v>-76.995798100000002</v>
      </c>
      <c r="AE302">
        <v>38.923661799999998</v>
      </c>
    </row>
    <row r="303" spans="1:31" x14ac:dyDescent="0.25">
      <c r="A303" s="3" t="s">
        <v>45</v>
      </c>
      <c r="B303" t="s">
        <v>624</v>
      </c>
      <c r="C303" s="62">
        <v>5</v>
      </c>
      <c r="D303" s="77" t="s">
        <v>922</v>
      </c>
      <c r="E303" t="s">
        <v>512</v>
      </c>
      <c r="F303" s="3" t="s">
        <v>45</v>
      </c>
      <c r="G303" s="100" t="s">
        <v>824</v>
      </c>
      <c r="H303" s="3" t="s">
        <v>45</v>
      </c>
      <c r="I303" s="50">
        <v>1910351</v>
      </c>
      <c r="J303" s="53" t="s">
        <v>295</v>
      </c>
      <c r="K303" t="s">
        <v>45</v>
      </c>
      <c r="L303" s="50">
        <v>0</v>
      </c>
      <c r="M303" s="104" t="s">
        <v>824</v>
      </c>
      <c r="N303" s="104" t="s">
        <v>45</v>
      </c>
      <c r="O303" s="50">
        <v>1910351</v>
      </c>
      <c r="P303" t="s">
        <v>45</v>
      </c>
      <c r="Q303" s="3" t="s">
        <v>45</v>
      </c>
      <c r="R303" s="3" t="s">
        <v>45</v>
      </c>
      <c r="S303" s="3" t="s">
        <v>45</v>
      </c>
      <c r="T303" s="3" t="s">
        <v>45</v>
      </c>
      <c r="U303" s="58" t="s">
        <v>45</v>
      </c>
      <c r="V303" s="58" t="s">
        <v>45</v>
      </c>
      <c r="W303" s="58" t="s">
        <v>45</v>
      </c>
      <c r="X303" s="3" t="s">
        <v>45</v>
      </c>
      <c r="Y303" s="60" t="s">
        <v>45</v>
      </c>
      <c r="Z303" s="60" t="s">
        <v>45</v>
      </c>
      <c r="AA303">
        <v>0</v>
      </c>
      <c r="AB303" t="s">
        <v>45</v>
      </c>
      <c r="AC303" t="s">
        <v>45</v>
      </c>
      <c r="AD303">
        <v>-77.011061999999995</v>
      </c>
      <c r="AE303">
        <v>38.9362572</v>
      </c>
    </row>
    <row r="304" spans="1:31" x14ac:dyDescent="0.25">
      <c r="A304" s="3">
        <v>463</v>
      </c>
      <c r="B304" t="s">
        <v>625</v>
      </c>
      <c r="C304" s="62">
        <v>3</v>
      </c>
      <c r="D304" t="s">
        <v>277</v>
      </c>
      <c r="E304" t="s">
        <v>276</v>
      </c>
      <c r="F304">
        <v>1700</v>
      </c>
      <c r="G304" s="101" t="s">
        <v>38</v>
      </c>
      <c r="H304">
        <v>376448</v>
      </c>
      <c r="I304" s="73">
        <v>135126577</v>
      </c>
      <c r="J304" t="s">
        <v>39</v>
      </c>
      <c r="K304">
        <v>2011</v>
      </c>
      <c r="L304">
        <v>0</v>
      </c>
      <c r="M304" s="77" t="s">
        <v>836</v>
      </c>
      <c r="O304" s="73">
        <v>135126577</v>
      </c>
      <c r="Q304">
        <v>1788</v>
      </c>
      <c r="R304">
        <v>106</v>
      </c>
      <c r="S304">
        <v>550</v>
      </c>
      <c r="T304">
        <v>263</v>
      </c>
      <c r="U304">
        <v>0.307606263982103</v>
      </c>
      <c r="V304">
        <v>0.14709172259507799</v>
      </c>
      <c r="W304">
        <v>5.9284116331096197E-2</v>
      </c>
      <c r="X304" s="101">
        <v>211</v>
      </c>
      <c r="Y304">
        <v>79486.221764705901</v>
      </c>
      <c r="Z304">
        <v>358.95150724668503</v>
      </c>
      <c r="AA304">
        <v>1</v>
      </c>
      <c r="AB304" t="s">
        <v>715</v>
      </c>
      <c r="AC304" t="s">
        <v>50</v>
      </c>
      <c r="AD304">
        <v>-77.076414700000001</v>
      </c>
      <c r="AE304">
        <v>38.950414700000003</v>
      </c>
    </row>
    <row r="305" spans="1:31" x14ac:dyDescent="0.25">
      <c r="A305" s="3">
        <v>464</v>
      </c>
      <c r="B305" t="s">
        <v>625</v>
      </c>
      <c r="C305" s="62">
        <v>7</v>
      </c>
      <c r="D305" t="s">
        <v>279</v>
      </c>
      <c r="E305" t="s">
        <v>278</v>
      </c>
      <c r="F305">
        <v>1000</v>
      </c>
      <c r="G305" s="101" t="s">
        <v>38</v>
      </c>
      <c r="H305">
        <v>253406</v>
      </c>
      <c r="I305" s="73">
        <v>107742134</v>
      </c>
      <c r="J305" t="s">
        <v>43</v>
      </c>
      <c r="K305">
        <v>2011</v>
      </c>
      <c r="L305">
        <v>0</v>
      </c>
      <c r="M305" s="77" t="s">
        <v>836</v>
      </c>
      <c r="O305" s="73">
        <v>107779131</v>
      </c>
      <c r="Q305">
        <v>639</v>
      </c>
      <c r="R305">
        <v>6</v>
      </c>
      <c r="S305">
        <v>501</v>
      </c>
      <c r="T305">
        <v>193</v>
      </c>
      <c r="U305">
        <v>0.784037558685446</v>
      </c>
      <c r="V305">
        <v>0.30203442879499198</v>
      </c>
      <c r="W305">
        <v>9.3896713615023494E-3</v>
      </c>
      <c r="X305" s="101">
        <v>397</v>
      </c>
      <c r="Y305">
        <v>107742.13400000001</v>
      </c>
      <c r="Z305">
        <v>425.17593900696897</v>
      </c>
      <c r="AA305">
        <v>1</v>
      </c>
      <c r="AB305" t="s">
        <v>715</v>
      </c>
      <c r="AC305" t="s">
        <v>29</v>
      </c>
      <c r="AD305">
        <v>-76.922713400000006</v>
      </c>
      <c r="AE305">
        <v>38.896776299999999</v>
      </c>
    </row>
    <row r="306" spans="1:31" x14ac:dyDescent="0.25">
      <c r="A306" s="3" t="s">
        <v>45</v>
      </c>
      <c r="B306" t="s">
        <v>624</v>
      </c>
      <c r="C306" s="62">
        <v>4</v>
      </c>
      <c r="D306" t="s">
        <v>900</v>
      </c>
      <c r="E306" t="s">
        <v>519</v>
      </c>
      <c r="F306" s="3" t="s">
        <v>45</v>
      </c>
      <c r="G306" s="100" t="s">
        <v>824</v>
      </c>
      <c r="H306" s="80">
        <v>16468</v>
      </c>
      <c r="I306" s="50">
        <v>454860</v>
      </c>
      <c r="J306" s="53" t="s">
        <v>295</v>
      </c>
      <c r="K306" t="s">
        <v>45</v>
      </c>
      <c r="L306" s="50">
        <v>0</v>
      </c>
      <c r="M306" s="104" t="s">
        <v>824</v>
      </c>
      <c r="N306" s="104" t="s">
        <v>45</v>
      </c>
      <c r="O306" s="50">
        <v>454860</v>
      </c>
      <c r="P306" t="s">
        <v>45</v>
      </c>
      <c r="Q306" s="3" t="s">
        <v>45</v>
      </c>
      <c r="R306" s="3" t="s">
        <v>45</v>
      </c>
      <c r="S306" s="3" t="s">
        <v>45</v>
      </c>
      <c r="T306" s="3" t="s">
        <v>45</v>
      </c>
      <c r="U306" s="58" t="s">
        <v>45</v>
      </c>
      <c r="V306" s="58" t="s">
        <v>45</v>
      </c>
      <c r="W306" s="58" t="s">
        <v>45</v>
      </c>
      <c r="X306" s="3" t="s">
        <v>45</v>
      </c>
      <c r="Y306" s="60" t="s">
        <v>45</v>
      </c>
      <c r="Z306" s="60" t="s">
        <v>45</v>
      </c>
      <c r="AA306">
        <v>0</v>
      </c>
      <c r="AB306" t="s">
        <v>45</v>
      </c>
      <c r="AC306" t="s">
        <v>45</v>
      </c>
      <c r="AD306">
        <v>-77.032382400000003</v>
      </c>
      <c r="AE306">
        <v>38.962248299999999</v>
      </c>
    </row>
    <row r="307" spans="1:31" x14ac:dyDescent="0.25">
      <c r="A307" s="3" t="s">
        <v>45</v>
      </c>
      <c r="B307" t="s">
        <v>624</v>
      </c>
      <c r="C307" s="62">
        <v>4</v>
      </c>
      <c r="D307" t="s">
        <v>901</v>
      </c>
      <c r="E307" t="s">
        <v>521</v>
      </c>
      <c r="F307" s="3" t="s">
        <v>45</v>
      </c>
      <c r="G307" s="100" t="s">
        <v>824</v>
      </c>
      <c r="H307" s="80">
        <v>15680</v>
      </c>
      <c r="I307" s="50">
        <v>3970618</v>
      </c>
      <c r="J307" s="53" t="s">
        <v>295</v>
      </c>
      <c r="K307" t="s">
        <v>45</v>
      </c>
      <c r="L307" s="50">
        <v>0</v>
      </c>
      <c r="M307" s="104" t="s">
        <v>824</v>
      </c>
      <c r="N307" s="104" t="s">
        <v>45</v>
      </c>
      <c r="O307" s="50">
        <v>3970618</v>
      </c>
      <c r="P307" t="s">
        <v>45</v>
      </c>
      <c r="Q307" s="3" t="s">
        <v>45</v>
      </c>
      <c r="R307" s="3" t="s">
        <v>45</v>
      </c>
      <c r="S307" s="3" t="s">
        <v>45</v>
      </c>
      <c r="T307" s="3" t="s">
        <v>45</v>
      </c>
      <c r="U307" s="58" t="s">
        <v>45</v>
      </c>
      <c r="V307" s="58" t="s">
        <v>45</v>
      </c>
      <c r="W307" s="58" t="s">
        <v>45</v>
      </c>
      <c r="X307" s="3" t="s">
        <v>45</v>
      </c>
      <c r="Y307" s="60" t="s">
        <v>45</v>
      </c>
      <c r="Z307" s="60" t="s">
        <v>45</v>
      </c>
      <c r="AA307">
        <v>0</v>
      </c>
      <c r="AB307" t="s">
        <v>45</v>
      </c>
      <c r="AC307" t="s">
        <v>45</v>
      </c>
      <c r="AD307">
        <v>-77.007450300000002</v>
      </c>
      <c r="AE307">
        <v>38.963909899999997</v>
      </c>
    </row>
    <row r="308" spans="1:31" x14ac:dyDescent="0.25">
      <c r="A308" s="3" t="s">
        <v>45</v>
      </c>
      <c r="B308" t="s">
        <v>624</v>
      </c>
      <c r="C308" s="62">
        <v>5</v>
      </c>
      <c r="D308" t="s">
        <v>902</v>
      </c>
      <c r="E308" t="s">
        <v>162</v>
      </c>
      <c r="F308" s="3" t="s">
        <v>45</v>
      </c>
      <c r="G308" s="100" t="s">
        <v>824</v>
      </c>
      <c r="H308" s="53">
        <v>100000</v>
      </c>
      <c r="I308" s="50">
        <v>285671</v>
      </c>
      <c r="J308" s="53" t="s">
        <v>295</v>
      </c>
      <c r="K308" t="s">
        <v>45</v>
      </c>
      <c r="L308" s="50">
        <v>0</v>
      </c>
      <c r="M308" s="104" t="s">
        <v>824</v>
      </c>
      <c r="N308" s="104" t="s">
        <v>45</v>
      </c>
      <c r="O308" s="50">
        <v>285671</v>
      </c>
      <c r="P308" t="s">
        <v>45</v>
      </c>
      <c r="Q308" s="3" t="s">
        <v>45</v>
      </c>
      <c r="R308" s="3" t="s">
        <v>45</v>
      </c>
      <c r="S308" s="3" t="s">
        <v>45</v>
      </c>
      <c r="T308" s="3" t="s">
        <v>45</v>
      </c>
      <c r="U308" s="58" t="s">
        <v>45</v>
      </c>
      <c r="V308" s="58" t="s">
        <v>45</v>
      </c>
      <c r="W308" s="58" t="s">
        <v>45</v>
      </c>
      <c r="X308" s="3" t="s">
        <v>45</v>
      </c>
      <c r="Y308" s="60" t="s">
        <v>45</v>
      </c>
      <c r="Z308" s="60" t="s">
        <v>45</v>
      </c>
      <c r="AA308">
        <v>0</v>
      </c>
      <c r="AB308" t="s">
        <v>45</v>
      </c>
      <c r="AC308" t="s">
        <v>45</v>
      </c>
      <c r="AD308">
        <v>-77.005475000000004</v>
      </c>
      <c r="AE308">
        <v>38.914234999999998</v>
      </c>
    </row>
    <row r="309" spans="1:31" x14ac:dyDescent="0.25">
      <c r="A309" s="3">
        <v>128</v>
      </c>
      <c r="B309" t="s">
        <v>624</v>
      </c>
      <c r="C309" s="62">
        <v>1</v>
      </c>
      <c r="D309" t="s">
        <v>441</v>
      </c>
      <c r="E309" t="s">
        <v>440</v>
      </c>
      <c r="F309" s="3">
        <v>100</v>
      </c>
      <c r="G309" s="101" t="s">
        <v>88</v>
      </c>
      <c r="H309" s="3">
        <v>11709</v>
      </c>
      <c r="I309" s="50">
        <v>2831123</v>
      </c>
      <c r="J309" t="s">
        <v>295</v>
      </c>
      <c r="K309" t="s">
        <v>45</v>
      </c>
      <c r="L309" s="50">
        <v>2099328</v>
      </c>
      <c r="M309" s="104" t="s">
        <v>827</v>
      </c>
      <c r="N309" s="104" t="s">
        <v>828</v>
      </c>
      <c r="O309" s="50">
        <v>4930451</v>
      </c>
      <c r="P309" t="s">
        <v>45</v>
      </c>
      <c r="Q309" s="3">
        <v>112</v>
      </c>
      <c r="R309" s="3">
        <v>7</v>
      </c>
      <c r="S309" s="3">
        <v>0</v>
      </c>
      <c r="T309" s="3">
        <v>10</v>
      </c>
      <c r="U309" s="58">
        <v>0</v>
      </c>
      <c r="V309" s="58">
        <v>8.9285714285714302E-2</v>
      </c>
      <c r="W309" s="58">
        <v>6.25E-2</v>
      </c>
      <c r="X309" s="3">
        <v>105</v>
      </c>
      <c r="Y309" s="60">
        <v>28311.23</v>
      </c>
      <c r="Z309" s="60">
        <v>241.79033222307601</v>
      </c>
      <c r="AA309">
        <v>1</v>
      </c>
      <c r="AB309" t="s">
        <v>45</v>
      </c>
      <c r="AC309" t="s">
        <v>45</v>
      </c>
      <c r="AD309">
        <v>-77.032738199999997</v>
      </c>
      <c r="AE309">
        <v>38.9277886</v>
      </c>
    </row>
    <row r="310" spans="1:31" x14ac:dyDescent="0.25">
      <c r="F310" s="50"/>
      <c r="G310" s="50"/>
      <c r="H310" s="50"/>
      <c r="I310" s="50"/>
      <c r="K310"/>
      <c r="L310" s="50"/>
      <c r="M310" s="50"/>
      <c r="N310" s="50"/>
      <c r="O310" s="50"/>
      <c r="Q310"/>
      <c r="R310"/>
      <c r="S310"/>
      <c r="T310"/>
      <c r="U310"/>
      <c r="V310"/>
      <c r="W310"/>
      <c r="X310"/>
      <c r="Y310"/>
      <c r="Z310"/>
    </row>
    <row r="311" spans="1:31" x14ac:dyDescent="0.25">
      <c r="H311" s="50"/>
      <c r="I311" s="90"/>
      <c r="L311" s="50"/>
      <c r="M311" s="50"/>
      <c r="N311" s="50"/>
      <c r="O311" s="90"/>
      <c r="Q311" s="64"/>
    </row>
  </sheetData>
  <autoFilter ref="A2:AF309"/>
  <printOptions gridLines="1"/>
  <pageMargins left="0.7" right="0.7" top="0.75" bottom="0.75" header="0.3" footer="0.3"/>
  <pageSetup paperSize="17" scale="67" fitToHeight="0" orientation="landscape" r:id="rId1"/>
  <headerFooter>
    <oddHeader>&amp;CDRAFT PCS Master on FA by School FY1998-2021</oddHeader>
    <oddFooter>&amp;LDO NOT Use as FACT&amp;RData Quality Checking In Progress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opLeftCell="A6" workbookViewId="0">
      <selection activeCell="G40" sqref="G40"/>
    </sheetView>
  </sheetViews>
  <sheetFormatPr defaultRowHeight="15" x14ac:dyDescent="0.25"/>
  <cols>
    <col min="1" max="3" width="9.140625" customWidth="1"/>
    <col min="4" max="4" width="23.7109375" customWidth="1"/>
    <col min="5" max="5" width="33.42578125" customWidth="1"/>
    <col min="8" max="8" width="15.7109375" customWidth="1"/>
    <col min="9" max="9" width="16.140625" customWidth="1"/>
    <col min="12" max="12" width="19.140625" customWidth="1"/>
    <col min="15" max="15" width="14" customWidth="1"/>
    <col min="24" max="25" width="10.5703125" bestFit="1" customWidth="1"/>
  </cols>
  <sheetData>
    <row r="1" spans="1:33" s="65" customFormat="1" ht="90" x14ac:dyDescent="0.25">
      <c r="A1" s="3" t="s">
        <v>0</v>
      </c>
      <c r="B1" t="s">
        <v>623</v>
      </c>
      <c r="C1" s="65" t="s">
        <v>24</v>
      </c>
      <c r="D1" s="65" t="s">
        <v>25</v>
      </c>
      <c r="E1" s="65" t="s">
        <v>1</v>
      </c>
      <c r="F1" s="65" t="s">
        <v>2</v>
      </c>
      <c r="G1" s="99" t="s">
        <v>3</v>
      </c>
      <c r="H1" s="65" t="s">
        <v>4</v>
      </c>
      <c r="I1" s="67" t="s">
        <v>5</v>
      </c>
      <c r="J1" t="s">
        <v>21</v>
      </c>
      <c r="K1" t="s">
        <v>712</v>
      </c>
      <c r="L1" s="65" t="s">
        <v>6</v>
      </c>
      <c r="O1" s="65" t="s">
        <v>7</v>
      </c>
      <c r="P1" t="s">
        <v>9</v>
      </c>
      <c r="Q1" s="65" t="s">
        <v>11</v>
      </c>
      <c r="R1" s="3" t="s">
        <v>12</v>
      </c>
      <c r="S1" s="3" t="s">
        <v>13</v>
      </c>
      <c r="T1" s="3" t="s">
        <v>14</v>
      </c>
      <c r="U1" s="66" t="s">
        <v>15</v>
      </c>
      <c r="V1" s="66" t="s">
        <v>16</v>
      </c>
      <c r="W1" s="66" t="s">
        <v>17</v>
      </c>
      <c r="X1" s="65" t="s">
        <v>710</v>
      </c>
      <c r="Y1" s="67" t="s">
        <v>18</v>
      </c>
      <c r="Z1" s="67" t="s">
        <v>19</v>
      </c>
      <c r="AA1" s="65" t="s">
        <v>20</v>
      </c>
      <c r="AB1" t="s">
        <v>711</v>
      </c>
      <c r="AC1" t="s">
        <v>10</v>
      </c>
      <c r="AD1" t="s">
        <v>22</v>
      </c>
      <c r="AE1" t="s">
        <v>740</v>
      </c>
      <c r="AF1" s="78" t="s">
        <v>749</v>
      </c>
      <c r="AG1" s="78" t="s">
        <v>823</v>
      </c>
    </row>
    <row r="2" spans="1:33" x14ac:dyDescent="0.25">
      <c r="A2" s="3">
        <v>116</v>
      </c>
      <c r="B2" t="s">
        <v>624</v>
      </c>
      <c r="C2" s="62">
        <v>8</v>
      </c>
      <c r="D2" t="s">
        <v>807</v>
      </c>
      <c r="E2" t="s">
        <v>379</v>
      </c>
      <c r="F2" s="55">
        <v>1300</v>
      </c>
      <c r="G2" s="101" t="s">
        <v>65</v>
      </c>
      <c r="H2" s="3">
        <v>137700</v>
      </c>
      <c r="I2" s="50">
        <v>8947893</v>
      </c>
      <c r="J2" t="s">
        <v>295</v>
      </c>
      <c r="K2" t="s">
        <v>45</v>
      </c>
      <c r="L2" s="50">
        <v>6016824</v>
      </c>
      <c r="M2" s="104" t="s">
        <v>827</v>
      </c>
      <c r="N2" s="104" t="s">
        <v>828</v>
      </c>
      <c r="O2" s="50">
        <v>14964717</v>
      </c>
      <c r="P2" t="s">
        <v>45</v>
      </c>
      <c r="Q2" s="3">
        <v>321</v>
      </c>
      <c r="R2" s="3">
        <v>1</v>
      </c>
      <c r="S2" s="3">
        <v>189</v>
      </c>
      <c r="T2" s="3">
        <v>74</v>
      </c>
      <c r="U2" s="58">
        <v>0.58878504672897203</v>
      </c>
      <c r="V2" s="58">
        <v>0.23052959501557599</v>
      </c>
      <c r="W2" s="58">
        <v>3.1152647975077898E-3</v>
      </c>
      <c r="X2" s="3">
        <v>449</v>
      </c>
      <c r="Y2" s="60">
        <v>6882.9946153846204</v>
      </c>
      <c r="Z2" s="60">
        <v>62.138145833333297</v>
      </c>
      <c r="AA2">
        <v>1</v>
      </c>
      <c r="AB2" t="s">
        <v>45</v>
      </c>
      <c r="AC2" t="s">
        <v>45</v>
      </c>
      <c r="AD2">
        <v>-76.991392700000006</v>
      </c>
      <c r="AE2">
        <v>38.8566681</v>
      </c>
      <c r="AF2" s="53" t="s">
        <v>742</v>
      </c>
    </row>
    <row r="3" spans="1:33" x14ac:dyDescent="0.25">
      <c r="A3" s="3">
        <v>1122</v>
      </c>
      <c r="B3" t="s">
        <v>624</v>
      </c>
      <c r="C3" s="62">
        <v>8</v>
      </c>
      <c r="D3" t="s">
        <v>806</v>
      </c>
      <c r="E3" t="s">
        <v>379</v>
      </c>
      <c r="F3" s="55"/>
      <c r="G3" s="100" t="s">
        <v>27</v>
      </c>
      <c r="H3" s="3"/>
      <c r="I3" s="50">
        <v>4626760</v>
      </c>
      <c r="J3" t="s">
        <v>295</v>
      </c>
      <c r="K3" t="s">
        <v>45</v>
      </c>
      <c r="L3" s="50">
        <v>6185520</v>
      </c>
      <c r="M3" s="104" t="s">
        <v>827</v>
      </c>
      <c r="N3" s="104" t="s">
        <v>828</v>
      </c>
      <c r="O3" s="50">
        <v>10812280</v>
      </c>
      <c r="P3" t="s">
        <v>45</v>
      </c>
      <c r="Q3" s="3">
        <v>330</v>
      </c>
      <c r="R3" s="3">
        <v>0</v>
      </c>
      <c r="S3" s="3">
        <v>203</v>
      </c>
      <c r="T3" s="3">
        <v>22</v>
      </c>
      <c r="U3" s="58">
        <v>0.615151515151515</v>
      </c>
      <c r="V3" s="58">
        <v>6.6666666666666693E-2</v>
      </c>
      <c r="W3" s="58">
        <v>0</v>
      </c>
      <c r="X3" s="3" t="s">
        <v>45</v>
      </c>
      <c r="Y3" s="60">
        <v>3559.04615384615</v>
      </c>
      <c r="Z3" s="60">
        <v>92.535200000000003</v>
      </c>
      <c r="AA3">
        <v>1</v>
      </c>
      <c r="AB3" t="s">
        <v>45</v>
      </c>
      <c r="AC3" t="s">
        <v>45</v>
      </c>
      <c r="AD3">
        <v>-76.991392700000006</v>
      </c>
      <c r="AE3">
        <v>38.8566681</v>
      </c>
      <c r="AF3" s="53" t="s">
        <v>742</v>
      </c>
    </row>
    <row r="4" spans="1:33" x14ac:dyDescent="0.25">
      <c r="A4" s="3">
        <v>3071</v>
      </c>
      <c r="B4" t="s">
        <v>624</v>
      </c>
      <c r="C4" s="62">
        <v>8</v>
      </c>
      <c r="D4" t="s">
        <v>804</v>
      </c>
      <c r="E4" t="s">
        <v>379</v>
      </c>
      <c r="F4" s="55"/>
      <c r="G4" s="101" t="s">
        <v>27</v>
      </c>
      <c r="H4" s="3"/>
      <c r="I4" s="50">
        <v>3161880</v>
      </c>
      <c r="J4" t="s">
        <v>295</v>
      </c>
      <c r="K4" t="s">
        <v>45</v>
      </c>
      <c r="L4" s="50">
        <v>7778760</v>
      </c>
      <c r="M4" s="104" t="s">
        <v>827</v>
      </c>
      <c r="N4" s="104" t="s">
        <v>828</v>
      </c>
      <c r="O4" s="50">
        <v>10940640</v>
      </c>
      <c r="P4" t="s">
        <v>45</v>
      </c>
      <c r="Q4" s="3">
        <v>415</v>
      </c>
      <c r="R4" s="3">
        <v>0</v>
      </c>
      <c r="S4" s="3">
        <v>229</v>
      </c>
      <c r="T4" s="3">
        <v>57</v>
      </c>
      <c r="U4" s="58">
        <v>0.55180722891566303</v>
      </c>
      <c r="V4" s="58">
        <v>0.13734939759036099</v>
      </c>
      <c r="W4" s="58">
        <v>0</v>
      </c>
      <c r="X4" s="3" t="s">
        <v>45</v>
      </c>
      <c r="Y4" s="60">
        <v>2432.2153846153801</v>
      </c>
      <c r="Z4" s="60">
        <v>101.996129032258</v>
      </c>
      <c r="AA4">
        <v>1</v>
      </c>
      <c r="AB4" t="s">
        <v>45</v>
      </c>
      <c r="AC4" t="s">
        <v>45</v>
      </c>
      <c r="AD4">
        <v>-76.991392700000006</v>
      </c>
      <c r="AE4">
        <v>38.8566681</v>
      </c>
      <c r="AF4" s="53" t="s">
        <v>742</v>
      </c>
    </row>
    <row r="5" spans="1:33" s="135" customFormat="1" x14ac:dyDescent="0.25">
      <c r="A5" s="150"/>
      <c r="C5" s="151">
        <v>8</v>
      </c>
      <c r="D5" s="135" t="s">
        <v>912</v>
      </c>
      <c r="E5" s="135" t="s">
        <v>379</v>
      </c>
      <c r="F5" s="150">
        <v>1300</v>
      </c>
      <c r="G5" s="136" t="s">
        <v>65</v>
      </c>
      <c r="H5" s="150">
        <v>137700</v>
      </c>
      <c r="I5" s="117">
        <f>SUM(I2:I4)</f>
        <v>16736533</v>
      </c>
      <c r="J5" s="53" t="s">
        <v>295</v>
      </c>
      <c r="K5" s="53" t="s">
        <v>45</v>
      </c>
      <c r="L5" s="117">
        <f t="shared" ref="L5:T5" si="0">SUM(L2:L4)</f>
        <v>19981104</v>
      </c>
      <c r="M5" s="104" t="s">
        <v>827</v>
      </c>
      <c r="N5" s="104" t="s">
        <v>828</v>
      </c>
      <c r="O5" s="117">
        <f t="shared" si="0"/>
        <v>36717637</v>
      </c>
      <c r="P5" s="117">
        <f t="shared" si="0"/>
        <v>0</v>
      </c>
      <c r="Q5" s="117">
        <f t="shared" si="0"/>
        <v>1066</v>
      </c>
      <c r="R5" s="117">
        <f t="shared" si="0"/>
        <v>1</v>
      </c>
      <c r="S5" s="117">
        <f t="shared" si="0"/>
        <v>621</v>
      </c>
      <c r="T5" s="117">
        <f t="shared" si="0"/>
        <v>153</v>
      </c>
      <c r="U5" s="152">
        <f>S5/Q5</f>
        <v>0.58255159474671669</v>
      </c>
      <c r="V5" s="152">
        <f>T5/Q5</f>
        <v>0.14352720450281425</v>
      </c>
      <c r="W5" s="152">
        <f>R5/Q5</f>
        <v>9.3808630393996248E-4</v>
      </c>
      <c r="X5" s="154">
        <f>H5/Q5</f>
        <v>129.17448405253285</v>
      </c>
      <c r="Y5" s="153">
        <f>I5/F2</f>
        <v>12874.256153846154</v>
      </c>
      <c r="Z5" s="153">
        <f>I5/H5</f>
        <v>121.54344952795932</v>
      </c>
      <c r="AA5">
        <v>2</v>
      </c>
      <c r="AB5" t="s">
        <v>45</v>
      </c>
      <c r="AC5" t="s">
        <v>45</v>
      </c>
      <c r="AD5" s="135">
        <v>-76.991392700000006</v>
      </c>
      <c r="AE5" s="135">
        <v>38.8566681</v>
      </c>
    </row>
    <row r="6" spans="1:33" x14ac:dyDescent="0.25">
      <c r="A6" s="3">
        <v>236</v>
      </c>
      <c r="B6" t="s">
        <v>624</v>
      </c>
      <c r="C6" s="62">
        <v>7</v>
      </c>
      <c r="D6" t="s">
        <v>914</v>
      </c>
      <c r="E6" t="s">
        <v>373</v>
      </c>
      <c r="F6" s="55">
        <v>600</v>
      </c>
      <c r="G6" s="100" t="s">
        <v>27</v>
      </c>
      <c r="H6" s="3"/>
      <c r="I6" s="50">
        <v>651264</v>
      </c>
      <c r="J6" t="s">
        <v>295</v>
      </c>
      <c r="K6" t="s">
        <v>45</v>
      </c>
      <c r="L6" s="50">
        <v>3973728</v>
      </c>
      <c r="M6" s="104" t="s">
        <v>827</v>
      </c>
      <c r="N6" s="104" t="s">
        <v>828</v>
      </c>
      <c r="O6" s="50">
        <v>4624992</v>
      </c>
      <c r="P6" t="s">
        <v>45</v>
      </c>
      <c r="Q6" s="3">
        <v>212</v>
      </c>
      <c r="R6" s="3">
        <v>1</v>
      </c>
      <c r="S6" s="3">
        <v>129</v>
      </c>
      <c r="T6" s="3">
        <v>14</v>
      </c>
      <c r="U6" s="58">
        <v>0.60849056603773599</v>
      </c>
      <c r="V6" s="58">
        <v>6.6037735849056603E-2</v>
      </c>
      <c r="W6" s="58">
        <v>4.7169811320754698E-3</v>
      </c>
      <c r="X6" s="3">
        <v>127</v>
      </c>
      <c r="Y6" s="60">
        <v>1085.44</v>
      </c>
      <c r="Z6" s="60">
        <v>24.165640074211499</v>
      </c>
      <c r="AA6">
        <v>1</v>
      </c>
      <c r="AB6" t="s">
        <v>45</v>
      </c>
      <c r="AC6" t="s">
        <v>45</v>
      </c>
      <c r="AD6">
        <v>-76.925881799999999</v>
      </c>
      <c r="AE6">
        <v>38.891741099999997</v>
      </c>
      <c r="AF6" s="53" t="s">
        <v>741</v>
      </c>
    </row>
    <row r="7" spans="1:33" x14ac:dyDescent="0.25">
      <c r="A7" s="3">
        <v>237</v>
      </c>
      <c r="B7" t="s">
        <v>624</v>
      </c>
      <c r="C7" s="62">
        <v>7</v>
      </c>
      <c r="D7" t="s">
        <v>390</v>
      </c>
      <c r="E7" t="s">
        <v>373</v>
      </c>
      <c r="F7" s="55"/>
      <c r="G7" s="101" t="s">
        <v>27</v>
      </c>
      <c r="H7" s="3">
        <f>40425+26950</f>
        <v>67375</v>
      </c>
      <c r="I7" s="50">
        <v>866304</v>
      </c>
      <c r="J7" t="s">
        <v>295</v>
      </c>
      <c r="K7" t="s">
        <v>45</v>
      </c>
      <c r="L7" s="50">
        <v>5285808</v>
      </c>
      <c r="M7" s="104" t="s">
        <v>827</v>
      </c>
      <c r="N7" s="104" t="s">
        <v>828</v>
      </c>
      <c r="O7" s="50">
        <v>6152112</v>
      </c>
      <c r="P7" t="s">
        <v>45</v>
      </c>
      <c r="Q7" s="3">
        <v>282</v>
      </c>
      <c r="R7" s="3">
        <v>1</v>
      </c>
      <c r="S7" s="3">
        <v>176</v>
      </c>
      <c r="T7" s="3">
        <v>43</v>
      </c>
      <c r="U7" s="58">
        <v>0.62411347517730498</v>
      </c>
      <c r="V7" s="58">
        <v>0.15248226950354599</v>
      </c>
      <c r="W7" s="58">
        <v>3.54609929078014E-3</v>
      </c>
      <c r="X7" s="3">
        <v>143</v>
      </c>
      <c r="Y7" s="60">
        <v>1443.84</v>
      </c>
      <c r="Z7" s="60">
        <v>21.429907235621499</v>
      </c>
      <c r="AA7">
        <v>1</v>
      </c>
      <c r="AB7" t="s">
        <v>45</v>
      </c>
      <c r="AC7" t="s">
        <v>45</v>
      </c>
      <c r="AD7">
        <v>-76.925881799999999</v>
      </c>
      <c r="AE7">
        <v>38.891741099999997</v>
      </c>
      <c r="AF7" s="53" t="s">
        <v>741</v>
      </c>
    </row>
    <row r="8" spans="1:33" s="135" customFormat="1" x14ac:dyDescent="0.25">
      <c r="A8" s="150"/>
      <c r="C8" s="151">
        <v>8</v>
      </c>
      <c r="D8" s="135" t="s">
        <v>913</v>
      </c>
      <c r="E8" s="135" t="s">
        <v>373</v>
      </c>
      <c r="F8" s="150">
        <v>600</v>
      </c>
      <c r="G8" s="136" t="s">
        <v>27</v>
      </c>
      <c r="H8" s="150">
        <v>67375</v>
      </c>
      <c r="I8" s="117">
        <f>SUM(I6:I7)</f>
        <v>1517568</v>
      </c>
      <c r="J8" s="135" t="s">
        <v>295</v>
      </c>
      <c r="K8" s="117">
        <f t="shared" ref="K8:T8" si="1">SUM(K6:K7)</f>
        <v>0</v>
      </c>
      <c r="L8" s="117">
        <f t="shared" si="1"/>
        <v>9259536</v>
      </c>
      <c r="M8" s="117" t="s">
        <v>827</v>
      </c>
      <c r="N8" s="117" t="s">
        <v>828</v>
      </c>
      <c r="O8" s="117">
        <f t="shared" si="1"/>
        <v>10777104</v>
      </c>
      <c r="P8" s="117">
        <f t="shared" si="1"/>
        <v>0</v>
      </c>
      <c r="Q8" s="117">
        <f t="shared" si="1"/>
        <v>494</v>
      </c>
      <c r="R8" s="117">
        <f t="shared" si="1"/>
        <v>2</v>
      </c>
      <c r="S8" s="117">
        <f t="shared" si="1"/>
        <v>305</v>
      </c>
      <c r="T8" s="117">
        <f t="shared" si="1"/>
        <v>57</v>
      </c>
      <c r="U8" s="152">
        <f>S8/Q8</f>
        <v>0.61740890688259109</v>
      </c>
      <c r="V8" s="152">
        <f>T8/Q8</f>
        <v>0.11538461538461539</v>
      </c>
      <c r="W8" s="152">
        <f>R8/Q8</f>
        <v>4.048582995951417E-3</v>
      </c>
      <c r="X8" s="154">
        <f>H8/Q8</f>
        <v>136.38663967611336</v>
      </c>
      <c r="Y8" s="153">
        <f>I8/F8</f>
        <v>2529.2800000000002</v>
      </c>
      <c r="Z8" s="153">
        <f>I8/H8</f>
        <v>22.524200371057514</v>
      </c>
      <c r="AA8">
        <v>2</v>
      </c>
      <c r="AB8" t="s">
        <v>45</v>
      </c>
      <c r="AC8" t="s">
        <v>45</v>
      </c>
      <c r="AD8" s="53">
        <v>-76.925881799999999</v>
      </c>
      <c r="AE8" s="53">
        <v>38.891741099999997</v>
      </c>
    </row>
    <row r="9" spans="1:33" s="113" customFormat="1" x14ac:dyDescent="0.25">
      <c r="A9" s="112">
        <v>1123</v>
      </c>
      <c r="B9" s="113" t="s">
        <v>624</v>
      </c>
      <c r="C9" s="114">
        <v>5</v>
      </c>
      <c r="D9" s="113" t="s">
        <v>916</v>
      </c>
      <c r="E9" s="113" t="s">
        <v>375</v>
      </c>
      <c r="F9" s="112">
        <v>900</v>
      </c>
      <c r="G9" s="115" t="s">
        <v>38</v>
      </c>
      <c r="H9" s="112">
        <v>187423</v>
      </c>
      <c r="I9" s="116">
        <v>5814288</v>
      </c>
      <c r="J9" s="113" t="s">
        <v>295</v>
      </c>
      <c r="K9" s="113" t="s">
        <v>45</v>
      </c>
      <c r="L9" s="116">
        <v>8509776</v>
      </c>
      <c r="M9" s="117" t="s">
        <v>827</v>
      </c>
      <c r="N9" s="117" t="s">
        <v>828</v>
      </c>
      <c r="O9" s="116">
        <v>14324064</v>
      </c>
      <c r="P9" s="113" t="s">
        <v>45</v>
      </c>
      <c r="Q9" s="112">
        <v>454</v>
      </c>
      <c r="R9" s="112">
        <v>0</v>
      </c>
      <c r="S9" s="112">
        <v>232</v>
      </c>
      <c r="T9" s="112">
        <v>86</v>
      </c>
      <c r="U9" s="118">
        <v>0.51101321585903103</v>
      </c>
      <c r="V9" s="118">
        <v>0.18942731277533001</v>
      </c>
      <c r="W9" s="118">
        <v>0</v>
      </c>
      <c r="X9" s="112">
        <v>413</v>
      </c>
      <c r="Y9" s="119">
        <v>6460.32</v>
      </c>
      <c r="Z9" s="119">
        <v>31.022275814601201</v>
      </c>
      <c r="AA9" s="113">
        <v>1</v>
      </c>
      <c r="AB9" s="113" t="s">
        <v>45</v>
      </c>
      <c r="AC9" s="113" t="s">
        <v>45</v>
      </c>
      <c r="AD9" s="113">
        <v>-76.994419800000003</v>
      </c>
      <c r="AE9" s="113">
        <v>38.909317000000001</v>
      </c>
      <c r="AF9" s="135" t="s">
        <v>743</v>
      </c>
    </row>
    <row r="10" spans="1:33" x14ac:dyDescent="0.25">
      <c r="A10" s="3">
        <v>209</v>
      </c>
      <c r="B10" t="s">
        <v>624</v>
      </c>
      <c r="C10" s="62">
        <v>5</v>
      </c>
      <c r="D10" t="s">
        <v>378</v>
      </c>
      <c r="E10" t="s">
        <v>377</v>
      </c>
      <c r="F10" s="55">
        <v>1000</v>
      </c>
      <c r="G10" s="100" t="s">
        <v>65</v>
      </c>
      <c r="H10" s="3">
        <v>67000</v>
      </c>
      <c r="I10" s="50">
        <v>1533672</v>
      </c>
      <c r="J10" t="s">
        <v>295</v>
      </c>
      <c r="K10" t="s">
        <v>45</v>
      </c>
      <c r="L10" s="50">
        <v>5641944</v>
      </c>
      <c r="M10" s="104" t="s">
        <v>827</v>
      </c>
      <c r="N10" s="104" t="s">
        <v>828</v>
      </c>
      <c r="O10" s="50">
        <v>7175616</v>
      </c>
      <c r="P10" t="s">
        <v>45</v>
      </c>
      <c r="Q10" s="3">
        <v>301</v>
      </c>
      <c r="R10" s="3">
        <v>2</v>
      </c>
      <c r="S10" s="3">
        <v>159</v>
      </c>
      <c r="T10" s="3">
        <v>21</v>
      </c>
      <c r="U10" s="58">
        <v>0.52823920265780699</v>
      </c>
      <c r="V10" s="58">
        <v>6.9767441860465101E-2</v>
      </c>
      <c r="W10" s="58">
        <v>6.6445182724252502E-3</v>
      </c>
      <c r="X10" s="3">
        <v>223</v>
      </c>
      <c r="Y10" s="60">
        <v>1533.672</v>
      </c>
      <c r="Z10" s="60">
        <v>22.890626865671599</v>
      </c>
      <c r="AA10">
        <v>1</v>
      </c>
      <c r="AB10" t="s">
        <v>45</v>
      </c>
      <c r="AC10" t="s">
        <v>45</v>
      </c>
      <c r="AD10">
        <v>-76.981461899999999</v>
      </c>
      <c r="AE10">
        <v>38.907437000000002</v>
      </c>
      <c r="AF10" s="53" t="s">
        <v>744</v>
      </c>
    </row>
    <row r="11" spans="1:33" x14ac:dyDescent="0.25">
      <c r="A11" s="3">
        <v>242</v>
      </c>
      <c r="B11" t="s">
        <v>624</v>
      </c>
      <c r="C11" s="62">
        <v>5</v>
      </c>
      <c r="D11" t="s">
        <v>388</v>
      </c>
      <c r="E11" t="s">
        <v>377</v>
      </c>
      <c r="F11" s="55"/>
      <c r="G11" s="101" t="s">
        <v>69</v>
      </c>
      <c r="H11" s="3"/>
      <c r="I11" s="50">
        <v>387072</v>
      </c>
      <c r="J11" t="s">
        <v>295</v>
      </c>
      <c r="K11" t="s">
        <v>45</v>
      </c>
      <c r="L11" s="50">
        <v>2361744</v>
      </c>
      <c r="M11" s="104" t="s">
        <v>827</v>
      </c>
      <c r="N11" s="104" t="s">
        <v>828</v>
      </c>
      <c r="O11" s="50">
        <v>2748816</v>
      </c>
      <c r="P11" t="s">
        <v>45</v>
      </c>
      <c r="Q11" s="3">
        <v>126</v>
      </c>
      <c r="R11" s="3">
        <v>1</v>
      </c>
      <c r="S11" s="3">
        <v>70</v>
      </c>
      <c r="T11" s="3">
        <v>22</v>
      </c>
      <c r="U11" s="58">
        <v>0.55555555555555602</v>
      </c>
      <c r="V11" s="58">
        <v>0.17460317460317501</v>
      </c>
      <c r="W11" s="58">
        <v>7.9365079365079395E-3</v>
      </c>
      <c r="X11" s="3" t="s">
        <v>45</v>
      </c>
      <c r="Y11" s="60">
        <v>387.072</v>
      </c>
      <c r="Z11" s="60">
        <v>9.5750649350649404</v>
      </c>
      <c r="AA11">
        <v>1</v>
      </c>
      <c r="AB11" t="s">
        <v>45</v>
      </c>
      <c r="AC11" t="s">
        <v>45</v>
      </c>
      <c r="AD11">
        <v>-76.981461899999999</v>
      </c>
      <c r="AE11">
        <v>38.907437000000002</v>
      </c>
      <c r="AF11" s="53" t="s">
        <v>744</v>
      </c>
    </row>
    <row r="12" spans="1:33" x14ac:dyDescent="0.25">
      <c r="A12" s="3">
        <v>214</v>
      </c>
      <c r="B12" t="s">
        <v>624</v>
      </c>
      <c r="C12" s="62">
        <v>5</v>
      </c>
      <c r="D12" t="s">
        <v>391</v>
      </c>
      <c r="E12" t="s">
        <v>377</v>
      </c>
      <c r="F12" s="55"/>
      <c r="G12" s="101" t="s">
        <v>27</v>
      </c>
      <c r="H12" s="3"/>
      <c r="I12" s="50">
        <v>616344</v>
      </c>
      <c r="J12" t="s">
        <v>295</v>
      </c>
      <c r="K12" t="s">
        <v>45</v>
      </c>
      <c r="L12" s="50">
        <v>1911888</v>
      </c>
      <c r="M12" s="104" t="s">
        <v>827</v>
      </c>
      <c r="N12" s="104" t="s">
        <v>828</v>
      </c>
      <c r="O12" s="50">
        <v>2528232</v>
      </c>
      <c r="P12" t="s">
        <v>45</v>
      </c>
      <c r="Q12" s="3">
        <v>102</v>
      </c>
      <c r="R12" s="3">
        <v>0</v>
      </c>
      <c r="S12" s="3">
        <v>60</v>
      </c>
      <c r="T12" s="3">
        <v>5</v>
      </c>
      <c r="U12" s="58">
        <v>0.58823529411764697</v>
      </c>
      <c r="V12" s="58">
        <v>4.9019607843137303E-2</v>
      </c>
      <c r="W12" s="58">
        <v>0</v>
      </c>
      <c r="X12" s="3" t="s">
        <v>45</v>
      </c>
      <c r="Y12" s="60">
        <v>616.34400000000005</v>
      </c>
      <c r="Z12" s="60">
        <v>13.1599017828547</v>
      </c>
      <c r="AA12">
        <v>1</v>
      </c>
      <c r="AB12" t="s">
        <v>45</v>
      </c>
      <c r="AC12" t="s">
        <v>45</v>
      </c>
      <c r="AD12">
        <v>-76.981461899999999</v>
      </c>
      <c r="AE12">
        <v>38.907437000000002</v>
      </c>
      <c r="AF12" s="53" t="s">
        <v>744</v>
      </c>
    </row>
    <row r="13" spans="1:33" s="135" customFormat="1" x14ac:dyDescent="0.25">
      <c r="A13" s="150"/>
      <c r="C13" s="151">
        <v>5</v>
      </c>
      <c r="D13" s="135" t="s">
        <v>915</v>
      </c>
      <c r="E13" s="135" t="s">
        <v>377</v>
      </c>
      <c r="F13" s="150">
        <v>1000</v>
      </c>
      <c r="G13" s="136" t="s">
        <v>65</v>
      </c>
      <c r="H13" s="150">
        <v>67000</v>
      </c>
      <c r="I13" s="117">
        <f>SUM(I10:I12)</f>
        <v>2537088</v>
      </c>
      <c r="J13" s="117">
        <f t="shared" ref="J13:T13" si="2">SUM(J10:J12)</f>
        <v>0</v>
      </c>
      <c r="K13" s="117">
        <f t="shared" si="2"/>
        <v>0</v>
      </c>
      <c r="L13" s="117">
        <f t="shared" si="2"/>
        <v>9915576</v>
      </c>
      <c r="M13" s="117" t="s">
        <v>827</v>
      </c>
      <c r="N13" s="117" t="s">
        <v>828</v>
      </c>
      <c r="O13" s="117">
        <f t="shared" si="2"/>
        <v>12452664</v>
      </c>
      <c r="P13" s="117">
        <f t="shared" si="2"/>
        <v>0</v>
      </c>
      <c r="Q13" s="117">
        <f t="shared" si="2"/>
        <v>529</v>
      </c>
      <c r="R13" s="117">
        <f t="shared" si="2"/>
        <v>3</v>
      </c>
      <c r="S13" s="117">
        <f t="shared" si="2"/>
        <v>289</v>
      </c>
      <c r="T13" s="117">
        <f t="shared" si="2"/>
        <v>48</v>
      </c>
      <c r="U13" s="152">
        <f>S13/Q13</f>
        <v>0.54631379962192816</v>
      </c>
      <c r="V13" s="152">
        <f>T13/Q13</f>
        <v>9.0737240075614373E-2</v>
      </c>
      <c r="W13" s="152">
        <f>R13/Q13</f>
        <v>5.6710775047258983E-3</v>
      </c>
      <c r="X13" s="3" t="s">
        <v>45</v>
      </c>
      <c r="Y13" s="153">
        <f>I13/F13</f>
        <v>2537.0880000000002</v>
      </c>
      <c r="Z13" s="153">
        <f>I13/H13</f>
        <v>37.866985074626868</v>
      </c>
      <c r="AA13">
        <v>2</v>
      </c>
      <c r="AB13" t="s">
        <v>45</v>
      </c>
      <c r="AC13" t="s">
        <v>45</v>
      </c>
      <c r="AD13" s="53">
        <v>-76.981461899999999</v>
      </c>
      <c r="AE13" s="53">
        <v>38.907437000000002</v>
      </c>
    </row>
    <row r="14" spans="1:33" x14ac:dyDescent="0.25">
      <c r="A14" s="3">
        <v>189</v>
      </c>
      <c r="B14" t="s">
        <v>624</v>
      </c>
      <c r="C14" s="62">
        <v>7</v>
      </c>
      <c r="D14" t="s">
        <v>803</v>
      </c>
      <c r="E14" t="s">
        <v>384</v>
      </c>
      <c r="F14" s="55">
        <v>1000</v>
      </c>
      <c r="G14" s="101" t="s">
        <v>65</v>
      </c>
      <c r="H14" s="3">
        <v>84681</v>
      </c>
      <c r="I14" s="50">
        <v>11203877</v>
      </c>
      <c r="J14" t="s">
        <v>295</v>
      </c>
      <c r="K14" t="s">
        <v>45</v>
      </c>
      <c r="L14" s="50">
        <v>6260496</v>
      </c>
      <c r="M14" s="104" t="s">
        <v>827</v>
      </c>
      <c r="N14" s="104" t="s">
        <v>828</v>
      </c>
      <c r="O14" s="50">
        <v>17464373</v>
      </c>
      <c r="P14" t="s">
        <v>45</v>
      </c>
      <c r="Q14" s="3">
        <v>334</v>
      </c>
      <c r="R14" s="3">
        <v>1</v>
      </c>
      <c r="S14" s="3">
        <v>161</v>
      </c>
      <c r="T14" s="3">
        <v>37</v>
      </c>
      <c r="U14" s="58">
        <v>0.48203592814371299</v>
      </c>
      <c r="V14" s="58">
        <v>0.110778443113772</v>
      </c>
      <c r="W14" s="58">
        <v>2.9940119760479E-3</v>
      </c>
      <c r="X14" s="3">
        <v>254</v>
      </c>
      <c r="Y14" s="60">
        <v>11203.877</v>
      </c>
      <c r="Z14" s="60">
        <v>132.30685750050199</v>
      </c>
      <c r="AA14">
        <v>1</v>
      </c>
      <c r="AB14" t="s">
        <v>45</v>
      </c>
      <c r="AC14" t="s">
        <v>45</v>
      </c>
      <c r="AD14">
        <v>-76.934399099999993</v>
      </c>
      <c r="AE14">
        <v>38.882637600000002</v>
      </c>
    </row>
    <row r="15" spans="1:33" x14ac:dyDescent="0.25">
      <c r="A15" s="3">
        <v>132</v>
      </c>
      <c r="B15" t="s">
        <v>624</v>
      </c>
      <c r="C15" s="62">
        <v>7</v>
      </c>
      <c r="D15" t="s">
        <v>387</v>
      </c>
      <c r="E15" t="s">
        <v>384</v>
      </c>
      <c r="F15" s="55"/>
      <c r="G15" s="100" t="s">
        <v>27</v>
      </c>
      <c r="H15" s="3"/>
      <c r="I15" s="50">
        <v>6204843</v>
      </c>
      <c r="J15" t="s">
        <v>295</v>
      </c>
      <c r="K15" t="s">
        <v>45</v>
      </c>
      <c r="L15" s="50">
        <v>5698176</v>
      </c>
      <c r="M15" s="104" t="s">
        <v>827</v>
      </c>
      <c r="N15" s="104" t="s">
        <v>828</v>
      </c>
      <c r="O15" s="50">
        <v>11903019</v>
      </c>
      <c r="P15" t="s">
        <v>45</v>
      </c>
      <c r="Q15" s="3">
        <v>304</v>
      </c>
      <c r="R15" s="3">
        <v>0</v>
      </c>
      <c r="S15" s="3">
        <v>177</v>
      </c>
      <c r="T15" s="3">
        <v>19</v>
      </c>
      <c r="U15" s="58">
        <v>0.58223684210526305</v>
      </c>
      <c r="V15" s="58">
        <v>6.25E-2</v>
      </c>
      <c r="W15" s="58">
        <v>0</v>
      </c>
      <c r="X15" s="3" t="s">
        <v>45</v>
      </c>
      <c r="Y15" s="60">
        <v>6204.8429999999998</v>
      </c>
      <c r="Z15" s="60">
        <v>151.337634146341</v>
      </c>
      <c r="AA15">
        <v>1</v>
      </c>
      <c r="AB15" t="s">
        <v>45</v>
      </c>
      <c r="AC15" t="s">
        <v>45</v>
      </c>
      <c r="AD15">
        <v>-76.934399099999993</v>
      </c>
      <c r="AE15">
        <v>38.882637600000002</v>
      </c>
    </row>
    <row r="16" spans="1:33" x14ac:dyDescent="0.25">
      <c r="A16" s="3">
        <v>1121</v>
      </c>
      <c r="B16" t="s">
        <v>624</v>
      </c>
      <c r="C16" s="62">
        <v>7</v>
      </c>
      <c r="D16" t="s">
        <v>808</v>
      </c>
      <c r="E16" t="s">
        <v>384</v>
      </c>
      <c r="F16" s="55"/>
      <c r="G16" s="101" t="s">
        <v>27</v>
      </c>
      <c r="H16" s="3"/>
      <c r="I16" s="50">
        <v>5553600</v>
      </c>
      <c r="J16" t="s">
        <v>295</v>
      </c>
      <c r="K16" t="s">
        <v>45</v>
      </c>
      <c r="L16" s="50">
        <v>7497600</v>
      </c>
      <c r="M16" s="104" t="s">
        <v>827</v>
      </c>
      <c r="N16" s="104" t="s">
        <v>828</v>
      </c>
      <c r="O16" s="50">
        <v>13051200</v>
      </c>
      <c r="P16" t="s">
        <v>45</v>
      </c>
      <c r="Q16" s="3">
        <v>400</v>
      </c>
      <c r="R16" s="3">
        <v>3</v>
      </c>
      <c r="S16" s="3">
        <v>219</v>
      </c>
      <c r="T16" s="3">
        <v>55</v>
      </c>
      <c r="U16" s="58">
        <v>0.54749999999999999</v>
      </c>
      <c r="V16" s="58">
        <v>0.13750000000000001</v>
      </c>
      <c r="W16" s="58">
        <v>7.4999999999999997E-3</v>
      </c>
      <c r="X16" s="3" t="s">
        <v>45</v>
      </c>
      <c r="Y16" s="60">
        <v>5553.6</v>
      </c>
      <c r="Z16" s="60">
        <v>111.072</v>
      </c>
      <c r="AA16">
        <v>1</v>
      </c>
      <c r="AB16" t="s">
        <v>45</v>
      </c>
      <c r="AC16" t="s">
        <v>45</v>
      </c>
      <c r="AD16">
        <v>-76.934399099999993</v>
      </c>
      <c r="AE16">
        <v>38.882637600000002</v>
      </c>
    </row>
    <row r="17" spans="1:33" s="135" customFormat="1" x14ac:dyDescent="0.25">
      <c r="A17" s="150"/>
      <c r="C17" s="151">
        <v>7</v>
      </c>
      <c r="D17" s="135" t="s">
        <v>917</v>
      </c>
      <c r="E17" s="53" t="s">
        <v>384</v>
      </c>
      <c r="F17" s="55">
        <v>1000</v>
      </c>
      <c r="G17" s="136"/>
      <c r="H17" s="150">
        <v>84681</v>
      </c>
      <c r="I17" s="117">
        <f>SUM(I14:I16)</f>
        <v>22962320</v>
      </c>
      <c r="J17" s="53" t="s">
        <v>295</v>
      </c>
      <c r="K17" s="53" t="s">
        <v>45</v>
      </c>
      <c r="L17" s="117">
        <f t="shared" ref="L17:T17" si="3">SUM(L14:L16)</f>
        <v>19456272</v>
      </c>
      <c r="M17" s="117">
        <f t="shared" si="3"/>
        <v>0</v>
      </c>
      <c r="N17" s="117">
        <f t="shared" si="3"/>
        <v>0</v>
      </c>
      <c r="O17" s="117">
        <f t="shared" si="3"/>
        <v>42418592</v>
      </c>
      <c r="P17" s="117">
        <f t="shared" si="3"/>
        <v>0</v>
      </c>
      <c r="Q17" s="117">
        <f t="shared" si="3"/>
        <v>1038</v>
      </c>
      <c r="R17" s="117">
        <f t="shared" si="3"/>
        <v>4</v>
      </c>
      <c r="S17" s="117">
        <f t="shared" si="3"/>
        <v>557</v>
      </c>
      <c r="T17" s="117">
        <f t="shared" si="3"/>
        <v>111</v>
      </c>
      <c r="U17" s="152">
        <f>S17/Q17</f>
        <v>0.53660886319845857</v>
      </c>
      <c r="V17" s="152">
        <f>T17/Q17</f>
        <v>0.1069364161849711</v>
      </c>
      <c r="W17" s="152">
        <f>R17/Q17</f>
        <v>3.8535645472061657E-3</v>
      </c>
      <c r="X17" s="3" t="s">
        <v>45</v>
      </c>
      <c r="Y17" s="153">
        <f>I17/1000</f>
        <v>22962.32</v>
      </c>
      <c r="Z17" s="153">
        <f>I17/H17</f>
        <v>271.16259845774141</v>
      </c>
    </row>
    <row r="18" spans="1:33" x14ac:dyDescent="0.25">
      <c r="A18" s="3">
        <v>1129</v>
      </c>
      <c r="B18" t="s">
        <v>624</v>
      </c>
      <c r="C18" s="62">
        <v>6</v>
      </c>
      <c r="D18" t="s">
        <v>805</v>
      </c>
      <c r="E18" t="s">
        <v>381</v>
      </c>
      <c r="F18" s="55">
        <v>1000</v>
      </c>
      <c r="G18" s="100" t="s">
        <v>65</v>
      </c>
      <c r="H18" s="3">
        <v>100671</v>
      </c>
      <c r="I18" s="50">
        <v>3706464</v>
      </c>
      <c r="J18" t="s">
        <v>295</v>
      </c>
      <c r="K18" t="s">
        <v>45</v>
      </c>
      <c r="L18" s="50">
        <v>5848128</v>
      </c>
      <c r="M18" s="104" t="s">
        <v>827</v>
      </c>
      <c r="N18" s="104" t="s">
        <v>828</v>
      </c>
      <c r="O18" s="50">
        <v>9554592</v>
      </c>
      <c r="P18" t="s">
        <v>45</v>
      </c>
      <c r="Q18" s="3">
        <v>312</v>
      </c>
      <c r="R18" s="3">
        <v>3</v>
      </c>
      <c r="S18" s="3">
        <v>140</v>
      </c>
      <c r="T18" s="3">
        <v>17</v>
      </c>
      <c r="U18" s="58">
        <v>0.44871794871794901</v>
      </c>
      <c r="V18" s="58">
        <v>5.4487179487179502E-2</v>
      </c>
      <c r="W18" s="58">
        <v>9.6153846153846194E-3</v>
      </c>
      <c r="X18" s="3">
        <v>323</v>
      </c>
      <c r="Y18" s="60">
        <v>3706.4639999999999</v>
      </c>
      <c r="Z18" s="60">
        <v>36.817593944631497</v>
      </c>
      <c r="AA18">
        <v>1</v>
      </c>
      <c r="AB18" t="s">
        <v>45</v>
      </c>
      <c r="AC18" t="s">
        <v>45</v>
      </c>
      <c r="AD18">
        <v>-77.018128000000004</v>
      </c>
      <c r="AE18">
        <v>38.909942000000001</v>
      </c>
      <c r="AF18" s="53" t="s">
        <v>745</v>
      </c>
    </row>
    <row r="19" spans="1:33" x14ac:dyDescent="0.25">
      <c r="A19" s="3">
        <v>190</v>
      </c>
      <c r="B19" t="s">
        <v>624</v>
      </c>
      <c r="C19" s="62">
        <v>6</v>
      </c>
      <c r="D19" t="s">
        <v>386</v>
      </c>
      <c r="E19" t="s">
        <v>381</v>
      </c>
      <c r="F19" s="55"/>
      <c r="G19" s="101" t="s">
        <v>27</v>
      </c>
      <c r="H19" s="3"/>
      <c r="I19" s="50">
        <v>1893744</v>
      </c>
      <c r="J19" t="s">
        <v>295</v>
      </c>
      <c r="K19" t="s">
        <v>45</v>
      </c>
      <c r="L19" s="50">
        <v>5660688</v>
      </c>
      <c r="M19" s="104" t="s">
        <v>827</v>
      </c>
      <c r="N19" s="104" t="s">
        <v>828</v>
      </c>
      <c r="O19" s="50">
        <v>7554432</v>
      </c>
      <c r="P19" t="s">
        <v>45</v>
      </c>
      <c r="Q19" s="3">
        <v>302</v>
      </c>
      <c r="R19" s="3">
        <v>4</v>
      </c>
      <c r="S19" s="3">
        <v>127</v>
      </c>
      <c r="T19" s="3">
        <v>27</v>
      </c>
      <c r="U19" s="58">
        <v>0.42052980132450302</v>
      </c>
      <c r="V19" s="58">
        <v>8.9403973509933801E-2</v>
      </c>
      <c r="W19" s="58">
        <v>1.3245033112582801E-2</v>
      </c>
      <c r="X19" s="3" t="s">
        <v>45</v>
      </c>
      <c r="Y19" s="60">
        <v>1893.7439999999999</v>
      </c>
      <c r="Z19" s="60">
        <v>22.3632692103305</v>
      </c>
      <c r="AA19">
        <v>1</v>
      </c>
      <c r="AB19" t="s">
        <v>45</v>
      </c>
      <c r="AC19" t="s">
        <v>45</v>
      </c>
      <c r="AD19">
        <v>-77.018128000000004</v>
      </c>
      <c r="AE19">
        <v>38.909942000000001</v>
      </c>
      <c r="AF19" s="53" t="s">
        <v>745</v>
      </c>
    </row>
    <row r="20" spans="1:33" x14ac:dyDescent="0.25">
      <c r="A20" s="3">
        <v>121</v>
      </c>
      <c r="B20" t="s">
        <v>624</v>
      </c>
      <c r="C20" s="62">
        <v>6</v>
      </c>
      <c r="D20" t="s">
        <v>392</v>
      </c>
      <c r="E20" t="s">
        <v>381</v>
      </c>
      <c r="F20" s="55"/>
      <c r="G20" s="101" t="s">
        <v>69</v>
      </c>
      <c r="H20" s="3"/>
      <c r="I20" s="50">
        <v>7645919</v>
      </c>
      <c r="J20" t="s">
        <v>295</v>
      </c>
      <c r="K20" t="s">
        <v>45</v>
      </c>
      <c r="L20" s="50">
        <v>6447936</v>
      </c>
      <c r="M20" s="104" t="s">
        <v>827</v>
      </c>
      <c r="N20" s="104" t="s">
        <v>828</v>
      </c>
      <c r="O20" s="50">
        <v>14093855</v>
      </c>
      <c r="P20" t="s">
        <v>45</v>
      </c>
      <c r="Q20" s="3">
        <v>344</v>
      </c>
      <c r="R20" s="3">
        <v>3</v>
      </c>
      <c r="S20" s="3">
        <v>138</v>
      </c>
      <c r="T20" s="3">
        <v>66</v>
      </c>
      <c r="U20" s="58">
        <v>0.40116279069767402</v>
      </c>
      <c r="V20" s="58">
        <v>0.19186046511627899</v>
      </c>
      <c r="W20" s="58">
        <v>8.7209302325581394E-3</v>
      </c>
      <c r="X20" s="3" t="s">
        <v>45</v>
      </c>
      <c r="Y20" s="60">
        <v>7645.9189999999999</v>
      </c>
      <c r="Z20" s="60">
        <v>181.97636614622999</v>
      </c>
      <c r="AA20">
        <v>1</v>
      </c>
      <c r="AB20" t="s">
        <v>45</v>
      </c>
      <c r="AC20" t="s">
        <v>45</v>
      </c>
      <c r="AD20">
        <v>-77.018128000000004</v>
      </c>
      <c r="AE20">
        <v>38.909942000000001</v>
      </c>
      <c r="AF20" s="53" t="s">
        <v>745</v>
      </c>
    </row>
    <row r="21" spans="1:33" s="135" customFormat="1" x14ac:dyDescent="0.25">
      <c r="C21" s="151">
        <v>6</v>
      </c>
      <c r="D21" s="135" t="s">
        <v>918</v>
      </c>
      <c r="E21" s="53" t="s">
        <v>381</v>
      </c>
      <c r="F21" s="135">
        <v>1000</v>
      </c>
      <c r="G21" s="135" t="s">
        <v>65</v>
      </c>
      <c r="H21" s="80">
        <v>100671</v>
      </c>
      <c r="I21" s="148">
        <f>SUM(I18:I20)</f>
        <v>13246127</v>
      </c>
      <c r="J21" s="53" t="s">
        <v>295</v>
      </c>
      <c r="K21" s="53" t="s">
        <v>45</v>
      </c>
      <c r="L21" s="148">
        <f t="shared" ref="L21:T21" si="4">SUM(L18:L20)</f>
        <v>17956752</v>
      </c>
      <c r="M21" s="104" t="s">
        <v>827</v>
      </c>
      <c r="N21" s="104" t="s">
        <v>828</v>
      </c>
      <c r="O21" s="148">
        <f t="shared" si="4"/>
        <v>31202879</v>
      </c>
      <c r="P21" s="53" t="s">
        <v>45</v>
      </c>
      <c r="Q21" s="148">
        <f t="shared" si="4"/>
        <v>958</v>
      </c>
      <c r="R21" s="148">
        <f t="shared" si="4"/>
        <v>10</v>
      </c>
      <c r="S21" s="148">
        <f t="shared" si="4"/>
        <v>405</v>
      </c>
      <c r="T21" s="148">
        <f t="shared" si="4"/>
        <v>110</v>
      </c>
      <c r="U21" s="135">
        <f>S21/Q21</f>
        <v>0.42275574112734865</v>
      </c>
      <c r="V21" s="135">
        <f>T21/Q21</f>
        <v>0.11482254697286012</v>
      </c>
      <c r="W21" s="135">
        <f>R21/Q21</f>
        <v>1.0438413361169102E-2</v>
      </c>
      <c r="X21" s="149">
        <f>H21/Q21</f>
        <v>105.08455114822547</v>
      </c>
      <c r="Y21" s="149">
        <f>I21/F21</f>
        <v>13246.127</v>
      </c>
      <c r="Z21" s="149">
        <f>I21/H21</f>
        <v>131.57837907639737</v>
      </c>
      <c r="AA21" s="53">
        <v>2</v>
      </c>
      <c r="AB21" s="53" t="s">
        <v>45</v>
      </c>
      <c r="AC21" s="53" t="s">
        <v>45</v>
      </c>
      <c r="AD21" s="53">
        <v>-77.018128000000004</v>
      </c>
      <c r="AE21" s="53">
        <v>38.909942000000001</v>
      </c>
    </row>
    <row r="23" spans="1:33" x14ac:dyDescent="0.25">
      <c r="A23" t="s">
        <v>0</v>
      </c>
      <c r="B23" t="s">
        <v>623</v>
      </c>
      <c r="C23" t="s">
        <v>24</v>
      </c>
      <c r="D23" t="s">
        <v>25</v>
      </c>
      <c r="E23" t="s">
        <v>1</v>
      </c>
      <c r="F23" t="s">
        <v>2</v>
      </c>
      <c r="G23" t="s">
        <v>3</v>
      </c>
      <c r="H23" t="s">
        <v>4</v>
      </c>
      <c r="I23" t="s">
        <v>5</v>
      </c>
      <c r="J23" t="s">
        <v>21</v>
      </c>
      <c r="K23" t="s">
        <v>712</v>
      </c>
      <c r="L23" t="s">
        <v>6</v>
      </c>
      <c r="O23" t="s">
        <v>7</v>
      </c>
      <c r="P23" t="s">
        <v>9</v>
      </c>
      <c r="Q23" t="s">
        <v>11</v>
      </c>
      <c r="R23" t="s">
        <v>12</v>
      </c>
      <c r="S23" t="s">
        <v>13</v>
      </c>
      <c r="T23" t="s">
        <v>14</v>
      </c>
      <c r="U23" t="s">
        <v>15</v>
      </c>
      <c r="V23" t="s">
        <v>16</v>
      </c>
      <c r="W23" t="s">
        <v>17</v>
      </c>
      <c r="X23" t="s">
        <v>710</v>
      </c>
      <c r="Y23" t="s">
        <v>18</v>
      </c>
      <c r="Z23" t="s">
        <v>19</v>
      </c>
      <c r="AA23" t="s">
        <v>20</v>
      </c>
      <c r="AB23" t="s">
        <v>711</v>
      </c>
      <c r="AC23" t="s">
        <v>10</v>
      </c>
      <c r="AD23" t="s">
        <v>22</v>
      </c>
      <c r="AE23" t="s">
        <v>740</v>
      </c>
      <c r="AF23" t="s">
        <v>749</v>
      </c>
      <c r="AG23" t="s">
        <v>823</v>
      </c>
    </row>
    <row r="24" spans="1:33" x14ac:dyDescent="0.25">
      <c r="A24" t="s">
        <v>45</v>
      </c>
      <c r="B24" t="s">
        <v>624</v>
      </c>
      <c r="C24">
        <v>8</v>
      </c>
      <c r="D24" t="s">
        <v>912</v>
      </c>
      <c r="E24" t="s">
        <v>379</v>
      </c>
      <c r="F24">
        <v>1300</v>
      </c>
      <c r="G24" t="s">
        <v>65</v>
      </c>
      <c r="H24">
        <v>137700</v>
      </c>
      <c r="I24">
        <v>16736533</v>
      </c>
      <c r="J24" t="s">
        <v>295</v>
      </c>
      <c r="K24" t="s">
        <v>45</v>
      </c>
      <c r="L24">
        <v>19981104</v>
      </c>
      <c r="M24" t="s">
        <v>827</v>
      </c>
      <c r="N24" t="s">
        <v>828</v>
      </c>
      <c r="O24">
        <v>36717637</v>
      </c>
      <c r="P24" t="s">
        <v>45</v>
      </c>
      <c r="Q24">
        <v>1066</v>
      </c>
      <c r="R24">
        <v>1</v>
      </c>
      <c r="S24">
        <v>621</v>
      </c>
      <c r="T24">
        <v>153</v>
      </c>
      <c r="U24" s="156">
        <v>0.58255159474671669</v>
      </c>
      <c r="V24" s="156">
        <v>0.14352720450281425</v>
      </c>
      <c r="W24" s="156">
        <v>9.3808630393996248E-4</v>
      </c>
      <c r="X24">
        <v>129.17448405253285</v>
      </c>
      <c r="Y24">
        <v>12874.256153846154</v>
      </c>
      <c r="Z24">
        <v>121.54344952795932</v>
      </c>
      <c r="AA24">
        <v>2</v>
      </c>
      <c r="AB24" t="s">
        <v>45</v>
      </c>
      <c r="AC24" t="s">
        <v>45</v>
      </c>
      <c r="AD24">
        <v>-76.991392700000006</v>
      </c>
      <c r="AE24">
        <v>38.8566681</v>
      </c>
    </row>
    <row r="25" spans="1:33" x14ac:dyDescent="0.25">
      <c r="A25" t="s">
        <v>45</v>
      </c>
      <c r="B25" t="s">
        <v>624</v>
      </c>
      <c r="C25">
        <v>8</v>
      </c>
      <c r="D25" t="s">
        <v>913</v>
      </c>
      <c r="E25" t="s">
        <v>373</v>
      </c>
      <c r="F25">
        <v>600</v>
      </c>
      <c r="G25" t="s">
        <v>27</v>
      </c>
      <c r="H25">
        <v>67375</v>
      </c>
      <c r="I25">
        <v>1517568</v>
      </c>
      <c r="J25" t="s">
        <v>295</v>
      </c>
      <c r="K25" t="s">
        <v>45</v>
      </c>
      <c r="L25">
        <v>9259536</v>
      </c>
      <c r="M25" t="s">
        <v>827</v>
      </c>
      <c r="N25" t="s">
        <v>828</v>
      </c>
      <c r="O25">
        <v>10777104</v>
      </c>
      <c r="P25" t="s">
        <v>45</v>
      </c>
      <c r="Q25">
        <v>494</v>
      </c>
      <c r="R25">
        <v>2</v>
      </c>
      <c r="S25">
        <v>305</v>
      </c>
      <c r="T25">
        <v>57</v>
      </c>
      <c r="U25" s="156">
        <v>0.61740890688259109</v>
      </c>
      <c r="V25" s="156">
        <v>0.11538461538461539</v>
      </c>
      <c r="W25" s="156">
        <v>4.048582995951417E-3</v>
      </c>
      <c r="X25">
        <v>136.38663967611336</v>
      </c>
      <c r="Y25">
        <v>2529.2800000000002</v>
      </c>
      <c r="Z25">
        <v>22.524200371057514</v>
      </c>
      <c r="AA25">
        <v>2</v>
      </c>
      <c r="AB25" t="s">
        <v>45</v>
      </c>
      <c r="AC25" t="s">
        <v>45</v>
      </c>
      <c r="AD25">
        <v>-76.925881799999999</v>
      </c>
      <c r="AE25">
        <v>38.891741099999997</v>
      </c>
    </row>
    <row r="26" spans="1:33" x14ac:dyDescent="0.25">
      <c r="A26">
        <v>1123</v>
      </c>
      <c r="B26" t="s">
        <v>624</v>
      </c>
      <c r="C26">
        <v>5</v>
      </c>
      <c r="D26" t="s">
        <v>916</v>
      </c>
      <c r="E26" t="s">
        <v>375</v>
      </c>
      <c r="F26">
        <v>900</v>
      </c>
      <c r="G26" t="s">
        <v>38</v>
      </c>
      <c r="H26">
        <v>187423</v>
      </c>
      <c r="I26">
        <v>5814288</v>
      </c>
      <c r="J26" t="s">
        <v>295</v>
      </c>
      <c r="K26" t="s">
        <v>45</v>
      </c>
      <c r="L26">
        <v>8509776</v>
      </c>
      <c r="M26" t="s">
        <v>827</v>
      </c>
      <c r="N26" t="s">
        <v>828</v>
      </c>
      <c r="O26">
        <v>14324064</v>
      </c>
      <c r="P26" t="s">
        <v>45</v>
      </c>
      <c r="Q26">
        <v>454</v>
      </c>
      <c r="R26">
        <v>0</v>
      </c>
      <c r="S26">
        <v>232</v>
      </c>
      <c r="T26">
        <v>86</v>
      </c>
      <c r="U26" s="156">
        <v>0.51101321585903103</v>
      </c>
      <c r="V26" s="156">
        <v>0.18942731277533001</v>
      </c>
      <c r="W26" s="156">
        <v>0</v>
      </c>
      <c r="X26">
        <v>413</v>
      </c>
      <c r="Y26">
        <v>6460.32</v>
      </c>
      <c r="Z26">
        <v>31.022275814601201</v>
      </c>
      <c r="AA26">
        <v>1</v>
      </c>
      <c r="AB26" t="s">
        <v>45</v>
      </c>
      <c r="AC26" t="s">
        <v>45</v>
      </c>
      <c r="AD26">
        <v>-76.994419800000003</v>
      </c>
      <c r="AE26">
        <v>38.909317000000001</v>
      </c>
      <c r="AF26" t="s">
        <v>743</v>
      </c>
    </row>
    <row r="27" spans="1:33" x14ac:dyDescent="0.25">
      <c r="A27" t="s">
        <v>45</v>
      </c>
      <c r="B27" t="s">
        <v>624</v>
      </c>
      <c r="C27">
        <v>5</v>
      </c>
      <c r="D27" t="s">
        <v>915</v>
      </c>
      <c r="E27" t="s">
        <v>377</v>
      </c>
      <c r="F27">
        <v>1000</v>
      </c>
      <c r="G27" t="s">
        <v>65</v>
      </c>
      <c r="H27">
        <v>67000</v>
      </c>
      <c r="I27">
        <v>2537088</v>
      </c>
      <c r="J27" t="s">
        <v>295</v>
      </c>
      <c r="K27" t="s">
        <v>45</v>
      </c>
      <c r="L27">
        <v>9915576</v>
      </c>
      <c r="M27" t="s">
        <v>827</v>
      </c>
      <c r="N27" t="s">
        <v>828</v>
      </c>
      <c r="O27">
        <v>12452664</v>
      </c>
      <c r="P27" t="s">
        <v>45</v>
      </c>
      <c r="Q27">
        <v>529</v>
      </c>
      <c r="R27">
        <v>3</v>
      </c>
      <c r="S27">
        <v>289</v>
      </c>
      <c r="T27">
        <v>48</v>
      </c>
      <c r="U27" s="156">
        <v>0.54631379962192816</v>
      </c>
      <c r="V27" s="156">
        <v>9.0737240075614373E-2</v>
      </c>
      <c r="W27" s="156">
        <v>5.6710775047258983E-3</v>
      </c>
      <c r="X27" t="s">
        <v>45</v>
      </c>
      <c r="Y27">
        <v>2537.0880000000002</v>
      </c>
      <c r="Z27">
        <v>37.866985074626868</v>
      </c>
      <c r="AA27">
        <v>2</v>
      </c>
      <c r="AB27" t="s">
        <v>45</v>
      </c>
      <c r="AC27" t="s">
        <v>45</v>
      </c>
      <c r="AD27">
        <v>-76.981461899999999</v>
      </c>
      <c r="AE27">
        <v>38.907437000000002</v>
      </c>
    </row>
    <row r="28" spans="1:33" x14ac:dyDescent="0.25">
      <c r="A28" t="s">
        <v>45</v>
      </c>
      <c r="B28" t="s">
        <v>624</v>
      </c>
      <c r="C28">
        <v>7</v>
      </c>
      <c r="D28" t="s">
        <v>917</v>
      </c>
      <c r="E28" t="s">
        <v>384</v>
      </c>
      <c r="F28">
        <v>1000</v>
      </c>
      <c r="H28">
        <v>84681</v>
      </c>
      <c r="I28">
        <v>22962320</v>
      </c>
      <c r="J28" t="s">
        <v>295</v>
      </c>
      <c r="K28" t="s">
        <v>45</v>
      </c>
      <c r="L28">
        <v>19456272</v>
      </c>
      <c r="M28" t="s">
        <v>827</v>
      </c>
      <c r="N28" t="s">
        <v>828</v>
      </c>
      <c r="O28">
        <v>42418592</v>
      </c>
      <c r="P28" t="s">
        <v>45</v>
      </c>
      <c r="Q28">
        <v>1038</v>
      </c>
      <c r="R28">
        <v>4</v>
      </c>
      <c r="S28">
        <v>557</v>
      </c>
      <c r="T28">
        <v>111</v>
      </c>
      <c r="U28" s="156">
        <v>0.53660886319845857</v>
      </c>
      <c r="V28" s="156">
        <v>0.1069364161849711</v>
      </c>
      <c r="W28" s="156">
        <v>3.8535645472061657E-3</v>
      </c>
      <c r="X28" t="s">
        <v>45</v>
      </c>
      <c r="Y28">
        <v>22962.32</v>
      </c>
      <c r="Z28">
        <v>271.16259845774141</v>
      </c>
      <c r="AB28" t="s">
        <v>45</v>
      </c>
      <c r="AC28" t="s">
        <v>45</v>
      </c>
      <c r="AD28">
        <v>-76.934399099999993</v>
      </c>
      <c r="AE28">
        <v>38.882637600000002</v>
      </c>
    </row>
    <row r="29" spans="1:33" x14ac:dyDescent="0.25">
      <c r="A29" t="s">
        <v>45</v>
      </c>
      <c r="B29" t="s">
        <v>624</v>
      </c>
      <c r="C29">
        <v>6</v>
      </c>
      <c r="D29" t="s">
        <v>918</v>
      </c>
      <c r="E29" t="s">
        <v>381</v>
      </c>
      <c r="F29">
        <v>1000</v>
      </c>
      <c r="G29" t="s">
        <v>65</v>
      </c>
      <c r="H29">
        <v>100671</v>
      </c>
      <c r="I29">
        <v>13246127</v>
      </c>
      <c r="J29" t="s">
        <v>295</v>
      </c>
      <c r="K29" t="s">
        <v>45</v>
      </c>
      <c r="L29">
        <v>17956752</v>
      </c>
      <c r="M29" t="s">
        <v>827</v>
      </c>
      <c r="N29" t="s">
        <v>828</v>
      </c>
      <c r="O29">
        <v>31202879</v>
      </c>
      <c r="P29" t="s">
        <v>45</v>
      </c>
      <c r="Q29">
        <v>958</v>
      </c>
      <c r="R29">
        <v>10</v>
      </c>
      <c r="S29">
        <v>405</v>
      </c>
      <c r="T29">
        <v>110</v>
      </c>
      <c r="U29" s="156">
        <v>0.42275574112734865</v>
      </c>
      <c r="V29" s="156">
        <v>0.11482254697286012</v>
      </c>
      <c r="W29" s="156">
        <v>1.0438413361169102E-2</v>
      </c>
      <c r="X29">
        <v>105.08455114822547</v>
      </c>
      <c r="Y29">
        <v>13246.127</v>
      </c>
      <c r="Z29">
        <v>131.57837907639737</v>
      </c>
      <c r="AA29">
        <v>2</v>
      </c>
      <c r="AB29" t="s">
        <v>45</v>
      </c>
      <c r="AC29" t="s">
        <v>45</v>
      </c>
      <c r="AD29">
        <v>-77.018128000000004</v>
      </c>
      <c r="AE29">
        <v>38.909942000000001</v>
      </c>
    </row>
    <row r="31" spans="1:33" s="113" customFormat="1" x14ac:dyDescent="0.25">
      <c r="A31" s="112">
        <v>222</v>
      </c>
      <c r="B31" s="113" t="s">
        <v>624</v>
      </c>
      <c r="C31" s="114">
        <v>4</v>
      </c>
      <c r="D31" s="135" t="s">
        <v>813</v>
      </c>
      <c r="E31" s="113" t="s">
        <v>409</v>
      </c>
      <c r="F31" s="112">
        <v>700</v>
      </c>
      <c r="G31" s="115" t="s">
        <v>85</v>
      </c>
      <c r="H31" s="112">
        <f>59423+68565</f>
        <v>127988</v>
      </c>
      <c r="I31" s="116">
        <f>1757400+21115814</f>
        <v>22873214</v>
      </c>
      <c r="J31" s="113" t="s">
        <v>295</v>
      </c>
      <c r="K31" s="113" t="s">
        <v>45</v>
      </c>
      <c r="L31" s="116">
        <f>6091800+7047744</f>
        <v>13139544</v>
      </c>
      <c r="M31" s="117" t="s">
        <v>827</v>
      </c>
      <c r="N31" s="117" t="s">
        <v>828</v>
      </c>
      <c r="O31" s="116">
        <f>7849200+28163558</f>
        <v>36012758</v>
      </c>
      <c r="P31" s="113" t="s">
        <v>45</v>
      </c>
      <c r="Q31" s="112">
        <f>325+376</f>
        <v>701</v>
      </c>
      <c r="R31" s="112">
        <v>24</v>
      </c>
      <c r="S31" s="112">
        <v>159</v>
      </c>
      <c r="T31" s="112">
        <v>42</v>
      </c>
      <c r="U31" s="118">
        <v>0.48923076923076902</v>
      </c>
      <c r="V31" s="118">
        <v>0.12923076923076901</v>
      </c>
      <c r="W31" s="118">
        <v>7.3846153846153895E-2</v>
      </c>
      <c r="X31" s="112">
        <v>183</v>
      </c>
      <c r="Y31" s="119">
        <v>2510.5714285714298</v>
      </c>
      <c r="Z31" s="119">
        <v>29.5744072160611</v>
      </c>
      <c r="AA31" s="113">
        <v>1</v>
      </c>
      <c r="AB31" s="113" t="s">
        <v>45</v>
      </c>
      <c r="AC31" s="113" t="s">
        <v>45</v>
      </c>
      <c r="AD31" s="113">
        <v>-77.0248615</v>
      </c>
      <c r="AE31" s="113">
        <v>38.961328299999998</v>
      </c>
      <c r="AF31" s="135" t="s">
        <v>746</v>
      </c>
    </row>
    <row r="32" spans="1:33" s="113" customFormat="1" x14ac:dyDescent="0.25">
      <c r="A32" s="112">
        <v>170</v>
      </c>
      <c r="B32" s="113" t="s">
        <v>624</v>
      </c>
      <c r="C32" s="114">
        <v>4</v>
      </c>
      <c r="D32" s="135" t="s">
        <v>814</v>
      </c>
      <c r="E32" s="113" t="s">
        <v>409</v>
      </c>
      <c r="F32" s="112"/>
      <c r="G32" s="115" t="s">
        <v>69</v>
      </c>
      <c r="H32" s="112"/>
      <c r="I32" s="116"/>
      <c r="J32" s="113" t="s">
        <v>295</v>
      </c>
      <c r="K32" s="113" t="s">
        <v>45</v>
      </c>
      <c r="L32" s="116"/>
      <c r="M32" s="117" t="s">
        <v>827</v>
      </c>
      <c r="N32" s="117" t="s">
        <v>828</v>
      </c>
      <c r="O32" s="116"/>
      <c r="P32" s="113" t="s">
        <v>45</v>
      </c>
      <c r="Q32" s="112"/>
      <c r="R32" s="112">
        <v>24</v>
      </c>
      <c r="S32" s="112">
        <v>160</v>
      </c>
      <c r="T32" s="112">
        <v>47</v>
      </c>
      <c r="U32" s="118">
        <v>0.42553191489361702</v>
      </c>
      <c r="V32" s="118">
        <v>0.125</v>
      </c>
      <c r="W32" s="118">
        <v>6.3829787234042507E-2</v>
      </c>
      <c r="X32" s="112">
        <v>182</v>
      </c>
      <c r="Y32" s="119">
        <v>30165.448571428598</v>
      </c>
      <c r="Z32" s="119">
        <v>307.96782615036801</v>
      </c>
      <c r="AA32" s="113">
        <v>1</v>
      </c>
      <c r="AB32" s="113" t="s">
        <v>45</v>
      </c>
      <c r="AC32" s="113" t="s">
        <v>45</v>
      </c>
      <c r="AD32" s="113">
        <v>-77.0248615</v>
      </c>
      <c r="AE32" s="113">
        <v>38.961328299999998</v>
      </c>
      <c r="AF32" s="135" t="s">
        <v>746</v>
      </c>
    </row>
    <row r="33" spans="1:32" x14ac:dyDescent="0.25">
      <c r="A33" t="s">
        <v>45</v>
      </c>
      <c r="B33" t="s">
        <v>624</v>
      </c>
      <c r="C33">
        <v>4</v>
      </c>
      <c r="D33" t="s">
        <v>920</v>
      </c>
      <c r="E33" s="113" t="s">
        <v>409</v>
      </c>
      <c r="F33">
        <v>700</v>
      </c>
      <c r="G33" t="s">
        <v>85</v>
      </c>
      <c r="H33" s="112">
        <f>59423+68565</f>
        <v>127988</v>
      </c>
      <c r="I33" s="116">
        <f>1757400+21115814</f>
        <v>22873214</v>
      </c>
      <c r="J33" s="113" t="s">
        <v>295</v>
      </c>
      <c r="K33" s="113" t="s">
        <v>45</v>
      </c>
      <c r="L33" s="116">
        <f>6091800+7047744</f>
        <v>13139544</v>
      </c>
      <c r="M33" s="117" t="s">
        <v>827</v>
      </c>
      <c r="N33" s="117" t="s">
        <v>828</v>
      </c>
      <c r="O33" s="116">
        <f>7849200+28163558</f>
        <v>36012758</v>
      </c>
      <c r="P33" s="113" t="s">
        <v>45</v>
      </c>
      <c r="Q33">
        <v>701</v>
      </c>
      <c r="R33">
        <f>SUM(R31:R32)</f>
        <v>48</v>
      </c>
      <c r="S33">
        <f t="shared" ref="S33:Z33" si="5">SUM(S31:S32)</f>
        <v>319</v>
      </c>
      <c r="T33">
        <f t="shared" si="5"/>
        <v>89</v>
      </c>
      <c r="U33" s="156">
        <f>S33/Q33</f>
        <v>0.45506419400855919</v>
      </c>
      <c r="V33" s="156">
        <f>T33/Q33</f>
        <v>0.12696148359486448</v>
      </c>
      <c r="W33" s="156">
        <f>R33/Q33</f>
        <v>6.8473609129814553E-2</v>
      </c>
      <c r="X33" s="158">
        <f>I33/Q33</f>
        <v>32629.40656205421</v>
      </c>
      <c r="Y33" s="158">
        <f>I33/700</f>
        <v>32676.02</v>
      </c>
      <c r="Z33" s="158">
        <f>I33/H33</f>
        <v>178.71373878801137</v>
      </c>
      <c r="AA33" s="113">
        <v>1</v>
      </c>
      <c r="AB33" s="113" t="s">
        <v>45</v>
      </c>
      <c r="AC33" s="113" t="s">
        <v>45</v>
      </c>
      <c r="AD33" s="113">
        <v>-77.0248615</v>
      </c>
      <c r="AE33" s="113">
        <v>38.961328299999998</v>
      </c>
    </row>
    <row r="35" spans="1:32" s="113" customFormat="1" x14ac:dyDescent="0.25">
      <c r="A35" s="112">
        <v>1118</v>
      </c>
      <c r="B35" s="113" t="s">
        <v>624</v>
      </c>
      <c r="C35" s="114">
        <v>4</v>
      </c>
      <c r="D35" s="113" t="s">
        <v>569</v>
      </c>
      <c r="E35" s="113" t="s">
        <v>568</v>
      </c>
      <c r="F35" s="112">
        <v>685</v>
      </c>
      <c r="G35" s="115" t="s">
        <v>38</v>
      </c>
      <c r="H35" s="112">
        <v>29280</v>
      </c>
      <c r="I35" s="116">
        <v>5303665.1223880602</v>
      </c>
      <c r="J35" s="113" t="s">
        <v>295</v>
      </c>
      <c r="K35" s="113" t="s">
        <v>45</v>
      </c>
      <c r="L35" s="116">
        <v>6860304</v>
      </c>
      <c r="M35" s="117" t="s">
        <v>827</v>
      </c>
      <c r="N35" s="117" t="s">
        <v>828</v>
      </c>
      <c r="O35" s="116">
        <v>12163969.1223881</v>
      </c>
      <c r="P35" s="113" t="s">
        <v>45</v>
      </c>
      <c r="Q35" s="112">
        <v>304</v>
      </c>
      <c r="R35" s="112">
        <v>6</v>
      </c>
      <c r="S35" s="112">
        <v>70</v>
      </c>
      <c r="T35" s="112">
        <v>31</v>
      </c>
      <c r="U35" s="118">
        <v>0.230263157894737</v>
      </c>
      <c r="V35" s="118">
        <v>0.10197368421052599</v>
      </c>
      <c r="W35" s="118">
        <v>1.9736842105263198E-2</v>
      </c>
      <c r="X35" s="112">
        <v>96</v>
      </c>
      <c r="Y35" s="119">
        <v>7742.5768210044698</v>
      </c>
      <c r="Z35" s="119">
        <v>181.13610390669601</v>
      </c>
      <c r="AA35" s="113">
        <v>1</v>
      </c>
      <c r="AB35" s="113" t="s">
        <v>45</v>
      </c>
      <c r="AC35" s="113" t="s">
        <v>45</v>
      </c>
      <c r="AD35" s="113">
        <v>-77.013188999999997</v>
      </c>
      <c r="AE35" s="113">
        <v>38.953488999999998</v>
      </c>
      <c r="AF35" s="135" t="s">
        <v>748</v>
      </c>
    </row>
    <row r="36" spans="1:32" x14ac:dyDescent="0.25">
      <c r="A36" s="112">
        <v>125</v>
      </c>
      <c r="B36" s="113" t="s">
        <v>624</v>
      </c>
      <c r="C36" s="114">
        <v>4</v>
      </c>
      <c r="D36" s="113" t="s">
        <v>571</v>
      </c>
      <c r="E36" s="113" t="s">
        <v>570</v>
      </c>
      <c r="F36" s="112"/>
      <c r="G36" s="115" t="s">
        <v>69</v>
      </c>
      <c r="H36" s="112">
        <v>35040</v>
      </c>
      <c r="I36" s="116">
        <v>7482058.8776119398</v>
      </c>
      <c r="J36" s="113" t="s">
        <v>295</v>
      </c>
      <c r="K36" s="113" t="s">
        <v>45</v>
      </c>
      <c r="L36" s="116">
        <v>5698176</v>
      </c>
      <c r="M36" s="117" t="s">
        <v>827</v>
      </c>
      <c r="N36" s="117" t="s">
        <v>828</v>
      </c>
      <c r="O36" s="116">
        <v>13180234.8776119</v>
      </c>
      <c r="P36" s="113" t="s">
        <v>45</v>
      </c>
      <c r="Q36" s="112">
        <v>366</v>
      </c>
      <c r="R36" s="112">
        <v>3</v>
      </c>
      <c r="S36" s="112">
        <v>16</v>
      </c>
      <c r="T36" s="112">
        <v>29</v>
      </c>
      <c r="U36" s="118">
        <v>4.3715846994535498E-2</v>
      </c>
      <c r="V36" s="118">
        <v>7.9234972677595605E-2</v>
      </c>
      <c r="W36" s="118">
        <v>8.1967213114754103E-3</v>
      </c>
      <c r="X36" s="112">
        <v>96</v>
      </c>
      <c r="Y36" s="119">
        <v>10922.713689944399</v>
      </c>
      <c r="Z36" s="119">
        <v>213.52907755741799</v>
      </c>
      <c r="AA36" s="113">
        <v>1</v>
      </c>
      <c r="AB36" s="113" t="s">
        <v>45</v>
      </c>
      <c r="AC36" s="113" t="s">
        <v>45</v>
      </c>
      <c r="AD36" s="113">
        <v>-77.014039100000005</v>
      </c>
      <c r="AE36" s="113">
        <v>38.953889599999997</v>
      </c>
    </row>
    <row r="37" spans="1:32" x14ac:dyDescent="0.25">
      <c r="A37" t="s">
        <v>45</v>
      </c>
      <c r="B37" s="113" t="s">
        <v>624</v>
      </c>
      <c r="C37" s="114">
        <v>4</v>
      </c>
      <c r="D37" s="113" t="s">
        <v>571</v>
      </c>
      <c r="E37" s="113" t="s">
        <v>570</v>
      </c>
      <c r="F37">
        <v>685</v>
      </c>
      <c r="H37">
        <f>SUM(H35:H36)</f>
        <v>64320</v>
      </c>
      <c r="I37">
        <f t="shared" ref="I37:T37" si="6">SUM(I35:I36)</f>
        <v>12785724</v>
      </c>
      <c r="J37">
        <f t="shared" si="6"/>
        <v>0</v>
      </c>
      <c r="K37">
        <f t="shared" si="6"/>
        <v>0</v>
      </c>
      <c r="L37">
        <f t="shared" si="6"/>
        <v>12558480</v>
      </c>
      <c r="M37">
        <f t="shared" si="6"/>
        <v>0</v>
      </c>
      <c r="N37">
        <f t="shared" si="6"/>
        <v>0</v>
      </c>
      <c r="O37" s="50">
        <f t="shared" si="6"/>
        <v>25344204</v>
      </c>
      <c r="P37">
        <f t="shared" si="6"/>
        <v>0</v>
      </c>
      <c r="Q37">
        <f t="shared" si="6"/>
        <v>670</v>
      </c>
      <c r="R37">
        <f t="shared" si="6"/>
        <v>9</v>
      </c>
      <c r="S37">
        <f t="shared" si="6"/>
        <v>86</v>
      </c>
      <c r="T37">
        <f t="shared" si="6"/>
        <v>60</v>
      </c>
      <c r="U37" s="156">
        <f>S37/Q37</f>
        <v>0.12835820895522387</v>
      </c>
      <c r="V37" s="156">
        <f>T37/Q37</f>
        <v>8.9552238805970144E-2</v>
      </c>
      <c r="W37" s="156">
        <f>R37/Q37</f>
        <v>1.3432835820895522E-2</v>
      </c>
      <c r="X37">
        <f>H37/Q37</f>
        <v>96</v>
      </c>
      <c r="Y37">
        <f>I37/F37</f>
        <v>18665.290510948904</v>
      </c>
      <c r="Z37">
        <f>I37/H37</f>
        <v>198.78302238805969</v>
      </c>
      <c r="AA37" s="113">
        <v>2</v>
      </c>
      <c r="AB37" s="113" t="s">
        <v>45</v>
      </c>
      <c r="AC37" s="113" t="s">
        <v>45</v>
      </c>
      <c r="AD37" s="113">
        <v>-77.013188999999997</v>
      </c>
      <c r="AE37" s="113">
        <v>38.953488999999998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DCSchools_FY1415_Master_321</vt:lpstr>
      <vt:lpstr>Sheet1</vt:lpstr>
      <vt:lpstr>DCSchools_FY1415_Master_321NEW</vt:lpstr>
      <vt:lpstr>working consolidations</vt:lpstr>
      <vt:lpstr>DCSchools_FY1415_Master_321NEW!DCSchools_FY1415_Master_321.csv</vt:lpstr>
      <vt:lpstr>DCSchools_FY1415_Master_321NEW!Print_Area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Filardo</dc:creator>
  <cp:lastModifiedBy>Mary</cp:lastModifiedBy>
  <cp:lastPrinted>2016-04-01T16:37:08Z</cp:lastPrinted>
  <dcterms:created xsi:type="dcterms:W3CDTF">2016-03-25T21:50:08Z</dcterms:created>
  <dcterms:modified xsi:type="dcterms:W3CDTF">2016-04-05T23:23:43Z</dcterms:modified>
</cp:coreProperties>
</file>