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5" windowHeight="9345"/>
  </bookViews>
  <sheets>
    <sheet name="Sheet1" sheetId="1" r:id="rId1"/>
  </sheets>
  <definedNames>
    <definedName name="_xlchart.v1.0" hidden="1">Sheet1!$H$19:$H$26</definedName>
    <definedName name="_xlchart.v1.1" hidden="1">Sheet1!$I$18</definedName>
    <definedName name="_xlchart.v1.10" hidden="1">Sheet1!$M$19:$M$26</definedName>
    <definedName name="_xlchart.v1.11" hidden="1">Sheet1!$H$36:$H$43</definedName>
    <definedName name="_xlchart.v1.12" hidden="1">Sheet1!$I$35</definedName>
    <definedName name="_xlchart.v1.13" hidden="1">Sheet1!$I$36:$I$43</definedName>
    <definedName name="_xlchart.v1.14" hidden="1">Sheet1!$J$35</definedName>
    <definedName name="_xlchart.v1.15" hidden="1">Sheet1!$J$36:$J$43</definedName>
    <definedName name="_xlchart.v1.16" hidden="1">Sheet1!$K$35</definedName>
    <definedName name="_xlchart.v1.17" hidden="1">Sheet1!$K$36:$K$43</definedName>
    <definedName name="_xlchart.v1.18" hidden="1">Sheet1!$L$35</definedName>
    <definedName name="_xlchart.v1.19" hidden="1">Sheet1!$L$36:$L$43</definedName>
    <definedName name="_xlchart.v1.2" hidden="1">Sheet1!$I$19:$I$26</definedName>
    <definedName name="_xlchart.v1.20" hidden="1">Sheet1!$M$35</definedName>
    <definedName name="_xlchart.v1.21" hidden="1">Sheet1!$M$36:$M$43</definedName>
    <definedName name="_xlchart.v1.22" hidden="1">Sheet1!$H$19:$H$26</definedName>
    <definedName name="_xlchart.v1.23" hidden="1">Sheet1!$I$18</definedName>
    <definedName name="_xlchart.v1.24" hidden="1">Sheet1!$I$19:$I$26</definedName>
    <definedName name="_xlchart.v1.25" hidden="1">Sheet1!$J$18</definedName>
    <definedName name="_xlchart.v1.26" hidden="1">Sheet1!$J$19:$J$26</definedName>
    <definedName name="_xlchart.v1.27" hidden="1">Sheet1!$K$18</definedName>
    <definedName name="_xlchart.v1.28" hidden="1">Sheet1!$K$19:$K$26</definedName>
    <definedName name="_xlchart.v1.29" hidden="1">Sheet1!$L$18</definedName>
    <definedName name="_xlchart.v1.3" hidden="1">Sheet1!$J$18</definedName>
    <definedName name="_xlchart.v1.30" hidden="1">Sheet1!$L$19:$L$26</definedName>
    <definedName name="_xlchart.v1.31" hidden="1">Sheet1!$M$18</definedName>
    <definedName name="_xlchart.v1.32" hidden="1">Sheet1!$M$19:$M$26</definedName>
    <definedName name="_xlchart.v1.33" hidden="1">Sheet1!$H$3:$H$10</definedName>
    <definedName name="_xlchart.v1.34" hidden="1">Sheet1!$I$2</definedName>
    <definedName name="_xlchart.v1.35" hidden="1">Sheet1!$I$3:$I$10</definedName>
    <definedName name="_xlchart.v1.36" hidden="1">Sheet1!$J$2</definedName>
    <definedName name="_xlchart.v1.37" hidden="1">Sheet1!$J$3:$J$10</definedName>
    <definedName name="_xlchart.v1.38" hidden="1">Sheet1!$K$2</definedName>
    <definedName name="_xlchart.v1.39" hidden="1">Sheet1!$K$3:$K$10</definedName>
    <definedName name="_xlchart.v1.4" hidden="1">Sheet1!$J$19:$J$26</definedName>
    <definedName name="_xlchart.v1.40" hidden="1">Sheet1!$L$2</definedName>
    <definedName name="_xlchart.v1.41" hidden="1">Sheet1!$L$3:$L$10</definedName>
    <definedName name="_xlchart.v1.42" hidden="1">Sheet1!$M$2</definedName>
    <definedName name="_xlchart.v1.43" hidden="1">Sheet1!$M$3:$M$10</definedName>
    <definedName name="_xlchart.v1.44" hidden="1">Sheet1!$H$35:$H$42</definedName>
    <definedName name="_xlchart.v1.45" hidden="1">Sheet1!$I$34</definedName>
    <definedName name="_xlchart.v1.46" hidden="1">Sheet1!$I$35:$I$42</definedName>
    <definedName name="_xlchart.v1.47" hidden="1">Sheet1!$J$34</definedName>
    <definedName name="_xlchart.v1.48" hidden="1">Sheet1!$J$35:$J$42</definedName>
    <definedName name="_xlchart.v1.49" hidden="1">Sheet1!$K$34</definedName>
    <definedName name="_xlchart.v1.5" hidden="1">Sheet1!$K$18</definedName>
    <definedName name="_xlchart.v1.50" hidden="1">Sheet1!$K$35:$K$42</definedName>
    <definedName name="_xlchart.v1.51" hidden="1">Sheet1!$L$34</definedName>
    <definedName name="_xlchart.v1.52" hidden="1">Sheet1!$L$35:$L$42</definedName>
    <definedName name="_xlchart.v1.53" hidden="1">Sheet1!$M$34</definedName>
    <definedName name="_xlchart.v1.54" hidden="1">Sheet1!$M$35:$M$42</definedName>
    <definedName name="_xlchart.v1.6" hidden="1">Sheet1!$K$19:$K$26</definedName>
    <definedName name="_xlchart.v1.7" hidden="1">Sheet1!$L$18</definedName>
    <definedName name="_xlchart.v1.8" hidden="1">Sheet1!$L$19:$L$26</definedName>
    <definedName name="_xlchart.v1.9" hidden="1">Sheet1!$M$18</definedName>
  </definedNames>
  <calcPr calcId="144525"/>
</workbook>
</file>

<file path=xl/sharedStrings.xml><?xml version="1.0" encoding="utf-8"?>
<sst xmlns="http://schemas.openxmlformats.org/spreadsheetml/2006/main" count="117" uniqueCount="33">
  <si>
    <t>Curto Prazo (1 dia)</t>
  </si>
  <si>
    <t>Curto Prazo (1 dia) - Sem outliers superiores</t>
  </si>
  <si>
    <t>Modelo</t>
  </si>
  <si>
    <t>MAE</t>
  </si>
  <si>
    <t>RMSE</t>
  </si>
  <si>
    <t>MAPE</t>
  </si>
  <si>
    <t>SMAPE</t>
  </si>
  <si>
    <t>MASE</t>
  </si>
  <si>
    <t>Naive - Last</t>
  </si>
  <si>
    <t>Naive - Mean</t>
  </si>
  <si>
    <t>Naive - Drift</t>
  </si>
  <si>
    <t>ARIMA - bfgs</t>
  </si>
  <si>
    <t>auto-ARIMA - nm</t>
  </si>
  <si>
    <t>Holt-Winters</t>
  </si>
  <si>
    <t>Theta</t>
  </si>
  <si>
    <t>Polynomial - grau 4</t>
  </si>
  <si>
    <t>Q1</t>
  </si>
  <si>
    <t>Q1'</t>
  </si>
  <si>
    <t>Q3</t>
  </si>
  <si>
    <t>Q3'</t>
  </si>
  <si>
    <t>IQR</t>
  </si>
  <si>
    <t>IQR'</t>
  </si>
  <si>
    <t>Lower bound</t>
  </si>
  <si>
    <t>Friedman-Diaconis</t>
  </si>
  <si>
    <t>Upper bound</t>
  </si>
  <si>
    <t>Médio Prazo (7 dias)</t>
  </si>
  <si>
    <t>Médio Prazo (7 dias) - Sem outliers superiores</t>
  </si>
  <si>
    <t>auto-ARIMA - bfgs</t>
  </si>
  <si>
    <t>Longo prazo (30 dias)</t>
  </si>
  <si>
    <t>Longo prazo (30 dias)- Sem outliers superiores</t>
  </si>
  <si>
    <t>ARIMA - powell</t>
  </si>
  <si>
    <t>auto-ARIMA - cg</t>
  </si>
  <si>
    <t>Polynomial - grau 1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</si>
</sst>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0.000"/>
    <numFmt numFmtId="177" formatCode="_ * #,##0_ ;_ * \-#,##0_ ;_ * &quot;-&quot;_ ;_ @_ "/>
    <numFmt numFmtId="178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10" name="Gráfico 9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14</xdr:col>
      <xdr:colOff>7327</xdr:colOff>
      <xdr:row>0</xdr:row>
      <xdr:rowOff>0</xdr:rowOff>
    </xdr:from>
    <xdr:to>
      <xdr:col>21</xdr:col>
      <xdr:colOff>322385</xdr:colOff>
      <xdr:row>14</xdr:row>
      <xdr:rowOff>74736</xdr:rowOff>
    </xdr:to>
    <xdr:sp>
      <xdr:nvSpPr>
        <xdr:cNvPr id="2" name="Rectangles 1"/>
        <xdr:cNvSpPr>
          <a:spLocks noTextEdit="1"/>
        </xdr:cNvSpPr>
      </xdr:nvSpPr>
      <xdr:spPr>
        <a:xfrm>
          <a:off x="9417685" y="0"/>
          <a:ext cx="4582160" cy="274129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pt-BR" sz="1100"/>
            <a:t>Este gráfico não está disponível na sua versão de Excel.
Editar esta forma ou salvar esta pasta de trabalho em um formato de arquivo diferente quebrará o gráfico permanentemente.</a:t>
          </a:r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13" name="Gráfico 12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13</xdr:col>
      <xdr:colOff>467360</xdr:colOff>
      <xdr:row>16</xdr:row>
      <xdr:rowOff>10160</xdr:rowOff>
    </xdr:from>
    <xdr:to>
      <xdr:col>21</xdr:col>
      <xdr:colOff>172817</xdr:colOff>
      <xdr:row>30</xdr:row>
      <xdr:rowOff>86360</xdr:rowOff>
    </xdr:to>
    <xdr:sp>
      <xdr:nvSpPr>
        <xdr:cNvPr id="3" name="Rectangles 2"/>
        <xdr:cNvSpPr>
          <a:spLocks noTextEdit="1"/>
        </xdr:cNvSpPr>
      </xdr:nvSpPr>
      <xdr:spPr>
        <a:xfrm>
          <a:off x="9268460" y="3058160"/>
          <a:ext cx="4582160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pt-BR" sz="1100"/>
            <a:t>Este gráfico não está disponível na sua versão de Excel.
Editar esta forma ou salvar esta pasta de trabalho em um formato de arquivo diferente quebrará o gráfico permanentemente.</a:t>
          </a:r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14" name="Gráfico 13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14</xdr:col>
      <xdr:colOff>14654</xdr:colOff>
      <xdr:row>31</xdr:row>
      <xdr:rowOff>181707</xdr:rowOff>
    </xdr:from>
    <xdr:to>
      <xdr:col>21</xdr:col>
      <xdr:colOff>329711</xdr:colOff>
      <xdr:row>46</xdr:row>
      <xdr:rowOff>67407</xdr:rowOff>
    </xdr:to>
    <xdr:sp>
      <xdr:nvSpPr>
        <xdr:cNvPr id="4" name="Rectangles 3"/>
        <xdr:cNvSpPr>
          <a:spLocks noTextEdit="1"/>
        </xdr:cNvSpPr>
      </xdr:nvSpPr>
      <xdr:spPr>
        <a:xfrm>
          <a:off x="9425305" y="6087110"/>
          <a:ext cx="4582160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pt-BR" sz="1100"/>
            <a:t>Este gráfico não está disponível na sua versão de Excel.
Editar esta forma ou salvar esta pasta de trabalho em um formato de arquivo diferente quebrará o gráfico permanentemente.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tabSelected="1" zoomScale="115" zoomScaleNormal="115" workbookViewId="0">
      <selection activeCell="H4" sqref="H3 H4"/>
    </sheetView>
  </sheetViews>
  <sheetFormatPr defaultColWidth="9.14285714285714" defaultRowHeight="15"/>
  <cols>
    <col min="1" max="1" width="17.8571428571429" style="1" customWidth="1"/>
    <col min="2" max="6" width="8.71428571428571" style="1" customWidth="1"/>
    <col min="7" max="7" width="9.14285714285714" style="1"/>
    <col min="8" max="8" width="17.8571428571429" style="1" customWidth="1"/>
    <col min="9" max="13" width="8.71428571428571" style="1" customWidth="1"/>
    <col min="14" max="16384" width="9.14285714285714" style="1"/>
  </cols>
  <sheetData>
    <row r="1" spans="1:13">
      <c r="A1" s="2" t="s">
        <v>0</v>
      </c>
      <c r="B1" s="2"/>
      <c r="C1" s="2"/>
      <c r="D1" s="2"/>
      <c r="E1" s="2"/>
      <c r="F1" s="2"/>
      <c r="H1" s="3" t="s">
        <v>1</v>
      </c>
      <c r="I1" s="2"/>
      <c r="J1" s="2"/>
      <c r="K1" s="2"/>
      <c r="L1" s="2"/>
      <c r="M1" s="2"/>
    </row>
    <row r="2" spans="1:13">
      <c r="A2" s="4" t="s">
        <v>2</v>
      </c>
      <c r="B2" s="5" t="s">
        <v>3</v>
      </c>
      <c r="C2" s="5" t="s">
        <v>4</v>
      </c>
      <c r="D2" s="6" t="s">
        <v>5</v>
      </c>
      <c r="E2" s="6" t="s">
        <v>6</v>
      </c>
      <c r="F2" s="5" t="s">
        <v>7</v>
      </c>
      <c r="H2" s="4" t="s">
        <v>2</v>
      </c>
      <c r="I2" s="5" t="s">
        <v>3</v>
      </c>
      <c r="J2" s="5" t="s">
        <v>4</v>
      </c>
      <c r="K2" s="6" t="s">
        <v>5</v>
      </c>
      <c r="L2" s="6" t="s">
        <v>6</v>
      </c>
      <c r="M2" s="5" t="s">
        <v>7</v>
      </c>
    </row>
    <row r="3" spans="1:13">
      <c r="A3" s="7" t="s">
        <v>8</v>
      </c>
      <c r="B3" s="8">
        <v>0.001745</v>
      </c>
      <c r="C3" s="8">
        <v>0.001745</v>
      </c>
      <c r="D3" s="9">
        <v>0.00192</v>
      </c>
      <c r="E3" s="9">
        <v>0.001918</v>
      </c>
      <c r="F3" s="8">
        <v>0.249942</v>
      </c>
      <c r="H3" s="7" t="s">
        <v>8</v>
      </c>
      <c r="I3" s="8">
        <v>0.001745</v>
      </c>
      <c r="J3" s="8">
        <v>0.001745</v>
      </c>
      <c r="K3" s="9">
        <v>0.00192</v>
      </c>
      <c r="L3" s="9">
        <v>0.001918</v>
      </c>
      <c r="M3" s="8">
        <v>0.249942</v>
      </c>
    </row>
    <row r="4" s="1" customFormat="1" spans="1:13">
      <c r="A4" s="10" t="s">
        <v>9</v>
      </c>
      <c r="B4" s="8">
        <v>0.286124</v>
      </c>
      <c r="C4" s="8">
        <v>0.286124</v>
      </c>
      <c r="D4" s="9">
        <v>0.45825</v>
      </c>
      <c r="E4" s="9">
        <v>0.372826</v>
      </c>
      <c r="F4" s="8">
        <v>40.988894</v>
      </c>
      <c r="H4" s="10" t="s">
        <v>9</v>
      </c>
      <c r="I4" s="8"/>
      <c r="J4" s="8"/>
      <c r="K4" s="9"/>
      <c r="L4" s="9"/>
      <c r="M4" s="8"/>
    </row>
    <row r="5" spans="1:13">
      <c r="A5" s="7" t="s">
        <v>10</v>
      </c>
      <c r="B5" s="8">
        <v>0.000856</v>
      </c>
      <c r="C5" s="8">
        <v>0.000856</v>
      </c>
      <c r="D5" s="9">
        <v>0.000941</v>
      </c>
      <c r="E5" s="9">
        <v>0.00094</v>
      </c>
      <c r="F5" s="8">
        <v>0.122611</v>
      </c>
      <c r="H5" s="7" t="s">
        <v>10</v>
      </c>
      <c r="I5" s="8">
        <v>0.000856</v>
      </c>
      <c r="J5" s="8">
        <v>0.000856</v>
      </c>
      <c r="K5" s="9">
        <v>0.000941</v>
      </c>
      <c r="L5" s="9">
        <v>0.00094</v>
      </c>
      <c r="M5" s="8">
        <v>0.122611</v>
      </c>
    </row>
    <row r="6" spans="1:13">
      <c r="A6" s="7" t="s">
        <v>11</v>
      </c>
      <c r="B6" s="8">
        <v>0.001821</v>
      </c>
      <c r="C6" s="8">
        <v>0.001821</v>
      </c>
      <c r="D6" s="9">
        <v>0.002004</v>
      </c>
      <c r="E6" s="9">
        <v>0.002002</v>
      </c>
      <c r="F6" s="8">
        <v>0.26092</v>
      </c>
      <c r="H6" s="7" t="s">
        <v>11</v>
      </c>
      <c r="I6" s="8">
        <v>0.001821</v>
      </c>
      <c r="J6" s="8">
        <v>0.001821</v>
      </c>
      <c r="K6" s="9">
        <v>0.002004</v>
      </c>
      <c r="L6" s="9">
        <v>0.002002</v>
      </c>
      <c r="M6" s="8">
        <v>0.26092</v>
      </c>
    </row>
    <row r="7" spans="1:13">
      <c r="A7" s="7" t="s">
        <v>12</v>
      </c>
      <c r="B7" s="8">
        <v>0.001849</v>
      </c>
      <c r="C7" s="8">
        <v>0.001849</v>
      </c>
      <c r="D7" s="9">
        <v>0.002035</v>
      </c>
      <c r="E7" s="9">
        <v>0.002033</v>
      </c>
      <c r="F7" s="8">
        <v>0.264916</v>
      </c>
      <c r="H7" s="7" t="s">
        <v>12</v>
      </c>
      <c r="I7" s="8">
        <v>0.001849</v>
      </c>
      <c r="J7" s="8">
        <v>0.001849</v>
      </c>
      <c r="K7" s="9">
        <v>0.002035</v>
      </c>
      <c r="L7" s="9">
        <v>0.002033</v>
      </c>
      <c r="M7" s="8">
        <v>0.264916</v>
      </c>
    </row>
    <row r="8" spans="1:13">
      <c r="A8" s="2" t="s">
        <v>13</v>
      </c>
      <c r="B8" s="8">
        <v>0.001745</v>
      </c>
      <c r="C8" s="8">
        <v>0.001745</v>
      </c>
      <c r="D8" s="9">
        <v>0.00192</v>
      </c>
      <c r="E8" s="9">
        <v>0.001918</v>
      </c>
      <c r="F8" s="8">
        <v>0.249942</v>
      </c>
      <c r="H8" s="2" t="s">
        <v>13</v>
      </c>
      <c r="I8" s="8">
        <v>0.001745</v>
      </c>
      <c r="J8" s="8">
        <v>0.001745</v>
      </c>
      <c r="K8" s="9">
        <v>0.00192</v>
      </c>
      <c r="L8" s="9">
        <v>0.001918</v>
      </c>
      <c r="M8" s="8">
        <v>0.249942</v>
      </c>
    </row>
    <row r="9" spans="1:13">
      <c r="A9" s="7" t="s">
        <v>14</v>
      </c>
      <c r="B9" s="8">
        <v>0.000414</v>
      </c>
      <c r="C9" s="8">
        <v>0.000414</v>
      </c>
      <c r="D9" s="9">
        <v>0.000455</v>
      </c>
      <c r="E9" s="9">
        <v>0.000455</v>
      </c>
      <c r="F9" s="8">
        <v>0.059271</v>
      </c>
      <c r="H9" s="7" t="s">
        <v>14</v>
      </c>
      <c r="I9" s="8">
        <v>0.000414</v>
      </c>
      <c r="J9" s="8">
        <v>0.000414</v>
      </c>
      <c r="K9" s="9">
        <v>0.000455</v>
      </c>
      <c r="L9" s="9">
        <v>0.000455</v>
      </c>
      <c r="M9" s="8">
        <v>0.059271</v>
      </c>
    </row>
    <row r="10" spans="1:13">
      <c r="A10" s="10" t="s">
        <v>15</v>
      </c>
      <c r="B10" s="8">
        <v>0.030712</v>
      </c>
      <c r="C10" s="8">
        <v>0.030712</v>
      </c>
      <c r="D10" s="9">
        <v>0.034908</v>
      </c>
      <c r="E10" s="9">
        <v>0.034309</v>
      </c>
      <c r="F10" s="8">
        <v>4.399671</v>
      </c>
      <c r="H10" s="10" t="s">
        <v>15</v>
      </c>
      <c r="I10" s="8"/>
      <c r="J10" s="8"/>
      <c r="K10" s="9"/>
      <c r="L10" s="9"/>
      <c r="M10" s="8"/>
    </row>
    <row r="11" s="1" customFormat="1" spans="1:13">
      <c r="A11" s="11" t="s">
        <v>16</v>
      </c>
      <c r="B11" s="12">
        <f>QUARTILE(B3:B10,1)</f>
        <v>0.00152275</v>
      </c>
      <c r="C11" s="12">
        <f>QUARTILE(C3:C10,1)</f>
        <v>0.00152275</v>
      </c>
      <c r="D11" s="13">
        <f>QUARTILE(D3:D10,1)</f>
        <v>0.00167525</v>
      </c>
      <c r="E11" s="13">
        <f>QUARTILE(E3:E10,1)</f>
        <v>0.0016735</v>
      </c>
      <c r="F11" s="12">
        <f>QUARTILE(F3:F10,1)</f>
        <v>0.21810925</v>
      </c>
      <c r="H11" s="14" t="s">
        <v>17</v>
      </c>
      <c r="I11" s="15">
        <f t="shared" ref="I11" si="0">QUARTILE(I3:I10,1)</f>
        <v>0.00107825</v>
      </c>
      <c r="J11" s="15">
        <f t="shared" ref="J11:K11" si="1">QUARTILE(J3:J10,1)</f>
        <v>0.00107825</v>
      </c>
      <c r="K11" s="16">
        <f t="shared" si="1"/>
        <v>0.00118575</v>
      </c>
      <c r="L11" s="13">
        <f t="shared" ref="L11:M11" si="2">QUARTILE(L3:L10,1)</f>
        <v>0.0011845</v>
      </c>
      <c r="M11" s="15">
        <f t="shared" si="2"/>
        <v>0.15444375</v>
      </c>
    </row>
    <row r="12" s="1" customFormat="1" spans="1:13">
      <c r="A12" s="11" t="s">
        <v>18</v>
      </c>
      <c r="B12" s="12">
        <f>QUARTILE(B3:B11,3)</f>
        <v>0.001849</v>
      </c>
      <c r="C12" s="12">
        <f>QUARTILE(C3:C11,3)</f>
        <v>0.001849</v>
      </c>
      <c r="D12" s="13">
        <f>QUARTILE(D3:D11,3)</f>
        <v>0.002035</v>
      </c>
      <c r="E12" s="13">
        <f>QUARTILE(E3:E11,3)</f>
        <v>0.002033</v>
      </c>
      <c r="F12" s="12">
        <f>QUARTILE(F3:F11,3)</f>
        <v>0.264916</v>
      </c>
      <c r="H12" s="14" t="s">
        <v>19</v>
      </c>
      <c r="I12" s="15">
        <f t="shared" ref="I12:K12" si="3">QUARTILE(I3:I10,3)</f>
        <v>0.001802</v>
      </c>
      <c r="J12" s="15">
        <f t="shared" si="3"/>
        <v>0.001802</v>
      </c>
      <c r="K12" s="16">
        <f t="shared" si="3"/>
        <v>0.001983</v>
      </c>
      <c r="L12" s="13">
        <f t="shared" ref="L12:M12" si="4">QUARTILE(L3:L10,3)</f>
        <v>0.001981</v>
      </c>
      <c r="M12" s="15">
        <f t="shared" si="4"/>
        <v>0.2581755</v>
      </c>
    </row>
    <row r="13" spans="1:13">
      <c r="A13" s="14" t="s">
        <v>20</v>
      </c>
      <c r="B13" s="15">
        <f>B12-B11</f>
        <v>0.00032625</v>
      </c>
      <c r="C13" s="15">
        <f>C12-C11</f>
        <v>0.00032625</v>
      </c>
      <c r="D13" s="16">
        <f>D12-D11</f>
        <v>0.00035975</v>
      </c>
      <c r="E13" s="16">
        <f>E12-E11</f>
        <v>0.0003595</v>
      </c>
      <c r="F13" s="15">
        <f>F12-F11</f>
        <v>0.04680675</v>
      </c>
      <c r="H13" s="14" t="s">
        <v>21</v>
      </c>
      <c r="I13" s="15">
        <f t="shared" ref="I13" si="5">I12-I11</f>
        <v>0.00072375</v>
      </c>
      <c r="J13" s="15">
        <f t="shared" ref="J13:K13" si="6">J12-J11</f>
        <v>0.00072375</v>
      </c>
      <c r="K13" s="16">
        <f t="shared" si="6"/>
        <v>0.00079725</v>
      </c>
      <c r="L13" s="13">
        <f t="shared" ref="L13:M13" si="7">L12-L11</f>
        <v>0.0007965</v>
      </c>
      <c r="M13" s="15">
        <f t="shared" si="7"/>
        <v>0.10373175</v>
      </c>
    </row>
    <row r="14" s="1" customFormat="1" spans="1:13">
      <c r="A14" s="14" t="s">
        <v>22</v>
      </c>
      <c r="B14" s="15">
        <f>B11-(1.5*B13)</f>
        <v>0.001033375</v>
      </c>
      <c r="C14" s="15">
        <f>C11-(1.5*C13)</f>
        <v>0.001033375</v>
      </c>
      <c r="D14" s="16">
        <f>D11-(1.5*D13)</f>
        <v>0.001135625</v>
      </c>
      <c r="E14" s="16">
        <f>E11-(1.5*E13)</f>
        <v>0.00113425</v>
      </c>
      <c r="F14" s="15">
        <f>F11-(1.5*F13)</f>
        <v>0.147899125</v>
      </c>
      <c r="H14" s="14" t="s">
        <v>23</v>
      </c>
      <c r="I14" s="15">
        <f t="shared" ref="I14" si="8">(MAX(I3:I10)-MIN(I3:I10))/(2*I13/POWER(COUNT(I3:I10),(1/3)))</f>
        <v>1.80142870515656</v>
      </c>
      <c r="J14" s="15">
        <f t="shared" ref="J14:K14" si="9">(MAX(J3:J10)-MIN(J3:J10))/(2*J13/POWER(COUNT(J3:J10),(1/3)))</f>
        <v>1.80142870515656</v>
      </c>
      <c r="K14" s="19">
        <f t="shared" si="9"/>
        <v>1.80059613463454</v>
      </c>
      <c r="L14" s="15">
        <f t="shared" ref="L14:M14" si="10">(MAX(L3:L10)-MIN(L3:L10))/(2*L13/POWER(COUNT(L3:L10),(1/3)))</f>
        <v>1.80001022943447</v>
      </c>
      <c r="M14" s="15">
        <f t="shared" si="10"/>
        <v>1.80119280891803</v>
      </c>
    </row>
    <row r="15" s="1" customFormat="1" spans="1:6">
      <c r="A15" s="14" t="s">
        <v>24</v>
      </c>
      <c r="B15" s="15">
        <f>B12+(1.5*B13)</f>
        <v>0.002338375</v>
      </c>
      <c r="C15" s="15">
        <f>C12+(1.5*C13)</f>
        <v>0.002338375</v>
      </c>
      <c r="D15" s="17">
        <f>D12+(1.5*D13)</f>
        <v>0.002574625</v>
      </c>
      <c r="E15" s="16">
        <f>E12+(1.5*E13)</f>
        <v>0.00257225</v>
      </c>
      <c r="F15" s="15">
        <f>F12+(1.5*F13)</f>
        <v>0.335126125</v>
      </c>
    </row>
    <row r="17" spans="1:13">
      <c r="A17" s="2" t="s">
        <v>25</v>
      </c>
      <c r="B17" s="2"/>
      <c r="C17" s="2"/>
      <c r="D17" s="2"/>
      <c r="E17" s="2"/>
      <c r="F17" s="2"/>
      <c r="H17" s="3" t="s">
        <v>26</v>
      </c>
      <c r="I17" s="2"/>
      <c r="J17" s="2"/>
      <c r="K17" s="2"/>
      <c r="L17" s="2"/>
      <c r="M17" s="2"/>
    </row>
    <row r="18" spans="1:13">
      <c r="A18" s="4" t="s">
        <v>2</v>
      </c>
      <c r="B18" s="5" t="s">
        <v>3</v>
      </c>
      <c r="C18" s="5" t="s">
        <v>4</v>
      </c>
      <c r="D18" s="6" t="s">
        <v>5</v>
      </c>
      <c r="E18" s="6" t="s">
        <v>6</v>
      </c>
      <c r="F18" s="18" t="s">
        <v>7</v>
      </c>
      <c r="H18" s="4" t="s">
        <v>2</v>
      </c>
      <c r="I18" s="5" t="s">
        <v>3</v>
      </c>
      <c r="J18" s="5" t="s">
        <v>4</v>
      </c>
      <c r="K18" s="6" t="s">
        <v>5</v>
      </c>
      <c r="L18" s="6" t="s">
        <v>6</v>
      </c>
      <c r="M18" s="18" t="s">
        <v>7</v>
      </c>
    </row>
    <row r="19" spans="1:13">
      <c r="A19" s="7" t="s">
        <v>8</v>
      </c>
      <c r="B19" s="8">
        <v>0.017946</v>
      </c>
      <c r="C19" s="8">
        <v>0.019922</v>
      </c>
      <c r="D19" s="9">
        <v>0.020205</v>
      </c>
      <c r="E19" s="9">
        <v>0.01998</v>
      </c>
      <c r="F19" s="8">
        <v>2.592363</v>
      </c>
      <c r="H19" s="7" t="s">
        <v>8</v>
      </c>
      <c r="I19" s="8">
        <v>0.017946</v>
      </c>
      <c r="J19" s="8">
        <v>0.019922</v>
      </c>
      <c r="K19" s="9">
        <v>0.020205</v>
      </c>
      <c r="L19" s="9">
        <v>0.01998</v>
      </c>
      <c r="M19" s="8">
        <v>2.592363</v>
      </c>
    </row>
    <row r="20" spans="1:13">
      <c r="A20" s="10" t="s">
        <v>9</v>
      </c>
      <c r="B20" s="8">
        <v>0.282538</v>
      </c>
      <c r="C20" s="8">
        <v>0.282887</v>
      </c>
      <c r="D20" s="9">
        <v>0.455879</v>
      </c>
      <c r="E20" s="9">
        <v>0.371116</v>
      </c>
      <c r="F20" s="8">
        <v>40.812837</v>
      </c>
      <c r="H20" s="10" t="s">
        <v>9</v>
      </c>
      <c r="I20" s="8"/>
      <c r="J20" s="8"/>
      <c r="K20" s="9"/>
      <c r="L20" s="9"/>
      <c r="M20" s="8"/>
    </row>
    <row r="21" spans="1:13">
      <c r="A21" s="7" t="s">
        <v>10</v>
      </c>
      <c r="B21" s="8">
        <v>0.015287</v>
      </c>
      <c r="C21" s="8">
        <v>0.016679</v>
      </c>
      <c r="D21" s="9">
        <v>0.017139</v>
      </c>
      <c r="E21" s="9">
        <v>0.016994</v>
      </c>
      <c r="F21" s="8">
        <v>2.208167</v>
      </c>
      <c r="H21" s="7" t="s">
        <v>10</v>
      </c>
      <c r="I21" s="8">
        <v>0.015287</v>
      </c>
      <c r="J21" s="8">
        <v>0.016679</v>
      </c>
      <c r="K21" s="9">
        <v>0.017139</v>
      </c>
      <c r="L21" s="9">
        <v>0.016994</v>
      </c>
      <c r="M21" s="8">
        <v>2.208167</v>
      </c>
    </row>
    <row r="22" spans="1:13">
      <c r="A22" s="7" t="s">
        <v>11</v>
      </c>
      <c r="B22" s="8">
        <v>0.01798</v>
      </c>
      <c r="C22" s="8">
        <v>0.019964</v>
      </c>
      <c r="D22" s="9">
        <v>0.020244</v>
      </c>
      <c r="E22" s="9">
        <v>0.020017</v>
      </c>
      <c r="F22" s="8">
        <v>2.597219</v>
      </c>
      <c r="H22" s="7" t="s">
        <v>11</v>
      </c>
      <c r="I22" s="8">
        <v>0.01798</v>
      </c>
      <c r="J22" s="8">
        <v>0.019964</v>
      </c>
      <c r="K22" s="9">
        <v>0.020244</v>
      </c>
      <c r="L22" s="9">
        <v>0.020017</v>
      </c>
      <c r="M22" s="8">
        <v>2.597219</v>
      </c>
    </row>
    <row r="23" spans="1:13">
      <c r="A23" s="7" t="s">
        <v>27</v>
      </c>
      <c r="B23" s="8">
        <v>0.023778</v>
      </c>
      <c r="C23" s="8">
        <v>0.027139</v>
      </c>
      <c r="D23" s="9">
        <v>0.027042</v>
      </c>
      <c r="E23" s="9">
        <v>0.026582</v>
      </c>
      <c r="F23" s="8">
        <v>3.434804</v>
      </c>
      <c r="H23" s="7" t="s">
        <v>27</v>
      </c>
      <c r="I23" s="8">
        <v>0.023778</v>
      </c>
      <c r="J23" s="8">
        <v>0.027139</v>
      </c>
      <c r="K23" s="9">
        <v>0.027042</v>
      </c>
      <c r="L23" s="9">
        <v>0.026582</v>
      </c>
      <c r="M23" s="8">
        <v>3.434804</v>
      </c>
    </row>
    <row r="24" spans="1:13">
      <c r="A24" s="2" t="s">
        <v>13</v>
      </c>
      <c r="B24" s="8">
        <v>0.017946</v>
      </c>
      <c r="C24" s="8">
        <v>0.019922</v>
      </c>
      <c r="D24" s="9">
        <v>0.020205</v>
      </c>
      <c r="E24" s="9">
        <v>0.01998</v>
      </c>
      <c r="F24" s="8">
        <v>2.592363</v>
      </c>
      <c r="H24" s="2" t="s">
        <v>13</v>
      </c>
      <c r="I24" s="8">
        <v>0.017946</v>
      </c>
      <c r="J24" s="8">
        <v>0.019922</v>
      </c>
      <c r="K24" s="9">
        <v>0.020205</v>
      </c>
      <c r="L24" s="9">
        <v>0.01998</v>
      </c>
      <c r="M24" s="8">
        <v>2.592363</v>
      </c>
    </row>
    <row r="25" spans="1:13">
      <c r="A25" s="7" t="s">
        <v>14</v>
      </c>
      <c r="B25" s="8">
        <v>0.015589</v>
      </c>
      <c r="C25" s="8">
        <v>0.016945</v>
      </c>
      <c r="D25" s="9">
        <v>0.017481</v>
      </c>
      <c r="E25" s="9">
        <v>0.017333</v>
      </c>
      <c r="F25" s="8">
        <v>2.251802</v>
      </c>
      <c r="H25" s="7" t="s">
        <v>14</v>
      </c>
      <c r="I25" s="8">
        <v>0.015589</v>
      </c>
      <c r="J25" s="8">
        <v>0.016945</v>
      </c>
      <c r="K25" s="9">
        <v>0.017481</v>
      </c>
      <c r="L25" s="9">
        <v>0.017333</v>
      </c>
      <c r="M25" s="8">
        <v>2.251802</v>
      </c>
    </row>
    <row r="26" spans="1:13">
      <c r="A26" s="7" t="s">
        <v>15</v>
      </c>
      <c r="B26" s="8">
        <v>0.023003</v>
      </c>
      <c r="C26" s="8">
        <v>0.024608</v>
      </c>
      <c r="D26" s="9">
        <v>0.02582</v>
      </c>
      <c r="E26" s="9">
        <v>0.025646</v>
      </c>
      <c r="F26" s="8">
        <v>3.322797</v>
      </c>
      <c r="H26" s="7" t="s">
        <v>15</v>
      </c>
      <c r="I26" s="8">
        <v>0.023003</v>
      </c>
      <c r="J26" s="8">
        <v>0.024608</v>
      </c>
      <c r="K26" s="9">
        <v>0.02582</v>
      </c>
      <c r="L26" s="9">
        <v>0.025646</v>
      </c>
      <c r="M26" s="8">
        <v>3.322797</v>
      </c>
    </row>
    <row r="27" s="1" customFormat="1" spans="1:13">
      <c r="A27" s="11" t="s">
        <v>16</v>
      </c>
      <c r="B27" s="12">
        <f>QUARTILE(B19:B26,1)</f>
        <v>0.01735675</v>
      </c>
      <c r="C27" s="12">
        <f>QUARTILE(C19:C26,1)</f>
        <v>0.01917775</v>
      </c>
      <c r="D27" s="13">
        <f>QUARTILE(D19:D26,1)</f>
        <v>0.019524</v>
      </c>
      <c r="E27" s="13">
        <f>QUARTILE(E19:E26,1)</f>
        <v>0.01931825</v>
      </c>
      <c r="F27" s="12">
        <f>QUARTILE(F19:F26,1)</f>
        <v>2.50722275</v>
      </c>
      <c r="H27" s="14" t="s">
        <v>17</v>
      </c>
      <c r="I27" s="15">
        <f t="shared" ref="I27" si="11">QUARTILE(I19:I26,1)</f>
        <v>0.0167675</v>
      </c>
      <c r="J27" s="15">
        <f t="shared" ref="J27:K27" si="12">QUARTILE(J19:J26,1)</f>
        <v>0.0184335</v>
      </c>
      <c r="K27" s="16">
        <f t="shared" si="12"/>
        <v>0.018843</v>
      </c>
      <c r="L27" s="16">
        <f t="shared" ref="L27" si="13">QUARTILE(L19:L26,1)</f>
        <v>0.0186565</v>
      </c>
      <c r="M27" s="15">
        <f t="shared" ref="M27" si="14">QUARTILE(M19:M26,1)</f>
        <v>2.4220825</v>
      </c>
    </row>
    <row r="28" s="1" customFormat="1" spans="1:13">
      <c r="A28" s="11" t="s">
        <v>18</v>
      </c>
      <c r="B28" s="12">
        <f>QUARTILE(B19:B27,3)</f>
        <v>0.023003</v>
      </c>
      <c r="C28" s="12">
        <f>QUARTILE(C19:C27,3)</f>
        <v>0.024608</v>
      </c>
      <c r="D28" s="13">
        <f>QUARTILE(D19:D27,3)</f>
        <v>0.02582</v>
      </c>
      <c r="E28" s="13">
        <f>QUARTILE(E19:E27,3)</f>
        <v>0.025646</v>
      </c>
      <c r="F28" s="12">
        <f>QUARTILE(F19:F27,3)</f>
        <v>3.322797</v>
      </c>
      <c r="H28" s="14" t="s">
        <v>19</v>
      </c>
      <c r="I28" s="15">
        <f t="shared" ref="I28:K28" si="15">QUARTILE(I19:I26,3)</f>
        <v>0.0204915</v>
      </c>
      <c r="J28" s="15">
        <f t="shared" si="15"/>
        <v>0.022286</v>
      </c>
      <c r="K28" s="16">
        <f t="shared" si="15"/>
        <v>0.023032</v>
      </c>
      <c r="L28" s="16">
        <f t="shared" ref="L28:M28" si="16">QUARTILE(L19:L26,3)</f>
        <v>0.0228315</v>
      </c>
      <c r="M28" s="15">
        <f t="shared" si="16"/>
        <v>2.960008</v>
      </c>
    </row>
    <row r="29" s="1" customFormat="1" spans="1:13">
      <c r="A29" s="14" t="s">
        <v>20</v>
      </c>
      <c r="B29" s="15">
        <f>B28-B27</f>
        <v>0.00564625</v>
      </c>
      <c r="C29" s="15">
        <f>C28-C27</f>
        <v>0.00543025</v>
      </c>
      <c r="D29" s="16">
        <f>D28-D27</f>
        <v>0.006296</v>
      </c>
      <c r="E29" s="16">
        <f>E28-E27</f>
        <v>0.00632775</v>
      </c>
      <c r="F29" s="15">
        <f>F28-F27</f>
        <v>0.81557425</v>
      </c>
      <c r="H29" s="14" t="s">
        <v>21</v>
      </c>
      <c r="I29" s="15">
        <f t="shared" ref="I29" si="17">I28-I27</f>
        <v>0.003724</v>
      </c>
      <c r="J29" s="15">
        <f t="shared" ref="J29:K29" si="18">J28-J27</f>
        <v>0.0038525</v>
      </c>
      <c r="K29" s="16">
        <f t="shared" si="18"/>
        <v>0.004189</v>
      </c>
      <c r="L29" s="16">
        <f t="shared" ref="L29" si="19">L28-L27</f>
        <v>0.004175</v>
      </c>
      <c r="M29" s="15">
        <f t="shared" ref="M29" si="20">M28-M27</f>
        <v>0.5379255</v>
      </c>
    </row>
    <row r="30" s="1" customFormat="1" spans="1:13">
      <c r="A30" s="14" t="s">
        <v>22</v>
      </c>
      <c r="B30" s="15">
        <f>B27-(1.5*B29)</f>
        <v>0.008887375</v>
      </c>
      <c r="C30" s="15">
        <f>C27-(1.5*C29)</f>
        <v>0.011032375</v>
      </c>
      <c r="D30" s="16">
        <f>D27-(1.5*D29)</f>
        <v>0.01008</v>
      </c>
      <c r="E30" s="16">
        <f>E27-(1.5*E29)</f>
        <v>0.00982662500000001</v>
      </c>
      <c r="F30" s="15">
        <f>F27-(1.5*F29)</f>
        <v>1.283861375</v>
      </c>
      <c r="H30" s="14" t="s">
        <v>23</v>
      </c>
      <c r="I30" s="15">
        <f t="shared" ref="I30" si="21">(MAX(I19:I26)-MIN(I19:I26))/(2*I29/POWER(COUNT(I19:I26),(1/3)))</f>
        <v>2.18081346306664</v>
      </c>
      <c r="J30" s="15">
        <f t="shared" ref="J30:K30" si="22">(MAX(J19:J26)-MIN(J19:J26))/(2*J29/POWER(COUNT(J19:J26),(1/3)))</f>
        <v>2.59691890613876</v>
      </c>
      <c r="K30" s="19">
        <f t="shared" si="22"/>
        <v>2.26113123692945</v>
      </c>
      <c r="L30" s="20">
        <f t="shared" ref="L30" si="23">(MAX(L19:L26)-MIN(L19:L26))/(2*L29/POWER(COUNT(L19:L26),(1/3)))</f>
        <v>2.19654900364331</v>
      </c>
      <c r="M30" s="15">
        <f t="shared" ref="M30" si="24">(MAX(M19:M26)-MIN(M19:M26))/(2*M29/POWER(COUNT(M19:M26),(1/3)))</f>
        <v>2.18103823600329</v>
      </c>
    </row>
    <row r="31" s="1" customFormat="1" spans="1:6">
      <c r="A31" s="14" t="s">
        <v>24</v>
      </c>
      <c r="B31" s="15">
        <f>B28+(1.5*B29)</f>
        <v>0.031472375</v>
      </c>
      <c r="C31" s="15">
        <f>C28+(1.5*C29)</f>
        <v>0.032753375</v>
      </c>
      <c r="D31" s="17">
        <f>D28+(1.5*D29)</f>
        <v>0.035264</v>
      </c>
      <c r="E31" s="16">
        <f>E28+(1.5*E29)</f>
        <v>0.035137625</v>
      </c>
      <c r="F31" s="15">
        <f>F28+(1.5*F29)</f>
        <v>4.546158375</v>
      </c>
    </row>
    <row r="33" spans="1:13">
      <c r="A33" s="2" t="s">
        <v>28</v>
      </c>
      <c r="B33" s="2"/>
      <c r="C33" s="2"/>
      <c r="D33" s="2"/>
      <c r="E33" s="2"/>
      <c r="F33" s="2"/>
      <c r="H33" s="3" t="s">
        <v>29</v>
      </c>
      <c r="I33" s="2"/>
      <c r="J33" s="2"/>
      <c r="K33" s="2"/>
      <c r="L33" s="2"/>
      <c r="M33" s="2"/>
    </row>
    <row r="34" spans="1:13">
      <c r="A34" s="4" t="s">
        <v>2</v>
      </c>
      <c r="B34" s="5" t="s">
        <v>3</v>
      </c>
      <c r="C34" s="5" t="s">
        <v>4</v>
      </c>
      <c r="D34" s="6" t="s">
        <v>5</v>
      </c>
      <c r="E34" s="6" t="s">
        <v>6</v>
      </c>
      <c r="F34" s="5" t="s">
        <v>7</v>
      </c>
      <c r="H34" s="4" t="s">
        <v>2</v>
      </c>
      <c r="I34" s="5" t="s">
        <v>3</v>
      </c>
      <c r="J34" s="5" t="s">
        <v>4</v>
      </c>
      <c r="K34" s="6" t="s">
        <v>5</v>
      </c>
      <c r="L34" s="6" t="s">
        <v>6</v>
      </c>
      <c r="M34" s="5" t="s">
        <v>7</v>
      </c>
    </row>
    <row r="35" spans="1:13">
      <c r="A35" s="7" t="s">
        <v>8</v>
      </c>
      <c r="B35" s="8">
        <v>0.087269</v>
      </c>
      <c r="C35" s="8">
        <v>0.093854</v>
      </c>
      <c r="D35" s="9">
        <v>0.089441</v>
      </c>
      <c r="E35" s="9">
        <v>0.094347</v>
      </c>
      <c r="F35" s="8">
        <v>13.403728</v>
      </c>
      <c r="H35" s="7" t="s">
        <v>8</v>
      </c>
      <c r="I35" s="8">
        <v>0.087269</v>
      </c>
      <c r="J35" s="8">
        <v>0.093854</v>
      </c>
      <c r="K35" s="9">
        <v>0.089441</v>
      </c>
      <c r="L35" s="9">
        <v>0.094347</v>
      </c>
      <c r="M35" s="8">
        <v>13.403728</v>
      </c>
    </row>
    <row r="36" spans="1:13">
      <c r="A36" s="10" t="s">
        <v>9</v>
      </c>
      <c r="B36" s="8">
        <v>0.286787</v>
      </c>
      <c r="C36" s="8">
        <v>0.288859</v>
      </c>
      <c r="D36" s="9">
        <v>0.476659</v>
      </c>
      <c r="E36" s="9">
        <v>0.384052</v>
      </c>
      <c r="F36" s="8">
        <v>44.047879</v>
      </c>
      <c r="H36" s="10" t="s">
        <v>9</v>
      </c>
      <c r="I36" s="8"/>
      <c r="J36" s="8"/>
      <c r="K36" s="9"/>
      <c r="L36" s="9"/>
      <c r="M36" s="8"/>
    </row>
    <row r="37" spans="1:13">
      <c r="A37" s="7" t="s">
        <v>10</v>
      </c>
      <c r="B37" s="8">
        <v>0.105336</v>
      </c>
      <c r="C37" s="8">
        <v>0.111305</v>
      </c>
      <c r="D37" s="9">
        <v>0.105901</v>
      </c>
      <c r="E37" s="9">
        <v>0.112588</v>
      </c>
      <c r="F37" s="8">
        <v>16.178705</v>
      </c>
      <c r="H37" s="7" t="s">
        <v>10</v>
      </c>
      <c r="I37" s="8">
        <v>0.105336</v>
      </c>
      <c r="J37" s="8">
        <v>0.111305</v>
      </c>
      <c r="K37" s="9">
        <v>0.105901</v>
      </c>
      <c r="L37" s="9">
        <v>0.112588</v>
      </c>
      <c r="M37" s="8">
        <v>16.178705</v>
      </c>
    </row>
    <row r="38" spans="1:13">
      <c r="A38" s="7" t="s">
        <v>30</v>
      </c>
      <c r="B38" s="8">
        <v>0.078998</v>
      </c>
      <c r="C38" s="8">
        <v>0.08633</v>
      </c>
      <c r="D38" s="9">
        <v>0.081636</v>
      </c>
      <c r="E38" s="9">
        <v>0.085842</v>
      </c>
      <c r="F38" s="8">
        <v>12.133367</v>
      </c>
      <c r="H38" s="7" t="s">
        <v>30</v>
      </c>
      <c r="I38" s="8">
        <v>0.078998</v>
      </c>
      <c r="J38" s="8">
        <v>0.08633</v>
      </c>
      <c r="K38" s="9">
        <v>0.081636</v>
      </c>
      <c r="L38" s="9">
        <v>0.085842</v>
      </c>
      <c r="M38" s="8">
        <v>12.133367</v>
      </c>
    </row>
    <row r="39" spans="1:13">
      <c r="A39" s="7" t="s">
        <v>31</v>
      </c>
      <c r="B39" s="8">
        <v>0.043754</v>
      </c>
      <c r="C39" s="8">
        <v>0.056098</v>
      </c>
      <c r="D39" s="9">
        <v>0.047012</v>
      </c>
      <c r="E39" s="9">
        <v>0.048698</v>
      </c>
      <c r="F39" s="8">
        <v>6.720254</v>
      </c>
      <c r="H39" s="7" t="s">
        <v>31</v>
      </c>
      <c r="I39" s="8">
        <v>0.043754</v>
      </c>
      <c r="J39" s="8">
        <v>0.056098</v>
      </c>
      <c r="K39" s="9">
        <v>0.047012</v>
      </c>
      <c r="L39" s="9">
        <v>0.048698</v>
      </c>
      <c r="M39" s="8">
        <v>6.720254</v>
      </c>
    </row>
    <row r="40" spans="1:13">
      <c r="A40" s="2" t="s">
        <v>13</v>
      </c>
      <c r="B40" s="8">
        <v>0.087269</v>
      </c>
      <c r="C40" s="8">
        <v>0.093854</v>
      </c>
      <c r="D40" s="9">
        <v>0.089441</v>
      </c>
      <c r="E40" s="9">
        <v>0.094347</v>
      </c>
      <c r="F40" s="8">
        <v>13.403728</v>
      </c>
      <c r="H40" s="2" t="s">
        <v>13</v>
      </c>
      <c r="I40" s="8">
        <v>0.087269</v>
      </c>
      <c r="J40" s="8">
        <v>0.093854</v>
      </c>
      <c r="K40" s="9">
        <v>0.089441</v>
      </c>
      <c r="L40" s="9">
        <v>0.094347</v>
      </c>
      <c r="M40" s="8">
        <v>13.403728</v>
      </c>
    </row>
    <row r="41" spans="1:13">
      <c r="A41" s="7" t="s">
        <v>14</v>
      </c>
      <c r="B41" s="8">
        <v>0.097709</v>
      </c>
      <c r="C41" s="8">
        <v>0.103774</v>
      </c>
      <c r="D41" s="9">
        <v>0.099053</v>
      </c>
      <c r="E41" s="9">
        <v>0.104946</v>
      </c>
      <c r="F41" s="8">
        <v>15.007245</v>
      </c>
      <c r="H41" s="7" t="s">
        <v>14</v>
      </c>
      <c r="I41" s="8">
        <v>0.097709</v>
      </c>
      <c r="J41" s="8">
        <v>0.103774</v>
      </c>
      <c r="K41" s="9">
        <v>0.099053</v>
      </c>
      <c r="L41" s="9">
        <v>0.104946</v>
      </c>
      <c r="M41" s="8">
        <v>15.007245</v>
      </c>
    </row>
    <row r="42" spans="1:13">
      <c r="A42" s="7" t="s">
        <v>32</v>
      </c>
      <c r="B42" s="8">
        <v>0.055716</v>
      </c>
      <c r="C42" s="8">
        <v>0.066021</v>
      </c>
      <c r="D42" s="9">
        <v>0.067061</v>
      </c>
      <c r="E42" s="9">
        <v>0.064049</v>
      </c>
      <c r="F42" s="8">
        <v>8.557556</v>
      </c>
      <c r="H42" s="7" t="s">
        <v>32</v>
      </c>
      <c r="I42" s="8">
        <v>0.055716</v>
      </c>
      <c r="J42" s="8">
        <v>0.066021</v>
      </c>
      <c r="K42" s="9">
        <v>0.067061</v>
      </c>
      <c r="L42" s="9">
        <v>0.064049</v>
      </c>
      <c r="M42" s="8">
        <v>8.557556</v>
      </c>
    </row>
    <row r="43" spans="1:13">
      <c r="A43" s="11" t="s">
        <v>16</v>
      </c>
      <c r="B43" s="12">
        <f>QUARTILE(B35:B42,1)</f>
        <v>0.0731775</v>
      </c>
      <c r="C43" s="12">
        <f>QUARTILE(C35:C42,1)</f>
        <v>0.08125275</v>
      </c>
      <c r="D43" s="13">
        <f>QUARTILE(D35:D42,1)</f>
        <v>0.07799225</v>
      </c>
      <c r="E43" s="13">
        <f>QUARTILE(E35:E42,1)</f>
        <v>0.08039375</v>
      </c>
      <c r="F43" s="12">
        <f>QUARTILE(F35:F42,1)</f>
        <v>11.23941425</v>
      </c>
      <c r="H43" s="14" t="s">
        <v>17</v>
      </c>
      <c r="I43" s="15">
        <f t="shared" ref="I43" si="25">QUARTILE(I35:I42,1)</f>
        <v>0.067357</v>
      </c>
      <c r="J43" s="15">
        <f t="shared" ref="J43:K43" si="26">QUARTILE(J35:J42,1)</f>
        <v>0.0761755</v>
      </c>
      <c r="K43" s="16">
        <f t="shared" si="26"/>
        <v>0.0743485</v>
      </c>
      <c r="L43" s="16">
        <f t="shared" ref="L43" si="27">QUARTILE(L35:L42,1)</f>
        <v>0.0749455</v>
      </c>
      <c r="M43" s="15">
        <f t="shared" ref="M43" si="28">QUARTILE(M35:M42,1)</f>
        <v>10.3454615</v>
      </c>
    </row>
    <row r="44" spans="1:13">
      <c r="A44" s="11" t="s">
        <v>18</v>
      </c>
      <c r="B44" s="12">
        <f>QUARTILE(B35:B43,3)</f>
        <v>0.097709</v>
      </c>
      <c r="C44" s="12">
        <f>QUARTILE(C35:C43,3)</f>
        <v>0.103774</v>
      </c>
      <c r="D44" s="13">
        <f>QUARTILE(D35:D43,3)</f>
        <v>0.099053</v>
      </c>
      <c r="E44" s="13">
        <f>QUARTILE(E35:E43,3)</f>
        <v>0.104946</v>
      </c>
      <c r="F44" s="12">
        <f>QUARTILE(F35:F43,3)</f>
        <v>15.007245</v>
      </c>
      <c r="H44" s="14" t="s">
        <v>19</v>
      </c>
      <c r="I44" s="15">
        <f t="shared" ref="I44:K44" si="29">QUARTILE(I35:I42,3)</f>
        <v>0.092489</v>
      </c>
      <c r="J44" s="15">
        <f t="shared" si="29"/>
        <v>0.098814</v>
      </c>
      <c r="K44" s="16">
        <f t="shared" si="29"/>
        <v>0.094247</v>
      </c>
      <c r="L44" s="16">
        <f t="shared" ref="L44:M44" si="30">QUARTILE(L35:L42,3)</f>
        <v>0.0996465</v>
      </c>
      <c r="M44" s="15">
        <f t="shared" si="30"/>
        <v>14.2054865</v>
      </c>
    </row>
    <row r="45" spans="1:13">
      <c r="A45" s="14" t="s">
        <v>20</v>
      </c>
      <c r="B45" s="15">
        <f>B44-B43</f>
        <v>0.0245315</v>
      </c>
      <c r="C45" s="15">
        <f>C44-C43</f>
        <v>0.02252125</v>
      </c>
      <c r="D45" s="16">
        <f>D44-D43</f>
        <v>0.02106075</v>
      </c>
      <c r="E45" s="16">
        <f>E44-E43</f>
        <v>0.02455225</v>
      </c>
      <c r="F45" s="15">
        <f>F44-F43</f>
        <v>3.76783075</v>
      </c>
      <c r="H45" s="14" t="s">
        <v>21</v>
      </c>
      <c r="I45" s="15">
        <f t="shared" ref="I45" si="31">I44-I43</f>
        <v>0.025132</v>
      </c>
      <c r="J45" s="15">
        <f t="shared" ref="J45:K45" si="32">J44-J43</f>
        <v>0.0226385</v>
      </c>
      <c r="K45" s="16">
        <f t="shared" si="32"/>
        <v>0.0198985</v>
      </c>
      <c r="L45" s="16">
        <f t="shared" ref="L45" si="33">L44-L43</f>
        <v>0.024701</v>
      </c>
      <c r="M45" s="15">
        <f t="shared" ref="M45" si="34">M44-M43</f>
        <v>3.860025</v>
      </c>
    </row>
    <row r="46" spans="1:13">
      <c r="A46" s="14" t="s">
        <v>22</v>
      </c>
      <c r="B46" s="15">
        <f>B43-(1.5*B45)</f>
        <v>0.03638025</v>
      </c>
      <c r="C46" s="15">
        <f>C43-(1.5*C45)</f>
        <v>0.047470875</v>
      </c>
      <c r="D46" s="16">
        <f>D43-(1.5*D45)</f>
        <v>0.046401125</v>
      </c>
      <c r="E46" s="16">
        <f>E43-(1.5*E45)</f>
        <v>0.043565375</v>
      </c>
      <c r="F46" s="15">
        <f>F43-(1.5*F45)</f>
        <v>5.587668125</v>
      </c>
      <c r="H46" s="14" t="s">
        <v>23</v>
      </c>
      <c r="I46" s="15">
        <f t="shared" ref="I46" si="35">(MAX(I35:I42)-MIN(I35:I42))/(2*I45/POWER(COUNT(I35:I42),(1/3)))</f>
        <v>2.34366799493652</v>
      </c>
      <c r="J46" s="15">
        <f t="shared" ref="J46:K46" si="36">(MAX(J35:J42)-MIN(J35:J42))/(2*J45/POWER(COUNT(J35:J42),(1/3)))</f>
        <v>2.33246884306194</v>
      </c>
      <c r="K46" s="19">
        <f t="shared" si="36"/>
        <v>2.83063056065239</v>
      </c>
      <c r="L46" s="20">
        <f t="shared" ref="L46" si="37">(MAX(L35:L42)-MIN(L35:L42))/(2*L45/POWER(COUNT(L35:L42),(1/3)))</f>
        <v>2.47393168833909</v>
      </c>
      <c r="M46" s="15">
        <f t="shared" ref="M46" si="38">(MAX(M35:M42)-MIN(M35:M42))/(2*M45/POWER(COUNT(M35:M42),(1/3)))</f>
        <v>2.3436850614471</v>
      </c>
    </row>
    <row r="47" spans="1:6">
      <c r="A47" s="14" t="s">
        <v>24</v>
      </c>
      <c r="B47" s="15">
        <f>B44+(1.5*B45)</f>
        <v>0.13450625</v>
      </c>
      <c r="C47" s="15">
        <f>C44+(1.5*C45)</f>
        <v>0.137555875</v>
      </c>
      <c r="D47" s="17">
        <f>D44+(1.5*D45)</f>
        <v>0.130644125</v>
      </c>
      <c r="E47" s="16">
        <f>E44+(1.5*E45)</f>
        <v>0.141774375</v>
      </c>
      <c r="F47" s="15">
        <f>F44+(1.5*F45)</f>
        <v>20.658991125</v>
      </c>
    </row>
  </sheetData>
  <mergeCells count="6">
    <mergeCell ref="A1:F1"/>
    <mergeCell ref="H1:M1"/>
    <mergeCell ref="A17:F17"/>
    <mergeCell ref="H17:M17"/>
    <mergeCell ref="A33:F33"/>
    <mergeCell ref="H33:M33"/>
  </mergeCells>
  <conditionalFormatting sqref="B3:B1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B2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B4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C2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C4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D2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D4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E2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:E4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:F2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F4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:I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:I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:J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5:J4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:K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:L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5:L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:M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:M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RubensCividatiTeles</dc:creator>
  <cp:lastModifiedBy>RubensCividatiTeles</cp:lastModifiedBy>
  <dcterms:created xsi:type="dcterms:W3CDTF">2021-02-27T01:24:00Z</dcterms:created>
  <dcterms:modified xsi:type="dcterms:W3CDTF">2021-02-27T21:26:28Z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