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nrdem\Documents\"/>
    </mc:Choice>
  </mc:AlternateContent>
  <xr:revisionPtr revIDLastSave="0" documentId="8_{530A9F92-018B-48EC-A91C-442B0C9FB482}" xr6:coauthVersionLast="44" xr6:coauthVersionMax="44" xr10:uidLastSave="{00000000-0000-0000-0000-000000000000}"/>
  <bookViews>
    <workbookView xWindow="-108" yWindow="-108" windowWidth="23256" windowHeight="12576" xr2:uid="{FFC38BD8-6D61-415C-91D5-FF799E778344}"/>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C5" i="1" l="1"/>
  <c r="AC9" i="1"/>
  <c r="Z9" i="1"/>
  <c r="W9" i="1"/>
  <c r="T9" i="1"/>
  <c r="Q9" i="1"/>
  <c r="N9" i="1"/>
  <c r="K9" i="1"/>
  <c r="H9" i="1"/>
  <c r="AC6" i="1"/>
  <c r="Z6" i="1"/>
  <c r="W6" i="1"/>
  <c r="T6" i="1"/>
  <c r="Q6" i="1"/>
  <c r="N6" i="1"/>
  <c r="K6" i="1"/>
  <c r="H6" i="1"/>
  <c r="AC12" i="1"/>
  <c r="Z12" i="1"/>
  <c r="W12" i="1"/>
  <c r="T12" i="1"/>
  <c r="Q12" i="1"/>
  <c r="N12" i="1"/>
  <c r="K12" i="1"/>
  <c r="H12" i="1"/>
  <c r="Z5" i="1"/>
  <c r="W5" i="1"/>
  <c r="T5" i="1"/>
  <c r="Q5" i="1"/>
  <c r="N5" i="1"/>
  <c r="K5" i="1"/>
  <c r="H5" i="1"/>
  <c r="AC15" i="1"/>
  <c r="Z15" i="1"/>
  <c r="W15" i="1"/>
  <c r="T15" i="1"/>
  <c r="Q15" i="1"/>
  <c r="N15" i="1"/>
  <c r="K15" i="1"/>
  <c r="H15" i="1"/>
  <c r="AC2" i="1"/>
  <c r="Z2" i="1"/>
  <c r="W2" i="1"/>
  <c r="T2" i="1"/>
  <c r="Q2" i="1"/>
  <c r="N2" i="1"/>
  <c r="K2" i="1"/>
  <c r="H2" i="1"/>
  <c r="AC3" i="1"/>
  <c r="Z3" i="1"/>
  <c r="W3" i="1"/>
  <c r="T3" i="1"/>
  <c r="Q3" i="1"/>
  <c r="N3" i="1"/>
  <c r="K3" i="1"/>
  <c r="H3" i="1"/>
  <c r="AC11" i="1"/>
  <c r="Z11" i="1"/>
  <c r="W11" i="1"/>
  <c r="T11" i="1"/>
  <c r="Q11" i="1"/>
  <c r="N11" i="1"/>
  <c r="K11" i="1"/>
  <c r="H11" i="1"/>
  <c r="AC14" i="1"/>
  <c r="Z14" i="1"/>
  <c r="W14" i="1"/>
  <c r="T14" i="1"/>
  <c r="Q14" i="1"/>
  <c r="N14" i="1"/>
  <c r="K14" i="1"/>
  <c r="H14" i="1"/>
  <c r="AC8" i="1"/>
  <c r="Z8" i="1"/>
  <c r="W8" i="1"/>
  <c r="T8" i="1"/>
  <c r="Q8" i="1"/>
  <c r="N8" i="1"/>
  <c r="K8" i="1"/>
  <c r="H8" i="1"/>
</calcChain>
</file>

<file path=xl/sharedStrings.xml><?xml version="1.0" encoding="utf-8"?>
<sst xmlns="http://schemas.openxmlformats.org/spreadsheetml/2006/main" count="68" uniqueCount="64">
  <si>
    <t>Hercules</t>
  </si>
  <si>
    <t>Chaac</t>
  </si>
  <si>
    <t>Thanatos</t>
  </si>
  <si>
    <t>Ah Muzen Cab</t>
  </si>
  <si>
    <t>Xbalanque</t>
  </si>
  <si>
    <t>Athena</t>
  </si>
  <si>
    <t>Sylvanus</t>
  </si>
  <si>
    <t>Kukulkan</t>
  </si>
  <si>
    <t>Anubis</t>
  </si>
  <si>
    <t>Every time Hercules takes damage from an enemy god he gains a stacking self buff that provides increased Physical Power.</t>
  </si>
  <si>
    <t>After 5 successful Basic Attacks, the next ability Chaac uses costs no Mana and has its cooldown reduced by 2s.</t>
  </si>
  <si>
    <t>Loki deals more damage from his Basic Attacks when hitting enemies from behind. His Basic Attacks also utilize a 5 swing progressive chain.</t>
  </si>
  <si>
    <t>Enemy gods within his ultimate's execute Health threshold are revealed to Thanatos. Dealing the killing blow to enemies also empowers Thanatos, healing him based on the max HP of his target and reducing his active cooldowns. Additionally, all of Thanatos' abilities cost Health and Mana to use.</t>
  </si>
  <si>
    <t>Enemies that successfully land a melee Basic Attack on Sylvanus have a 25% chance to be Rooted for 1s. This may only happen once every 12s. Additionally, Sylvanus' Basic Attacks hit enemies in an AoE.</t>
  </si>
  <si>
    <t>After using any ability, Athena's next Basic Attack is a ranged attack, hitting all enemies it passes through, and dealing an additional +15% of her Magical Power as damage. Reach's damage will trigger Basic Attack Item Effects, but not Ability ones.</t>
  </si>
  <si>
    <t>Enemies afflicted by Bees! take damage every .5s for 2s, are revealed on the minimap, and swarm nearby enemies. Basic Attacks refresh and extend the duration of Bees! by 1s. This damage does not trigger Item effects.</t>
  </si>
  <si>
    <t>As Xbalanque deals damage to enemy Gods he gains stacks of Dead of Night which increases his Physical Power permanently. For every 1500 damage dealt, after mitigations, Xbalanque gets 1 stack, up to 6 stacks.</t>
  </si>
  <si>
    <t>All of Anubis' abilities steal Physical and Magical Protection from the target and increase his Healing obtained from Magical Lifesteal. These effects stack on every tick of Anubis' abilities. Sorrow also grants Anubis an additional 30% reduction to all Crowd Control durations.</t>
  </si>
  <si>
    <t>Increases Magical Power by 5% of maximum Mana.</t>
  </si>
  <si>
    <t>God</t>
  </si>
  <si>
    <t>Level</t>
  </si>
  <si>
    <t>Movement Speed</t>
  </si>
  <si>
    <t>Base Health</t>
  </si>
  <si>
    <t>Health/Lvl</t>
  </si>
  <si>
    <t>Total Health</t>
  </si>
  <si>
    <t>Base Mana</t>
  </si>
  <si>
    <t>Mana/Lvl</t>
  </si>
  <si>
    <t>Total Mana</t>
  </si>
  <si>
    <t>Base HP5</t>
  </si>
  <si>
    <t>HP5/Lvl</t>
  </si>
  <si>
    <t>Total HP5</t>
  </si>
  <si>
    <t>Base MP5</t>
  </si>
  <si>
    <t>MP5/Lvl</t>
  </si>
  <si>
    <t>Total MP5</t>
  </si>
  <si>
    <t>Base Physical Protection</t>
  </si>
  <si>
    <t>Physical Protection/Lvl</t>
  </si>
  <si>
    <t>Total Physical Protection</t>
  </si>
  <si>
    <t>Base Magical Protection</t>
  </si>
  <si>
    <t>Magical Protection/Lvl</t>
  </si>
  <si>
    <t>Total Magical Protection</t>
  </si>
  <si>
    <t>Base Attack Speed</t>
  </si>
  <si>
    <t>Attack Speed/Lvl</t>
  </si>
  <si>
    <t>Total Attack Speed</t>
  </si>
  <si>
    <t>Base Basic Attack Damage</t>
  </si>
  <si>
    <t>Basic Attack Damage/Lvl</t>
  </si>
  <si>
    <t>Total Basic Attack Damage</t>
  </si>
  <si>
    <t>AA Chain</t>
  </si>
  <si>
    <t>Passive Description</t>
  </si>
  <si>
    <t>Effect</t>
  </si>
  <si>
    <t>Physical Power per Stack: 5 +1 per level
Duration: 5s
Max Stacks: 3</t>
  </si>
  <si>
    <t>Bonus Damage: +20%</t>
  </si>
  <si>
    <t>HP Restore (Gods): 20% of target's max HP
HP Restore (Minions): 10% of target's max HP
Cooldown Reduction (Gods): 5s</t>
  </si>
  <si>
    <t>Physical Power: 5
Max Stacks: 6</t>
  </si>
  <si>
    <t>Root Chance: 25%</t>
  </si>
  <si>
    <t>Next Attack: +15% Magical Power</t>
  </si>
  <si>
    <t>Protections Stolen Per Stack: 7
Increased Healing per Stack: 33%
Duration: 5s
Max Stacks: 3</t>
  </si>
  <si>
    <t>Magical Power: +5% Max Mana</t>
  </si>
  <si>
    <t>1/.5/1.5</t>
  </si>
  <si>
    <t>1/1/1.5</t>
  </si>
  <si>
    <t>None</t>
  </si>
  <si>
    <t>.75/.5/.5/.5/1.5</t>
  </si>
  <si>
    <t>1/.75/1.5cleave</t>
  </si>
  <si>
    <t>Damage: 5 (+6% of your physical power)</t>
  </si>
  <si>
    <t>Loki (done)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</si>
</sst>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1"/>
      <name val="Calibri"/>
      <family val="2"/>
      <scheme val="minor"/>
    </font>
    <font>
      <b/>
      <u/>
      <sz val="11"/>
      <color theme="1"/>
      <name val="Calibri"/>
      <family val="2"/>
      <scheme val="minor"/>
    </font>
    <font>
      <sz val="11"/>
      <color rgb="FF000000"/>
      <name val="Calibri"/>
      <family val="2"/>
      <scheme val="minor"/>
    </font>
  </fonts>
  <fills count="9">
    <fill>
      <patternFill patternType="none"/>
    </fill>
    <fill>
      <patternFill patternType="gray125"/>
    </fill>
    <fill>
      <patternFill patternType="solid">
        <fgColor rgb="FFFFC000"/>
        <bgColor indexed="64"/>
      </patternFill>
    </fill>
    <fill>
      <patternFill patternType="solid">
        <fgColor rgb="FFA4C2F4"/>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0"/>
        <bgColor indexed="64"/>
      </patternFill>
    </fill>
    <fill>
      <patternFill patternType="solid">
        <fgColor theme="7" tint="0.79998168889431442"/>
        <bgColor rgb="FFFFFFFF"/>
      </patternFill>
    </fill>
    <fill>
      <patternFill patternType="solid">
        <fgColor theme="9" tint="0.79998168889431442"/>
        <bgColor rgb="FFFFFFFF"/>
      </patternFill>
    </fill>
  </fills>
  <borders count="6">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s>
  <cellStyleXfs count="1">
    <xf numFmtId="0" fontId="0" fillId="0" borderId="0"/>
  </cellStyleXfs>
  <cellXfs count="39">
    <xf numFmtId="0" fontId="0" fillId="0" borderId="0" xfId="0"/>
    <xf numFmtId="49" fontId="0" fillId="0" borderId="0" xfId="0" applyNumberFormat="1" applyBorder="1" applyAlignment="1">
      <alignment wrapText="1"/>
    </xf>
    <xf numFmtId="49" fontId="0" fillId="0" borderId="1" xfId="0" applyNumberFormat="1" applyBorder="1" applyAlignment="1">
      <alignment wrapText="1"/>
    </xf>
    <xf numFmtId="49" fontId="0" fillId="0" borderId="1" xfId="0" applyNumberFormat="1" applyBorder="1" applyAlignment="1">
      <alignment horizontal="center" vertical="center" wrapText="1"/>
    </xf>
    <xf numFmtId="49" fontId="0" fillId="0" borderId="2" xfId="0" applyNumberFormat="1" applyBorder="1" applyAlignment="1">
      <alignment wrapText="1"/>
    </xf>
    <xf numFmtId="49" fontId="0" fillId="0" borderId="3" xfId="0" applyNumberFormat="1" applyBorder="1" applyAlignment="1">
      <alignment wrapText="1"/>
    </xf>
    <xf numFmtId="49" fontId="0" fillId="0" borderId="4" xfId="0" applyNumberFormat="1" applyBorder="1" applyAlignment="1">
      <alignment wrapText="1"/>
    </xf>
    <xf numFmtId="49" fontId="0" fillId="0" borderId="4" xfId="0" applyNumberFormat="1" applyBorder="1" applyAlignment="1">
      <alignment horizontal="center" vertical="center" wrapText="1"/>
    </xf>
    <xf numFmtId="49" fontId="0" fillId="0" borderId="5" xfId="0" applyNumberFormat="1" applyBorder="1" applyAlignment="1">
      <alignment wrapText="1"/>
    </xf>
    <xf numFmtId="49" fontId="1" fillId="4" borderId="1" xfId="0" applyNumberFormat="1" applyFont="1" applyFill="1" applyBorder="1" applyAlignment="1">
      <alignment horizontal="center" vertical="center" wrapText="1"/>
    </xf>
    <xf numFmtId="0" fontId="1" fillId="4" borderId="1" xfId="0" applyNumberFormat="1" applyFont="1" applyFill="1" applyBorder="1" applyAlignment="1">
      <alignment horizontal="center" vertical="center" wrapText="1"/>
    </xf>
    <xf numFmtId="49" fontId="1" fillId="5" borderId="1" xfId="0" applyNumberFormat="1" applyFont="1" applyFill="1" applyBorder="1" applyAlignment="1">
      <alignment horizontal="center" vertical="center" wrapText="1"/>
    </xf>
    <xf numFmtId="0" fontId="1" fillId="5" borderId="1" xfId="0" applyNumberFormat="1" applyFont="1" applyFill="1" applyBorder="1" applyAlignment="1">
      <alignment horizontal="center" vertical="center" wrapText="1"/>
    </xf>
    <xf numFmtId="49" fontId="0" fillId="0" borderId="4" xfId="0" applyNumberFormat="1" applyBorder="1" applyAlignment="1">
      <alignment horizontal="center" wrapText="1"/>
    </xf>
    <xf numFmtId="49" fontId="0" fillId="0" borderId="1" xfId="0" applyNumberFormat="1" applyBorder="1" applyAlignment="1">
      <alignment horizontal="center" wrapText="1"/>
    </xf>
    <xf numFmtId="49" fontId="0" fillId="2" borderId="1" xfId="0" applyNumberFormat="1" applyFont="1" applyFill="1" applyBorder="1" applyAlignment="1">
      <alignment horizontal="center" vertical="center" wrapText="1"/>
    </xf>
    <xf numFmtId="1" fontId="0" fillId="4" borderId="1" xfId="0" applyNumberFormat="1" applyFont="1" applyFill="1" applyBorder="1" applyAlignment="1">
      <alignment horizontal="center" vertical="center"/>
    </xf>
    <xf numFmtId="0" fontId="0" fillId="4" borderId="1" xfId="0" applyFont="1" applyFill="1" applyBorder="1" applyAlignment="1">
      <alignment horizontal="center" vertical="center"/>
    </xf>
    <xf numFmtId="49" fontId="0" fillId="5" borderId="1" xfId="0" applyNumberFormat="1" applyFont="1" applyFill="1" applyBorder="1" applyAlignment="1">
      <alignment horizontal="center" vertical="center" wrapText="1"/>
    </xf>
    <xf numFmtId="0" fontId="0" fillId="5" borderId="1" xfId="0" applyNumberFormat="1" applyFont="1" applyFill="1" applyBorder="1" applyAlignment="1">
      <alignment horizontal="center" vertical="center" wrapText="1"/>
    </xf>
    <xf numFmtId="1" fontId="0" fillId="5" borderId="1" xfId="0" applyNumberFormat="1" applyFont="1" applyFill="1" applyBorder="1" applyAlignment="1">
      <alignment horizontal="center" vertical="center"/>
    </xf>
    <xf numFmtId="0" fontId="0" fillId="5" borderId="1" xfId="0" applyFont="1" applyFill="1" applyBorder="1" applyAlignment="1">
      <alignment horizontal="center" vertical="center"/>
    </xf>
    <xf numFmtId="49" fontId="0" fillId="0" borderId="1" xfId="0" applyNumberFormat="1" applyFont="1" applyBorder="1" applyAlignment="1">
      <alignment horizontal="center" vertical="center" wrapText="1"/>
    </xf>
    <xf numFmtId="0" fontId="0" fillId="0" borderId="1" xfId="0" applyNumberFormat="1" applyFont="1" applyBorder="1" applyAlignment="1">
      <alignment horizontal="center" vertical="center" wrapText="1"/>
    </xf>
    <xf numFmtId="49" fontId="0" fillId="4" borderId="1" xfId="0" applyNumberFormat="1" applyFont="1" applyFill="1" applyBorder="1" applyAlignment="1">
      <alignment horizontal="center" vertical="center" wrapText="1"/>
    </xf>
    <xf numFmtId="0" fontId="0" fillId="4" borderId="1" xfId="0" applyNumberFormat="1" applyFont="1" applyFill="1" applyBorder="1" applyAlignment="1">
      <alignment horizontal="center" vertical="center" wrapText="1"/>
    </xf>
    <xf numFmtId="14" fontId="0" fillId="4" borderId="1" xfId="0" applyNumberFormat="1" applyFont="1" applyFill="1" applyBorder="1" applyAlignment="1">
      <alignment horizontal="center" vertical="center"/>
    </xf>
    <xf numFmtId="0" fontId="2" fillId="3" borderId="1" xfId="0" applyFont="1" applyFill="1" applyBorder="1" applyAlignment="1">
      <alignment horizontal="center" vertical="center" wrapText="1"/>
    </xf>
    <xf numFmtId="0" fontId="3" fillId="4" borderId="1" xfId="0" applyFont="1" applyFill="1" applyBorder="1" applyAlignment="1">
      <alignment horizontal="center" vertical="center"/>
    </xf>
    <xf numFmtId="10" fontId="3" fillId="4" borderId="1" xfId="0" applyNumberFormat="1" applyFont="1" applyFill="1" applyBorder="1" applyAlignment="1">
      <alignment horizontal="center" vertical="center"/>
    </xf>
    <xf numFmtId="2" fontId="3" fillId="4" borderId="1" xfId="0" applyNumberFormat="1" applyFont="1" applyFill="1" applyBorder="1" applyAlignment="1">
      <alignment horizontal="center" vertical="center"/>
    </xf>
    <xf numFmtId="0" fontId="3" fillId="7" borderId="1" xfId="0" applyFont="1" applyFill="1" applyBorder="1" applyAlignment="1">
      <alignment horizontal="center" vertical="center"/>
    </xf>
    <xf numFmtId="0" fontId="3" fillId="5" borderId="1" xfId="0" applyFont="1" applyFill="1" applyBorder="1" applyAlignment="1">
      <alignment horizontal="center" vertical="center"/>
    </xf>
    <xf numFmtId="10" fontId="3" fillId="5" borderId="1" xfId="0" applyNumberFormat="1" applyFont="1" applyFill="1" applyBorder="1" applyAlignment="1">
      <alignment horizontal="center" vertical="center"/>
    </xf>
    <xf numFmtId="2" fontId="3" fillId="5" borderId="1" xfId="0" applyNumberFormat="1" applyFont="1" applyFill="1" applyBorder="1" applyAlignment="1">
      <alignment horizontal="center" vertical="center"/>
    </xf>
    <xf numFmtId="0" fontId="3" fillId="8" borderId="1" xfId="0" applyFont="1" applyFill="1" applyBorder="1" applyAlignment="1">
      <alignment horizontal="center" vertical="center"/>
    </xf>
    <xf numFmtId="0" fontId="3" fillId="6" borderId="1" xfId="0" applyFont="1" applyFill="1" applyBorder="1" applyAlignment="1">
      <alignment horizontal="center" vertical="center" wrapText="1"/>
    </xf>
    <xf numFmtId="1" fontId="3" fillId="4" borderId="1" xfId="0" applyNumberFormat="1" applyFont="1" applyFill="1" applyBorder="1" applyAlignment="1">
      <alignment horizontal="center" vertical="center"/>
    </xf>
    <xf numFmtId="1" fontId="3" fillId="5" borderId="1" xfId="0" applyNumberFormat="1"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7A5457-7C50-4ADC-B276-C263F4C49A6A}">
  <dimension ref="A1:AE16"/>
  <sheetViews>
    <sheetView tabSelected="1" zoomScaleNormal="100" workbookViewId="0">
      <selection activeCell="A16" sqref="A16"/>
    </sheetView>
  </sheetViews>
  <sheetFormatPr defaultRowHeight="14.4" x14ac:dyDescent="0.3"/>
  <cols>
    <col min="1" max="1" width="12.5546875" style="3" bestFit="1" customWidth="1"/>
    <col min="2" max="2" width="87.33203125" style="3" customWidth="1"/>
    <col min="3" max="3" width="39.109375" style="3" customWidth="1"/>
    <col min="4" max="4" width="9.77734375" style="3" customWidth="1"/>
    <col min="5" max="17" width="8.88671875" style="14"/>
    <col min="18" max="18" width="9.5546875" style="14" customWidth="1"/>
    <col min="19" max="19" width="10" style="14" customWidth="1"/>
    <col min="20" max="20" width="9.77734375" style="14" customWidth="1"/>
    <col min="21" max="21" width="9.88671875" style="14" customWidth="1"/>
    <col min="22" max="23" width="9.5546875" style="14" customWidth="1"/>
    <col min="24" max="24" width="8.88671875" style="14"/>
    <col min="25" max="25" width="9.44140625" style="14" customWidth="1"/>
    <col min="26" max="29" width="8.88671875" style="14"/>
    <col min="30" max="30" width="14.5546875" style="14" customWidth="1"/>
    <col min="31" max="16384" width="8.88671875" style="2"/>
  </cols>
  <sheetData>
    <row r="1" spans="1:31" s="5" customFormat="1" ht="57.6" x14ac:dyDescent="0.3">
      <c r="A1" s="27" t="s">
        <v>19</v>
      </c>
      <c r="B1" s="27" t="s">
        <v>47</v>
      </c>
      <c r="C1" s="27" t="s">
        <v>48</v>
      </c>
      <c r="D1" s="27" t="s">
        <v>20</v>
      </c>
      <c r="E1" s="27" t="s">
        <v>21</v>
      </c>
      <c r="F1" s="27" t="s">
        <v>22</v>
      </c>
      <c r="G1" s="27" t="s">
        <v>23</v>
      </c>
      <c r="H1" s="27" t="s">
        <v>24</v>
      </c>
      <c r="I1" s="27" t="s">
        <v>25</v>
      </c>
      <c r="J1" s="27" t="s">
        <v>26</v>
      </c>
      <c r="K1" s="27" t="s">
        <v>27</v>
      </c>
      <c r="L1" s="27" t="s">
        <v>28</v>
      </c>
      <c r="M1" s="27" t="s">
        <v>29</v>
      </c>
      <c r="N1" s="27" t="s">
        <v>30</v>
      </c>
      <c r="O1" s="27" t="s">
        <v>31</v>
      </c>
      <c r="P1" s="27" t="s">
        <v>32</v>
      </c>
      <c r="Q1" s="27" t="s">
        <v>33</v>
      </c>
      <c r="R1" s="27" t="s">
        <v>34</v>
      </c>
      <c r="S1" s="27" t="s">
        <v>35</v>
      </c>
      <c r="T1" s="27" t="s">
        <v>36</v>
      </c>
      <c r="U1" s="27" t="s">
        <v>37</v>
      </c>
      <c r="V1" s="27" t="s">
        <v>38</v>
      </c>
      <c r="W1" s="27" t="s">
        <v>39</v>
      </c>
      <c r="X1" s="27" t="s">
        <v>40</v>
      </c>
      <c r="Y1" s="27" t="s">
        <v>41</v>
      </c>
      <c r="Z1" s="27" t="s">
        <v>42</v>
      </c>
      <c r="AA1" s="27" t="s">
        <v>43</v>
      </c>
      <c r="AB1" s="27" t="s">
        <v>44</v>
      </c>
      <c r="AC1" s="27" t="s">
        <v>45</v>
      </c>
      <c r="AD1" s="27" t="s">
        <v>46</v>
      </c>
      <c r="AE1" s="8"/>
    </row>
    <row r="2" spans="1:31" ht="43.2" x14ac:dyDescent="0.3">
      <c r="A2" s="15" t="s">
        <v>0</v>
      </c>
      <c r="B2" s="9" t="s">
        <v>9</v>
      </c>
      <c r="C2" s="10" t="s">
        <v>49</v>
      </c>
      <c r="D2" s="10">
        <v>1</v>
      </c>
      <c r="E2" s="28">
        <v>375</v>
      </c>
      <c r="F2" s="28">
        <v>490</v>
      </c>
      <c r="G2" s="28">
        <v>89</v>
      </c>
      <c r="H2" s="28">
        <f t="shared" ref="H2" si="0">F2+G2*D2</f>
        <v>579</v>
      </c>
      <c r="I2" s="28">
        <v>205</v>
      </c>
      <c r="J2" s="28">
        <v>32</v>
      </c>
      <c r="K2" s="28">
        <f t="shared" ref="K2" si="1">I2+J2*D2</f>
        <v>237</v>
      </c>
      <c r="L2" s="28">
        <v>7</v>
      </c>
      <c r="M2" s="28">
        <v>0.63</v>
      </c>
      <c r="N2" s="28">
        <f t="shared" ref="N2" si="2">L2+M2*D2</f>
        <v>7.63</v>
      </c>
      <c r="O2" s="28">
        <v>4.3</v>
      </c>
      <c r="P2" s="28">
        <v>0.4</v>
      </c>
      <c r="Q2" s="28">
        <f t="shared" ref="Q2" si="3">O2+P2*D2</f>
        <v>4.7</v>
      </c>
      <c r="R2" s="28">
        <v>18</v>
      </c>
      <c r="S2" s="28">
        <v>3</v>
      </c>
      <c r="T2" s="28">
        <f t="shared" ref="T2" si="4">R2+S2*D2</f>
        <v>21</v>
      </c>
      <c r="U2" s="16">
        <v>30</v>
      </c>
      <c r="V2" s="17">
        <v>0.9</v>
      </c>
      <c r="W2" s="16">
        <f t="shared" ref="W2" si="5">30+V2*D2</f>
        <v>30.9</v>
      </c>
      <c r="X2" s="28">
        <v>1</v>
      </c>
      <c r="Y2" s="29">
        <v>8.0000000000000002E-3</v>
      </c>
      <c r="Z2" s="30">
        <f t="shared" ref="Z2" si="6">X2+(X2*Y2*D2)</f>
        <v>1.008</v>
      </c>
      <c r="AA2" s="28">
        <v>39</v>
      </c>
      <c r="AB2" s="28">
        <v>2</v>
      </c>
      <c r="AC2" s="31">
        <f t="shared" ref="AC2" si="7">AA2+(AB2*D2)</f>
        <v>41</v>
      </c>
      <c r="AD2" s="17" t="s">
        <v>58</v>
      </c>
      <c r="AE2" s="4"/>
    </row>
    <row r="3" spans="1:31" ht="28.8" x14ac:dyDescent="0.3">
      <c r="A3" s="15" t="s">
        <v>1</v>
      </c>
      <c r="B3" s="18" t="s">
        <v>10</v>
      </c>
      <c r="C3" s="19"/>
      <c r="D3" s="19">
        <v>1</v>
      </c>
      <c r="E3" s="32">
        <v>375</v>
      </c>
      <c r="F3" s="32">
        <v>490</v>
      </c>
      <c r="G3" s="32">
        <v>88</v>
      </c>
      <c r="H3" s="32">
        <f t="shared" ref="H3" si="8">F3+G3*D3</f>
        <v>578</v>
      </c>
      <c r="I3" s="32">
        <v>205</v>
      </c>
      <c r="J3" s="32">
        <v>35</v>
      </c>
      <c r="K3" s="32">
        <f t="shared" ref="K3" si="9">I3+J3*D3</f>
        <v>240</v>
      </c>
      <c r="L3" s="32">
        <v>7</v>
      </c>
      <c r="M3" s="32">
        <v>0.8</v>
      </c>
      <c r="N3" s="32">
        <f t="shared" ref="N3" si="10">L3+M3*D3</f>
        <v>7.8</v>
      </c>
      <c r="O3" s="32">
        <v>4.7</v>
      </c>
      <c r="P3" s="32">
        <v>0.39</v>
      </c>
      <c r="Q3" s="32">
        <f t="shared" ref="Q3" si="11">O3+P3*D3</f>
        <v>5.09</v>
      </c>
      <c r="R3" s="32">
        <v>18</v>
      </c>
      <c r="S3" s="32">
        <v>3</v>
      </c>
      <c r="T3" s="32">
        <f t="shared" ref="T3" si="12">R3+S3*D3</f>
        <v>21</v>
      </c>
      <c r="U3" s="20">
        <v>30</v>
      </c>
      <c r="V3" s="21">
        <v>0.9</v>
      </c>
      <c r="W3" s="20">
        <f t="shared" ref="W3" si="13">30+V3*D3</f>
        <v>30.9</v>
      </c>
      <c r="X3" s="32">
        <v>1</v>
      </c>
      <c r="Y3" s="33">
        <v>0.01</v>
      </c>
      <c r="Z3" s="34">
        <f t="shared" ref="Z3" si="14">X3+(X3*Y3*D3)</f>
        <v>1.01</v>
      </c>
      <c r="AA3" s="32">
        <v>38.9</v>
      </c>
      <c r="AB3" s="32">
        <v>2.1</v>
      </c>
      <c r="AC3" s="35">
        <f t="shared" ref="AC3" si="15">AA3+(AB3*D3)</f>
        <v>41</v>
      </c>
      <c r="AD3" s="21" t="s">
        <v>57</v>
      </c>
      <c r="AE3" s="4"/>
    </row>
    <row r="4" spans="1:31" s="1" customFormat="1" x14ac:dyDescent="0.3">
      <c r="A4" s="22"/>
      <c r="B4" s="22"/>
      <c r="C4" s="23"/>
      <c r="D4" s="23"/>
      <c r="E4" s="22"/>
      <c r="F4" s="22"/>
      <c r="G4" s="22"/>
      <c r="H4" s="22"/>
      <c r="I4" s="22"/>
      <c r="J4" s="22"/>
      <c r="K4" s="36"/>
      <c r="L4" s="22"/>
      <c r="M4" s="22"/>
      <c r="N4" s="22"/>
      <c r="O4" s="22"/>
      <c r="P4" s="22"/>
      <c r="Q4" s="22"/>
      <c r="R4" s="22"/>
      <c r="S4" s="22"/>
      <c r="T4" s="22"/>
      <c r="U4" s="22"/>
      <c r="V4" s="22"/>
      <c r="W4" s="22"/>
      <c r="X4" s="22"/>
      <c r="Y4" s="22"/>
      <c r="Z4" s="22"/>
      <c r="AA4" s="22"/>
      <c r="AB4" s="22"/>
      <c r="AC4" s="22"/>
      <c r="AD4" s="22"/>
    </row>
    <row r="5" spans="1:31" ht="28.8" x14ac:dyDescent="0.3">
      <c r="A5" s="15" t="s">
        <v>63</v>
      </c>
      <c r="B5" s="9" t="s">
        <v>11</v>
      </c>
      <c r="C5" s="10" t="s">
        <v>50</v>
      </c>
      <c r="D5" s="10">
        <v>1</v>
      </c>
      <c r="E5" s="28">
        <v>375</v>
      </c>
      <c r="F5" s="28">
        <v>395</v>
      </c>
      <c r="G5" s="28">
        <v>75</v>
      </c>
      <c r="H5" s="28">
        <f t="shared" ref="H5:H6" si="16">F5+G5*D5</f>
        <v>470</v>
      </c>
      <c r="I5" s="28">
        <v>210</v>
      </c>
      <c r="J5" s="28">
        <v>35</v>
      </c>
      <c r="K5" s="28">
        <f t="shared" ref="K5:K6" si="17">I5+J5*D5</f>
        <v>245</v>
      </c>
      <c r="L5" s="28">
        <v>7.9999999999999991</v>
      </c>
      <c r="M5" s="28">
        <v>0.7</v>
      </c>
      <c r="N5" s="28">
        <f t="shared" ref="N5:N6" si="18">L5+M5*D5</f>
        <v>8.6999999999999993</v>
      </c>
      <c r="O5" s="28">
        <v>4.2</v>
      </c>
      <c r="P5" s="28">
        <v>0.35</v>
      </c>
      <c r="Q5" s="28">
        <f t="shared" ref="Q5:Q6" si="19">O5+P5*D5</f>
        <v>4.55</v>
      </c>
      <c r="R5" s="28">
        <v>11.1</v>
      </c>
      <c r="S5" s="28">
        <v>2.9</v>
      </c>
      <c r="T5" s="28">
        <f t="shared" ref="T5:T6" si="20">R5+S5*D5</f>
        <v>14</v>
      </c>
      <c r="U5" s="37">
        <v>30</v>
      </c>
      <c r="V5" s="28">
        <v>0.9</v>
      </c>
      <c r="W5" s="37">
        <f t="shared" ref="W5:W6" si="21">30+V5*D5</f>
        <v>30.9</v>
      </c>
      <c r="X5" s="28">
        <v>1</v>
      </c>
      <c r="Y5" s="29">
        <v>1.9E-2</v>
      </c>
      <c r="Z5" s="30">
        <f t="shared" ref="Z5:Z6" si="22">X5+(X5*Y5*D5)</f>
        <v>1.0189999999999999</v>
      </c>
      <c r="AA5" s="28">
        <v>37.6</v>
      </c>
      <c r="AB5" s="28">
        <v>2.4</v>
      </c>
      <c r="AC5" s="31">
        <f>AA5+(AB5*D5)+(AA5+(AB5*D5))*0.2</f>
        <v>48</v>
      </c>
      <c r="AD5" s="28" t="s">
        <v>60</v>
      </c>
      <c r="AE5" s="4"/>
    </row>
    <row r="6" spans="1:31" ht="43.2" x14ac:dyDescent="0.3">
      <c r="A6" s="15" t="s">
        <v>2</v>
      </c>
      <c r="B6" s="18" t="s">
        <v>12</v>
      </c>
      <c r="C6" s="19" t="s">
        <v>51</v>
      </c>
      <c r="D6" s="19">
        <v>1</v>
      </c>
      <c r="E6" s="32">
        <v>370</v>
      </c>
      <c r="F6" s="32">
        <v>390</v>
      </c>
      <c r="G6" s="32">
        <v>75</v>
      </c>
      <c r="H6" s="32">
        <f t="shared" si="16"/>
        <v>465</v>
      </c>
      <c r="I6" s="32">
        <v>240</v>
      </c>
      <c r="J6" s="32">
        <v>38</v>
      </c>
      <c r="K6" s="32">
        <f t="shared" si="17"/>
        <v>278</v>
      </c>
      <c r="L6" s="32">
        <v>8</v>
      </c>
      <c r="M6" s="32">
        <v>0.67</v>
      </c>
      <c r="N6" s="32">
        <f t="shared" si="18"/>
        <v>8.67</v>
      </c>
      <c r="O6" s="32">
        <v>4.4000000000000004</v>
      </c>
      <c r="P6" s="32">
        <v>0.38</v>
      </c>
      <c r="Q6" s="32">
        <f t="shared" si="19"/>
        <v>4.78</v>
      </c>
      <c r="R6" s="32">
        <v>14.1</v>
      </c>
      <c r="S6" s="32">
        <v>2.9</v>
      </c>
      <c r="T6" s="32">
        <f t="shared" si="20"/>
        <v>17</v>
      </c>
      <c r="U6" s="38">
        <v>30</v>
      </c>
      <c r="V6" s="32">
        <v>0.9</v>
      </c>
      <c r="W6" s="38">
        <f t="shared" si="21"/>
        <v>30.9</v>
      </c>
      <c r="X6" s="32">
        <v>1</v>
      </c>
      <c r="Y6" s="33">
        <v>1.7000000000000001E-2</v>
      </c>
      <c r="Z6" s="34">
        <f t="shared" si="22"/>
        <v>1.0169999999999999</v>
      </c>
      <c r="AA6" s="32">
        <v>38.700000000000003</v>
      </c>
      <c r="AB6" s="32">
        <v>2.2999999999999998</v>
      </c>
      <c r="AC6" s="35">
        <f t="shared" ref="AC5:AC6" si="23">AA6+(AB6*D6)</f>
        <v>41</v>
      </c>
      <c r="AD6" s="32" t="s">
        <v>61</v>
      </c>
      <c r="AE6" s="4"/>
    </row>
    <row r="7" spans="1:31" s="1" customFormat="1" x14ac:dyDescent="0.3">
      <c r="A7" s="22"/>
      <c r="B7" s="22"/>
      <c r="C7" s="23"/>
      <c r="D7" s="23"/>
      <c r="E7" s="22"/>
      <c r="F7" s="22"/>
      <c r="G7" s="22"/>
      <c r="H7" s="22"/>
      <c r="I7" s="22"/>
      <c r="J7" s="22"/>
      <c r="K7" s="36"/>
      <c r="L7" s="22"/>
      <c r="M7" s="22"/>
      <c r="N7" s="22"/>
      <c r="O7" s="22"/>
      <c r="P7" s="22"/>
      <c r="Q7" s="22"/>
      <c r="R7" s="22"/>
      <c r="S7" s="22"/>
      <c r="T7" s="22"/>
      <c r="U7" s="22"/>
      <c r="V7" s="22"/>
      <c r="W7" s="22"/>
      <c r="X7" s="22"/>
      <c r="Y7" s="22"/>
      <c r="Z7" s="22"/>
      <c r="AA7" s="22"/>
      <c r="AB7" s="22"/>
      <c r="AC7" s="22"/>
      <c r="AD7" s="22"/>
    </row>
    <row r="8" spans="1:31" ht="43.2" x14ac:dyDescent="0.3">
      <c r="A8" s="15" t="s">
        <v>3</v>
      </c>
      <c r="B8" s="24" t="s">
        <v>15</v>
      </c>
      <c r="C8" s="25" t="s">
        <v>62</v>
      </c>
      <c r="D8" s="25">
        <v>1</v>
      </c>
      <c r="E8" s="28">
        <v>365</v>
      </c>
      <c r="F8" s="28">
        <v>450</v>
      </c>
      <c r="G8" s="28">
        <v>73</v>
      </c>
      <c r="H8" s="28">
        <f t="shared" ref="H8:H9" si="24">F8+G8*D8</f>
        <v>523</v>
      </c>
      <c r="I8" s="28">
        <v>230</v>
      </c>
      <c r="J8" s="28">
        <v>40</v>
      </c>
      <c r="K8" s="28">
        <f t="shared" ref="K8:K9" si="25">I8+J8*D8</f>
        <v>270</v>
      </c>
      <c r="L8" s="28">
        <v>7</v>
      </c>
      <c r="M8" s="28">
        <v>0.71</v>
      </c>
      <c r="N8" s="28">
        <f t="shared" ref="N8:N9" si="26">L8+M8*D8</f>
        <v>7.71</v>
      </c>
      <c r="O8" s="28">
        <v>4.4000000000000004</v>
      </c>
      <c r="P8" s="28">
        <v>0.38</v>
      </c>
      <c r="Q8" s="28">
        <f t="shared" ref="Q8:Q9" si="27">O8+P8*D8</f>
        <v>4.78</v>
      </c>
      <c r="R8" s="28">
        <v>12</v>
      </c>
      <c r="S8" s="28">
        <v>3</v>
      </c>
      <c r="T8" s="28">
        <f t="shared" ref="T8:T9" si="28">R8+S8*D8</f>
        <v>15</v>
      </c>
      <c r="U8" s="16">
        <v>30</v>
      </c>
      <c r="V8" s="17">
        <v>0.9</v>
      </c>
      <c r="W8" s="16">
        <f t="shared" ref="W8:W9" si="29">30+V8*D8</f>
        <v>30.9</v>
      </c>
      <c r="X8" s="28">
        <v>0.95</v>
      </c>
      <c r="Y8" s="29">
        <v>1.7000000000000001E-2</v>
      </c>
      <c r="Z8" s="30">
        <f t="shared" ref="Z8:Z9" si="30">X8+(X8*Y8*D8)</f>
        <v>0.96614999999999995</v>
      </c>
      <c r="AA8" s="28">
        <v>37.799999999999997</v>
      </c>
      <c r="AB8" s="28">
        <v>2.2000000000000002</v>
      </c>
      <c r="AC8" s="31">
        <f t="shared" ref="AC8:AC9" si="31">AA8+(AB8*D8)</f>
        <v>40</v>
      </c>
      <c r="AD8" s="17" t="s">
        <v>59</v>
      </c>
      <c r="AE8" s="4"/>
    </row>
    <row r="9" spans="1:31" ht="43.2" x14ac:dyDescent="0.3">
      <c r="A9" s="15" t="s">
        <v>4</v>
      </c>
      <c r="B9" s="11" t="s">
        <v>16</v>
      </c>
      <c r="C9" s="12" t="s">
        <v>52</v>
      </c>
      <c r="D9" s="12">
        <v>1</v>
      </c>
      <c r="E9" s="32">
        <v>365</v>
      </c>
      <c r="F9" s="32">
        <v>455</v>
      </c>
      <c r="G9" s="32">
        <v>75</v>
      </c>
      <c r="H9" s="32">
        <f t="shared" si="24"/>
        <v>530</v>
      </c>
      <c r="I9" s="32">
        <v>220</v>
      </c>
      <c r="J9" s="32">
        <v>37</v>
      </c>
      <c r="K9" s="32">
        <f t="shared" si="25"/>
        <v>257</v>
      </c>
      <c r="L9" s="32">
        <v>8</v>
      </c>
      <c r="M9" s="32">
        <v>0.68</v>
      </c>
      <c r="N9" s="32">
        <f t="shared" si="26"/>
        <v>8.68</v>
      </c>
      <c r="O9" s="32">
        <v>4.3999999999999995</v>
      </c>
      <c r="P9" s="32">
        <v>0.4</v>
      </c>
      <c r="Q9" s="32">
        <f t="shared" si="27"/>
        <v>4.8</v>
      </c>
      <c r="R9" s="32">
        <v>12.1</v>
      </c>
      <c r="S9" s="32">
        <v>2.9</v>
      </c>
      <c r="T9" s="32">
        <f t="shared" si="28"/>
        <v>15</v>
      </c>
      <c r="U9" s="38">
        <v>30</v>
      </c>
      <c r="V9" s="32">
        <v>0.9</v>
      </c>
      <c r="W9" s="38">
        <f t="shared" si="29"/>
        <v>30.9</v>
      </c>
      <c r="X9" s="32">
        <v>0.95</v>
      </c>
      <c r="Y9" s="33">
        <v>0.01</v>
      </c>
      <c r="Z9" s="34">
        <f t="shared" si="30"/>
        <v>0.95949999999999991</v>
      </c>
      <c r="AA9" s="32">
        <v>37.5</v>
      </c>
      <c r="AB9" s="32">
        <v>2.5</v>
      </c>
      <c r="AC9" s="35">
        <f t="shared" si="31"/>
        <v>40</v>
      </c>
      <c r="AD9" s="32" t="s">
        <v>59</v>
      </c>
      <c r="AE9" s="4"/>
    </row>
    <row r="10" spans="1:31" s="1" customFormat="1" x14ac:dyDescent="0.3">
      <c r="A10" s="22"/>
      <c r="B10" s="22"/>
      <c r="C10" s="23"/>
      <c r="D10" s="23"/>
      <c r="E10" s="22"/>
      <c r="F10" s="22"/>
      <c r="G10" s="22"/>
      <c r="H10" s="22"/>
      <c r="I10" s="22"/>
      <c r="J10" s="22"/>
      <c r="K10" s="36"/>
      <c r="L10" s="22"/>
      <c r="M10" s="22"/>
      <c r="N10" s="22"/>
      <c r="O10" s="22"/>
      <c r="P10" s="22"/>
      <c r="Q10" s="22"/>
      <c r="R10" s="22"/>
      <c r="S10" s="22"/>
      <c r="T10" s="22"/>
      <c r="U10" s="22"/>
      <c r="V10" s="22"/>
      <c r="W10" s="22"/>
      <c r="X10" s="22"/>
      <c r="Y10" s="22"/>
      <c r="Z10" s="22"/>
      <c r="AA10" s="22"/>
      <c r="AB10" s="22"/>
      <c r="AC10" s="22"/>
      <c r="AD10" s="22"/>
    </row>
    <row r="11" spans="1:31" ht="43.2" x14ac:dyDescent="0.3">
      <c r="A11" s="15" t="s">
        <v>5</v>
      </c>
      <c r="B11" s="24" t="s">
        <v>14</v>
      </c>
      <c r="C11" s="25" t="s">
        <v>54</v>
      </c>
      <c r="D11" s="25">
        <v>1</v>
      </c>
      <c r="E11" s="28">
        <v>365</v>
      </c>
      <c r="F11" s="28">
        <v>500</v>
      </c>
      <c r="G11" s="28">
        <v>100</v>
      </c>
      <c r="H11" s="28">
        <f t="shared" ref="H11:H12" si="32">F11+G11*D11</f>
        <v>600</v>
      </c>
      <c r="I11" s="28">
        <v>190</v>
      </c>
      <c r="J11" s="28">
        <v>34</v>
      </c>
      <c r="K11" s="28">
        <f t="shared" ref="K11:K12" si="33">I11+J11*D11</f>
        <v>224</v>
      </c>
      <c r="L11" s="28">
        <v>8</v>
      </c>
      <c r="M11" s="28">
        <v>0.9</v>
      </c>
      <c r="N11" s="28">
        <f t="shared" ref="N11:N12" si="34">L11+M11*D11</f>
        <v>8.9</v>
      </c>
      <c r="O11" s="28">
        <v>4.5999999999999996</v>
      </c>
      <c r="P11" s="28">
        <v>0.42</v>
      </c>
      <c r="Q11" s="28">
        <f t="shared" ref="Q11:Q12" si="35">O11+P11*D11</f>
        <v>5.0199999999999996</v>
      </c>
      <c r="R11" s="28">
        <v>19.8</v>
      </c>
      <c r="S11" s="28">
        <v>3.2</v>
      </c>
      <c r="T11" s="28">
        <f t="shared" ref="T11:T12" si="36">R11+S11*D11</f>
        <v>23</v>
      </c>
      <c r="U11" s="16">
        <v>30</v>
      </c>
      <c r="V11" s="17">
        <v>0.9</v>
      </c>
      <c r="W11" s="16">
        <f t="shared" ref="W11:W12" si="37">30+V11*D11</f>
        <v>30.9</v>
      </c>
      <c r="X11" s="28">
        <v>1</v>
      </c>
      <c r="Y11" s="29">
        <v>1.2E-2</v>
      </c>
      <c r="Z11" s="30">
        <f t="shared" ref="Z11:Z12" si="38">X11+(X11*Y11*D11)</f>
        <v>1.012</v>
      </c>
      <c r="AA11" s="28">
        <v>35.5</v>
      </c>
      <c r="AB11" s="28">
        <v>1.5</v>
      </c>
      <c r="AC11" s="31">
        <f t="shared" ref="AC11:AC12" si="39">AA11+(AB11*D11)</f>
        <v>37</v>
      </c>
      <c r="AD11" s="26">
        <v>37257</v>
      </c>
      <c r="AE11" s="4"/>
    </row>
    <row r="12" spans="1:31" ht="28.8" x14ac:dyDescent="0.3">
      <c r="A12" s="15" t="s">
        <v>6</v>
      </c>
      <c r="B12" s="18" t="s">
        <v>13</v>
      </c>
      <c r="C12" s="19" t="s">
        <v>53</v>
      </c>
      <c r="D12" s="19">
        <v>1</v>
      </c>
      <c r="E12" s="32">
        <v>365</v>
      </c>
      <c r="F12" s="32">
        <v>510</v>
      </c>
      <c r="G12" s="32">
        <v>90</v>
      </c>
      <c r="H12" s="32">
        <f t="shared" si="32"/>
        <v>600</v>
      </c>
      <c r="I12" s="32">
        <v>190</v>
      </c>
      <c r="J12" s="32">
        <v>34</v>
      </c>
      <c r="K12" s="32">
        <f t="shared" si="33"/>
        <v>224</v>
      </c>
      <c r="L12" s="32">
        <v>8</v>
      </c>
      <c r="M12" s="32">
        <v>0.8</v>
      </c>
      <c r="N12" s="32">
        <f t="shared" si="34"/>
        <v>8.8000000000000007</v>
      </c>
      <c r="O12" s="32">
        <v>4.5999999999999996</v>
      </c>
      <c r="P12" s="32">
        <v>0.4</v>
      </c>
      <c r="Q12" s="32">
        <f t="shared" si="35"/>
        <v>5</v>
      </c>
      <c r="R12" s="32">
        <v>19</v>
      </c>
      <c r="S12" s="32">
        <v>3</v>
      </c>
      <c r="T12" s="32">
        <f t="shared" si="36"/>
        <v>22</v>
      </c>
      <c r="U12" s="38">
        <v>30</v>
      </c>
      <c r="V12" s="32">
        <v>0.9</v>
      </c>
      <c r="W12" s="38">
        <f t="shared" si="37"/>
        <v>30.9</v>
      </c>
      <c r="X12" s="32">
        <v>0.85</v>
      </c>
      <c r="Y12" s="33">
        <v>6.0000000000000001E-3</v>
      </c>
      <c r="Z12" s="34">
        <f t="shared" si="38"/>
        <v>0.85509999999999997</v>
      </c>
      <c r="AA12" s="32">
        <v>35.5</v>
      </c>
      <c r="AB12" s="32">
        <v>1.5</v>
      </c>
      <c r="AC12" s="35">
        <f t="shared" si="39"/>
        <v>37</v>
      </c>
      <c r="AD12" s="32" t="s">
        <v>59</v>
      </c>
      <c r="AE12" s="4"/>
    </row>
    <row r="13" spans="1:31" s="1" customFormat="1" x14ac:dyDescent="0.3">
      <c r="A13" s="22"/>
      <c r="B13" s="22"/>
      <c r="C13" s="23"/>
      <c r="D13" s="23"/>
      <c r="E13" s="22"/>
      <c r="F13" s="22"/>
      <c r="G13" s="22"/>
      <c r="H13" s="22"/>
      <c r="I13" s="22"/>
      <c r="J13" s="22"/>
      <c r="K13" s="36"/>
      <c r="L13" s="22"/>
      <c r="M13" s="22"/>
      <c r="N13" s="22"/>
      <c r="O13" s="22"/>
      <c r="P13" s="22"/>
      <c r="Q13" s="22"/>
      <c r="R13" s="22"/>
      <c r="S13" s="22"/>
      <c r="T13" s="22"/>
      <c r="U13" s="22"/>
      <c r="V13" s="22"/>
      <c r="W13" s="22"/>
      <c r="X13" s="22"/>
      <c r="Y13" s="22"/>
      <c r="Z13" s="22"/>
      <c r="AA13" s="22"/>
      <c r="AB13" s="22"/>
      <c r="AC13" s="22"/>
      <c r="AD13" s="22"/>
    </row>
    <row r="14" spans="1:31" ht="57.6" x14ac:dyDescent="0.3">
      <c r="A14" s="15" t="s">
        <v>8</v>
      </c>
      <c r="B14" s="24" t="s">
        <v>17</v>
      </c>
      <c r="C14" s="25" t="s">
        <v>55</v>
      </c>
      <c r="D14" s="25">
        <v>1</v>
      </c>
      <c r="E14" s="28">
        <v>360</v>
      </c>
      <c r="F14" s="28">
        <v>380</v>
      </c>
      <c r="G14" s="28">
        <v>70</v>
      </c>
      <c r="H14" s="28">
        <f t="shared" ref="H14:H15" si="40">F14+G14*D14</f>
        <v>450</v>
      </c>
      <c r="I14" s="28">
        <v>280</v>
      </c>
      <c r="J14" s="28">
        <v>58</v>
      </c>
      <c r="K14" s="28">
        <f t="shared" ref="K14:K15" si="41">I14+J14*D14</f>
        <v>338</v>
      </c>
      <c r="L14" s="28">
        <v>7</v>
      </c>
      <c r="M14" s="28">
        <v>0.45</v>
      </c>
      <c r="N14" s="28">
        <f t="shared" ref="N14:N15" si="42">L14+M14*D14</f>
        <v>7.45</v>
      </c>
      <c r="O14" s="28">
        <v>4.8</v>
      </c>
      <c r="P14" s="28">
        <v>0.36</v>
      </c>
      <c r="Q14" s="28">
        <f t="shared" ref="Q14:Q15" si="43">O14+P14*D14</f>
        <v>5.16</v>
      </c>
      <c r="R14" s="28">
        <v>10.5</v>
      </c>
      <c r="S14" s="28">
        <v>2.5</v>
      </c>
      <c r="T14" s="28">
        <f t="shared" ref="T14:T15" si="44">R14+S14*D14</f>
        <v>13</v>
      </c>
      <c r="U14" s="16">
        <v>30</v>
      </c>
      <c r="V14" s="17">
        <v>0.9</v>
      </c>
      <c r="W14" s="16">
        <f t="shared" ref="W14:W15" si="45">30+V14*D14</f>
        <v>30.9</v>
      </c>
      <c r="X14" s="28">
        <v>0.86</v>
      </c>
      <c r="Y14" s="29">
        <v>9.9000000000000008E-3</v>
      </c>
      <c r="Z14" s="30">
        <f t="shared" ref="Z14:Z15" si="46">X14+(X14*Y14*D14)</f>
        <v>0.86851400000000001</v>
      </c>
      <c r="AA14" s="28">
        <v>35.5</v>
      </c>
      <c r="AB14" s="28">
        <v>1.5</v>
      </c>
      <c r="AC14" s="28">
        <f t="shared" ref="AC14:AC15" si="47">AA14+(AB14*D14)</f>
        <v>37</v>
      </c>
      <c r="AD14" s="17" t="s">
        <v>59</v>
      </c>
      <c r="AE14" s="4"/>
    </row>
    <row r="15" spans="1:31" x14ac:dyDescent="0.3">
      <c r="A15" s="15" t="s">
        <v>7</v>
      </c>
      <c r="B15" s="18" t="s">
        <v>18</v>
      </c>
      <c r="C15" s="19" t="s">
        <v>56</v>
      </c>
      <c r="D15" s="19">
        <v>1</v>
      </c>
      <c r="E15" s="32">
        <v>360</v>
      </c>
      <c r="F15" s="32">
        <v>380</v>
      </c>
      <c r="G15" s="32">
        <v>75</v>
      </c>
      <c r="H15" s="32">
        <f t="shared" si="40"/>
        <v>455</v>
      </c>
      <c r="I15" s="32">
        <v>265</v>
      </c>
      <c r="J15" s="32">
        <v>45</v>
      </c>
      <c r="K15" s="32">
        <f t="shared" si="41"/>
        <v>310</v>
      </c>
      <c r="L15" s="32">
        <v>7</v>
      </c>
      <c r="M15" s="32">
        <v>0.46</v>
      </c>
      <c r="N15" s="32">
        <f t="shared" si="42"/>
        <v>7.46</v>
      </c>
      <c r="O15" s="32">
        <v>5</v>
      </c>
      <c r="P15" s="32">
        <v>0.45</v>
      </c>
      <c r="Q15" s="32">
        <f t="shared" si="43"/>
        <v>5.45</v>
      </c>
      <c r="R15" s="32">
        <v>13</v>
      </c>
      <c r="S15" s="32">
        <v>3</v>
      </c>
      <c r="T15" s="32">
        <f t="shared" si="44"/>
        <v>16</v>
      </c>
      <c r="U15" s="38">
        <v>30</v>
      </c>
      <c r="V15" s="32">
        <v>0.9</v>
      </c>
      <c r="W15" s="38">
        <f t="shared" si="45"/>
        <v>30.9</v>
      </c>
      <c r="X15" s="32">
        <v>0.87</v>
      </c>
      <c r="Y15" s="33">
        <v>9.1000000000000004E-3</v>
      </c>
      <c r="Z15" s="34">
        <f t="shared" si="46"/>
        <v>0.87791699999999995</v>
      </c>
      <c r="AA15" s="32">
        <v>33.549999999999997</v>
      </c>
      <c r="AB15" s="32">
        <v>1.45</v>
      </c>
      <c r="AC15" s="35">
        <f t="shared" si="47"/>
        <v>35</v>
      </c>
      <c r="AD15" s="32" t="s">
        <v>59</v>
      </c>
      <c r="AE15" s="4"/>
    </row>
    <row r="16" spans="1:31" s="6" customFormat="1" x14ac:dyDescent="0.3">
      <c r="A16" s="7"/>
      <c r="B16" s="7"/>
      <c r="C16" s="7"/>
      <c r="D16" s="7"/>
      <c r="E16" s="13"/>
      <c r="F16" s="13"/>
      <c r="G16" s="13"/>
      <c r="H16" s="13"/>
      <c r="I16" s="13"/>
      <c r="J16" s="13"/>
      <c r="K16" s="13"/>
      <c r="L16" s="13"/>
      <c r="M16" s="13"/>
      <c r="N16" s="13"/>
      <c r="O16" s="13"/>
      <c r="P16" s="13"/>
      <c r="Q16" s="13"/>
      <c r="R16" s="13"/>
      <c r="S16" s="13"/>
      <c r="T16" s="13"/>
      <c r="U16" s="13"/>
      <c r="V16" s="13"/>
      <c r="W16" s="13"/>
      <c r="X16" s="13"/>
      <c r="Y16" s="13"/>
      <c r="Z16" s="13"/>
      <c r="AA16" s="13"/>
      <c r="AB16" s="13"/>
      <c r="AC16" s="13"/>
      <c r="AD16" s="13"/>
    </row>
  </sheetData>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Demers</dc:creator>
  <cp:lastModifiedBy>Nick Demers</cp:lastModifiedBy>
  <dcterms:created xsi:type="dcterms:W3CDTF">2020-04-10T15:31:18Z</dcterms:created>
  <dcterms:modified xsi:type="dcterms:W3CDTF">2020-04-10T17:35:50Z</dcterms:modified>
</cp:coreProperties>
</file>