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tsa\Documenten\20_Werk\2017_JRC\Papers\PublicTransportAllocator\online\"/>
    </mc:Choice>
  </mc:AlternateContent>
  <xr:revisionPtr revIDLastSave="0" documentId="13_ncr:1_{59330ADD-F672-4C47-987D-86C8BD0E6FD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esults" sheetId="1" r:id="rId1"/>
    <sheet name="commuting_zone_analysis" sheetId="2" r:id="rId2"/>
    <sheet name="export" sheetId="4" r:id="rId3"/>
    <sheet name="Cities" sheetId="3" r:id="rId4"/>
    <sheet name="Appendix C" sheetId="5" r:id="rId5"/>
  </sheets>
  <definedNames>
    <definedName name="_xlnm._FilterDatabase" localSheetId="4" hidden="1">'Appendix C'!$A$1:$D$1</definedName>
    <definedName name="_xlnm._FilterDatabase" localSheetId="2" hidden="1">export!$A$1:$S$1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7" i="4"/>
  <c r="E25" i="4"/>
  <c r="E33" i="4"/>
  <c r="E22" i="4"/>
  <c r="E26" i="4"/>
  <c r="E24" i="4"/>
  <c r="E20" i="4"/>
  <c r="E36" i="4"/>
  <c r="E12" i="4"/>
  <c r="E19" i="4"/>
  <c r="E17" i="4"/>
  <c r="E27" i="4"/>
  <c r="E30" i="4"/>
  <c r="E18" i="4"/>
  <c r="E5" i="4"/>
  <c r="E35" i="4"/>
  <c r="E32" i="4"/>
  <c r="E14" i="4"/>
  <c r="E31" i="4"/>
  <c r="E11" i="4"/>
  <c r="E13" i="4"/>
  <c r="E16" i="4"/>
  <c r="E3" i="4"/>
  <c r="E2" i="4"/>
  <c r="E21" i="4"/>
  <c r="E9" i="4"/>
  <c r="E4" i="4"/>
  <c r="E23" i="4"/>
  <c r="E8" i="4"/>
  <c r="E29" i="4"/>
  <c r="E28" i="4"/>
  <c r="E6" i="4"/>
  <c r="E10" i="4"/>
  <c r="E34" i="4"/>
  <c r="E37" i="4"/>
  <c r="G6" i="4"/>
  <c r="G33" i="4"/>
  <c r="G30" i="4"/>
  <c r="G23" i="4"/>
  <c r="G32" i="4"/>
  <c r="G35" i="4"/>
  <c r="G5" i="4"/>
  <c r="G16" i="4"/>
  <c r="G7" i="4"/>
  <c r="G27" i="4"/>
  <c r="G11" i="4"/>
  <c r="G4" i="4"/>
  <c r="G2" i="4"/>
  <c r="G13" i="4"/>
  <c r="G25" i="4"/>
  <c r="G15" i="4"/>
  <c r="G36" i="4"/>
  <c r="G37" i="4"/>
  <c r="G22" i="4"/>
  <c r="G9" i="4"/>
  <c r="G17" i="4"/>
  <c r="G29" i="4"/>
  <c r="G18" i="4"/>
  <c r="G10" i="4"/>
  <c r="G24" i="4"/>
  <c r="G31" i="4"/>
  <c r="G8" i="4"/>
  <c r="G34" i="4"/>
  <c r="G19" i="4"/>
  <c r="G20" i="4"/>
  <c r="G28" i="4"/>
  <c r="G14" i="4"/>
  <c r="G3" i="4"/>
  <c r="G26" i="4"/>
  <c r="G12" i="4"/>
  <c r="G21" i="4"/>
  <c r="D12" i="4" l="1"/>
  <c r="C12" i="4"/>
  <c r="D26" i="4"/>
  <c r="C26" i="4"/>
  <c r="D3" i="4"/>
  <c r="C3" i="4"/>
  <c r="D14" i="4"/>
  <c r="C14" i="4"/>
  <c r="D28" i="4"/>
  <c r="C28" i="4"/>
  <c r="D20" i="4"/>
  <c r="C20" i="4"/>
  <c r="D19" i="4"/>
  <c r="C19" i="4"/>
  <c r="D34" i="4"/>
  <c r="C34" i="4"/>
  <c r="D8" i="4"/>
  <c r="C8" i="4"/>
  <c r="D31" i="4"/>
  <c r="C31" i="4"/>
  <c r="D24" i="4"/>
  <c r="C24" i="4"/>
  <c r="D10" i="4"/>
  <c r="C10" i="4"/>
  <c r="D18" i="4"/>
  <c r="C18" i="4"/>
  <c r="D29" i="4"/>
  <c r="C29" i="4"/>
  <c r="D17" i="4"/>
  <c r="C17" i="4"/>
  <c r="D9" i="4"/>
  <c r="C9" i="4"/>
  <c r="D22" i="4"/>
  <c r="C22" i="4"/>
  <c r="D37" i="4"/>
  <c r="C37" i="4"/>
  <c r="D36" i="4"/>
  <c r="C36" i="4"/>
  <c r="D15" i="4"/>
  <c r="C15" i="4"/>
  <c r="D25" i="4"/>
  <c r="C25" i="4"/>
  <c r="D13" i="4"/>
  <c r="C13" i="4"/>
  <c r="D2" i="4"/>
  <c r="C2" i="4"/>
  <c r="D4" i="4"/>
  <c r="C4" i="4"/>
  <c r="D11" i="4"/>
  <c r="C11" i="4"/>
  <c r="D27" i="4"/>
  <c r="C27" i="4"/>
  <c r="D7" i="4"/>
  <c r="C7" i="4"/>
  <c r="D16" i="4"/>
  <c r="C16" i="4"/>
  <c r="D5" i="4"/>
  <c r="C5" i="4"/>
  <c r="D35" i="4"/>
  <c r="C35" i="4"/>
  <c r="D32" i="4"/>
  <c r="C32" i="4"/>
  <c r="D23" i="4"/>
  <c r="C23" i="4"/>
  <c r="D30" i="4"/>
  <c r="C30" i="4"/>
  <c r="D33" i="4"/>
  <c r="C33" i="4"/>
  <c r="D6" i="4"/>
  <c r="C6" i="4"/>
  <c r="D21" i="4"/>
  <c r="C21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F3" i="2"/>
  <c r="G2" i="2"/>
  <c r="F2" i="2"/>
</calcChain>
</file>

<file path=xl/sharedStrings.xml><?xml version="1.0" encoding="utf-8"?>
<sst xmlns="http://schemas.openxmlformats.org/spreadsheetml/2006/main" count="270" uniqueCount="113">
  <si>
    <t>id</t>
  </si>
  <si>
    <t>Pwd</t>
  </si>
  <si>
    <t>maxstep</t>
  </si>
  <si>
    <t>connpop_hdc</t>
  </si>
  <si>
    <t>% Population in commuting zone</t>
  </si>
  <si>
    <t>% Network in commuting zone</t>
  </si>
  <si>
    <t>FUA_1266</t>
  </si>
  <si>
    <t>FUA_5465</t>
  </si>
  <si>
    <t>FUA_6567</t>
  </si>
  <si>
    <t>FUA_6961</t>
  </si>
  <si>
    <t>FUA_3485</t>
  </si>
  <si>
    <t>FUA_2072</t>
  </si>
  <si>
    <t>FUA_9725</t>
  </si>
  <si>
    <t>FUA_4048</t>
  </si>
  <si>
    <t>FUA_1385</t>
  </si>
  <si>
    <t>FUA_3981</t>
  </si>
  <si>
    <t>FUA_2702</t>
  </si>
  <si>
    <t>FUA_536</t>
  </si>
  <si>
    <t>FUA_4946</t>
  </si>
  <si>
    <t>FUA_2940</t>
  </si>
  <si>
    <t>FUA_73</t>
  </si>
  <si>
    <t>FUA_7163</t>
  </si>
  <si>
    <t>FUA_4897</t>
  </si>
  <si>
    <t>FUA_4686</t>
  </si>
  <si>
    <t>FUA_5129</t>
  </si>
  <si>
    <t>FUA_5006</t>
  </si>
  <si>
    <t>FUA_1785</t>
  </si>
  <si>
    <t>FUA_865</t>
  </si>
  <si>
    <t>FUA_3324</t>
  </si>
  <si>
    <t>FUA_2327</t>
  </si>
  <si>
    <t>FUA_146</t>
  </si>
  <si>
    <t>FUA_2262</t>
  </si>
  <si>
    <t>FUA_3327</t>
  </si>
  <si>
    <t>FUA_189</t>
  </si>
  <si>
    <t>FUA_2008</t>
  </si>
  <si>
    <t>FUA_5288</t>
  </si>
  <si>
    <t>FUA_1642</t>
  </si>
  <si>
    <t>FUA_4444</t>
  </si>
  <si>
    <t>FUA_5511</t>
  </si>
  <si>
    <t>FUA_6451</t>
  </si>
  <si>
    <t>FUA_7244</t>
  </si>
  <si>
    <t>FUA_5038</t>
  </si>
  <si>
    <t>% Population in HDC</t>
  </si>
  <si>
    <t>% Of population in HDC that is connected</t>
  </si>
  <si>
    <t>Population weighted density in centre</t>
  </si>
  <si>
    <t>Population weighted density in commuting zone</t>
  </si>
  <si>
    <t>FUA nr</t>
  </si>
  <si>
    <t>FUA Code</t>
  </si>
  <si>
    <t>Name</t>
  </si>
  <si>
    <t>Region</t>
  </si>
  <si>
    <t>Tokyo</t>
  </si>
  <si>
    <t>Asia and Middle East</t>
  </si>
  <si>
    <t>Hong Kong</t>
  </si>
  <si>
    <t>Shenzhen</t>
  </si>
  <si>
    <t>Pyongyang</t>
  </si>
  <si>
    <t>Jakarta</t>
  </si>
  <si>
    <t>Mumbai</t>
  </si>
  <si>
    <t>Lagos</t>
  </si>
  <si>
    <t>Africa</t>
  </si>
  <si>
    <t>Accra</t>
  </si>
  <si>
    <t>Cape Town</t>
  </si>
  <si>
    <t>Casablanca</t>
  </si>
  <si>
    <t>Cairo</t>
  </si>
  <si>
    <t>Kinshasa</t>
  </si>
  <si>
    <t>Sao Paolo</t>
  </si>
  <si>
    <t>South and Middle America</t>
  </si>
  <si>
    <t>Rio de Janeiro</t>
  </si>
  <si>
    <t>Lima</t>
  </si>
  <si>
    <t>Santiago</t>
  </si>
  <si>
    <t>Bogota</t>
  </si>
  <si>
    <t>Brasilia</t>
  </si>
  <si>
    <t>Mexico city</t>
  </si>
  <si>
    <t>Houston</t>
  </si>
  <si>
    <t>North America and Australia</t>
  </si>
  <si>
    <t>Atlanta</t>
  </si>
  <si>
    <t>Los Angeles</t>
  </si>
  <si>
    <t>Portland</t>
  </si>
  <si>
    <t>Montreal</t>
  </si>
  <si>
    <t>New York</t>
  </si>
  <si>
    <t>Dortmund</t>
  </si>
  <si>
    <t>Europe</t>
  </si>
  <si>
    <t>Berlin</t>
  </si>
  <si>
    <t>Paris</t>
  </si>
  <si>
    <t>Sevilla</t>
  </si>
  <si>
    <t>London</t>
  </si>
  <si>
    <t>Moscow</t>
  </si>
  <si>
    <t>Tehran</t>
  </si>
  <si>
    <t>Riyadh</t>
  </si>
  <si>
    <t>Ho Chi Minh City</t>
  </si>
  <si>
    <t>FUA_94</t>
  </si>
  <si>
    <t>Seoul</t>
  </si>
  <si>
    <t>Melbourne</t>
  </si>
  <si>
    <t>Doha</t>
  </si>
  <si>
    <t>name</t>
  </si>
  <si>
    <t>region</t>
  </si>
  <si>
    <t>zoneid</t>
  </si>
  <si>
    <t>pop</t>
  </si>
  <si>
    <t>hdc_pop</t>
  </si>
  <si>
    <t>pwd</t>
  </si>
  <si>
    <t>pwd_hdc</t>
  </si>
  <si>
    <t>pwd_comm</t>
  </si>
  <si>
    <t>netlen</t>
  </si>
  <si>
    <t>netlen_hdc</t>
  </si>
  <si>
    <t>connpop</t>
  </si>
  <si>
    <t>netlenpercapita</t>
  </si>
  <si>
    <t>netlenpercapitahdc</t>
  </si>
  <si>
    <t>City</t>
  </si>
  <si>
    <t>Population</t>
  </si>
  <si>
    <t>Network length (km)</t>
  </si>
  <si>
    <t>Length per capita (km)</t>
  </si>
  <si>
    <t>Population (M)</t>
  </si>
  <si>
    <t>Population-weighted density (km2)</t>
  </si>
  <si>
    <t>Simulated network length per capita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</si>
</sst>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results!$S$1</c:f>
              <c:strCache>
                <c:ptCount val="1"/>
                <c:pt idx="0">
                  <c:v>% Network in commuting zone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results!$Q$2:$Q$38</c:f>
              <c:numCache>
                <c:formatCode>0%</c:formatCode>
                <c:ptCount val="37"/>
                <c:pt idx="0">
                  <c:v>0.22051869202298349</c:v>
                </c:pt>
                <c:pt idx="1">
                  <c:v>0.41304920651168164</c:v>
                </c:pt>
                <c:pt idx="2">
                  <c:v>0.11854428197439593</c:v>
                </c:pt>
                <c:pt idx="3">
                  <c:v>9.2741064103474949E-2</c:v>
                </c:pt>
                <c:pt idx="4">
                  <c:v>0.23592189372137726</c:v>
                </c:pt>
                <c:pt idx="5">
                  <c:v>0.1068948168456256</c:v>
                </c:pt>
                <c:pt idx="6">
                  <c:v>5.6562378980538924E-2</c:v>
                </c:pt>
                <c:pt idx="7">
                  <c:v>5.2038176790652035E-2</c:v>
                </c:pt>
                <c:pt idx="8">
                  <c:v>2.709045801294873E-2</c:v>
                </c:pt>
                <c:pt idx="9">
                  <c:v>0.15996075706906468</c:v>
                </c:pt>
                <c:pt idx="10">
                  <c:v>0.1357144420951156</c:v>
                </c:pt>
                <c:pt idx="11">
                  <c:v>0.41017779021830031</c:v>
                </c:pt>
                <c:pt idx="12">
                  <c:v>0.23750312902490495</c:v>
                </c:pt>
                <c:pt idx="13">
                  <c:v>7.8919568926390557E-2</c:v>
                </c:pt>
                <c:pt idx="14">
                  <c:v>2.1783604895231422E-2</c:v>
                </c:pt>
                <c:pt idx="15">
                  <c:v>2.3095497895031319E-2</c:v>
                </c:pt>
                <c:pt idx="16">
                  <c:v>3.7264256648893879E-2</c:v>
                </c:pt>
                <c:pt idx="17">
                  <c:v>6.6936400393113979E-2</c:v>
                </c:pt>
                <c:pt idx="18">
                  <c:v>9.4277538286508325E-2</c:v>
                </c:pt>
                <c:pt idx="19">
                  <c:v>8.6444889848447323E-2</c:v>
                </c:pt>
                <c:pt idx="20">
                  <c:v>8.8655380442001247E-2</c:v>
                </c:pt>
                <c:pt idx="21">
                  <c:v>6.237424514659938E-2</c:v>
                </c:pt>
                <c:pt idx="22">
                  <c:v>0.18549386643527818</c:v>
                </c:pt>
                <c:pt idx="23">
                  <c:v>4.1117558615975491E-2</c:v>
                </c:pt>
                <c:pt idx="24">
                  <c:v>0.14538680711829027</c:v>
                </c:pt>
                <c:pt idx="25">
                  <c:v>0.14041440711560332</c:v>
                </c:pt>
                <c:pt idx="26">
                  <c:v>0.10220375857314867</c:v>
                </c:pt>
                <c:pt idx="27">
                  <c:v>7.2740101618550448E-2</c:v>
                </c:pt>
                <c:pt idx="28">
                  <c:v>0.31507772886833452</c:v>
                </c:pt>
                <c:pt idx="29">
                  <c:v>0.23692314704795608</c:v>
                </c:pt>
                <c:pt idx="30">
                  <c:v>8.6951925352229772E-2</c:v>
                </c:pt>
                <c:pt idx="31">
                  <c:v>0.27173039061304133</c:v>
                </c:pt>
                <c:pt idx="32">
                  <c:v>0.24070078884551163</c:v>
                </c:pt>
                <c:pt idx="33">
                  <c:v>0.72870421888835657</c:v>
                </c:pt>
                <c:pt idx="34">
                  <c:v>0.1807710943846853</c:v>
                </c:pt>
                <c:pt idx="35">
                  <c:v>0.10511277726927497</c:v>
                </c:pt>
              </c:numCache>
            </c:numRef>
          </c:xVal>
          <c:yVal>
            <c:numRef>
              <c:f>results!$S$2:$S$38</c:f>
              <c:numCache>
                <c:formatCode>0%</c:formatCode>
                <c:ptCount val="37"/>
                <c:pt idx="0">
                  <c:v>0.26045141436091923</c:v>
                </c:pt>
                <c:pt idx="1">
                  <c:v>0.25030024509803922</c:v>
                </c:pt>
                <c:pt idx="2">
                  <c:v>9.5819841752891058E-2</c:v>
                </c:pt>
                <c:pt idx="3">
                  <c:v>0.15607986211784414</c:v>
                </c:pt>
                <c:pt idx="4">
                  <c:v>0.319359919692772</c:v>
                </c:pt>
                <c:pt idx="5">
                  <c:v>0.22011395463451575</c:v>
                </c:pt>
                <c:pt idx="6">
                  <c:v>7.7466517074538957E-2</c:v>
                </c:pt>
                <c:pt idx="7">
                  <c:v>7.9249380173383552E-2</c:v>
                </c:pt>
                <c:pt idx="8">
                  <c:v>4.7231331975332976E-2</c:v>
                </c:pt>
                <c:pt idx="9">
                  <c:v>0.16356858234400032</c:v>
                </c:pt>
                <c:pt idx="10">
                  <c:v>0.22546555103818788</c:v>
                </c:pt>
                <c:pt idx="11">
                  <c:v>0.44986870452953004</c:v>
                </c:pt>
                <c:pt idx="12">
                  <c:v>0.22295265251644553</c:v>
                </c:pt>
                <c:pt idx="13">
                  <c:v>0.12082495390068806</c:v>
                </c:pt>
                <c:pt idx="14">
                  <c:v>0.13446227239729172</c:v>
                </c:pt>
                <c:pt idx="15">
                  <c:v>0.13284124157730834</c:v>
                </c:pt>
                <c:pt idx="16">
                  <c:v>2.6746799303578313E-2</c:v>
                </c:pt>
                <c:pt idx="17">
                  <c:v>8.4795186299467709E-2</c:v>
                </c:pt>
                <c:pt idx="18">
                  <c:v>5.0510345300585666E-2</c:v>
                </c:pt>
                <c:pt idx="19">
                  <c:v>0.11599661187562146</c:v>
                </c:pt>
                <c:pt idx="20">
                  <c:v>0.12621678019491225</c:v>
                </c:pt>
                <c:pt idx="21">
                  <c:v>8.3016887559844141E-2</c:v>
                </c:pt>
                <c:pt idx="22">
                  <c:v>0.17902626783351003</c:v>
                </c:pt>
                <c:pt idx="23">
                  <c:v>0.14398773174138071</c:v>
                </c:pt>
                <c:pt idx="24">
                  <c:v>0.20437604337098769</c:v>
                </c:pt>
                <c:pt idx="25">
                  <c:v>0.1704834882319804</c:v>
                </c:pt>
                <c:pt idx="26">
                  <c:v>0.1241328491993853</c:v>
                </c:pt>
                <c:pt idx="27">
                  <c:v>0.20419370165831924</c:v>
                </c:pt>
                <c:pt idx="28">
                  <c:v>0.42625464158830362</c:v>
                </c:pt>
                <c:pt idx="29">
                  <c:v>0.24003253917791825</c:v>
                </c:pt>
                <c:pt idx="30">
                  <c:v>0.10530977582243176</c:v>
                </c:pt>
                <c:pt idx="31">
                  <c:v>0.35409838183104003</c:v>
                </c:pt>
                <c:pt idx="32">
                  <c:v>0.30904999627149182</c:v>
                </c:pt>
                <c:pt idx="33">
                  <c:v>0.72334540017313287</c:v>
                </c:pt>
                <c:pt idx="34">
                  <c:v>0.20628995587282573</c:v>
                </c:pt>
                <c:pt idx="35">
                  <c:v>0.11236761029635926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1-4CDC-B195-4A6BE98D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56671"/>
        <c:axId val="1636884351"/>
      </c:scatterChart>
      <c:valAx>
        <c:axId val="10070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6884351"/>
        <c:crosses val="autoZero"/>
        <c:crossBetween val="midCat"/>
      </c:valAx>
      <c:valAx>
        <c:axId val="16368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705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commuting_zone_analysis!$C$1</c:f>
              <c:strCache>
                <c:ptCount val="1"/>
                <c:pt idx="0">
                  <c:v>Population weighted density in centre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commuting_zone_analysis!$B$2:$B$39</c:f>
              <c:numCache>
                <c:formatCode>General</c:formatCode>
                <c:ptCount val="38"/>
                <c:pt idx="0">
                  <c:v>2662.64</c:v>
                </c:pt>
                <c:pt idx="1">
                  <c:v>8646.51</c:v>
                </c:pt>
                <c:pt idx="2">
                  <c:v>13178.6</c:v>
                </c:pt>
                <c:pt idx="3">
                  <c:v>12265.5</c:v>
                </c:pt>
                <c:pt idx="4">
                  <c:v>4675.95</c:v>
                </c:pt>
                <c:pt idx="5">
                  <c:v>13367.5</c:v>
                </c:pt>
                <c:pt idx="6">
                  <c:v>13122.5</c:v>
                </c:pt>
                <c:pt idx="7">
                  <c:v>22786.6</c:v>
                </c:pt>
                <c:pt idx="8">
                  <c:v>18657</c:v>
                </c:pt>
                <c:pt idx="9">
                  <c:v>12038.2</c:v>
                </c:pt>
                <c:pt idx="10">
                  <c:v>10715.9</c:v>
                </c:pt>
                <c:pt idx="11">
                  <c:v>2449.83</c:v>
                </c:pt>
                <c:pt idx="12">
                  <c:v>4624.7299999999996</c:v>
                </c:pt>
                <c:pt idx="13">
                  <c:v>8890.33</c:v>
                </c:pt>
                <c:pt idx="14">
                  <c:v>6624.52</c:v>
                </c:pt>
                <c:pt idx="15">
                  <c:v>12353.5</c:v>
                </c:pt>
                <c:pt idx="16">
                  <c:v>13908.4</c:v>
                </c:pt>
                <c:pt idx="17">
                  <c:v>12194.7</c:v>
                </c:pt>
                <c:pt idx="18">
                  <c:v>13865.8</c:v>
                </c:pt>
                <c:pt idx="19">
                  <c:v>8548.59</c:v>
                </c:pt>
                <c:pt idx="20">
                  <c:v>13840.4</c:v>
                </c:pt>
                <c:pt idx="21">
                  <c:v>14355.3</c:v>
                </c:pt>
                <c:pt idx="22">
                  <c:v>14462.6</c:v>
                </c:pt>
                <c:pt idx="23">
                  <c:v>13767.1</c:v>
                </c:pt>
                <c:pt idx="24">
                  <c:v>16008.8</c:v>
                </c:pt>
                <c:pt idx="25">
                  <c:v>8380.52</c:v>
                </c:pt>
                <c:pt idx="26">
                  <c:v>11804.7</c:v>
                </c:pt>
                <c:pt idx="27">
                  <c:v>6373.07</c:v>
                </c:pt>
                <c:pt idx="28">
                  <c:v>10168.700000000001</c:v>
                </c:pt>
                <c:pt idx="29">
                  <c:v>6152.54</c:v>
                </c:pt>
                <c:pt idx="30">
                  <c:v>6985.46</c:v>
                </c:pt>
                <c:pt idx="31">
                  <c:v>4173.67</c:v>
                </c:pt>
                <c:pt idx="32">
                  <c:v>2014.06</c:v>
                </c:pt>
                <c:pt idx="33">
                  <c:v>2060.88</c:v>
                </c:pt>
                <c:pt idx="34">
                  <c:v>1109.75</c:v>
                </c:pt>
                <c:pt idx="35">
                  <c:v>9315.74</c:v>
                </c:pt>
                <c:pt idx="36">
                  <c:v>14311.7</c:v>
                </c:pt>
              </c:numCache>
            </c:numRef>
          </c:xVal>
          <c:yVal>
            <c:numRef>
              <c:f>commuting_zone_analysis!$C$2:$C$39</c:f>
              <c:numCache>
                <c:formatCode>General</c:formatCode>
                <c:ptCount val="38"/>
                <c:pt idx="0">
                  <c:v>3028.96</c:v>
                </c:pt>
                <c:pt idx="1">
                  <c:v>9766.48</c:v>
                </c:pt>
                <c:pt idx="2">
                  <c:v>14364.7</c:v>
                </c:pt>
                <c:pt idx="3">
                  <c:v>13184.5</c:v>
                </c:pt>
                <c:pt idx="4">
                  <c:v>5573.87</c:v>
                </c:pt>
                <c:pt idx="5">
                  <c:v>14568.1</c:v>
                </c:pt>
                <c:pt idx="6">
                  <c:v>13579.6</c:v>
                </c:pt>
                <c:pt idx="7">
                  <c:v>23806.2</c:v>
                </c:pt>
                <c:pt idx="8">
                  <c:v>19106.099999999999</c:v>
                </c:pt>
                <c:pt idx="9">
                  <c:v>12899.8</c:v>
                </c:pt>
                <c:pt idx="10">
                  <c:v>12173</c:v>
                </c:pt>
                <c:pt idx="11">
                  <c:v>3079.92</c:v>
                </c:pt>
                <c:pt idx="12">
                  <c:v>5634.75</c:v>
                </c:pt>
                <c:pt idx="13">
                  <c:v>9494.86</c:v>
                </c:pt>
                <c:pt idx="14">
                  <c:v>7030.61</c:v>
                </c:pt>
                <c:pt idx="15">
                  <c:v>12571.4</c:v>
                </c:pt>
                <c:pt idx="16">
                  <c:v>14159.5</c:v>
                </c:pt>
                <c:pt idx="17">
                  <c:v>12594.2</c:v>
                </c:pt>
                <c:pt idx="18">
                  <c:v>14674.3</c:v>
                </c:pt>
                <c:pt idx="19">
                  <c:v>9304.68</c:v>
                </c:pt>
                <c:pt idx="20">
                  <c:v>14781.9</c:v>
                </c:pt>
                <c:pt idx="21">
                  <c:v>15484.8</c:v>
                </c:pt>
                <c:pt idx="22">
                  <c:v>15279.9</c:v>
                </c:pt>
                <c:pt idx="23">
                  <c:v>15157.4</c:v>
                </c:pt>
                <c:pt idx="24">
                  <c:v>16511.900000000001</c:v>
                </c:pt>
                <c:pt idx="25">
                  <c:v>9356.76</c:v>
                </c:pt>
                <c:pt idx="26">
                  <c:v>13487.2</c:v>
                </c:pt>
                <c:pt idx="27">
                  <c:v>6884.67</c:v>
                </c:pt>
                <c:pt idx="28">
                  <c:v>10593.6</c:v>
                </c:pt>
                <c:pt idx="29">
                  <c:v>7938.09</c:v>
                </c:pt>
                <c:pt idx="30">
                  <c:v>8291.84</c:v>
                </c:pt>
                <c:pt idx="31">
                  <c:v>4407.01</c:v>
                </c:pt>
                <c:pt idx="32">
                  <c:v>2438.35</c:v>
                </c:pt>
                <c:pt idx="33">
                  <c:v>2412.9899999999998</c:v>
                </c:pt>
                <c:pt idx="34">
                  <c:v>1890.17</c:v>
                </c:pt>
                <c:pt idx="35">
                  <c:v>11131.5</c:v>
                </c:pt>
                <c:pt idx="36">
                  <c:v>15621.6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4B81-BEE8-143378095998}"/>
            </c:ext>
          </c:extLst>
        </c:ser>
        <c:ser>
          <c:idx val="1"/>
          <c:order val="1"/>
          <c:tx>
            <c:strRef>
              <c:f>commuting_zone_analysis!$D$1</c:f>
              <c:strCache>
                <c:ptCount val="1"/>
                <c:pt idx="0">
                  <c:v>Population weighted density in commuting zone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commuting_zone_analysis!$B$2:$B$39</c:f>
              <c:numCache>
                <c:formatCode>General</c:formatCode>
                <c:ptCount val="38"/>
                <c:pt idx="0">
                  <c:v>2662.64</c:v>
                </c:pt>
                <c:pt idx="1">
                  <c:v>8646.51</c:v>
                </c:pt>
                <c:pt idx="2">
                  <c:v>13178.6</c:v>
                </c:pt>
                <c:pt idx="3">
                  <c:v>12265.5</c:v>
                </c:pt>
                <c:pt idx="4">
                  <c:v>4675.95</c:v>
                </c:pt>
                <c:pt idx="5">
                  <c:v>13367.5</c:v>
                </c:pt>
                <c:pt idx="6">
                  <c:v>13122.5</c:v>
                </c:pt>
                <c:pt idx="7">
                  <c:v>22786.6</c:v>
                </c:pt>
                <c:pt idx="8">
                  <c:v>18657</c:v>
                </c:pt>
                <c:pt idx="9">
                  <c:v>12038.2</c:v>
                </c:pt>
                <c:pt idx="10">
                  <c:v>10715.9</c:v>
                </c:pt>
                <c:pt idx="11">
                  <c:v>2449.83</c:v>
                </c:pt>
                <c:pt idx="12">
                  <c:v>4624.7299999999996</c:v>
                </c:pt>
                <c:pt idx="13">
                  <c:v>8890.33</c:v>
                </c:pt>
                <c:pt idx="14">
                  <c:v>6624.52</c:v>
                </c:pt>
                <c:pt idx="15">
                  <c:v>12353.5</c:v>
                </c:pt>
                <c:pt idx="16">
                  <c:v>13908.4</c:v>
                </c:pt>
                <c:pt idx="17">
                  <c:v>12194.7</c:v>
                </c:pt>
                <c:pt idx="18">
                  <c:v>13865.8</c:v>
                </c:pt>
                <c:pt idx="19">
                  <c:v>8548.59</c:v>
                </c:pt>
                <c:pt idx="20">
                  <c:v>13840.4</c:v>
                </c:pt>
                <c:pt idx="21">
                  <c:v>14355.3</c:v>
                </c:pt>
                <c:pt idx="22">
                  <c:v>14462.6</c:v>
                </c:pt>
                <c:pt idx="23">
                  <c:v>13767.1</c:v>
                </c:pt>
                <c:pt idx="24">
                  <c:v>16008.8</c:v>
                </c:pt>
                <c:pt idx="25">
                  <c:v>8380.52</c:v>
                </c:pt>
                <c:pt idx="26">
                  <c:v>11804.7</c:v>
                </c:pt>
                <c:pt idx="27">
                  <c:v>6373.07</c:v>
                </c:pt>
                <c:pt idx="28">
                  <c:v>10168.700000000001</c:v>
                </c:pt>
                <c:pt idx="29">
                  <c:v>6152.54</c:v>
                </c:pt>
                <c:pt idx="30">
                  <c:v>6985.46</c:v>
                </c:pt>
                <c:pt idx="31">
                  <c:v>4173.67</c:v>
                </c:pt>
                <c:pt idx="32">
                  <c:v>2014.06</c:v>
                </c:pt>
                <c:pt idx="33">
                  <c:v>2060.88</c:v>
                </c:pt>
                <c:pt idx="34">
                  <c:v>1109.75</c:v>
                </c:pt>
                <c:pt idx="35">
                  <c:v>9315.74</c:v>
                </c:pt>
                <c:pt idx="36">
                  <c:v>14311.7</c:v>
                </c:pt>
              </c:numCache>
            </c:numRef>
          </c:xVal>
          <c:yVal>
            <c:numRef>
              <c:f>commuting_zone_analysis!$D$2:$D$39</c:f>
              <c:numCache>
                <c:formatCode>General</c:formatCode>
                <c:ptCount val="38"/>
                <c:pt idx="0">
                  <c:v>1367.77</c:v>
                </c:pt>
                <c:pt idx="1">
                  <c:v>7055.01</c:v>
                </c:pt>
                <c:pt idx="2">
                  <c:v>4359.04</c:v>
                </c:pt>
                <c:pt idx="3">
                  <c:v>3275.59</c:v>
                </c:pt>
                <c:pt idx="4">
                  <c:v>1767.86</c:v>
                </c:pt>
                <c:pt idx="5">
                  <c:v>3336.5</c:v>
                </c:pt>
                <c:pt idx="6">
                  <c:v>5497.95</c:v>
                </c:pt>
                <c:pt idx="7">
                  <c:v>4213.33</c:v>
                </c:pt>
                <c:pt idx="8">
                  <c:v>2531.0300000000002</c:v>
                </c:pt>
                <c:pt idx="9">
                  <c:v>7513.54</c:v>
                </c:pt>
                <c:pt idx="10">
                  <c:v>1436.45</c:v>
                </c:pt>
                <c:pt idx="11">
                  <c:v>1543.78</c:v>
                </c:pt>
                <c:pt idx="12">
                  <c:v>1382.09</c:v>
                </c:pt>
                <c:pt idx="13">
                  <c:v>1834.74</c:v>
                </c:pt>
                <c:pt idx="14">
                  <c:v>823.27499999999998</c:v>
                </c:pt>
                <c:pt idx="15">
                  <c:v>2571.75</c:v>
                </c:pt>
                <c:pt idx="16">
                  <c:v>3284.35</c:v>
                </c:pt>
                <c:pt idx="17">
                  <c:v>1873.86</c:v>
                </c:pt>
                <c:pt idx="18">
                  <c:v>2596.0100000000002</c:v>
                </c:pt>
                <c:pt idx="19">
                  <c:v>1284.82</c:v>
                </c:pt>
                <c:pt idx="20">
                  <c:v>3889.96</c:v>
                </c:pt>
                <c:pt idx="21">
                  <c:v>2743.96</c:v>
                </c:pt>
                <c:pt idx="22">
                  <c:v>2176.12</c:v>
                </c:pt>
                <c:pt idx="23">
                  <c:v>7662.32</c:v>
                </c:pt>
                <c:pt idx="24">
                  <c:v>4275.8</c:v>
                </c:pt>
                <c:pt idx="25">
                  <c:v>2641.97</c:v>
                </c:pt>
                <c:pt idx="26">
                  <c:v>1504.41</c:v>
                </c:pt>
                <c:pt idx="27">
                  <c:v>1878.98</c:v>
                </c:pt>
                <c:pt idx="28">
                  <c:v>4753.12</c:v>
                </c:pt>
                <c:pt idx="29">
                  <c:v>2271.08</c:v>
                </c:pt>
                <c:pt idx="30">
                  <c:v>2777.91</c:v>
                </c:pt>
                <c:pt idx="31">
                  <c:v>1723.48</c:v>
                </c:pt>
                <c:pt idx="32">
                  <c:v>876.90700000000004</c:v>
                </c:pt>
                <c:pt idx="33">
                  <c:v>950.11900000000003</c:v>
                </c:pt>
                <c:pt idx="34">
                  <c:v>819.20100000000002</c:v>
                </c:pt>
                <c:pt idx="35">
                  <c:v>1087.07</c:v>
                </c:pt>
                <c:pt idx="36">
                  <c:v>3159.77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B81-BEE8-14337809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51615"/>
        <c:axId val="1636894751"/>
      </c:scatterChart>
      <c:valAx>
        <c:axId val="16311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6894751"/>
        <c:crosses val="autoZero"/>
        <c:crossBetween val="midCat"/>
      </c:valAx>
      <c:valAx>
        <c:axId val="16368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115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128587</xdr:colOff>
      <xdr:row>10</xdr:row>
      <xdr:rowOff>95250</xdr:rowOff>
    </xdr:from>
    <xdr:to>
      <xdr:col>18</xdr:col>
      <xdr:colOff>604837</xdr:colOff>
      <xdr:row>23</xdr:row>
      <xdr:rowOff>171450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F2E8756-18D7-43E3-9ABA-B6AD604B3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10</xdr:row>
      <xdr:rowOff>95250</xdr:rowOff>
    </xdr:from>
    <xdr:to>
      <xdr:col>14</xdr:col>
      <xdr:colOff>52387</xdr:colOff>
      <xdr:row>24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ABD8A3B-144F-49A1-89C8-5C3BD762E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selection activeCell="B1" sqref="B1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5.7109375" bestFit="1" customWidth="1"/>
    <col min="4" max="4" width="26.42578125" bestFit="1" customWidth="1"/>
    <col min="5" max="5" width="9" bestFit="1" customWidth="1"/>
    <col min="7" max="7" width="8" bestFit="1" customWidth="1"/>
    <col min="8" max="8" width="8.5703125" bestFit="1" customWidth="1"/>
    <col min="9" max="9" width="12.140625" bestFit="1" customWidth="1"/>
    <col min="10" max="10" width="8.5703125" bestFit="1" customWidth="1"/>
    <col min="11" max="11" width="12.140625" bestFit="1" customWidth="1"/>
    <col min="12" max="12" width="12.85546875" bestFit="1" customWidth="1"/>
    <col min="13" max="13" width="16.140625" bestFit="1" customWidth="1"/>
    <col min="14" max="14" width="20" bestFit="1" customWidth="1"/>
    <col min="15" max="16" width="20" customWidth="1"/>
    <col min="17" max="17" width="30.7109375" bestFit="1" customWidth="1"/>
    <col min="18" max="18" width="30.7109375" customWidth="1"/>
    <col min="19" max="19" width="28.5703125" bestFit="1" customWidth="1"/>
    <col min="20" max="20" width="41" bestFit="1" customWidth="1"/>
  </cols>
  <sheetData>
    <row r="1" spans="1:20" x14ac:dyDescent="0.25">
      <c r="A1" t="s">
        <v>0</v>
      </c>
      <c r="B1" t="s">
        <v>95</v>
      </c>
      <c r="C1" t="s">
        <v>93</v>
      </c>
      <c r="D1" t="s">
        <v>94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2</v>
      </c>
      <c r="M1" t="s">
        <v>103</v>
      </c>
      <c r="N1" t="s">
        <v>3</v>
      </c>
      <c r="O1" t="s">
        <v>104</v>
      </c>
      <c r="P1" t="s">
        <v>105</v>
      </c>
      <c r="Q1" t="s">
        <v>4</v>
      </c>
      <c r="R1" t="s">
        <v>42</v>
      </c>
      <c r="S1" t="s">
        <v>5</v>
      </c>
      <c r="T1" t="s">
        <v>43</v>
      </c>
    </row>
    <row r="2" spans="1:20" x14ac:dyDescent="0.25">
      <c r="A2">
        <v>0</v>
      </c>
      <c r="B2" t="s">
        <v>6</v>
      </c>
      <c r="C2" t="str">
        <f>VLOOKUP(B2,Cities!$B$2:$D$38,2,FALSE)</f>
        <v>Melbourne</v>
      </c>
      <c r="D2" t="str">
        <f>VLOOKUP(B2,Cities!$B$2:$D$38,3,FALSE)</f>
        <v>North America and Australia</v>
      </c>
      <c r="E2">
        <v>4444757</v>
      </c>
      <c r="F2">
        <v>3464605</v>
      </c>
      <c r="G2">
        <v>2662.64</v>
      </c>
      <c r="H2" s="1">
        <v>3028.96</v>
      </c>
      <c r="I2" s="1">
        <v>1367.77</v>
      </c>
      <c r="J2" s="1">
        <v>4334820</v>
      </c>
      <c r="K2" s="1">
        <v>3205810</v>
      </c>
      <c r="L2" s="1">
        <v>827</v>
      </c>
      <c r="M2" s="1">
        <v>3580040</v>
      </c>
      <c r="N2" s="1">
        <v>3102220</v>
      </c>
      <c r="O2">
        <v>0.975267</v>
      </c>
      <c r="P2">
        <v>0.92530400000000002</v>
      </c>
      <c r="Q2" s="2">
        <f>(E2-F2)/E2</f>
        <v>0.22051869202298349</v>
      </c>
      <c r="R2" s="2">
        <f>F2/E2</f>
        <v>0.77948130797701654</v>
      </c>
      <c r="S2" s="2">
        <f>(J2-K2)/J2</f>
        <v>0.26045141436091923</v>
      </c>
      <c r="T2" s="2">
        <f>N2/F2</f>
        <v>0.89540366073477351</v>
      </c>
    </row>
    <row r="3" spans="1:20" x14ac:dyDescent="0.25">
      <c r="A3">
        <v>1</v>
      </c>
      <c r="B3" t="s">
        <v>7</v>
      </c>
      <c r="C3" t="str">
        <f>VLOOKUP(B3,Cities!$B$2:$D$38,2,FALSE)</f>
        <v>Brasilia</v>
      </c>
      <c r="D3" t="str">
        <f>VLOOKUP(B3,Cities!$B$2:$D$38,3,FALSE)</f>
        <v>South and Middle America</v>
      </c>
      <c r="E3">
        <v>1973438</v>
      </c>
      <c r="F3">
        <v>1158311</v>
      </c>
      <c r="G3">
        <v>8646.51</v>
      </c>
      <c r="H3">
        <v>9766.48</v>
      </c>
      <c r="I3">
        <v>7055.01</v>
      </c>
      <c r="J3">
        <v>652800</v>
      </c>
      <c r="K3" s="1">
        <v>489404</v>
      </c>
      <c r="L3" s="1">
        <v>125</v>
      </c>
      <c r="M3" s="1">
        <v>1583190</v>
      </c>
      <c r="N3" s="1">
        <v>1379170</v>
      </c>
      <c r="O3">
        <v>0.330793</v>
      </c>
      <c r="P3">
        <v>0.42251499999999997</v>
      </c>
      <c r="Q3" s="2">
        <f t="shared" ref="Q3:Q37" si="0">(E3-F3)/E3</f>
        <v>0.41304920651168164</v>
      </c>
      <c r="R3" s="2">
        <f t="shared" ref="R3:R37" si="1">F3/E3</f>
        <v>0.58695079348831836</v>
      </c>
      <c r="S3" s="2">
        <f t="shared" ref="S3:S37" si="2">(J3-K3)/J3</f>
        <v>0.25030024509803922</v>
      </c>
      <c r="T3" s="2">
        <f t="shared" ref="T3:T37" si="3">N3/F3</f>
        <v>1.1906733165790535</v>
      </c>
    </row>
    <row r="4" spans="1:20" x14ac:dyDescent="0.25">
      <c r="A4">
        <v>2</v>
      </c>
      <c r="B4" t="s">
        <v>8</v>
      </c>
      <c r="C4" t="str">
        <f>VLOOKUP(B4,Cities!$B$2:$D$38,2,FALSE)</f>
        <v>Sao Paolo</v>
      </c>
      <c r="D4" t="str">
        <f>VLOOKUP(B4,Cities!$B$2:$D$38,3,FALSE)</f>
        <v>South and Middle America</v>
      </c>
      <c r="E4">
        <v>21684749</v>
      </c>
      <c r="F4">
        <v>19114146</v>
      </c>
      <c r="G4">
        <v>13178.6</v>
      </c>
      <c r="H4" s="1">
        <v>14364.7</v>
      </c>
      <c r="I4" s="1">
        <v>4359.04</v>
      </c>
      <c r="J4" s="1">
        <v>4107500</v>
      </c>
      <c r="K4" s="1">
        <v>3713920</v>
      </c>
      <c r="L4" s="1">
        <v>797</v>
      </c>
      <c r="M4" s="1">
        <v>17348800</v>
      </c>
      <c r="N4" s="1">
        <v>16920500</v>
      </c>
      <c r="O4">
        <v>0.189419</v>
      </c>
      <c r="P4">
        <v>0.194302</v>
      </c>
      <c r="Q4" s="2">
        <f t="shared" si="0"/>
        <v>0.11854428197439593</v>
      </c>
      <c r="R4" s="2">
        <f t="shared" si="1"/>
        <v>0.88145571802560407</v>
      </c>
      <c r="S4" s="2">
        <f t="shared" si="2"/>
        <v>9.5819841752891058E-2</v>
      </c>
      <c r="T4" s="2">
        <f t="shared" si="3"/>
        <v>0.8852344227149882</v>
      </c>
    </row>
    <row r="5" spans="1:20" x14ac:dyDescent="0.25">
      <c r="A5">
        <v>3</v>
      </c>
      <c r="B5" t="s">
        <v>9</v>
      </c>
      <c r="C5" t="str">
        <f>VLOOKUP(B5,Cities!$B$2:$D$38,2,FALSE)</f>
        <v>Rio de Janeiro</v>
      </c>
      <c r="D5" t="str">
        <f>VLOOKUP(B5,Cities!$B$2:$D$38,3,FALSE)</f>
        <v>South and Middle America</v>
      </c>
      <c r="E5">
        <v>10795811</v>
      </c>
      <c r="F5">
        <v>9794596</v>
      </c>
      <c r="G5">
        <v>12265.5</v>
      </c>
      <c r="H5" s="1">
        <v>13184.5</v>
      </c>
      <c r="I5" s="1">
        <v>3275.59</v>
      </c>
      <c r="J5" s="1">
        <v>2483280</v>
      </c>
      <c r="K5" s="1">
        <v>2095690</v>
      </c>
      <c r="L5" s="1">
        <v>468</v>
      </c>
      <c r="M5" s="1">
        <v>8652150</v>
      </c>
      <c r="N5" s="1">
        <v>8390490</v>
      </c>
      <c r="O5">
        <v>0.230022</v>
      </c>
      <c r="P5">
        <v>0.21396399999999999</v>
      </c>
      <c r="Q5" s="2">
        <f t="shared" si="0"/>
        <v>9.2741064103474949E-2</v>
      </c>
      <c r="R5" s="2">
        <f t="shared" si="1"/>
        <v>0.90725893589652506</v>
      </c>
      <c r="S5" s="2">
        <f t="shared" si="2"/>
        <v>0.15607986211784414</v>
      </c>
      <c r="T5" s="2">
        <f t="shared" si="3"/>
        <v>0.85664482741299386</v>
      </c>
    </row>
    <row r="6" spans="1:20" x14ac:dyDescent="0.25">
      <c r="A6">
        <v>4</v>
      </c>
      <c r="B6" t="s">
        <v>10</v>
      </c>
      <c r="C6" t="str">
        <f>VLOOKUP(B6,Cities!$B$2:$D$38,2,FALSE)</f>
        <v>Montreal</v>
      </c>
      <c r="D6" t="str">
        <f>VLOOKUP(B6,Cities!$B$2:$D$38,3,FALSE)</f>
        <v>North America and Australia</v>
      </c>
      <c r="E6">
        <v>4060365</v>
      </c>
      <c r="F6">
        <v>3102436</v>
      </c>
      <c r="G6">
        <v>4675.95</v>
      </c>
      <c r="H6" s="1">
        <v>5573.87</v>
      </c>
      <c r="I6" s="1">
        <v>1767.86</v>
      </c>
      <c r="J6" s="1">
        <v>3028370</v>
      </c>
      <c r="K6" s="1">
        <v>2061230</v>
      </c>
      <c r="L6" s="1">
        <v>461</v>
      </c>
      <c r="M6" s="1">
        <v>3151180</v>
      </c>
      <c r="N6" s="1">
        <v>2737970</v>
      </c>
      <c r="O6">
        <v>0.745838</v>
      </c>
      <c r="P6">
        <v>0.66439099999999995</v>
      </c>
      <c r="Q6" s="2">
        <f t="shared" si="0"/>
        <v>0.23592189372137726</v>
      </c>
      <c r="R6" s="2">
        <f t="shared" si="1"/>
        <v>0.76407810627862272</v>
      </c>
      <c r="S6" s="2">
        <f t="shared" si="2"/>
        <v>0.319359919692772</v>
      </c>
      <c r="T6" s="2">
        <f t="shared" si="3"/>
        <v>0.88252263705036949</v>
      </c>
    </row>
    <row r="7" spans="1:20" x14ac:dyDescent="0.25">
      <c r="A7">
        <v>5</v>
      </c>
      <c r="B7" t="s">
        <v>11</v>
      </c>
      <c r="C7" t="str">
        <f>VLOOKUP(B7,Cities!$B$2:$D$38,2,FALSE)</f>
        <v>Santiago</v>
      </c>
      <c r="D7" t="str">
        <f>VLOOKUP(B7,Cities!$B$2:$D$38,3,FALSE)</f>
        <v>South and Middle America</v>
      </c>
      <c r="E7">
        <v>7087846</v>
      </c>
      <c r="F7">
        <v>6330192</v>
      </c>
      <c r="G7">
        <v>13367.5</v>
      </c>
      <c r="H7" s="1">
        <v>14568.1</v>
      </c>
      <c r="I7" s="1">
        <v>3336.5</v>
      </c>
      <c r="J7" s="1">
        <v>1663820</v>
      </c>
      <c r="K7" s="1">
        <v>1297590</v>
      </c>
      <c r="L7" s="1">
        <v>274</v>
      </c>
      <c r="M7" s="1">
        <v>5675890</v>
      </c>
      <c r="N7" s="1">
        <v>5428910</v>
      </c>
      <c r="O7">
        <v>0.23474300000000001</v>
      </c>
      <c r="P7">
        <v>0.204985</v>
      </c>
      <c r="Q7" s="2">
        <f t="shared" si="0"/>
        <v>0.1068948168456256</v>
      </c>
      <c r="R7" s="2">
        <f t="shared" si="1"/>
        <v>0.89310518315437437</v>
      </c>
      <c r="S7" s="2">
        <f t="shared" si="2"/>
        <v>0.22011395463451575</v>
      </c>
      <c r="T7" s="2">
        <f t="shared" si="3"/>
        <v>0.85762169615076445</v>
      </c>
    </row>
    <row r="8" spans="1:20" x14ac:dyDescent="0.25">
      <c r="A8">
        <v>6</v>
      </c>
      <c r="B8" t="s">
        <v>12</v>
      </c>
      <c r="C8" t="str">
        <f>VLOOKUP(B8,Cities!$B$2:$D$38,2,FALSE)</f>
        <v>Shenzhen</v>
      </c>
      <c r="D8" t="str">
        <f>VLOOKUP(B8,Cities!$B$2:$D$38,3,FALSE)</f>
        <v>Asia and Middle East</v>
      </c>
      <c r="E8">
        <v>8738264</v>
      </c>
      <c r="F8">
        <v>8244007</v>
      </c>
      <c r="G8">
        <v>13122.5</v>
      </c>
      <c r="H8" s="1">
        <v>13579.6</v>
      </c>
      <c r="I8" s="1">
        <v>5497.95</v>
      </c>
      <c r="J8" s="1">
        <v>1711320</v>
      </c>
      <c r="K8" s="1">
        <v>1578750</v>
      </c>
      <c r="L8" s="1">
        <v>280</v>
      </c>
      <c r="M8" s="1">
        <v>6992650</v>
      </c>
      <c r="N8" s="1">
        <v>6884060</v>
      </c>
      <c r="O8">
        <v>0.19584199999999999</v>
      </c>
      <c r="P8">
        <v>0.19150300000000001</v>
      </c>
      <c r="Q8" s="2">
        <f t="shared" si="0"/>
        <v>5.6562378980538924E-2</v>
      </c>
      <c r="R8" s="2">
        <f t="shared" si="1"/>
        <v>0.94343762101946105</v>
      </c>
      <c r="S8" s="2">
        <f t="shared" si="2"/>
        <v>7.7466517074538957E-2</v>
      </c>
      <c r="T8" s="2">
        <f t="shared" si="3"/>
        <v>0.83503810707584314</v>
      </c>
    </row>
    <row r="9" spans="1:20" x14ac:dyDescent="0.25">
      <c r="A9">
        <v>7</v>
      </c>
      <c r="B9" t="s">
        <v>13</v>
      </c>
      <c r="C9" t="str">
        <f>VLOOKUP(B9,Cities!$B$2:$D$38,2,FALSE)</f>
        <v>Bogota</v>
      </c>
      <c r="D9" t="str">
        <f>VLOOKUP(B9,Cities!$B$2:$D$38,3,FALSE)</f>
        <v>South and Middle America</v>
      </c>
      <c r="E9">
        <v>9080910</v>
      </c>
      <c r="F9">
        <v>8608356</v>
      </c>
      <c r="G9">
        <v>22786.6</v>
      </c>
      <c r="H9">
        <v>23806.2</v>
      </c>
      <c r="I9">
        <v>4213.33</v>
      </c>
      <c r="J9">
        <v>893395</v>
      </c>
      <c r="K9" s="1">
        <v>822594</v>
      </c>
      <c r="L9" s="1">
        <v>178</v>
      </c>
      <c r="M9" s="1">
        <v>7273490</v>
      </c>
      <c r="N9" s="1">
        <v>7178200</v>
      </c>
      <c r="O9">
        <v>9.83816E-2</v>
      </c>
      <c r="P9">
        <v>9.5557600000000006E-2</v>
      </c>
      <c r="Q9" s="2">
        <f t="shared" si="0"/>
        <v>5.2038176790652035E-2</v>
      </c>
      <c r="R9" s="2">
        <f t="shared" si="1"/>
        <v>0.94796182320934796</v>
      </c>
      <c r="S9" s="2">
        <f t="shared" si="2"/>
        <v>7.9249380173383552E-2</v>
      </c>
      <c r="T9" s="2">
        <f t="shared" si="3"/>
        <v>0.8338642128648025</v>
      </c>
    </row>
    <row r="10" spans="1:20" x14ac:dyDescent="0.25">
      <c r="A10">
        <v>8</v>
      </c>
      <c r="B10" t="s">
        <v>14</v>
      </c>
      <c r="C10" t="str">
        <f>VLOOKUP(B10,Cities!$B$2:$D$38,2,FALSE)</f>
        <v>Kinshasa</v>
      </c>
      <c r="D10" t="str">
        <f>VLOOKUP(B10,Cities!$B$2:$D$38,3,FALSE)</f>
        <v>Africa</v>
      </c>
      <c r="E10">
        <v>5761955</v>
      </c>
      <c r="F10">
        <v>5605861</v>
      </c>
      <c r="G10">
        <v>18657</v>
      </c>
      <c r="H10">
        <v>19106.099999999999</v>
      </c>
      <c r="I10">
        <v>2531.0300000000002</v>
      </c>
      <c r="J10">
        <v>502209</v>
      </c>
      <c r="K10" s="1">
        <v>478489</v>
      </c>
      <c r="L10" s="1">
        <v>97</v>
      </c>
      <c r="M10" s="1">
        <v>4635430</v>
      </c>
      <c r="N10" s="1">
        <v>4571190</v>
      </c>
      <c r="O10">
        <v>8.7159600000000004E-2</v>
      </c>
      <c r="P10">
        <v>8.5355200000000006E-2</v>
      </c>
      <c r="Q10" s="2">
        <f t="shared" si="0"/>
        <v>2.709045801294873E-2</v>
      </c>
      <c r="R10" s="2">
        <f t="shared" si="1"/>
        <v>0.97290954198705126</v>
      </c>
      <c r="S10" s="2">
        <f t="shared" si="2"/>
        <v>4.7231331975332976E-2</v>
      </c>
      <c r="T10" s="2">
        <f t="shared" si="3"/>
        <v>0.81543049319274952</v>
      </c>
    </row>
    <row r="11" spans="1:20" x14ac:dyDescent="0.25">
      <c r="A11">
        <v>9</v>
      </c>
      <c r="B11" t="s">
        <v>15</v>
      </c>
      <c r="C11" t="str">
        <f>VLOOKUP(B11,Cities!$B$2:$D$38,2,FALSE)</f>
        <v>Cairo</v>
      </c>
      <c r="D11" t="str">
        <f>VLOOKUP(B11,Cities!$B$2:$D$38,3,FALSE)</f>
        <v>Africa</v>
      </c>
      <c r="E11">
        <v>23486523</v>
      </c>
      <c r="F11">
        <v>19729601</v>
      </c>
      <c r="G11">
        <v>12038.2</v>
      </c>
      <c r="H11" s="1">
        <v>12899.8</v>
      </c>
      <c r="I11" s="1">
        <v>7513.54</v>
      </c>
      <c r="J11" s="1">
        <v>2921160</v>
      </c>
      <c r="K11" s="1">
        <v>2443350</v>
      </c>
      <c r="L11" s="1">
        <v>460</v>
      </c>
      <c r="M11" s="1">
        <v>18408600</v>
      </c>
      <c r="N11" s="1">
        <v>17615300</v>
      </c>
      <c r="O11">
        <v>0.124376</v>
      </c>
      <c r="P11">
        <v>0.12384199999999999</v>
      </c>
      <c r="Q11" s="2">
        <f t="shared" si="0"/>
        <v>0.15996075706906468</v>
      </c>
      <c r="R11" s="2">
        <f t="shared" si="1"/>
        <v>0.84003924293093535</v>
      </c>
      <c r="S11" s="2">
        <f t="shared" si="2"/>
        <v>0.16356858234400032</v>
      </c>
      <c r="T11" s="2">
        <f t="shared" si="3"/>
        <v>0.89283609942238573</v>
      </c>
    </row>
    <row r="12" spans="1:20" x14ac:dyDescent="0.25">
      <c r="A12">
        <v>10</v>
      </c>
      <c r="B12" t="s">
        <v>16</v>
      </c>
      <c r="C12" t="str">
        <f>VLOOKUP(B12,Cities!$B$2:$D$38,2,FALSE)</f>
        <v>Paris</v>
      </c>
      <c r="D12" t="str">
        <f>VLOOKUP(B12,Cities!$B$2:$D$38,3,FALSE)</f>
        <v>Europe</v>
      </c>
      <c r="E12">
        <v>11236306</v>
      </c>
      <c r="F12">
        <v>9711377</v>
      </c>
      <c r="G12">
        <v>10715.9</v>
      </c>
      <c r="H12" s="1">
        <v>12173</v>
      </c>
      <c r="I12" s="1">
        <v>1436.45</v>
      </c>
      <c r="J12" s="1">
        <v>4407680</v>
      </c>
      <c r="K12" s="1">
        <v>3413900</v>
      </c>
      <c r="L12" s="1">
        <v>580</v>
      </c>
      <c r="M12" s="1">
        <v>8989810</v>
      </c>
      <c r="N12" s="1">
        <v>8486010</v>
      </c>
      <c r="O12">
        <v>0.39227099999999998</v>
      </c>
      <c r="P12">
        <v>0.35153600000000002</v>
      </c>
      <c r="Q12" s="2">
        <f t="shared" si="0"/>
        <v>0.1357144420951156</v>
      </c>
      <c r="R12" s="2">
        <f t="shared" si="1"/>
        <v>0.86428555790488437</v>
      </c>
      <c r="S12" s="2">
        <f t="shared" si="2"/>
        <v>0.22546555103818788</v>
      </c>
      <c r="T12" s="2">
        <f t="shared" si="3"/>
        <v>0.87382149822831512</v>
      </c>
    </row>
    <row r="13" spans="1:20" x14ac:dyDescent="0.25">
      <c r="A13">
        <v>11</v>
      </c>
      <c r="B13" t="s">
        <v>17</v>
      </c>
      <c r="C13" t="str">
        <f>VLOOKUP(B13,Cities!$B$2:$D$38,2,FALSE)</f>
        <v>Dortmund</v>
      </c>
      <c r="D13" t="str">
        <f>VLOOKUP(B13,Cities!$B$2:$D$38,3,FALSE)</f>
        <v>Europe</v>
      </c>
      <c r="E13">
        <v>5837554</v>
      </c>
      <c r="F13">
        <v>3443119</v>
      </c>
      <c r="G13">
        <v>2449.83</v>
      </c>
      <c r="H13" s="1">
        <v>3079.92</v>
      </c>
      <c r="I13" s="1">
        <v>1543.78</v>
      </c>
      <c r="J13" s="1">
        <v>6108360</v>
      </c>
      <c r="K13" s="1">
        <v>3360400</v>
      </c>
      <c r="L13" s="1">
        <v>1217</v>
      </c>
      <c r="M13" s="1">
        <v>4670850</v>
      </c>
      <c r="N13" s="1">
        <v>3240000</v>
      </c>
      <c r="O13">
        <v>1.0463899999999999</v>
      </c>
      <c r="P13">
        <v>0.97597400000000001</v>
      </c>
      <c r="Q13" s="2">
        <f t="shared" si="0"/>
        <v>0.41017779021830031</v>
      </c>
      <c r="R13" s="2">
        <f t="shared" si="1"/>
        <v>0.58982220978169964</v>
      </c>
      <c r="S13" s="2">
        <f t="shared" si="2"/>
        <v>0.44986870452953004</v>
      </c>
      <c r="T13" s="2">
        <f t="shared" si="3"/>
        <v>0.94100726695766257</v>
      </c>
    </row>
    <row r="14" spans="1:20" x14ac:dyDescent="0.25">
      <c r="A14">
        <v>12</v>
      </c>
      <c r="B14" t="s">
        <v>18</v>
      </c>
      <c r="C14" t="str">
        <f>VLOOKUP(B14,Cities!$B$2:$D$38,2,FALSE)</f>
        <v>Berlin</v>
      </c>
      <c r="D14" t="str">
        <f>VLOOKUP(B14,Cities!$B$2:$D$38,3,FALSE)</f>
        <v>Europe</v>
      </c>
      <c r="E14">
        <v>4290474</v>
      </c>
      <c r="F14">
        <v>3271473</v>
      </c>
      <c r="G14">
        <v>4624.7299999999996</v>
      </c>
      <c r="H14" s="1">
        <v>5634.75</v>
      </c>
      <c r="I14" s="1">
        <v>1382.09</v>
      </c>
      <c r="J14" s="1">
        <v>2307620</v>
      </c>
      <c r="K14" s="1">
        <v>1793130</v>
      </c>
      <c r="L14" s="1">
        <v>449</v>
      </c>
      <c r="M14" s="1">
        <v>3433830</v>
      </c>
      <c r="N14" s="1">
        <v>3134640</v>
      </c>
      <c r="O14">
        <v>0.53784699999999996</v>
      </c>
      <c r="P14">
        <v>0.54811200000000004</v>
      </c>
      <c r="Q14" s="2">
        <f t="shared" si="0"/>
        <v>0.23750312902490495</v>
      </c>
      <c r="R14" s="2">
        <f t="shared" si="1"/>
        <v>0.76249687097509511</v>
      </c>
      <c r="S14" s="2">
        <f t="shared" si="2"/>
        <v>0.22295265251644553</v>
      </c>
      <c r="T14" s="2">
        <f t="shared" si="3"/>
        <v>0.95817388680878612</v>
      </c>
    </row>
    <row r="15" spans="1:20" x14ac:dyDescent="0.25">
      <c r="A15">
        <v>13</v>
      </c>
      <c r="B15" t="s">
        <v>19</v>
      </c>
      <c r="C15" t="str">
        <f>VLOOKUP(B15,Cities!$B$2:$D$38,2,FALSE)</f>
        <v>Accra</v>
      </c>
      <c r="D15" t="str">
        <f>VLOOKUP(B15,Cities!$B$2:$D$38,3,FALSE)</f>
        <v>Africa</v>
      </c>
      <c r="E15">
        <v>4783313</v>
      </c>
      <c r="F15">
        <v>4405816</v>
      </c>
      <c r="G15">
        <v>8890.33</v>
      </c>
      <c r="H15" s="1">
        <v>9494.86</v>
      </c>
      <c r="I15" s="1">
        <v>1834.74</v>
      </c>
      <c r="J15" s="1">
        <v>1675730</v>
      </c>
      <c r="K15" s="1">
        <v>1473260</v>
      </c>
      <c r="L15" s="1">
        <v>305</v>
      </c>
      <c r="M15" s="1">
        <v>3835750</v>
      </c>
      <c r="N15" s="1">
        <v>3727410</v>
      </c>
      <c r="O15">
        <v>0.350327</v>
      </c>
      <c r="P15">
        <v>0.33438899999999999</v>
      </c>
      <c r="Q15" s="2">
        <f t="shared" si="0"/>
        <v>7.8919568926390557E-2</v>
      </c>
      <c r="R15" s="2">
        <f t="shared" si="1"/>
        <v>0.92108043107360948</v>
      </c>
      <c r="S15" s="2">
        <f t="shared" si="2"/>
        <v>0.12082495390068806</v>
      </c>
      <c r="T15" s="2">
        <f t="shared" si="3"/>
        <v>0.84602035128112474</v>
      </c>
    </row>
    <row r="16" spans="1:20" x14ac:dyDescent="0.25">
      <c r="A16">
        <v>15</v>
      </c>
      <c r="B16" t="s">
        <v>20</v>
      </c>
      <c r="C16" t="str">
        <f>VLOOKUP(B16,Cities!$B$2:$D$38,2,FALSE)</f>
        <v>Hong Kong</v>
      </c>
      <c r="D16" t="str">
        <f>VLOOKUP(B16,Cities!$B$2:$D$38,3,FALSE)</f>
        <v>Asia and Middle East</v>
      </c>
      <c r="E16">
        <v>5830899</v>
      </c>
      <c r="F16">
        <v>5703881</v>
      </c>
      <c r="G16">
        <v>12353.5</v>
      </c>
      <c r="H16">
        <v>12571.4</v>
      </c>
      <c r="I16">
        <v>2571.75</v>
      </c>
      <c r="J16">
        <v>337485</v>
      </c>
      <c r="K16" s="1">
        <v>292106</v>
      </c>
      <c r="L16" s="1">
        <v>65</v>
      </c>
      <c r="M16" s="1">
        <v>4681320</v>
      </c>
      <c r="N16" s="1">
        <v>4293070</v>
      </c>
      <c r="O16">
        <v>5.7878699999999998E-2</v>
      </c>
      <c r="P16">
        <v>5.1211899999999998E-2</v>
      </c>
      <c r="Q16" s="2">
        <f t="shared" si="0"/>
        <v>2.1783604895231422E-2</v>
      </c>
      <c r="R16" s="2">
        <f t="shared" si="1"/>
        <v>0.97821639510476854</v>
      </c>
      <c r="S16" s="2">
        <f t="shared" si="2"/>
        <v>0.13446227239729172</v>
      </c>
      <c r="T16" s="2">
        <f t="shared" si="3"/>
        <v>0.75265770797111653</v>
      </c>
    </row>
    <row r="17" spans="1:20" x14ac:dyDescent="0.25">
      <c r="A17">
        <v>16</v>
      </c>
      <c r="B17" t="s">
        <v>21</v>
      </c>
      <c r="C17" t="str">
        <f>VLOOKUP(B17,Cities!$B$2:$D$38,2,FALSE)</f>
        <v>Mumbai</v>
      </c>
      <c r="D17" t="str">
        <f>VLOOKUP(B17,Cities!$B$2:$D$38,3,FALSE)</f>
        <v>Asia and Middle East</v>
      </c>
      <c r="E17">
        <v>22262564</v>
      </c>
      <c r="F17">
        <v>21748399</v>
      </c>
      <c r="G17">
        <v>13908.4</v>
      </c>
      <c r="H17" s="1">
        <v>14159.5</v>
      </c>
      <c r="I17" s="1">
        <v>3284.35</v>
      </c>
      <c r="J17" s="1">
        <v>1274830</v>
      </c>
      <c r="K17" s="1">
        <v>1105480</v>
      </c>
      <c r="L17" s="1">
        <v>244</v>
      </c>
      <c r="M17" s="1">
        <v>17820500</v>
      </c>
      <c r="N17" s="1">
        <v>17696400</v>
      </c>
      <c r="O17">
        <v>5.7263399999999999E-2</v>
      </c>
      <c r="P17">
        <v>5.0830399999999998E-2</v>
      </c>
      <c r="Q17" s="2">
        <f t="shared" si="0"/>
        <v>2.3095497895031319E-2</v>
      </c>
      <c r="R17" s="2">
        <f t="shared" si="1"/>
        <v>0.97690450210496871</v>
      </c>
      <c r="S17" s="2">
        <f t="shared" si="2"/>
        <v>0.13284124157730834</v>
      </c>
      <c r="T17" s="2">
        <f t="shared" si="3"/>
        <v>0.81368748108768829</v>
      </c>
    </row>
    <row r="18" spans="1:20" x14ac:dyDescent="0.25">
      <c r="A18">
        <v>17</v>
      </c>
      <c r="B18" t="s">
        <v>22</v>
      </c>
      <c r="C18" t="str">
        <f>VLOOKUP(B18,Cities!$B$2:$D$38,2,FALSE)</f>
        <v>Jakarta</v>
      </c>
      <c r="D18" t="str">
        <f>VLOOKUP(B18,Cities!$B$2:$D$38,3,FALSE)</f>
        <v>Asia and Middle East</v>
      </c>
      <c r="E18">
        <v>29746226</v>
      </c>
      <c r="F18">
        <v>28637755</v>
      </c>
      <c r="G18">
        <v>12194.7</v>
      </c>
      <c r="H18" s="1">
        <v>12594.2</v>
      </c>
      <c r="I18" s="1">
        <v>1873.86</v>
      </c>
      <c r="J18" s="1">
        <v>5134820</v>
      </c>
      <c r="K18" s="1">
        <v>4997480</v>
      </c>
      <c r="L18" s="1">
        <v>1089</v>
      </c>
      <c r="M18" s="1">
        <v>23806200</v>
      </c>
      <c r="N18" s="1">
        <v>23588000</v>
      </c>
      <c r="O18">
        <v>0.172621</v>
      </c>
      <c r="P18">
        <v>0.174507</v>
      </c>
      <c r="Q18" s="2">
        <f t="shared" si="0"/>
        <v>3.7264256648893879E-2</v>
      </c>
      <c r="R18" s="2">
        <f t="shared" si="1"/>
        <v>0.96273574335110612</v>
      </c>
      <c r="S18" s="2">
        <f t="shared" si="2"/>
        <v>2.6746799303578313E-2</v>
      </c>
      <c r="T18" s="2">
        <f t="shared" si="3"/>
        <v>0.82366791670645967</v>
      </c>
    </row>
    <row r="19" spans="1:20" x14ac:dyDescent="0.25">
      <c r="A19">
        <v>18</v>
      </c>
      <c r="B19" t="s">
        <v>23</v>
      </c>
      <c r="C19" t="str">
        <f>VLOOKUP(B19,Cities!$B$2:$D$38,2,FALSE)</f>
        <v>Tehran</v>
      </c>
      <c r="D19" t="str">
        <f>VLOOKUP(B19,Cities!$B$2:$D$38,3,FALSE)</f>
        <v>Asia and Middle East</v>
      </c>
      <c r="E19">
        <v>13389501</v>
      </c>
      <c r="F19">
        <v>12493256</v>
      </c>
      <c r="G19">
        <v>13865.8</v>
      </c>
      <c r="H19" s="1">
        <v>14674.3</v>
      </c>
      <c r="I19" s="1">
        <v>2596.0100000000002</v>
      </c>
      <c r="J19" s="1">
        <v>2160500</v>
      </c>
      <c r="K19" s="1">
        <v>1977300</v>
      </c>
      <c r="L19" s="1">
        <v>441</v>
      </c>
      <c r="M19" s="1">
        <v>10714600</v>
      </c>
      <c r="N19" s="1">
        <v>10484100</v>
      </c>
      <c r="O19">
        <v>0.161357</v>
      </c>
      <c r="P19">
        <v>0.15826999999999999</v>
      </c>
      <c r="Q19" s="2">
        <f t="shared" si="0"/>
        <v>6.6936400393113979E-2</v>
      </c>
      <c r="R19" s="2">
        <f t="shared" si="1"/>
        <v>0.93306359960688601</v>
      </c>
      <c r="S19" s="2">
        <f t="shared" si="2"/>
        <v>8.4795186299467709E-2</v>
      </c>
      <c r="T19" s="2">
        <f t="shared" si="3"/>
        <v>0.8391807548008301</v>
      </c>
    </row>
    <row r="20" spans="1:20" x14ac:dyDescent="0.25">
      <c r="A20">
        <v>19</v>
      </c>
      <c r="B20" t="s">
        <v>24</v>
      </c>
      <c r="C20" t="str">
        <f>VLOOKUP(B20,Cities!$B$2:$D$38,2,FALSE)</f>
        <v>Tokyo</v>
      </c>
      <c r="D20" t="str">
        <f>VLOOKUP(B20,Cities!$B$2:$D$38,3,FALSE)</f>
        <v>Asia and Middle East</v>
      </c>
      <c r="E20">
        <v>36463171</v>
      </c>
      <c r="F20">
        <v>33025513</v>
      </c>
      <c r="G20">
        <v>8548.59</v>
      </c>
      <c r="H20" s="1">
        <v>9304.68</v>
      </c>
      <c r="I20" s="1">
        <v>1284.82</v>
      </c>
      <c r="J20" s="1">
        <v>8165060</v>
      </c>
      <c r="K20" s="1">
        <v>7752640</v>
      </c>
      <c r="L20" s="1">
        <v>1676</v>
      </c>
      <c r="M20" s="1">
        <v>29182800</v>
      </c>
      <c r="N20" s="1">
        <v>28803500</v>
      </c>
      <c r="O20">
        <v>0.22392599999999999</v>
      </c>
      <c r="P20">
        <v>0.23474700000000001</v>
      </c>
      <c r="Q20" s="2">
        <f t="shared" si="0"/>
        <v>9.4277538286508325E-2</v>
      </c>
      <c r="R20" s="2">
        <f t="shared" si="1"/>
        <v>0.90572246171349169</v>
      </c>
      <c r="S20" s="2">
        <f t="shared" si="2"/>
        <v>5.0510345300585666E-2</v>
      </c>
      <c r="T20" s="2">
        <f t="shared" si="3"/>
        <v>0.87215904867246119</v>
      </c>
    </row>
    <row r="21" spans="1:20" x14ac:dyDescent="0.25">
      <c r="A21">
        <v>20</v>
      </c>
      <c r="B21" t="s">
        <v>25</v>
      </c>
      <c r="C21" t="str">
        <f>VLOOKUP(B21,Cities!$B$2:$D$38,2,FALSE)</f>
        <v>Mexico city</v>
      </c>
      <c r="D21" t="str">
        <f>VLOOKUP(B21,Cities!$B$2:$D$38,3,FALSE)</f>
        <v>South and Middle America</v>
      </c>
      <c r="E21">
        <v>21410774</v>
      </c>
      <c r="F21">
        <v>19559922</v>
      </c>
      <c r="G21">
        <v>13840.4</v>
      </c>
      <c r="H21" s="1">
        <v>14781.9</v>
      </c>
      <c r="I21" s="1">
        <v>3889.96</v>
      </c>
      <c r="J21" s="1">
        <v>4073050</v>
      </c>
      <c r="K21" s="1">
        <v>3600590</v>
      </c>
      <c r="L21" s="1">
        <v>784</v>
      </c>
      <c r="M21" s="1">
        <v>17130500</v>
      </c>
      <c r="N21" s="1">
        <v>16585100</v>
      </c>
      <c r="O21">
        <v>0.19023399999999999</v>
      </c>
      <c r="P21">
        <v>0.18407999999999999</v>
      </c>
      <c r="Q21" s="2">
        <f t="shared" si="0"/>
        <v>8.6444889848447323E-2</v>
      </c>
      <c r="R21" s="2">
        <f t="shared" si="1"/>
        <v>0.91355511015155266</v>
      </c>
      <c r="S21" s="2">
        <f t="shared" si="2"/>
        <v>0.11599661187562146</v>
      </c>
      <c r="T21" s="2">
        <f t="shared" si="3"/>
        <v>0.84791237920069418</v>
      </c>
    </row>
    <row r="22" spans="1:20" x14ac:dyDescent="0.25">
      <c r="A22">
        <v>21</v>
      </c>
      <c r="B22" t="s">
        <v>26</v>
      </c>
      <c r="C22" t="str">
        <f>VLOOKUP(B22,Cities!$B$2:$D$38,2,FALSE)</f>
        <v>Casablanca</v>
      </c>
      <c r="D22" t="str">
        <f>VLOOKUP(B22,Cities!$B$2:$D$38,3,FALSE)</f>
        <v>Africa</v>
      </c>
      <c r="E22">
        <v>4374241</v>
      </c>
      <c r="F22">
        <v>3986441</v>
      </c>
      <c r="G22">
        <v>14355.3</v>
      </c>
      <c r="H22">
        <v>15484.8</v>
      </c>
      <c r="I22">
        <v>2743.96</v>
      </c>
      <c r="J22">
        <v>703496</v>
      </c>
      <c r="K22" s="1">
        <v>614703</v>
      </c>
      <c r="L22" s="1">
        <v>114</v>
      </c>
      <c r="M22" s="1">
        <v>3509960</v>
      </c>
      <c r="N22" s="1">
        <v>3373430</v>
      </c>
      <c r="O22">
        <v>0.160827</v>
      </c>
      <c r="P22">
        <v>0.154198</v>
      </c>
      <c r="Q22" s="2">
        <f t="shared" si="0"/>
        <v>8.8655380442001247E-2</v>
      </c>
      <c r="R22" s="2">
        <f t="shared" si="1"/>
        <v>0.91134461955799873</v>
      </c>
      <c r="S22" s="2">
        <f t="shared" si="2"/>
        <v>0.12621678019491225</v>
      </c>
      <c r="T22" s="2">
        <f t="shared" si="3"/>
        <v>0.84622599456507697</v>
      </c>
    </row>
    <row r="23" spans="1:20" x14ac:dyDescent="0.25">
      <c r="A23">
        <v>22</v>
      </c>
      <c r="B23" t="s">
        <v>27</v>
      </c>
      <c r="C23" t="str">
        <f>VLOOKUP(B23,Cities!$B$2:$D$38,2,FALSE)</f>
        <v>Lagos</v>
      </c>
      <c r="D23" t="str">
        <f>VLOOKUP(B23,Cities!$B$2:$D$38,3,FALSE)</f>
        <v>Africa</v>
      </c>
      <c r="E23">
        <v>12335011</v>
      </c>
      <c r="F23">
        <v>11565624</v>
      </c>
      <c r="G23">
        <v>14462.6</v>
      </c>
      <c r="H23" s="1">
        <v>15279.9</v>
      </c>
      <c r="I23" s="1">
        <v>2176.12</v>
      </c>
      <c r="J23" s="1">
        <v>2019830</v>
      </c>
      <c r="K23" s="1">
        <v>1852150</v>
      </c>
      <c r="L23" s="1">
        <v>327</v>
      </c>
      <c r="M23" s="1">
        <v>9870650</v>
      </c>
      <c r="N23" s="1">
        <v>9748700</v>
      </c>
      <c r="O23">
        <v>0.163748</v>
      </c>
      <c r="P23">
        <v>0.16014200000000001</v>
      </c>
      <c r="Q23" s="2">
        <f t="shared" si="0"/>
        <v>6.237424514659938E-2</v>
      </c>
      <c r="R23" s="2">
        <f t="shared" si="1"/>
        <v>0.93762575485340061</v>
      </c>
      <c r="S23" s="2">
        <f t="shared" si="2"/>
        <v>8.3016887559844141E-2</v>
      </c>
      <c r="T23" s="2">
        <f t="shared" si="3"/>
        <v>0.84290307206943615</v>
      </c>
    </row>
    <row r="24" spans="1:20" x14ac:dyDescent="0.25">
      <c r="A24">
        <v>23</v>
      </c>
      <c r="B24" t="s">
        <v>28</v>
      </c>
      <c r="C24" t="str">
        <f>VLOOKUP(B24,Cities!$B$2:$D$38,2,FALSE)</f>
        <v>Pyongyang</v>
      </c>
      <c r="D24" t="str">
        <f>VLOOKUP(B24,Cities!$B$2:$D$38,3,FALSE)</f>
        <v>Asia and Middle East</v>
      </c>
      <c r="E24">
        <v>2994099</v>
      </c>
      <c r="F24">
        <v>2438712</v>
      </c>
      <c r="G24">
        <v>13767.1</v>
      </c>
      <c r="H24">
        <v>15157.4</v>
      </c>
      <c r="I24">
        <v>7662.32</v>
      </c>
      <c r="J24">
        <v>577284</v>
      </c>
      <c r="K24" s="1">
        <v>473935</v>
      </c>
      <c r="L24" s="1">
        <v>117</v>
      </c>
      <c r="M24" s="1">
        <v>2403150</v>
      </c>
      <c r="N24" s="1">
        <v>2225860</v>
      </c>
      <c r="O24">
        <v>0.19280700000000001</v>
      </c>
      <c r="P24">
        <v>0.19433800000000001</v>
      </c>
      <c r="Q24" s="2">
        <f t="shared" si="0"/>
        <v>0.18549386643527818</v>
      </c>
      <c r="R24" s="2">
        <f t="shared" si="1"/>
        <v>0.81450613356472179</v>
      </c>
      <c r="S24" s="2">
        <f t="shared" si="2"/>
        <v>0.17902626783351003</v>
      </c>
      <c r="T24" s="2">
        <f t="shared" si="3"/>
        <v>0.91271950111370259</v>
      </c>
    </row>
    <row r="25" spans="1:20" x14ac:dyDescent="0.25">
      <c r="A25">
        <v>24</v>
      </c>
      <c r="B25" t="s">
        <v>29</v>
      </c>
      <c r="C25" t="str">
        <f>VLOOKUP(B25,Cities!$B$2:$D$38,2,FALSE)</f>
        <v>Lima</v>
      </c>
      <c r="D25" t="str">
        <f>VLOOKUP(B25,Cities!$B$2:$D$38,3,FALSE)</f>
        <v>South and Middle America</v>
      </c>
      <c r="E25">
        <v>9661274</v>
      </c>
      <c r="F25">
        <v>9264026</v>
      </c>
      <c r="G25">
        <v>16008.8</v>
      </c>
      <c r="H25" s="1">
        <v>16511.900000000001</v>
      </c>
      <c r="I25" s="1">
        <v>4275.8</v>
      </c>
      <c r="J25" s="1">
        <v>1460680</v>
      </c>
      <c r="K25" s="1">
        <v>1250360</v>
      </c>
      <c r="L25" s="1">
        <v>257</v>
      </c>
      <c r="M25" s="1">
        <v>7744820</v>
      </c>
      <c r="N25" s="1">
        <v>7600050</v>
      </c>
      <c r="O25">
        <v>0.15118899999999999</v>
      </c>
      <c r="P25">
        <v>0.13497000000000001</v>
      </c>
      <c r="Q25" s="2">
        <f t="shared" si="0"/>
        <v>4.1117558615975491E-2</v>
      </c>
      <c r="R25" s="2">
        <f t="shared" si="1"/>
        <v>0.95888244138402445</v>
      </c>
      <c r="S25" s="2">
        <f t="shared" si="2"/>
        <v>0.14398773174138071</v>
      </c>
      <c r="T25" s="2">
        <f t="shared" si="3"/>
        <v>0.82038306023752527</v>
      </c>
    </row>
    <row r="26" spans="1:20" x14ac:dyDescent="0.25">
      <c r="A26">
        <v>25</v>
      </c>
      <c r="B26" t="s">
        <v>30</v>
      </c>
      <c r="C26" t="str">
        <f>VLOOKUP(B26,Cities!$B$2:$D$38,2,FALSE)</f>
        <v>Doha</v>
      </c>
      <c r="D26" t="str">
        <f>VLOOKUP(B26,Cities!$B$2:$D$38,3,FALSE)</f>
        <v>Asia and Middle East</v>
      </c>
      <c r="E26">
        <v>1816616</v>
      </c>
      <c r="F26">
        <v>1552504</v>
      </c>
      <c r="G26">
        <v>8380.52</v>
      </c>
      <c r="H26">
        <v>9356.76</v>
      </c>
      <c r="I26">
        <v>2641.97</v>
      </c>
      <c r="J26">
        <v>842222</v>
      </c>
      <c r="K26" s="1">
        <v>670092</v>
      </c>
      <c r="L26" s="1">
        <v>127</v>
      </c>
      <c r="M26" s="1">
        <v>1458310</v>
      </c>
      <c r="N26" s="1">
        <v>1391120</v>
      </c>
      <c r="O26">
        <v>0.46362100000000001</v>
      </c>
      <c r="P26">
        <v>0.43162</v>
      </c>
      <c r="Q26" s="2">
        <f t="shared" si="0"/>
        <v>0.14538680711829027</v>
      </c>
      <c r="R26" s="2">
        <f t="shared" si="1"/>
        <v>0.85461319288170978</v>
      </c>
      <c r="S26" s="2">
        <f t="shared" si="2"/>
        <v>0.20437604337098769</v>
      </c>
      <c r="T26" s="2">
        <f t="shared" si="3"/>
        <v>0.89604922112922092</v>
      </c>
    </row>
    <row r="27" spans="1:20" x14ac:dyDescent="0.25">
      <c r="A27">
        <v>26</v>
      </c>
      <c r="B27" t="s">
        <v>31</v>
      </c>
      <c r="C27" t="str">
        <f>VLOOKUP(B27,Cities!$B$2:$D$38,2,FALSE)</f>
        <v>Moscow</v>
      </c>
      <c r="D27" t="str">
        <f>VLOOKUP(B27,Cities!$B$2:$D$38,3,FALSE)</f>
        <v>Europe</v>
      </c>
      <c r="E27">
        <v>16374381</v>
      </c>
      <c r="F27">
        <v>14075182</v>
      </c>
      <c r="G27">
        <v>11804.7</v>
      </c>
      <c r="H27" s="1">
        <v>13487.2</v>
      </c>
      <c r="I27" s="1">
        <v>1504.41</v>
      </c>
      <c r="J27" s="1">
        <v>4597630</v>
      </c>
      <c r="K27" s="1">
        <v>3813810</v>
      </c>
      <c r="L27" s="1">
        <v>801</v>
      </c>
      <c r="M27" s="1">
        <v>13099500</v>
      </c>
      <c r="N27" s="1">
        <v>12653300</v>
      </c>
      <c r="O27">
        <v>0.28078199999999998</v>
      </c>
      <c r="P27">
        <v>0.27095999999999998</v>
      </c>
      <c r="Q27" s="2">
        <f t="shared" si="0"/>
        <v>0.14041440711560332</v>
      </c>
      <c r="R27" s="2">
        <f t="shared" si="1"/>
        <v>0.85958559288439662</v>
      </c>
      <c r="S27" s="2">
        <f t="shared" si="2"/>
        <v>0.1704834882319804</v>
      </c>
      <c r="T27" s="2">
        <f t="shared" si="3"/>
        <v>0.89897949454578985</v>
      </c>
    </row>
    <row r="28" spans="1:20" x14ac:dyDescent="0.25">
      <c r="A28">
        <v>27</v>
      </c>
      <c r="B28" t="s">
        <v>32</v>
      </c>
      <c r="C28" t="str">
        <f>VLOOKUP(B28,Cities!$B$2:$D$38,2,FALSE)</f>
        <v>Riyadh</v>
      </c>
      <c r="D28" t="str">
        <f>VLOOKUP(B28,Cities!$B$2:$D$38,3,FALSE)</f>
        <v>Asia and Middle East</v>
      </c>
      <c r="E28">
        <v>6299465</v>
      </c>
      <c r="F28">
        <v>5655636</v>
      </c>
      <c r="G28">
        <v>6373.07</v>
      </c>
      <c r="H28" s="1">
        <v>6884.67</v>
      </c>
      <c r="I28" s="1">
        <v>1878.98</v>
      </c>
      <c r="J28" s="1">
        <v>2062790</v>
      </c>
      <c r="K28" s="1">
        <v>1806730</v>
      </c>
      <c r="L28" s="1">
        <v>407</v>
      </c>
      <c r="M28" s="1">
        <v>5041160</v>
      </c>
      <c r="N28" s="1">
        <v>4826250</v>
      </c>
      <c r="O28">
        <v>0.327455</v>
      </c>
      <c r="P28">
        <v>0.31945600000000002</v>
      </c>
      <c r="Q28" s="2">
        <f t="shared" si="0"/>
        <v>0.10220375857314867</v>
      </c>
      <c r="R28" s="2">
        <f t="shared" si="1"/>
        <v>0.89779624142685133</v>
      </c>
      <c r="S28" s="2">
        <f t="shared" si="2"/>
        <v>0.1241328491993853</v>
      </c>
      <c r="T28" s="2">
        <f t="shared" si="3"/>
        <v>0.85335230202226597</v>
      </c>
    </row>
    <row r="29" spans="1:20" x14ac:dyDescent="0.25">
      <c r="A29">
        <v>28</v>
      </c>
      <c r="B29" t="s">
        <v>33</v>
      </c>
      <c r="C29" t="str">
        <f>VLOOKUP(B29,Cities!$B$2:$D$38,2,FALSE)</f>
        <v>Cape Town</v>
      </c>
      <c r="D29" t="str">
        <f>VLOOKUP(B29,Cities!$B$2:$D$38,3,FALSE)</f>
        <v>Africa</v>
      </c>
      <c r="E29">
        <v>3786907</v>
      </c>
      <c r="F29">
        <v>3511447</v>
      </c>
      <c r="G29">
        <v>10168.700000000001</v>
      </c>
      <c r="H29" s="1">
        <v>10593.6</v>
      </c>
      <c r="I29" s="1">
        <v>4753.12</v>
      </c>
      <c r="J29" s="1">
        <v>1283830</v>
      </c>
      <c r="K29" s="1">
        <v>1021680</v>
      </c>
      <c r="L29" s="1">
        <v>234</v>
      </c>
      <c r="M29" s="1">
        <v>3036000</v>
      </c>
      <c r="N29" s="1">
        <v>2826710</v>
      </c>
      <c r="O29">
        <v>0.33901900000000001</v>
      </c>
      <c r="P29">
        <v>0.29095599999999999</v>
      </c>
      <c r="Q29" s="2">
        <f t="shared" si="0"/>
        <v>7.2740101618550448E-2</v>
      </c>
      <c r="R29" s="2">
        <f t="shared" si="1"/>
        <v>0.92725989838144951</v>
      </c>
      <c r="S29" s="2">
        <f t="shared" si="2"/>
        <v>0.20419370165831924</v>
      </c>
      <c r="T29" s="2">
        <f t="shared" si="3"/>
        <v>0.80499862307476089</v>
      </c>
    </row>
    <row r="30" spans="1:20" x14ac:dyDescent="0.25">
      <c r="A30">
        <v>29</v>
      </c>
      <c r="B30" t="s">
        <v>34</v>
      </c>
      <c r="C30" t="str">
        <f>VLOOKUP(B30,Cities!$B$2:$D$38,2,FALSE)</f>
        <v>Sevilla</v>
      </c>
      <c r="D30" t="str">
        <f>VLOOKUP(B30,Cities!$B$2:$D$38,3,FALSE)</f>
        <v>Europe</v>
      </c>
      <c r="E30">
        <v>1256290</v>
      </c>
      <c r="F30">
        <v>860461</v>
      </c>
      <c r="G30">
        <v>6152.54</v>
      </c>
      <c r="H30">
        <v>7938.09</v>
      </c>
      <c r="I30">
        <v>2271.08</v>
      </c>
      <c r="J30">
        <v>610513</v>
      </c>
      <c r="K30" s="1">
        <v>350279</v>
      </c>
      <c r="L30">
        <v>91</v>
      </c>
      <c r="M30" s="1">
        <v>1006980</v>
      </c>
      <c r="N30">
        <v>809062</v>
      </c>
      <c r="O30">
        <v>0.48596499999999998</v>
      </c>
      <c r="P30">
        <v>0.407082</v>
      </c>
      <c r="Q30" s="2">
        <f t="shared" si="0"/>
        <v>0.31507772886833452</v>
      </c>
      <c r="R30" s="2">
        <f t="shared" si="1"/>
        <v>0.68492227113166548</v>
      </c>
      <c r="S30" s="2">
        <f t="shared" si="2"/>
        <v>0.42625464158830362</v>
      </c>
      <c r="T30" s="2">
        <f t="shared" si="3"/>
        <v>0.94026574127124873</v>
      </c>
    </row>
    <row r="31" spans="1:20" x14ac:dyDescent="0.25">
      <c r="A31">
        <v>30</v>
      </c>
      <c r="B31" t="s">
        <v>35</v>
      </c>
      <c r="C31" t="str">
        <f>VLOOKUP(B31,Cities!$B$2:$D$38,2,FALSE)</f>
        <v>London</v>
      </c>
      <c r="D31" t="str">
        <f>VLOOKUP(B31,Cities!$B$2:$D$38,3,FALSE)</f>
        <v>Europe</v>
      </c>
      <c r="E31">
        <v>12592919</v>
      </c>
      <c r="F31">
        <v>9609365</v>
      </c>
      <c r="G31">
        <v>6985.46</v>
      </c>
      <c r="H31" s="1">
        <v>8291.84</v>
      </c>
      <c r="I31" s="1">
        <v>2777.91</v>
      </c>
      <c r="J31" s="1">
        <v>5347400</v>
      </c>
      <c r="K31" s="1">
        <v>4063850</v>
      </c>
      <c r="L31" s="1">
        <v>985</v>
      </c>
      <c r="M31" s="1">
        <v>10080100</v>
      </c>
      <c r="N31" s="1">
        <v>9121310</v>
      </c>
      <c r="O31">
        <v>0.42463499999999998</v>
      </c>
      <c r="P31">
        <v>0.42290499999999998</v>
      </c>
      <c r="Q31" s="2">
        <f t="shared" si="0"/>
        <v>0.23692314704795608</v>
      </c>
      <c r="R31" s="2">
        <f t="shared" si="1"/>
        <v>0.76307685295204397</v>
      </c>
      <c r="S31" s="2">
        <f t="shared" si="2"/>
        <v>0.24003253917791825</v>
      </c>
      <c r="T31" s="2">
        <f t="shared" si="3"/>
        <v>0.94921048373123507</v>
      </c>
    </row>
    <row r="32" spans="1:20" x14ac:dyDescent="0.25">
      <c r="A32">
        <v>31</v>
      </c>
      <c r="B32" t="s">
        <v>36</v>
      </c>
      <c r="C32" t="str">
        <f>VLOOKUP(B32,Cities!$B$2:$D$38,2,FALSE)</f>
        <v>Los Angeles</v>
      </c>
      <c r="D32" t="str">
        <f>VLOOKUP(B32,Cities!$B$2:$D$38,3,FALSE)</f>
        <v>North America and Australia</v>
      </c>
      <c r="E32">
        <v>15636100</v>
      </c>
      <c r="F32">
        <v>14276511</v>
      </c>
      <c r="G32">
        <v>4173.67</v>
      </c>
      <c r="H32" s="1">
        <v>4407.01</v>
      </c>
      <c r="I32" s="1">
        <v>1723.48</v>
      </c>
      <c r="J32" s="1">
        <v>8569100</v>
      </c>
      <c r="K32" s="1">
        <v>7666690</v>
      </c>
      <c r="L32" s="1">
        <v>1655</v>
      </c>
      <c r="M32" s="1">
        <v>12524100</v>
      </c>
      <c r="N32" s="1">
        <v>12105500</v>
      </c>
      <c r="O32">
        <v>0.54803299999999999</v>
      </c>
      <c r="P32">
        <v>0.53701399999999999</v>
      </c>
      <c r="Q32" s="2">
        <f t="shared" si="0"/>
        <v>8.6951925352229772E-2</v>
      </c>
      <c r="R32" s="2">
        <f t="shared" si="1"/>
        <v>0.91304807464777027</v>
      </c>
      <c r="S32" s="2">
        <f t="shared" si="2"/>
        <v>0.10530977582243176</v>
      </c>
      <c r="T32" s="2">
        <f t="shared" si="3"/>
        <v>0.84793126275740616</v>
      </c>
    </row>
    <row r="33" spans="1:20" x14ac:dyDescent="0.25">
      <c r="A33">
        <v>32</v>
      </c>
      <c r="B33" t="s">
        <v>37</v>
      </c>
      <c r="C33" t="str">
        <f>VLOOKUP(B33,Cities!$B$2:$D$38,2,FALSE)</f>
        <v>Portland</v>
      </c>
      <c r="D33" t="str">
        <f>VLOOKUP(B33,Cities!$B$2:$D$38,3,FALSE)</f>
        <v>North America and Australia</v>
      </c>
      <c r="E33">
        <v>2273452</v>
      </c>
      <c r="F33">
        <v>1655686</v>
      </c>
      <c r="G33">
        <v>2014.06</v>
      </c>
      <c r="H33" s="1">
        <v>2438.35</v>
      </c>
      <c r="I33" s="1">
        <v>876.90700000000004</v>
      </c>
      <c r="J33" s="1">
        <v>3096710</v>
      </c>
      <c r="K33" s="1">
        <v>2000170</v>
      </c>
      <c r="L33" s="1">
        <v>581</v>
      </c>
      <c r="M33" s="1">
        <v>1820150</v>
      </c>
      <c r="N33" s="1">
        <v>1479770</v>
      </c>
      <c r="O33">
        <v>1.36212</v>
      </c>
      <c r="P33">
        <v>1.2080599999999999</v>
      </c>
      <c r="Q33" s="2">
        <f t="shared" si="0"/>
        <v>0.27173039061304133</v>
      </c>
      <c r="R33" s="2">
        <f t="shared" si="1"/>
        <v>0.72826960938695873</v>
      </c>
      <c r="S33" s="2">
        <f t="shared" si="2"/>
        <v>0.35409838183104003</v>
      </c>
      <c r="T33" s="2">
        <f t="shared" si="3"/>
        <v>0.89375038503677628</v>
      </c>
    </row>
    <row r="34" spans="1:20" x14ac:dyDescent="0.25">
      <c r="A34">
        <v>33</v>
      </c>
      <c r="B34" t="s">
        <v>38</v>
      </c>
      <c r="C34" t="str">
        <f>VLOOKUP(B34,Cities!$B$2:$D$38,2,FALSE)</f>
        <v>Houston</v>
      </c>
      <c r="D34" t="str">
        <f>VLOOKUP(B34,Cities!$B$2:$D$38,3,FALSE)</f>
        <v>North America and Australia</v>
      </c>
      <c r="E34">
        <v>6418367</v>
      </c>
      <c r="F34">
        <v>4873461</v>
      </c>
      <c r="G34">
        <v>2060.88</v>
      </c>
      <c r="H34" s="1">
        <v>2412.9899999999998</v>
      </c>
      <c r="I34" s="1">
        <v>950.11900000000003</v>
      </c>
      <c r="J34" s="1">
        <v>9923540</v>
      </c>
      <c r="K34" s="1">
        <v>6856670</v>
      </c>
      <c r="L34" s="1">
        <v>1818</v>
      </c>
      <c r="M34" s="1">
        <v>5152080</v>
      </c>
      <c r="N34" s="1">
        <v>4297210</v>
      </c>
      <c r="O34">
        <v>1.5461199999999999</v>
      </c>
      <c r="P34">
        <v>1.4069400000000001</v>
      </c>
      <c r="Q34" s="2">
        <f t="shared" si="0"/>
        <v>0.24070078884551163</v>
      </c>
      <c r="R34" s="2">
        <f t="shared" si="1"/>
        <v>0.7592992111544884</v>
      </c>
      <c r="S34" s="2">
        <f t="shared" si="2"/>
        <v>0.30904999627149182</v>
      </c>
      <c r="T34" s="2">
        <f t="shared" si="3"/>
        <v>0.88175733836794834</v>
      </c>
    </row>
    <row r="35" spans="1:20" x14ac:dyDescent="0.25">
      <c r="A35">
        <v>34</v>
      </c>
      <c r="B35" t="s">
        <v>39</v>
      </c>
      <c r="C35" t="str">
        <f>VLOOKUP(B35,Cities!$B$2:$D$38,2,FALSE)</f>
        <v>Atlanta</v>
      </c>
      <c r="D35" t="str">
        <f>VLOOKUP(B35,Cities!$B$2:$D$38,3,FALSE)</f>
        <v>North America and Australia</v>
      </c>
      <c r="E35">
        <v>5591307</v>
      </c>
      <c r="F35">
        <v>1516898</v>
      </c>
      <c r="G35">
        <v>1109.75</v>
      </c>
      <c r="H35" s="1">
        <v>1890.17</v>
      </c>
      <c r="I35" s="1">
        <v>819.20100000000002</v>
      </c>
      <c r="J35" s="1">
        <v>15248400</v>
      </c>
      <c r="K35" s="1">
        <v>4218540</v>
      </c>
      <c r="L35" s="1">
        <v>2900</v>
      </c>
      <c r="M35" s="1">
        <v>4473480</v>
      </c>
      <c r="N35" s="1">
        <v>1678990</v>
      </c>
      <c r="O35">
        <v>2.72716</v>
      </c>
      <c r="P35">
        <v>2.7810299999999999</v>
      </c>
      <c r="Q35" s="2">
        <f t="shared" si="0"/>
        <v>0.72870421888835657</v>
      </c>
      <c r="R35" s="2">
        <f t="shared" si="1"/>
        <v>0.27129578111164349</v>
      </c>
      <c r="S35" s="2">
        <f t="shared" si="2"/>
        <v>0.72334540017313287</v>
      </c>
      <c r="T35" s="2">
        <f t="shared" si="3"/>
        <v>1.1068575474422142</v>
      </c>
    </row>
    <row r="36" spans="1:20" x14ac:dyDescent="0.25">
      <c r="A36">
        <v>35</v>
      </c>
      <c r="B36" t="s">
        <v>40</v>
      </c>
      <c r="C36" t="str">
        <f>VLOOKUP(B36,Cities!$B$2:$D$38,2,FALSE)</f>
        <v>New York</v>
      </c>
      <c r="D36" t="str">
        <f>VLOOKUP(B36,Cities!$B$2:$D$38,3,FALSE)</f>
        <v>North America and Australia</v>
      </c>
      <c r="E36">
        <v>19459693</v>
      </c>
      <c r="F36">
        <v>15941943</v>
      </c>
      <c r="G36">
        <v>9315.74</v>
      </c>
      <c r="H36" s="1">
        <v>11131.5</v>
      </c>
      <c r="I36" s="1">
        <v>1087.07</v>
      </c>
      <c r="J36" s="1">
        <v>6544720</v>
      </c>
      <c r="K36" s="1">
        <v>5194610</v>
      </c>
      <c r="L36" s="1">
        <v>834</v>
      </c>
      <c r="M36" s="1">
        <v>11960700</v>
      </c>
      <c r="N36" s="1">
        <v>11541900</v>
      </c>
      <c r="O36">
        <v>0.33632200000000001</v>
      </c>
      <c r="P36">
        <v>0.32584600000000002</v>
      </c>
      <c r="Q36" s="2">
        <f t="shared" si="0"/>
        <v>0.1807710943846853</v>
      </c>
      <c r="R36" s="2">
        <f t="shared" si="1"/>
        <v>0.8192289056153147</v>
      </c>
      <c r="S36" s="2">
        <f t="shared" si="2"/>
        <v>0.20628995587282573</v>
      </c>
      <c r="T36" s="2">
        <f t="shared" si="3"/>
        <v>0.72399581406105895</v>
      </c>
    </row>
    <row r="37" spans="1:20" x14ac:dyDescent="0.25">
      <c r="A37">
        <v>36</v>
      </c>
      <c r="B37" t="s">
        <v>41</v>
      </c>
      <c r="C37" t="str">
        <f>VLOOKUP(B37,Cities!$B$2:$D$38,2,FALSE)</f>
        <v>Ho Chi Minh City</v>
      </c>
      <c r="D37" t="str">
        <f>VLOOKUP(B37,Cities!$B$2:$D$38,3,FALSE)</f>
        <v>Asia and Middle East</v>
      </c>
      <c r="E37">
        <v>12837250</v>
      </c>
      <c r="F37">
        <v>11487891</v>
      </c>
      <c r="G37">
        <v>14311.7</v>
      </c>
      <c r="H37" s="1">
        <v>15621.6</v>
      </c>
      <c r="I37" s="1">
        <v>3159.77</v>
      </c>
      <c r="J37" s="1">
        <v>2788170</v>
      </c>
      <c r="K37" s="1">
        <v>2474870</v>
      </c>
      <c r="L37" s="1">
        <v>432</v>
      </c>
      <c r="M37" s="1">
        <v>10276300</v>
      </c>
      <c r="N37" s="1">
        <v>10009900</v>
      </c>
      <c r="O37">
        <v>0.217193</v>
      </c>
      <c r="P37">
        <v>0.21543300000000001</v>
      </c>
      <c r="Q37" s="2">
        <f t="shared" si="0"/>
        <v>0.10511277726927497</v>
      </c>
      <c r="R37" s="2">
        <f t="shared" si="1"/>
        <v>0.89488722273072507</v>
      </c>
      <c r="S37" s="2">
        <f t="shared" si="2"/>
        <v>0.11236761029635926</v>
      </c>
      <c r="T37" s="2">
        <f t="shared" si="3"/>
        <v>0.87134357385528816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B1" sqref="B1"/>
    </sheetView>
  </sheetViews>
  <sheetFormatPr defaultRowHeight="15" x14ac:dyDescent="0.25"/>
  <cols>
    <col min="2" max="2" width="8" bestFit="1" customWidth="1"/>
    <col min="3" max="3" width="9.5703125" bestFit="1" customWidth="1"/>
    <col min="4" max="4" width="11.5703125" bestFit="1" customWidth="1"/>
  </cols>
  <sheetData>
    <row r="1" spans="1:7" x14ac:dyDescent="0.25">
      <c r="A1" t="s">
        <v>0</v>
      </c>
      <c r="B1" t="s">
        <v>1</v>
      </c>
      <c r="C1" t="s">
        <v>44</v>
      </c>
      <c r="D1" t="s">
        <v>45</v>
      </c>
    </row>
    <row r="2" spans="1:7" x14ac:dyDescent="0.25">
      <c r="A2">
        <v>0</v>
      </c>
      <c r="B2">
        <v>2662.64</v>
      </c>
      <c r="C2">
        <v>3028.96</v>
      </c>
      <c r="D2">
        <v>1367.77</v>
      </c>
      <c r="F2">
        <f>CORREL(B2:B38,$D$2:$D$38)</f>
        <v>0.50213936035745932</v>
      </c>
      <c r="G2">
        <f>CORREL(C2:C38,$D$2:$D$38)</f>
        <v>0.50471075160298662</v>
      </c>
    </row>
    <row r="3" spans="1:7" x14ac:dyDescent="0.25">
      <c r="A3">
        <v>1</v>
      </c>
      <c r="B3">
        <v>8646.51</v>
      </c>
      <c r="C3">
        <v>9766.48</v>
      </c>
      <c r="D3">
        <v>7055.01</v>
      </c>
      <c r="F3">
        <f>CORREL(B2:B38,C2:C38)</f>
        <v>0.99631682515377129</v>
      </c>
    </row>
    <row r="4" spans="1:7" x14ac:dyDescent="0.25">
      <c r="A4">
        <v>2</v>
      </c>
      <c r="B4">
        <v>13178.6</v>
      </c>
      <c r="C4">
        <v>14364.7</v>
      </c>
      <c r="D4">
        <v>4359.04</v>
      </c>
    </row>
    <row r="5" spans="1:7" x14ac:dyDescent="0.25">
      <c r="A5">
        <v>3</v>
      </c>
      <c r="B5">
        <v>12265.5</v>
      </c>
      <c r="C5">
        <v>13184.5</v>
      </c>
      <c r="D5">
        <v>3275.59</v>
      </c>
    </row>
    <row r="6" spans="1:7" x14ac:dyDescent="0.25">
      <c r="A6">
        <v>4</v>
      </c>
      <c r="B6">
        <v>4675.95</v>
      </c>
      <c r="C6">
        <v>5573.87</v>
      </c>
      <c r="D6">
        <v>1767.86</v>
      </c>
    </row>
    <row r="7" spans="1:7" x14ac:dyDescent="0.25">
      <c r="A7">
        <v>5</v>
      </c>
      <c r="B7">
        <v>13367.5</v>
      </c>
      <c r="C7">
        <v>14568.1</v>
      </c>
      <c r="D7">
        <v>3336.5</v>
      </c>
    </row>
    <row r="8" spans="1:7" x14ac:dyDescent="0.25">
      <c r="A8">
        <v>6</v>
      </c>
      <c r="B8">
        <v>13122.5</v>
      </c>
      <c r="C8">
        <v>13579.6</v>
      </c>
      <c r="D8">
        <v>5497.95</v>
      </c>
    </row>
    <row r="9" spans="1:7" x14ac:dyDescent="0.25">
      <c r="A9">
        <v>7</v>
      </c>
      <c r="B9">
        <v>22786.6</v>
      </c>
      <c r="C9">
        <v>23806.2</v>
      </c>
      <c r="D9">
        <v>4213.33</v>
      </c>
    </row>
    <row r="10" spans="1:7" x14ac:dyDescent="0.25">
      <c r="A10">
        <v>8</v>
      </c>
      <c r="B10">
        <v>18657</v>
      </c>
      <c r="C10">
        <v>19106.099999999999</v>
      </c>
      <c r="D10">
        <v>2531.0300000000002</v>
      </c>
    </row>
    <row r="11" spans="1:7" x14ac:dyDescent="0.25">
      <c r="A11">
        <v>9</v>
      </c>
      <c r="B11">
        <v>12038.2</v>
      </c>
      <c r="C11">
        <v>12899.8</v>
      </c>
      <c r="D11">
        <v>7513.54</v>
      </c>
    </row>
    <row r="12" spans="1:7" x14ac:dyDescent="0.25">
      <c r="A12">
        <v>10</v>
      </c>
      <c r="B12">
        <v>10715.9</v>
      </c>
      <c r="C12">
        <v>12173</v>
      </c>
      <c r="D12">
        <v>1436.45</v>
      </c>
    </row>
    <row r="13" spans="1:7" x14ac:dyDescent="0.25">
      <c r="A13">
        <v>11</v>
      </c>
      <c r="B13">
        <v>2449.83</v>
      </c>
      <c r="C13">
        <v>3079.92</v>
      </c>
      <c r="D13">
        <v>1543.78</v>
      </c>
    </row>
    <row r="14" spans="1:7" x14ac:dyDescent="0.25">
      <c r="A14">
        <v>12</v>
      </c>
      <c r="B14">
        <v>4624.7299999999996</v>
      </c>
      <c r="C14">
        <v>5634.75</v>
      </c>
      <c r="D14">
        <v>1382.09</v>
      </c>
    </row>
    <row r="15" spans="1:7" x14ac:dyDescent="0.25">
      <c r="A15">
        <v>13</v>
      </c>
      <c r="B15">
        <v>8890.33</v>
      </c>
      <c r="C15">
        <v>9494.86</v>
      </c>
      <c r="D15">
        <v>1834.74</v>
      </c>
    </row>
    <row r="16" spans="1:7" x14ac:dyDescent="0.25">
      <c r="A16">
        <v>14</v>
      </c>
      <c r="B16">
        <v>6624.52</v>
      </c>
      <c r="C16">
        <v>7030.61</v>
      </c>
      <c r="D16">
        <v>823.27499999999998</v>
      </c>
    </row>
    <row r="17" spans="1:4" x14ac:dyDescent="0.25">
      <c r="A17">
        <v>15</v>
      </c>
      <c r="B17">
        <v>12353.5</v>
      </c>
      <c r="C17">
        <v>12571.4</v>
      </c>
      <c r="D17">
        <v>2571.75</v>
      </c>
    </row>
    <row r="18" spans="1:4" x14ac:dyDescent="0.25">
      <c r="A18">
        <v>16</v>
      </c>
      <c r="B18">
        <v>13908.4</v>
      </c>
      <c r="C18">
        <v>14159.5</v>
      </c>
      <c r="D18">
        <v>3284.35</v>
      </c>
    </row>
    <row r="19" spans="1:4" x14ac:dyDescent="0.25">
      <c r="A19">
        <v>17</v>
      </c>
      <c r="B19">
        <v>12194.7</v>
      </c>
      <c r="C19">
        <v>12594.2</v>
      </c>
      <c r="D19">
        <v>1873.86</v>
      </c>
    </row>
    <row r="20" spans="1:4" x14ac:dyDescent="0.25">
      <c r="A20">
        <v>18</v>
      </c>
      <c r="B20">
        <v>13865.8</v>
      </c>
      <c r="C20">
        <v>14674.3</v>
      </c>
      <c r="D20">
        <v>2596.0100000000002</v>
      </c>
    </row>
    <row r="21" spans="1:4" x14ac:dyDescent="0.25">
      <c r="A21">
        <v>19</v>
      </c>
      <c r="B21">
        <v>8548.59</v>
      </c>
      <c r="C21">
        <v>9304.68</v>
      </c>
      <c r="D21">
        <v>1284.82</v>
      </c>
    </row>
    <row r="22" spans="1:4" x14ac:dyDescent="0.25">
      <c r="A22">
        <v>20</v>
      </c>
      <c r="B22">
        <v>13840.4</v>
      </c>
      <c r="C22">
        <v>14781.9</v>
      </c>
      <c r="D22">
        <v>3889.96</v>
      </c>
    </row>
    <row r="23" spans="1:4" x14ac:dyDescent="0.25">
      <c r="A23">
        <v>21</v>
      </c>
      <c r="B23">
        <v>14355.3</v>
      </c>
      <c r="C23">
        <v>15484.8</v>
      </c>
      <c r="D23">
        <v>2743.96</v>
      </c>
    </row>
    <row r="24" spans="1:4" x14ac:dyDescent="0.25">
      <c r="A24">
        <v>22</v>
      </c>
      <c r="B24">
        <v>14462.6</v>
      </c>
      <c r="C24">
        <v>15279.9</v>
      </c>
      <c r="D24">
        <v>2176.12</v>
      </c>
    </row>
    <row r="25" spans="1:4" x14ac:dyDescent="0.25">
      <c r="A25">
        <v>23</v>
      </c>
      <c r="B25">
        <v>13767.1</v>
      </c>
      <c r="C25">
        <v>15157.4</v>
      </c>
      <c r="D25">
        <v>7662.32</v>
      </c>
    </row>
    <row r="26" spans="1:4" x14ac:dyDescent="0.25">
      <c r="A26">
        <v>24</v>
      </c>
      <c r="B26">
        <v>16008.8</v>
      </c>
      <c r="C26">
        <v>16511.900000000001</v>
      </c>
      <c r="D26">
        <v>4275.8</v>
      </c>
    </row>
    <row r="27" spans="1:4" x14ac:dyDescent="0.25">
      <c r="A27">
        <v>25</v>
      </c>
      <c r="B27">
        <v>8380.52</v>
      </c>
      <c r="C27">
        <v>9356.76</v>
      </c>
      <c r="D27">
        <v>2641.97</v>
      </c>
    </row>
    <row r="28" spans="1:4" x14ac:dyDescent="0.25">
      <c r="A28">
        <v>26</v>
      </c>
      <c r="B28">
        <v>11804.7</v>
      </c>
      <c r="C28">
        <v>13487.2</v>
      </c>
      <c r="D28">
        <v>1504.41</v>
      </c>
    </row>
    <row r="29" spans="1:4" x14ac:dyDescent="0.25">
      <c r="A29">
        <v>27</v>
      </c>
      <c r="B29">
        <v>6373.07</v>
      </c>
      <c r="C29">
        <v>6884.67</v>
      </c>
      <c r="D29">
        <v>1878.98</v>
      </c>
    </row>
    <row r="30" spans="1:4" x14ac:dyDescent="0.25">
      <c r="A30">
        <v>28</v>
      </c>
      <c r="B30">
        <v>10168.700000000001</v>
      </c>
      <c r="C30">
        <v>10593.6</v>
      </c>
      <c r="D30">
        <v>4753.12</v>
      </c>
    </row>
    <row r="31" spans="1:4" x14ac:dyDescent="0.25">
      <c r="A31">
        <v>29</v>
      </c>
      <c r="B31">
        <v>6152.54</v>
      </c>
      <c r="C31">
        <v>7938.09</v>
      </c>
      <c r="D31">
        <v>2271.08</v>
      </c>
    </row>
    <row r="32" spans="1:4" x14ac:dyDescent="0.25">
      <c r="A32">
        <v>30</v>
      </c>
      <c r="B32">
        <v>6985.46</v>
      </c>
      <c r="C32">
        <v>8291.84</v>
      </c>
      <c r="D32">
        <v>2777.91</v>
      </c>
    </row>
    <row r="33" spans="1:4" x14ac:dyDescent="0.25">
      <c r="A33">
        <v>31</v>
      </c>
      <c r="B33">
        <v>4173.67</v>
      </c>
      <c r="C33">
        <v>4407.01</v>
      </c>
      <c r="D33">
        <v>1723.48</v>
      </c>
    </row>
    <row r="34" spans="1:4" x14ac:dyDescent="0.25">
      <c r="A34">
        <v>32</v>
      </c>
      <c r="B34">
        <v>2014.06</v>
      </c>
      <c r="C34">
        <v>2438.35</v>
      </c>
      <c r="D34">
        <v>876.90700000000004</v>
      </c>
    </row>
    <row r="35" spans="1:4" x14ac:dyDescent="0.25">
      <c r="A35">
        <v>33</v>
      </c>
      <c r="B35">
        <v>2060.88</v>
      </c>
      <c r="C35">
        <v>2412.9899999999998</v>
      </c>
      <c r="D35">
        <v>950.11900000000003</v>
      </c>
    </row>
    <row r="36" spans="1:4" x14ac:dyDescent="0.25">
      <c r="A36">
        <v>34</v>
      </c>
      <c r="B36">
        <v>1109.75</v>
      </c>
      <c r="C36">
        <v>1890.17</v>
      </c>
      <c r="D36">
        <v>819.20100000000002</v>
      </c>
    </row>
    <row r="37" spans="1:4" x14ac:dyDescent="0.25">
      <c r="A37">
        <v>35</v>
      </c>
      <c r="B37">
        <v>9315.74</v>
      </c>
      <c r="C37">
        <v>11131.5</v>
      </c>
      <c r="D37">
        <v>1087.07</v>
      </c>
    </row>
    <row r="38" spans="1:4" x14ac:dyDescent="0.25">
      <c r="A38">
        <v>36</v>
      </c>
      <c r="B38">
        <v>14311.7</v>
      </c>
      <c r="C38">
        <v>15621.6</v>
      </c>
      <c r="D38">
        <v>3159.77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7"/>
  <sheetViews>
    <sheetView workbookViewId="0">
      <selection activeCell="F1" activeCellId="1" sqref="H1:H1048576 C1:F1048576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5.7109375" bestFit="1" customWidth="1"/>
    <col min="4" max="4" width="26.42578125" bestFit="1" customWidth="1"/>
    <col min="6" max="6" width="9" customWidth="1"/>
    <col min="7" max="7" width="8.7109375" customWidth="1"/>
    <col min="8" max="8" width="9" style="6" customWidth="1"/>
    <col min="9" max="11" width="9" bestFit="1" customWidth="1"/>
    <col min="12" max="12" width="11.28515625" bestFit="1" customWidth="1"/>
    <col min="13" max="13" width="8.5703125" bestFit="1" customWidth="1"/>
    <col min="14" max="14" width="11" bestFit="1" customWidth="1"/>
    <col min="15" max="15" width="8.5703125" bestFit="1" customWidth="1"/>
    <col min="16" max="16" width="8.7109375" bestFit="1" customWidth="1"/>
    <col min="17" max="17" width="12.85546875" bestFit="1" customWidth="1"/>
    <col min="18" max="18" width="15.28515625" bestFit="1" customWidth="1"/>
    <col min="19" max="19" width="18.5703125" bestFit="1" customWidth="1"/>
  </cols>
  <sheetData>
    <row r="1" spans="1:19" x14ac:dyDescent="0.25">
      <c r="A1" t="s">
        <v>0</v>
      </c>
      <c r="B1" t="s">
        <v>95</v>
      </c>
      <c r="C1" t="s">
        <v>106</v>
      </c>
      <c r="D1" t="s">
        <v>49</v>
      </c>
      <c r="E1" t="s">
        <v>110</v>
      </c>
      <c r="F1" t="s">
        <v>1</v>
      </c>
      <c r="G1" t="s">
        <v>108</v>
      </c>
      <c r="H1" s="6" t="s">
        <v>109</v>
      </c>
      <c r="I1" t="s">
        <v>107</v>
      </c>
      <c r="J1" t="s">
        <v>97</v>
      </c>
      <c r="K1" t="s">
        <v>99</v>
      </c>
      <c r="L1" t="s">
        <v>100</v>
      </c>
      <c r="M1" t="s">
        <v>101</v>
      </c>
      <c r="N1" t="s">
        <v>102</v>
      </c>
      <c r="O1" t="s">
        <v>2</v>
      </c>
      <c r="P1" t="s">
        <v>103</v>
      </c>
      <c r="Q1" t="s">
        <v>3</v>
      </c>
      <c r="R1" t="s">
        <v>104</v>
      </c>
      <c r="S1" t="s">
        <v>105</v>
      </c>
    </row>
    <row r="2" spans="1:19" x14ac:dyDescent="0.25">
      <c r="A2">
        <v>13</v>
      </c>
      <c r="B2" t="s">
        <v>19</v>
      </c>
      <c r="C2" t="str">
        <f>VLOOKUP(B2,Cities!$B$2:$D$38,2,FALSE)</f>
        <v>Accra</v>
      </c>
      <c r="D2" t="str">
        <f>VLOOKUP(B2,Cities!$B$2:$D$38,3,FALSE)</f>
        <v>Africa</v>
      </c>
      <c r="E2" s="5">
        <f t="shared" ref="E2:E37" si="0">I2/(1000*1000)</f>
        <v>4.7833129999999997</v>
      </c>
      <c r="F2" s="4">
        <v>8890.33</v>
      </c>
      <c r="G2" s="4">
        <f t="shared" ref="G2:G37" si="1">M2/(1000)</f>
        <v>1675.73</v>
      </c>
      <c r="H2" s="6">
        <v>0.350327</v>
      </c>
      <c r="I2">
        <v>4783313</v>
      </c>
      <c r="J2">
        <v>4405816</v>
      </c>
      <c r="K2" s="1">
        <v>9494.86</v>
      </c>
      <c r="L2" s="1">
        <v>1834.74</v>
      </c>
      <c r="M2" s="1">
        <v>1675730</v>
      </c>
      <c r="N2" s="1">
        <v>1473260</v>
      </c>
      <c r="O2" s="1">
        <v>305</v>
      </c>
      <c r="P2" s="1">
        <v>3835750</v>
      </c>
      <c r="Q2" s="1">
        <v>3727410</v>
      </c>
      <c r="R2">
        <v>0.350327</v>
      </c>
      <c r="S2">
        <v>0.33438899999999999</v>
      </c>
    </row>
    <row r="3" spans="1:19" x14ac:dyDescent="0.25">
      <c r="A3">
        <v>34</v>
      </c>
      <c r="B3" t="s">
        <v>39</v>
      </c>
      <c r="C3" t="str">
        <f>VLOOKUP(B3,Cities!$B$2:$D$38,2,FALSE)</f>
        <v>Atlanta</v>
      </c>
      <c r="D3" t="str">
        <f>VLOOKUP(B3,Cities!$B$2:$D$38,3,FALSE)</f>
        <v>North America and Australia</v>
      </c>
      <c r="E3" s="5">
        <f t="shared" si="0"/>
        <v>5.5913069999999996</v>
      </c>
      <c r="F3" s="4">
        <v>1109.75</v>
      </c>
      <c r="G3" s="4">
        <f t="shared" si="1"/>
        <v>15248.4</v>
      </c>
      <c r="H3" s="6">
        <v>2.72716</v>
      </c>
      <c r="I3">
        <v>5591307</v>
      </c>
      <c r="J3">
        <v>1516898</v>
      </c>
      <c r="K3" s="1">
        <v>1890.17</v>
      </c>
      <c r="L3" s="1">
        <v>819.20100000000002</v>
      </c>
      <c r="M3" s="1">
        <v>15248400</v>
      </c>
      <c r="N3" s="1">
        <v>4218540</v>
      </c>
      <c r="O3" s="1">
        <v>2900</v>
      </c>
      <c r="P3" s="1">
        <v>4473480</v>
      </c>
      <c r="Q3" s="1">
        <v>1678990</v>
      </c>
      <c r="R3">
        <v>2.72716</v>
      </c>
      <c r="S3">
        <v>2.7810299999999999</v>
      </c>
    </row>
    <row r="4" spans="1:19" x14ac:dyDescent="0.25">
      <c r="A4">
        <v>12</v>
      </c>
      <c r="B4" t="s">
        <v>18</v>
      </c>
      <c r="C4" t="str">
        <f>VLOOKUP(B4,Cities!$B$2:$D$38,2,FALSE)</f>
        <v>Berlin</v>
      </c>
      <c r="D4" t="str">
        <f>VLOOKUP(B4,Cities!$B$2:$D$38,3,FALSE)</f>
        <v>Europe</v>
      </c>
      <c r="E4" s="5">
        <f t="shared" si="0"/>
        <v>4.2904739999999997</v>
      </c>
      <c r="F4" s="4">
        <v>4624.7299999999996</v>
      </c>
      <c r="G4" s="4">
        <f t="shared" si="1"/>
        <v>2307.62</v>
      </c>
      <c r="H4" s="6">
        <v>0.53784699999999996</v>
      </c>
      <c r="I4">
        <v>4290474</v>
      </c>
      <c r="J4">
        <v>3271473</v>
      </c>
      <c r="K4" s="1">
        <v>5634.75</v>
      </c>
      <c r="L4" s="1">
        <v>1382.09</v>
      </c>
      <c r="M4" s="1">
        <v>2307620</v>
      </c>
      <c r="N4" s="1">
        <v>1793130</v>
      </c>
      <c r="O4" s="1">
        <v>449</v>
      </c>
      <c r="P4" s="1">
        <v>3433830</v>
      </c>
      <c r="Q4" s="1">
        <v>3134640</v>
      </c>
      <c r="R4">
        <v>0.53784699999999996</v>
      </c>
      <c r="S4">
        <v>0.54811200000000004</v>
      </c>
    </row>
    <row r="5" spans="1:19" x14ac:dyDescent="0.25">
      <c r="A5">
        <v>7</v>
      </c>
      <c r="B5" t="s">
        <v>13</v>
      </c>
      <c r="C5" t="str">
        <f>VLOOKUP(B5,Cities!$B$2:$D$38,2,FALSE)</f>
        <v>Bogota</v>
      </c>
      <c r="D5" t="str">
        <f>VLOOKUP(B5,Cities!$B$2:$D$38,3,FALSE)</f>
        <v>South and Middle America</v>
      </c>
      <c r="E5" s="5">
        <f t="shared" si="0"/>
        <v>9.0809099999999994</v>
      </c>
      <c r="F5" s="4">
        <v>22786.6</v>
      </c>
      <c r="G5" s="4">
        <f t="shared" si="1"/>
        <v>893.39499999999998</v>
      </c>
      <c r="H5" s="6">
        <v>9.83816E-2</v>
      </c>
      <c r="I5">
        <v>9080910</v>
      </c>
      <c r="J5">
        <v>8608356</v>
      </c>
      <c r="K5">
        <v>23806.2</v>
      </c>
      <c r="L5">
        <v>4213.33</v>
      </c>
      <c r="M5">
        <v>893395</v>
      </c>
      <c r="N5" s="1">
        <v>822594</v>
      </c>
      <c r="O5" s="1">
        <v>178</v>
      </c>
      <c r="P5" s="1">
        <v>7273490</v>
      </c>
      <c r="Q5" s="1">
        <v>7178200</v>
      </c>
      <c r="R5">
        <v>9.83816E-2</v>
      </c>
      <c r="S5">
        <v>9.5557600000000006E-2</v>
      </c>
    </row>
    <row r="6" spans="1:19" x14ac:dyDescent="0.25">
      <c r="A6">
        <v>1</v>
      </c>
      <c r="B6" t="s">
        <v>7</v>
      </c>
      <c r="C6" t="str">
        <f>VLOOKUP(B6,Cities!$B$2:$D$38,2,FALSE)</f>
        <v>Brasilia</v>
      </c>
      <c r="D6" t="str">
        <f>VLOOKUP(B6,Cities!$B$2:$D$38,3,FALSE)</f>
        <v>South and Middle America</v>
      </c>
      <c r="E6" s="5">
        <f t="shared" si="0"/>
        <v>1.973438</v>
      </c>
      <c r="F6" s="4">
        <v>8646.51</v>
      </c>
      <c r="G6" s="4">
        <f t="shared" si="1"/>
        <v>652.79999999999995</v>
      </c>
      <c r="H6" s="6">
        <v>0.330793</v>
      </c>
      <c r="I6">
        <v>1973438</v>
      </c>
      <c r="J6">
        <v>1158311</v>
      </c>
      <c r="K6">
        <v>9766.48</v>
      </c>
      <c r="L6">
        <v>7055.01</v>
      </c>
      <c r="M6">
        <v>652800</v>
      </c>
      <c r="N6" s="1">
        <v>489404</v>
      </c>
      <c r="O6" s="1">
        <v>125</v>
      </c>
      <c r="P6" s="1">
        <v>1583190</v>
      </c>
      <c r="Q6" s="1">
        <v>1379170</v>
      </c>
      <c r="R6">
        <v>0.330793</v>
      </c>
      <c r="S6">
        <v>0.42251499999999997</v>
      </c>
    </row>
    <row r="7" spans="1:19" x14ac:dyDescent="0.25">
      <c r="A7">
        <v>9</v>
      </c>
      <c r="B7" t="s">
        <v>15</v>
      </c>
      <c r="C7" t="str">
        <f>VLOOKUP(B7,Cities!$B$2:$D$38,2,FALSE)</f>
        <v>Cairo</v>
      </c>
      <c r="D7" t="str">
        <f>VLOOKUP(B7,Cities!$B$2:$D$38,3,FALSE)</f>
        <v>Africa</v>
      </c>
      <c r="E7" s="5">
        <f t="shared" si="0"/>
        <v>23.486522999999998</v>
      </c>
      <c r="F7" s="4">
        <v>12038.2</v>
      </c>
      <c r="G7" s="4">
        <f t="shared" si="1"/>
        <v>2921.16</v>
      </c>
      <c r="H7" s="6">
        <v>0.124376</v>
      </c>
      <c r="I7">
        <v>23486523</v>
      </c>
      <c r="J7">
        <v>19729601</v>
      </c>
      <c r="K7" s="1">
        <v>12899.8</v>
      </c>
      <c r="L7" s="1">
        <v>7513.54</v>
      </c>
      <c r="M7" s="1">
        <v>2921160</v>
      </c>
      <c r="N7" s="1">
        <v>2443350</v>
      </c>
      <c r="O7" s="1">
        <v>460</v>
      </c>
      <c r="P7" s="1">
        <v>18408600</v>
      </c>
      <c r="Q7" s="1">
        <v>17615300</v>
      </c>
      <c r="R7">
        <v>0.124376</v>
      </c>
      <c r="S7">
        <v>0.12384199999999999</v>
      </c>
    </row>
    <row r="8" spans="1:19" x14ac:dyDescent="0.25">
      <c r="A8">
        <v>28</v>
      </c>
      <c r="B8" t="s">
        <v>33</v>
      </c>
      <c r="C8" t="str">
        <f>VLOOKUP(B8,Cities!$B$2:$D$38,2,FALSE)</f>
        <v>Cape Town</v>
      </c>
      <c r="D8" t="str">
        <f>VLOOKUP(B8,Cities!$B$2:$D$38,3,FALSE)</f>
        <v>Africa</v>
      </c>
      <c r="E8" s="5">
        <f t="shared" si="0"/>
        <v>3.7869069999999998</v>
      </c>
      <c r="F8" s="4">
        <v>10168.700000000001</v>
      </c>
      <c r="G8" s="4">
        <f t="shared" si="1"/>
        <v>1283.83</v>
      </c>
      <c r="H8" s="6">
        <v>0.33901900000000001</v>
      </c>
      <c r="I8">
        <v>3786907</v>
      </c>
      <c r="J8">
        <v>3511447</v>
      </c>
      <c r="K8" s="1">
        <v>10593.6</v>
      </c>
      <c r="L8" s="1">
        <v>4753.12</v>
      </c>
      <c r="M8" s="1">
        <v>1283830</v>
      </c>
      <c r="N8" s="1">
        <v>1021680</v>
      </c>
      <c r="O8" s="1">
        <v>234</v>
      </c>
      <c r="P8" s="1">
        <v>3036000</v>
      </c>
      <c r="Q8" s="1">
        <v>2826710</v>
      </c>
      <c r="R8">
        <v>0.33901900000000001</v>
      </c>
      <c r="S8">
        <v>0.29095599999999999</v>
      </c>
    </row>
    <row r="9" spans="1:19" x14ac:dyDescent="0.25">
      <c r="A9">
        <v>21</v>
      </c>
      <c r="B9" t="s">
        <v>26</v>
      </c>
      <c r="C9" t="str">
        <f>VLOOKUP(B9,Cities!$B$2:$D$38,2,FALSE)</f>
        <v>Casablanca</v>
      </c>
      <c r="D9" t="str">
        <f>VLOOKUP(B9,Cities!$B$2:$D$38,3,FALSE)</f>
        <v>Africa</v>
      </c>
      <c r="E9" s="5">
        <f t="shared" si="0"/>
        <v>4.3742409999999996</v>
      </c>
      <c r="F9" s="4">
        <v>14355.3</v>
      </c>
      <c r="G9" s="4">
        <f t="shared" si="1"/>
        <v>703.49599999999998</v>
      </c>
      <c r="H9" s="6">
        <v>0.160827</v>
      </c>
      <c r="I9">
        <v>4374241</v>
      </c>
      <c r="J9">
        <v>3986441</v>
      </c>
      <c r="K9">
        <v>15484.8</v>
      </c>
      <c r="L9">
        <v>2743.96</v>
      </c>
      <c r="M9">
        <v>703496</v>
      </c>
      <c r="N9" s="1">
        <v>614703</v>
      </c>
      <c r="O9" s="1">
        <v>114</v>
      </c>
      <c r="P9" s="1">
        <v>3509960</v>
      </c>
      <c r="Q9" s="1">
        <v>3373430</v>
      </c>
      <c r="R9">
        <v>0.160827</v>
      </c>
      <c r="S9">
        <v>0.154198</v>
      </c>
    </row>
    <row r="10" spans="1:19" x14ac:dyDescent="0.25">
      <c r="A10">
        <v>25</v>
      </c>
      <c r="B10" t="s">
        <v>30</v>
      </c>
      <c r="C10" t="str">
        <f>VLOOKUP(B10,Cities!$B$2:$D$38,2,FALSE)</f>
        <v>Doha</v>
      </c>
      <c r="D10" t="str">
        <f>VLOOKUP(B10,Cities!$B$2:$D$38,3,FALSE)</f>
        <v>Asia and Middle East</v>
      </c>
      <c r="E10" s="5">
        <f t="shared" si="0"/>
        <v>1.816616</v>
      </c>
      <c r="F10" s="4">
        <v>8380.52</v>
      </c>
      <c r="G10" s="4">
        <f t="shared" si="1"/>
        <v>842.22199999999998</v>
      </c>
      <c r="H10" s="6">
        <v>0.46362100000000001</v>
      </c>
      <c r="I10">
        <v>1816616</v>
      </c>
      <c r="J10">
        <v>1552504</v>
      </c>
      <c r="K10">
        <v>9356.76</v>
      </c>
      <c r="L10">
        <v>2641.97</v>
      </c>
      <c r="M10">
        <v>842222</v>
      </c>
      <c r="N10" s="1">
        <v>670092</v>
      </c>
      <c r="O10" s="1">
        <v>127</v>
      </c>
      <c r="P10" s="1">
        <v>1458310</v>
      </c>
      <c r="Q10" s="1">
        <v>1391120</v>
      </c>
      <c r="R10">
        <v>0.46362100000000001</v>
      </c>
      <c r="S10">
        <v>0.43162</v>
      </c>
    </row>
    <row r="11" spans="1:19" x14ac:dyDescent="0.25">
      <c r="A11">
        <v>11</v>
      </c>
      <c r="B11" t="s">
        <v>17</v>
      </c>
      <c r="C11" t="str">
        <f>VLOOKUP(B11,Cities!$B$2:$D$38,2,FALSE)</f>
        <v>Dortmund</v>
      </c>
      <c r="D11" t="str">
        <f>VLOOKUP(B11,Cities!$B$2:$D$38,3,FALSE)</f>
        <v>Europe</v>
      </c>
      <c r="E11" s="5">
        <f t="shared" si="0"/>
        <v>5.8375539999999999</v>
      </c>
      <c r="F11" s="4">
        <v>2449.83</v>
      </c>
      <c r="G11" s="4">
        <f t="shared" si="1"/>
        <v>6108.36</v>
      </c>
      <c r="H11" s="6">
        <v>1.0463899999999999</v>
      </c>
      <c r="I11">
        <v>5837554</v>
      </c>
      <c r="J11">
        <v>3443119</v>
      </c>
      <c r="K11" s="1">
        <v>3079.92</v>
      </c>
      <c r="L11" s="1">
        <v>1543.78</v>
      </c>
      <c r="M11" s="1">
        <v>6108360</v>
      </c>
      <c r="N11" s="1">
        <v>3360400</v>
      </c>
      <c r="O11" s="1">
        <v>1217</v>
      </c>
      <c r="P11" s="1">
        <v>4670850</v>
      </c>
      <c r="Q11" s="1">
        <v>3240000</v>
      </c>
      <c r="R11">
        <v>1.0463899999999999</v>
      </c>
      <c r="S11">
        <v>0.97597400000000001</v>
      </c>
    </row>
    <row r="12" spans="1:19" x14ac:dyDescent="0.25">
      <c r="A12">
        <v>36</v>
      </c>
      <c r="B12" t="s">
        <v>41</v>
      </c>
      <c r="C12" t="str">
        <f>VLOOKUP(B12,Cities!$B$2:$D$38,2,FALSE)</f>
        <v>Ho Chi Minh City</v>
      </c>
      <c r="D12" t="str">
        <f>VLOOKUP(B12,Cities!$B$2:$D$38,3,FALSE)</f>
        <v>Asia and Middle East</v>
      </c>
      <c r="E12" s="5">
        <f t="shared" si="0"/>
        <v>12.837249999999999</v>
      </c>
      <c r="F12" s="4">
        <v>14311.7</v>
      </c>
      <c r="G12" s="4">
        <f t="shared" si="1"/>
        <v>2788.17</v>
      </c>
      <c r="H12" s="6">
        <v>0.217193</v>
      </c>
      <c r="I12">
        <v>12837250</v>
      </c>
      <c r="J12">
        <v>11487891</v>
      </c>
      <c r="K12" s="1">
        <v>15621.6</v>
      </c>
      <c r="L12" s="1">
        <v>3159.77</v>
      </c>
      <c r="M12" s="1">
        <v>2788170</v>
      </c>
      <c r="N12" s="1">
        <v>2474870</v>
      </c>
      <c r="O12" s="1">
        <v>432</v>
      </c>
      <c r="P12" s="1">
        <v>10276300</v>
      </c>
      <c r="Q12" s="1">
        <v>10009900</v>
      </c>
      <c r="R12">
        <v>0.217193</v>
      </c>
      <c r="S12">
        <v>0.21543300000000001</v>
      </c>
    </row>
    <row r="13" spans="1:19" x14ac:dyDescent="0.25">
      <c r="A13">
        <v>15</v>
      </c>
      <c r="B13" t="s">
        <v>20</v>
      </c>
      <c r="C13" t="str">
        <f>VLOOKUP(B13,Cities!$B$2:$D$38,2,FALSE)</f>
        <v>Hong Kong</v>
      </c>
      <c r="D13" t="str">
        <f>VLOOKUP(B13,Cities!$B$2:$D$38,3,FALSE)</f>
        <v>Asia and Middle East</v>
      </c>
      <c r="E13" s="5">
        <f t="shared" si="0"/>
        <v>5.8308989999999996</v>
      </c>
      <c r="F13" s="4">
        <v>12353.5</v>
      </c>
      <c r="G13" s="4">
        <f t="shared" si="1"/>
        <v>337.48500000000001</v>
      </c>
      <c r="H13" s="6">
        <v>5.7878699999999998E-2</v>
      </c>
      <c r="I13">
        <v>5830899</v>
      </c>
      <c r="J13">
        <v>5703881</v>
      </c>
      <c r="K13">
        <v>12571.4</v>
      </c>
      <c r="L13">
        <v>2571.75</v>
      </c>
      <c r="M13">
        <v>337485</v>
      </c>
      <c r="N13" s="1">
        <v>292106</v>
      </c>
      <c r="O13" s="1">
        <v>65</v>
      </c>
      <c r="P13" s="1">
        <v>4681320</v>
      </c>
      <c r="Q13" s="1">
        <v>4293070</v>
      </c>
      <c r="R13">
        <v>5.7878699999999998E-2</v>
      </c>
      <c r="S13">
        <v>5.1211899999999998E-2</v>
      </c>
    </row>
    <row r="14" spans="1:19" x14ac:dyDescent="0.25">
      <c r="A14">
        <v>33</v>
      </c>
      <c r="B14" t="s">
        <v>38</v>
      </c>
      <c r="C14" t="str">
        <f>VLOOKUP(B14,Cities!$B$2:$D$38,2,FALSE)</f>
        <v>Houston</v>
      </c>
      <c r="D14" t="str">
        <f>VLOOKUP(B14,Cities!$B$2:$D$38,3,FALSE)</f>
        <v>North America and Australia</v>
      </c>
      <c r="E14" s="5">
        <f t="shared" si="0"/>
        <v>6.4183669999999999</v>
      </c>
      <c r="F14" s="4">
        <v>2060.88</v>
      </c>
      <c r="G14" s="4">
        <f t="shared" si="1"/>
        <v>9923.5400000000009</v>
      </c>
      <c r="H14" s="6">
        <v>1.5461199999999999</v>
      </c>
      <c r="I14">
        <v>6418367</v>
      </c>
      <c r="J14">
        <v>4873461</v>
      </c>
      <c r="K14" s="1">
        <v>2412.9899999999998</v>
      </c>
      <c r="L14" s="1">
        <v>950.11900000000003</v>
      </c>
      <c r="M14" s="1">
        <v>9923540</v>
      </c>
      <c r="N14" s="1">
        <v>6856670</v>
      </c>
      <c r="O14" s="1">
        <v>1818</v>
      </c>
      <c r="P14" s="1">
        <v>5152080</v>
      </c>
      <c r="Q14" s="1">
        <v>4297210</v>
      </c>
      <c r="R14">
        <v>1.5461199999999999</v>
      </c>
      <c r="S14">
        <v>1.4069400000000001</v>
      </c>
    </row>
    <row r="15" spans="1:19" x14ac:dyDescent="0.25">
      <c r="A15">
        <v>17</v>
      </c>
      <c r="B15" t="s">
        <v>22</v>
      </c>
      <c r="C15" t="str">
        <f>VLOOKUP(B15,Cities!$B$2:$D$38,2,FALSE)</f>
        <v>Jakarta</v>
      </c>
      <c r="D15" t="str">
        <f>VLOOKUP(B15,Cities!$B$2:$D$38,3,FALSE)</f>
        <v>Asia and Middle East</v>
      </c>
      <c r="E15" s="5">
        <f t="shared" si="0"/>
        <v>29.746226</v>
      </c>
      <c r="F15" s="4">
        <v>12194.7</v>
      </c>
      <c r="G15" s="4">
        <f t="shared" si="1"/>
        <v>5134.82</v>
      </c>
      <c r="H15" s="6">
        <v>0.172621</v>
      </c>
      <c r="I15">
        <v>29746226</v>
      </c>
      <c r="J15">
        <v>28637755</v>
      </c>
      <c r="K15" s="1">
        <v>12594.2</v>
      </c>
      <c r="L15" s="1">
        <v>1873.86</v>
      </c>
      <c r="M15" s="1">
        <v>5134820</v>
      </c>
      <c r="N15" s="1">
        <v>4997480</v>
      </c>
      <c r="O15" s="1">
        <v>1089</v>
      </c>
      <c r="P15" s="1">
        <v>23806200</v>
      </c>
      <c r="Q15" s="1">
        <v>23588000</v>
      </c>
      <c r="R15">
        <v>0.172621</v>
      </c>
      <c r="S15">
        <v>0.174507</v>
      </c>
    </row>
    <row r="16" spans="1:19" x14ac:dyDescent="0.25">
      <c r="A16">
        <v>8</v>
      </c>
      <c r="B16" t="s">
        <v>14</v>
      </c>
      <c r="C16" t="str">
        <f>VLOOKUP(B16,Cities!$B$2:$D$38,2,FALSE)</f>
        <v>Kinshasa</v>
      </c>
      <c r="D16" t="str">
        <f>VLOOKUP(B16,Cities!$B$2:$D$38,3,FALSE)</f>
        <v>Africa</v>
      </c>
      <c r="E16" s="5">
        <f t="shared" si="0"/>
        <v>5.7619550000000004</v>
      </c>
      <c r="F16" s="4">
        <v>18657</v>
      </c>
      <c r="G16" s="4">
        <f t="shared" si="1"/>
        <v>502.209</v>
      </c>
      <c r="H16" s="6">
        <v>8.7159600000000004E-2</v>
      </c>
      <c r="I16">
        <v>5761955</v>
      </c>
      <c r="J16">
        <v>5605861</v>
      </c>
      <c r="K16">
        <v>19106.099999999999</v>
      </c>
      <c r="L16">
        <v>2531.0300000000002</v>
      </c>
      <c r="M16">
        <v>502209</v>
      </c>
      <c r="N16" s="1">
        <v>478489</v>
      </c>
      <c r="O16" s="1">
        <v>97</v>
      </c>
      <c r="P16" s="1">
        <v>4635430</v>
      </c>
      <c r="Q16" s="1">
        <v>4571190</v>
      </c>
      <c r="R16">
        <v>8.7159600000000004E-2</v>
      </c>
      <c r="S16">
        <v>8.5355200000000006E-2</v>
      </c>
    </row>
    <row r="17" spans="1:19" x14ac:dyDescent="0.25">
      <c r="A17">
        <v>22</v>
      </c>
      <c r="B17" t="s">
        <v>27</v>
      </c>
      <c r="C17" t="str">
        <f>VLOOKUP(B17,Cities!$B$2:$D$38,2,FALSE)</f>
        <v>Lagos</v>
      </c>
      <c r="D17" t="str">
        <f>VLOOKUP(B17,Cities!$B$2:$D$38,3,FALSE)</f>
        <v>Africa</v>
      </c>
      <c r="E17" s="5">
        <f t="shared" si="0"/>
        <v>12.335011</v>
      </c>
      <c r="F17" s="4">
        <v>14462.6</v>
      </c>
      <c r="G17" s="4">
        <f t="shared" si="1"/>
        <v>2019.83</v>
      </c>
      <c r="H17" s="6">
        <v>0.163748</v>
      </c>
      <c r="I17">
        <v>12335011</v>
      </c>
      <c r="J17">
        <v>11565624</v>
      </c>
      <c r="K17" s="1">
        <v>15279.9</v>
      </c>
      <c r="L17" s="1">
        <v>2176.12</v>
      </c>
      <c r="M17" s="1">
        <v>2019830</v>
      </c>
      <c r="N17" s="1">
        <v>1852150</v>
      </c>
      <c r="O17" s="1">
        <v>327</v>
      </c>
      <c r="P17" s="1">
        <v>9870650</v>
      </c>
      <c r="Q17" s="1">
        <v>9748700</v>
      </c>
      <c r="R17">
        <v>0.163748</v>
      </c>
      <c r="S17">
        <v>0.16014200000000001</v>
      </c>
    </row>
    <row r="18" spans="1:19" x14ac:dyDescent="0.25">
      <c r="A18">
        <v>24</v>
      </c>
      <c r="B18" t="s">
        <v>29</v>
      </c>
      <c r="C18" t="str">
        <f>VLOOKUP(B18,Cities!$B$2:$D$38,2,FALSE)</f>
        <v>Lima</v>
      </c>
      <c r="D18" t="str">
        <f>VLOOKUP(B18,Cities!$B$2:$D$38,3,FALSE)</f>
        <v>South and Middle America</v>
      </c>
      <c r="E18" s="5">
        <f t="shared" si="0"/>
        <v>9.6612740000000006</v>
      </c>
      <c r="F18" s="4">
        <v>16008.8</v>
      </c>
      <c r="G18" s="4">
        <f t="shared" si="1"/>
        <v>1460.68</v>
      </c>
      <c r="H18" s="6">
        <v>0.15118899999999999</v>
      </c>
      <c r="I18">
        <v>9661274</v>
      </c>
      <c r="J18">
        <v>9264026</v>
      </c>
      <c r="K18" s="1">
        <v>16511.900000000001</v>
      </c>
      <c r="L18" s="1">
        <v>4275.8</v>
      </c>
      <c r="M18" s="1">
        <v>1460680</v>
      </c>
      <c r="N18" s="1">
        <v>1250360</v>
      </c>
      <c r="O18" s="1">
        <v>257</v>
      </c>
      <c r="P18" s="1">
        <v>7744820</v>
      </c>
      <c r="Q18" s="1">
        <v>7600050</v>
      </c>
      <c r="R18">
        <v>0.15118899999999999</v>
      </c>
      <c r="S18">
        <v>0.13497000000000001</v>
      </c>
    </row>
    <row r="19" spans="1:19" x14ac:dyDescent="0.25">
      <c r="A19">
        <v>30</v>
      </c>
      <c r="B19" t="s">
        <v>35</v>
      </c>
      <c r="C19" t="str">
        <f>VLOOKUP(B19,Cities!$B$2:$D$38,2,FALSE)</f>
        <v>London</v>
      </c>
      <c r="D19" t="str">
        <f>VLOOKUP(B19,Cities!$B$2:$D$38,3,FALSE)</f>
        <v>Europe</v>
      </c>
      <c r="E19" s="5">
        <f t="shared" si="0"/>
        <v>12.592919</v>
      </c>
      <c r="F19" s="4">
        <v>6985.46</v>
      </c>
      <c r="G19" s="4">
        <f t="shared" si="1"/>
        <v>5347.4</v>
      </c>
      <c r="H19" s="6">
        <v>0.42463499999999998</v>
      </c>
      <c r="I19">
        <v>12592919</v>
      </c>
      <c r="J19">
        <v>9609365</v>
      </c>
      <c r="K19" s="1">
        <v>8291.84</v>
      </c>
      <c r="L19" s="1">
        <v>2777.91</v>
      </c>
      <c r="M19" s="1">
        <v>5347400</v>
      </c>
      <c r="N19" s="1">
        <v>4063850</v>
      </c>
      <c r="O19" s="1">
        <v>985</v>
      </c>
      <c r="P19" s="1">
        <v>10080100</v>
      </c>
      <c r="Q19" s="1">
        <v>9121310</v>
      </c>
      <c r="R19">
        <v>0.42463499999999998</v>
      </c>
      <c r="S19">
        <v>0.42290499999999998</v>
      </c>
    </row>
    <row r="20" spans="1:19" x14ac:dyDescent="0.25">
      <c r="A20">
        <v>31</v>
      </c>
      <c r="B20" t="s">
        <v>36</v>
      </c>
      <c r="C20" t="str">
        <f>VLOOKUP(B20,Cities!$B$2:$D$38,2,FALSE)</f>
        <v>Los Angeles</v>
      </c>
      <c r="D20" t="str">
        <f>VLOOKUP(B20,Cities!$B$2:$D$38,3,FALSE)</f>
        <v>North America and Australia</v>
      </c>
      <c r="E20" s="5">
        <f t="shared" si="0"/>
        <v>15.636100000000001</v>
      </c>
      <c r="F20" s="4">
        <v>4173.67</v>
      </c>
      <c r="G20" s="4">
        <f t="shared" si="1"/>
        <v>8569.1</v>
      </c>
      <c r="H20" s="6">
        <v>0.54803299999999999</v>
      </c>
      <c r="I20">
        <v>15636100</v>
      </c>
      <c r="J20">
        <v>14276511</v>
      </c>
      <c r="K20" s="1">
        <v>4407.01</v>
      </c>
      <c r="L20" s="1">
        <v>1723.48</v>
      </c>
      <c r="M20" s="1">
        <v>8569100</v>
      </c>
      <c r="N20" s="1">
        <v>7666690</v>
      </c>
      <c r="O20" s="1">
        <v>1655</v>
      </c>
      <c r="P20" s="1">
        <v>12524100</v>
      </c>
      <c r="Q20" s="1">
        <v>12105500</v>
      </c>
      <c r="R20">
        <v>0.54803299999999999</v>
      </c>
      <c r="S20">
        <v>0.53701399999999999</v>
      </c>
    </row>
    <row r="21" spans="1:19" x14ac:dyDescent="0.25">
      <c r="A21">
        <v>0</v>
      </c>
      <c r="B21" t="s">
        <v>6</v>
      </c>
      <c r="C21" t="str">
        <f>VLOOKUP(B21,Cities!$B$2:$D$38,2,FALSE)</f>
        <v>Melbourne</v>
      </c>
      <c r="D21" t="str">
        <f>VLOOKUP(B21,Cities!$B$2:$D$38,3,FALSE)</f>
        <v>North America and Australia</v>
      </c>
      <c r="E21" s="5">
        <f t="shared" si="0"/>
        <v>4.4447570000000001</v>
      </c>
      <c r="F21" s="4">
        <v>2662.64</v>
      </c>
      <c r="G21" s="4">
        <f t="shared" si="1"/>
        <v>4334.82</v>
      </c>
      <c r="H21" s="6">
        <v>0.975267</v>
      </c>
      <c r="I21">
        <v>4444757</v>
      </c>
      <c r="J21">
        <v>3464605</v>
      </c>
      <c r="K21" s="1">
        <v>3028.96</v>
      </c>
      <c r="L21" s="1">
        <v>1367.77</v>
      </c>
      <c r="M21" s="1">
        <v>4334820</v>
      </c>
      <c r="N21" s="1">
        <v>3205810</v>
      </c>
      <c r="O21" s="1">
        <v>827</v>
      </c>
      <c r="P21" s="1">
        <v>3580040</v>
      </c>
      <c r="Q21" s="1">
        <v>3102220</v>
      </c>
      <c r="R21">
        <v>0.975267</v>
      </c>
      <c r="S21">
        <v>0.92530400000000002</v>
      </c>
    </row>
    <row r="22" spans="1:19" x14ac:dyDescent="0.25">
      <c r="A22">
        <v>20</v>
      </c>
      <c r="B22" t="s">
        <v>25</v>
      </c>
      <c r="C22" t="str">
        <f>VLOOKUP(B22,Cities!$B$2:$D$38,2,FALSE)</f>
        <v>Mexico city</v>
      </c>
      <c r="D22" t="str">
        <f>VLOOKUP(B22,Cities!$B$2:$D$38,3,FALSE)</f>
        <v>South and Middle America</v>
      </c>
      <c r="E22" s="5">
        <f t="shared" si="0"/>
        <v>21.410774</v>
      </c>
      <c r="F22" s="4">
        <v>13840.4</v>
      </c>
      <c r="G22" s="4">
        <f t="shared" si="1"/>
        <v>4073.05</v>
      </c>
      <c r="H22" s="6">
        <v>0.19023399999999999</v>
      </c>
      <c r="I22">
        <v>21410774</v>
      </c>
      <c r="J22">
        <v>19559922</v>
      </c>
      <c r="K22" s="1">
        <v>14781.9</v>
      </c>
      <c r="L22" s="1">
        <v>3889.96</v>
      </c>
      <c r="M22" s="1">
        <v>4073050</v>
      </c>
      <c r="N22" s="1">
        <v>3600590</v>
      </c>
      <c r="O22" s="1">
        <v>784</v>
      </c>
      <c r="P22" s="1">
        <v>17130500</v>
      </c>
      <c r="Q22" s="1">
        <v>16585100</v>
      </c>
      <c r="R22">
        <v>0.19023399999999999</v>
      </c>
      <c r="S22">
        <v>0.18407999999999999</v>
      </c>
    </row>
    <row r="23" spans="1:19" x14ac:dyDescent="0.25">
      <c r="A23">
        <v>4</v>
      </c>
      <c r="B23" t="s">
        <v>10</v>
      </c>
      <c r="C23" t="str">
        <f>VLOOKUP(B23,Cities!$B$2:$D$38,2,FALSE)</f>
        <v>Montreal</v>
      </c>
      <c r="D23" t="str">
        <f>VLOOKUP(B23,Cities!$B$2:$D$38,3,FALSE)</f>
        <v>North America and Australia</v>
      </c>
      <c r="E23" s="5">
        <f t="shared" si="0"/>
        <v>4.060365</v>
      </c>
      <c r="F23" s="4">
        <v>4675.95</v>
      </c>
      <c r="G23" s="4">
        <f t="shared" si="1"/>
        <v>3028.37</v>
      </c>
      <c r="H23" s="6">
        <v>0.745838</v>
      </c>
      <c r="I23">
        <v>4060365</v>
      </c>
      <c r="J23">
        <v>3102436</v>
      </c>
      <c r="K23" s="1">
        <v>5573.87</v>
      </c>
      <c r="L23" s="1">
        <v>1767.86</v>
      </c>
      <c r="M23" s="1">
        <v>3028370</v>
      </c>
      <c r="N23" s="1">
        <v>2061230</v>
      </c>
      <c r="O23" s="1">
        <v>461</v>
      </c>
      <c r="P23" s="1">
        <v>3151180</v>
      </c>
      <c r="Q23" s="1">
        <v>2737970</v>
      </c>
      <c r="R23">
        <v>0.745838</v>
      </c>
      <c r="S23">
        <v>0.66439099999999995</v>
      </c>
    </row>
    <row r="24" spans="1:19" x14ac:dyDescent="0.25">
      <c r="A24">
        <v>26</v>
      </c>
      <c r="B24" t="s">
        <v>31</v>
      </c>
      <c r="C24" t="str">
        <f>VLOOKUP(B24,Cities!$B$2:$D$38,2,FALSE)</f>
        <v>Moscow</v>
      </c>
      <c r="D24" t="str">
        <f>VLOOKUP(B24,Cities!$B$2:$D$38,3,FALSE)</f>
        <v>Europe</v>
      </c>
      <c r="E24" s="5">
        <f t="shared" si="0"/>
        <v>16.374381</v>
      </c>
      <c r="F24" s="4">
        <v>11804.7</v>
      </c>
      <c r="G24" s="4">
        <f t="shared" si="1"/>
        <v>4597.63</v>
      </c>
      <c r="H24" s="6">
        <v>0.28078199999999998</v>
      </c>
      <c r="I24">
        <v>16374381</v>
      </c>
      <c r="J24">
        <v>14075182</v>
      </c>
      <c r="K24" s="1">
        <v>13487.2</v>
      </c>
      <c r="L24" s="1">
        <v>1504.41</v>
      </c>
      <c r="M24" s="1">
        <v>4597630</v>
      </c>
      <c r="N24" s="1">
        <v>3813810</v>
      </c>
      <c r="O24" s="1">
        <v>801</v>
      </c>
      <c r="P24" s="1">
        <v>13099500</v>
      </c>
      <c r="Q24" s="1">
        <v>12653300</v>
      </c>
      <c r="R24">
        <v>0.28078199999999998</v>
      </c>
      <c r="S24">
        <v>0.27095999999999998</v>
      </c>
    </row>
    <row r="25" spans="1:19" x14ac:dyDescent="0.25">
      <c r="A25">
        <v>16</v>
      </c>
      <c r="B25" t="s">
        <v>21</v>
      </c>
      <c r="C25" t="str">
        <f>VLOOKUP(B25,Cities!$B$2:$D$38,2,FALSE)</f>
        <v>Mumbai</v>
      </c>
      <c r="D25" t="str">
        <f>VLOOKUP(B25,Cities!$B$2:$D$38,3,FALSE)</f>
        <v>Asia and Middle East</v>
      </c>
      <c r="E25" s="5">
        <f t="shared" si="0"/>
        <v>22.262564000000001</v>
      </c>
      <c r="F25" s="4">
        <v>13908.4</v>
      </c>
      <c r="G25" s="4">
        <f t="shared" si="1"/>
        <v>1274.83</v>
      </c>
      <c r="H25" s="6">
        <v>5.7263399999999999E-2</v>
      </c>
      <c r="I25">
        <v>22262564</v>
      </c>
      <c r="J25">
        <v>21748399</v>
      </c>
      <c r="K25" s="1">
        <v>14159.5</v>
      </c>
      <c r="L25" s="1">
        <v>3284.35</v>
      </c>
      <c r="M25" s="1">
        <v>1274830</v>
      </c>
      <c r="N25" s="1">
        <v>1105480</v>
      </c>
      <c r="O25" s="1">
        <v>244</v>
      </c>
      <c r="P25" s="1">
        <v>17820500</v>
      </c>
      <c r="Q25" s="1">
        <v>17696400</v>
      </c>
      <c r="R25">
        <v>5.7263399999999999E-2</v>
      </c>
      <c r="S25">
        <v>5.0830399999999998E-2</v>
      </c>
    </row>
    <row r="26" spans="1:19" x14ac:dyDescent="0.25">
      <c r="A26">
        <v>35</v>
      </c>
      <c r="B26" t="s">
        <v>40</v>
      </c>
      <c r="C26" t="str">
        <f>VLOOKUP(B26,Cities!$B$2:$D$38,2,FALSE)</f>
        <v>New York</v>
      </c>
      <c r="D26" t="str">
        <f>VLOOKUP(B26,Cities!$B$2:$D$38,3,FALSE)</f>
        <v>North America and Australia</v>
      </c>
      <c r="E26" s="5">
        <f t="shared" si="0"/>
        <v>19.459693000000001</v>
      </c>
      <c r="F26" s="4">
        <v>9315.74</v>
      </c>
      <c r="G26" s="4">
        <f t="shared" si="1"/>
        <v>6544.72</v>
      </c>
      <c r="H26" s="6">
        <v>0.33632200000000001</v>
      </c>
      <c r="I26">
        <v>19459693</v>
      </c>
      <c r="J26">
        <v>15941943</v>
      </c>
      <c r="K26" s="1">
        <v>11131.5</v>
      </c>
      <c r="L26" s="1">
        <v>1087.07</v>
      </c>
      <c r="M26" s="1">
        <v>6544720</v>
      </c>
      <c r="N26" s="1">
        <v>5194610</v>
      </c>
      <c r="O26" s="1">
        <v>834</v>
      </c>
      <c r="P26" s="1">
        <v>11960700</v>
      </c>
      <c r="Q26" s="1">
        <v>11541900</v>
      </c>
      <c r="R26">
        <v>0.33632200000000001</v>
      </c>
      <c r="S26">
        <v>0.32584600000000002</v>
      </c>
    </row>
    <row r="27" spans="1:19" x14ac:dyDescent="0.25">
      <c r="A27">
        <v>10</v>
      </c>
      <c r="B27" t="s">
        <v>16</v>
      </c>
      <c r="C27" t="str">
        <f>VLOOKUP(B27,Cities!$B$2:$D$38,2,FALSE)</f>
        <v>Paris</v>
      </c>
      <c r="D27" t="str">
        <f>VLOOKUP(B27,Cities!$B$2:$D$38,3,FALSE)</f>
        <v>Europe</v>
      </c>
      <c r="E27" s="5">
        <f t="shared" si="0"/>
        <v>11.236306000000001</v>
      </c>
      <c r="F27" s="4">
        <v>10715.9</v>
      </c>
      <c r="G27" s="4">
        <f t="shared" si="1"/>
        <v>4407.68</v>
      </c>
      <c r="H27" s="6">
        <v>0.39227099999999998</v>
      </c>
      <c r="I27">
        <v>11236306</v>
      </c>
      <c r="J27">
        <v>9711377</v>
      </c>
      <c r="K27" s="1">
        <v>12173</v>
      </c>
      <c r="L27" s="1">
        <v>1436.45</v>
      </c>
      <c r="M27" s="1">
        <v>4407680</v>
      </c>
      <c r="N27" s="1">
        <v>3413900</v>
      </c>
      <c r="O27" s="1">
        <v>580</v>
      </c>
      <c r="P27" s="1">
        <v>8989810</v>
      </c>
      <c r="Q27" s="1">
        <v>8486010</v>
      </c>
      <c r="R27">
        <v>0.39227099999999998</v>
      </c>
      <c r="S27">
        <v>0.35153600000000002</v>
      </c>
    </row>
    <row r="28" spans="1:19" x14ac:dyDescent="0.25">
      <c r="A28">
        <v>32</v>
      </c>
      <c r="B28" t="s">
        <v>37</v>
      </c>
      <c r="C28" t="str">
        <f>VLOOKUP(B28,Cities!$B$2:$D$38,2,FALSE)</f>
        <v>Portland</v>
      </c>
      <c r="D28" t="str">
        <f>VLOOKUP(B28,Cities!$B$2:$D$38,3,FALSE)</f>
        <v>North America and Australia</v>
      </c>
      <c r="E28" s="5">
        <f t="shared" si="0"/>
        <v>2.2734519999999998</v>
      </c>
      <c r="F28" s="4">
        <v>2014.06</v>
      </c>
      <c r="G28" s="4">
        <f t="shared" si="1"/>
        <v>3096.71</v>
      </c>
      <c r="H28" s="6">
        <v>1.36212</v>
      </c>
      <c r="I28">
        <v>2273452</v>
      </c>
      <c r="J28">
        <v>1655686</v>
      </c>
      <c r="K28" s="1">
        <v>2438.35</v>
      </c>
      <c r="L28" s="1">
        <v>876.90700000000004</v>
      </c>
      <c r="M28" s="1">
        <v>3096710</v>
      </c>
      <c r="N28" s="1">
        <v>2000170</v>
      </c>
      <c r="O28" s="1">
        <v>581</v>
      </c>
      <c r="P28" s="1">
        <v>1820150</v>
      </c>
      <c r="Q28" s="1">
        <v>1479770</v>
      </c>
      <c r="R28">
        <v>1.36212</v>
      </c>
      <c r="S28">
        <v>1.2080599999999999</v>
      </c>
    </row>
    <row r="29" spans="1:19" x14ac:dyDescent="0.25">
      <c r="A29">
        <v>23</v>
      </c>
      <c r="B29" t="s">
        <v>28</v>
      </c>
      <c r="C29" t="str">
        <f>VLOOKUP(B29,Cities!$B$2:$D$38,2,FALSE)</f>
        <v>Pyongyang</v>
      </c>
      <c r="D29" t="str">
        <f>VLOOKUP(B29,Cities!$B$2:$D$38,3,FALSE)</f>
        <v>Asia and Middle East</v>
      </c>
      <c r="E29" s="5">
        <f t="shared" si="0"/>
        <v>2.9940989999999998</v>
      </c>
      <c r="F29" s="4">
        <v>13767.1</v>
      </c>
      <c r="G29" s="4">
        <f t="shared" si="1"/>
        <v>577.28399999999999</v>
      </c>
      <c r="H29" s="6">
        <v>0.19280700000000001</v>
      </c>
      <c r="I29">
        <v>2994099</v>
      </c>
      <c r="J29">
        <v>2438712</v>
      </c>
      <c r="K29">
        <v>15157.4</v>
      </c>
      <c r="L29">
        <v>7662.32</v>
      </c>
      <c r="M29">
        <v>577284</v>
      </c>
      <c r="N29" s="1">
        <v>473935</v>
      </c>
      <c r="O29" s="1">
        <v>117</v>
      </c>
      <c r="P29" s="1">
        <v>2403150</v>
      </c>
      <c r="Q29" s="1">
        <v>2225860</v>
      </c>
      <c r="R29">
        <v>0.19280700000000001</v>
      </c>
      <c r="S29">
        <v>0.19433800000000001</v>
      </c>
    </row>
    <row r="30" spans="1:19" x14ac:dyDescent="0.25">
      <c r="A30">
        <v>3</v>
      </c>
      <c r="B30" t="s">
        <v>9</v>
      </c>
      <c r="C30" t="str">
        <f>VLOOKUP(B30,Cities!$B$2:$D$38,2,FALSE)</f>
        <v>Rio de Janeiro</v>
      </c>
      <c r="D30" t="str">
        <f>VLOOKUP(B30,Cities!$B$2:$D$38,3,FALSE)</f>
        <v>South and Middle America</v>
      </c>
      <c r="E30" s="5">
        <f t="shared" si="0"/>
        <v>10.795811</v>
      </c>
      <c r="F30" s="4">
        <v>12265.5</v>
      </c>
      <c r="G30" s="4">
        <f t="shared" si="1"/>
        <v>2483.2800000000002</v>
      </c>
      <c r="H30" s="6">
        <v>0.230022</v>
      </c>
      <c r="I30">
        <v>10795811</v>
      </c>
      <c r="J30">
        <v>9794596</v>
      </c>
      <c r="K30" s="1">
        <v>13184.5</v>
      </c>
      <c r="L30" s="1">
        <v>3275.59</v>
      </c>
      <c r="M30" s="1">
        <v>2483280</v>
      </c>
      <c r="N30" s="1">
        <v>2095690</v>
      </c>
      <c r="O30" s="1">
        <v>468</v>
      </c>
      <c r="P30" s="1">
        <v>8652150</v>
      </c>
      <c r="Q30" s="1">
        <v>8390490</v>
      </c>
      <c r="R30">
        <v>0.230022</v>
      </c>
      <c r="S30">
        <v>0.21396399999999999</v>
      </c>
    </row>
    <row r="31" spans="1:19" x14ac:dyDescent="0.25">
      <c r="A31">
        <v>27</v>
      </c>
      <c r="B31" t="s">
        <v>32</v>
      </c>
      <c r="C31" t="str">
        <f>VLOOKUP(B31,Cities!$B$2:$D$38,2,FALSE)</f>
        <v>Riyadh</v>
      </c>
      <c r="D31" t="str">
        <f>VLOOKUP(B31,Cities!$B$2:$D$38,3,FALSE)</f>
        <v>Asia and Middle East</v>
      </c>
      <c r="E31" s="5">
        <f t="shared" si="0"/>
        <v>6.2994649999999996</v>
      </c>
      <c r="F31" s="4">
        <v>6373.07</v>
      </c>
      <c r="G31" s="4">
        <f t="shared" si="1"/>
        <v>2062.79</v>
      </c>
      <c r="H31" s="6">
        <v>0.327455</v>
      </c>
      <c r="I31">
        <v>6299465</v>
      </c>
      <c r="J31">
        <v>5655636</v>
      </c>
      <c r="K31" s="1">
        <v>6884.67</v>
      </c>
      <c r="L31" s="1">
        <v>1878.98</v>
      </c>
      <c r="M31" s="1">
        <v>2062790</v>
      </c>
      <c r="N31" s="1">
        <v>1806730</v>
      </c>
      <c r="O31" s="1">
        <v>407</v>
      </c>
      <c r="P31" s="1">
        <v>5041160</v>
      </c>
      <c r="Q31" s="1">
        <v>4826250</v>
      </c>
      <c r="R31">
        <v>0.327455</v>
      </c>
      <c r="S31">
        <v>0.31945600000000002</v>
      </c>
    </row>
    <row r="32" spans="1:19" x14ac:dyDescent="0.25">
      <c r="A32">
        <v>5</v>
      </c>
      <c r="B32" t="s">
        <v>11</v>
      </c>
      <c r="C32" t="str">
        <f>VLOOKUP(B32,Cities!$B$2:$D$38,2,FALSE)</f>
        <v>Santiago</v>
      </c>
      <c r="D32" t="str">
        <f>VLOOKUP(B32,Cities!$B$2:$D$38,3,FALSE)</f>
        <v>South and Middle America</v>
      </c>
      <c r="E32" s="5">
        <f t="shared" si="0"/>
        <v>7.0878459999999999</v>
      </c>
      <c r="F32" s="4">
        <v>13367.5</v>
      </c>
      <c r="G32" s="4">
        <f t="shared" si="1"/>
        <v>1663.82</v>
      </c>
      <c r="H32" s="6">
        <v>0.23474300000000001</v>
      </c>
      <c r="I32">
        <v>7087846</v>
      </c>
      <c r="J32">
        <v>6330192</v>
      </c>
      <c r="K32" s="1">
        <v>14568.1</v>
      </c>
      <c r="L32" s="1">
        <v>3336.5</v>
      </c>
      <c r="M32" s="1">
        <v>1663820</v>
      </c>
      <c r="N32" s="1">
        <v>1297590</v>
      </c>
      <c r="O32" s="1">
        <v>274</v>
      </c>
      <c r="P32" s="1">
        <v>5675890</v>
      </c>
      <c r="Q32" s="1">
        <v>5428910</v>
      </c>
      <c r="R32">
        <v>0.23474300000000001</v>
      </c>
      <c r="S32">
        <v>0.204985</v>
      </c>
    </row>
    <row r="33" spans="1:19" x14ac:dyDescent="0.25">
      <c r="A33">
        <v>2</v>
      </c>
      <c r="B33" t="s">
        <v>8</v>
      </c>
      <c r="C33" t="str">
        <f>VLOOKUP(B33,Cities!$B$2:$D$38,2,FALSE)</f>
        <v>Sao Paolo</v>
      </c>
      <c r="D33" t="str">
        <f>VLOOKUP(B33,Cities!$B$2:$D$38,3,FALSE)</f>
        <v>South and Middle America</v>
      </c>
      <c r="E33" s="5">
        <f t="shared" si="0"/>
        <v>21.684749</v>
      </c>
      <c r="F33" s="4">
        <v>13178.6</v>
      </c>
      <c r="G33" s="4">
        <f t="shared" si="1"/>
        <v>4107.5</v>
      </c>
      <c r="H33" s="6">
        <v>0.189419</v>
      </c>
      <c r="I33">
        <v>21684749</v>
      </c>
      <c r="J33">
        <v>19114146</v>
      </c>
      <c r="K33" s="1">
        <v>14364.7</v>
      </c>
      <c r="L33" s="1">
        <v>4359.04</v>
      </c>
      <c r="M33" s="1">
        <v>4107500</v>
      </c>
      <c r="N33" s="1">
        <v>3713920</v>
      </c>
      <c r="O33" s="1">
        <v>797</v>
      </c>
      <c r="P33" s="1">
        <v>17348800</v>
      </c>
      <c r="Q33" s="1">
        <v>16920500</v>
      </c>
      <c r="R33">
        <v>0.189419</v>
      </c>
      <c r="S33">
        <v>0.194302</v>
      </c>
    </row>
    <row r="34" spans="1:19" x14ac:dyDescent="0.25">
      <c r="A34">
        <v>29</v>
      </c>
      <c r="B34" t="s">
        <v>34</v>
      </c>
      <c r="C34" t="str">
        <f>VLOOKUP(B34,Cities!$B$2:$D$38,2,FALSE)</f>
        <v>Sevilla</v>
      </c>
      <c r="D34" t="str">
        <f>VLOOKUP(B34,Cities!$B$2:$D$38,3,FALSE)</f>
        <v>Europe</v>
      </c>
      <c r="E34" s="5">
        <f t="shared" si="0"/>
        <v>1.2562899999999999</v>
      </c>
      <c r="F34" s="4">
        <v>6152.54</v>
      </c>
      <c r="G34" s="4">
        <f t="shared" si="1"/>
        <v>610.51300000000003</v>
      </c>
      <c r="H34" s="6">
        <v>0.48596499999999998</v>
      </c>
      <c r="I34">
        <v>1256290</v>
      </c>
      <c r="J34">
        <v>860461</v>
      </c>
      <c r="K34">
        <v>7938.09</v>
      </c>
      <c r="L34">
        <v>2271.08</v>
      </c>
      <c r="M34">
        <v>610513</v>
      </c>
      <c r="N34" s="1">
        <v>350279</v>
      </c>
      <c r="O34">
        <v>91</v>
      </c>
      <c r="P34" s="1">
        <v>1006980</v>
      </c>
      <c r="Q34">
        <v>809062</v>
      </c>
      <c r="R34">
        <v>0.48596499999999998</v>
      </c>
      <c r="S34">
        <v>0.407082</v>
      </c>
    </row>
    <row r="35" spans="1:19" x14ac:dyDescent="0.25">
      <c r="A35">
        <v>6</v>
      </c>
      <c r="B35" t="s">
        <v>12</v>
      </c>
      <c r="C35" t="str">
        <f>VLOOKUP(B35,Cities!$B$2:$D$38,2,FALSE)</f>
        <v>Shenzhen</v>
      </c>
      <c r="D35" t="str">
        <f>VLOOKUP(B35,Cities!$B$2:$D$38,3,FALSE)</f>
        <v>Asia and Middle East</v>
      </c>
      <c r="E35" s="5">
        <f t="shared" si="0"/>
        <v>8.7382639999999991</v>
      </c>
      <c r="F35" s="4">
        <v>13122.5</v>
      </c>
      <c r="G35" s="4">
        <f t="shared" si="1"/>
        <v>1711.32</v>
      </c>
      <c r="H35" s="6">
        <v>0.19584199999999999</v>
      </c>
      <c r="I35">
        <v>8738264</v>
      </c>
      <c r="J35">
        <v>8244007</v>
      </c>
      <c r="K35" s="1">
        <v>13579.6</v>
      </c>
      <c r="L35" s="1">
        <v>5497.95</v>
      </c>
      <c r="M35" s="1">
        <v>1711320</v>
      </c>
      <c r="N35" s="1">
        <v>1578750</v>
      </c>
      <c r="O35" s="1">
        <v>280</v>
      </c>
      <c r="P35" s="1">
        <v>6992650</v>
      </c>
      <c r="Q35" s="1">
        <v>6884060</v>
      </c>
      <c r="R35">
        <v>0.19584199999999999</v>
      </c>
      <c r="S35">
        <v>0.19150300000000001</v>
      </c>
    </row>
    <row r="36" spans="1:19" x14ac:dyDescent="0.25">
      <c r="A36">
        <v>18</v>
      </c>
      <c r="B36" t="s">
        <v>23</v>
      </c>
      <c r="C36" t="str">
        <f>VLOOKUP(B36,Cities!$B$2:$D$38,2,FALSE)</f>
        <v>Tehran</v>
      </c>
      <c r="D36" t="str">
        <f>VLOOKUP(B36,Cities!$B$2:$D$38,3,FALSE)</f>
        <v>Asia and Middle East</v>
      </c>
      <c r="E36" s="5">
        <f t="shared" si="0"/>
        <v>13.389500999999999</v>
      </c>
      <c r="F36" s="4">
        <v>13865.8</v>
      </c>
      <c r="G36" s="4">
        <f t="shared" si="1"/>
        <v>2160.5</v>
      </c>
      <c r="H36" s="6">
        <v>0.161357</v>
      </c>
      <c r="I36">
        <v>13389501</v>
      </c>
      <c r="J36">
        <v>12493256</v>
      </c>
      <c r="K36" s="1">
        <v>14674.3</v>
      </c>
      <c r="L36" s="1">
        <v>2596.0100000000002</v>
      </c>
      <c r="M36" s="1">
        <v>2160500</v>
      </c>
      <c r="N36" s="1">
        <v>1977300</v>
      </c>
      <c r="O36" s="1">
        <v>441</v>
      </c>
      <c r="P36" s="1">
        <v>10714600</v>
      </c>
      <c r="Q36" s="1">
        <v>10484100</v>
      </c>
      <c r="R36">
        <v>0.161357</v>
      </c>
      <c r="S36">
        <v>0.15826999999999999</v>
      </c>
    </row>
    <row r="37" spans="1:19" x14ac:dyDescent="0.25">
      <c r="A37">
        <v>19</v>
      </c>
      <c r="B37" t="s">
        <v>24</v>
      </c>
      <c r="C37" t="str">
        <f>VLOOKUP(B37,Cities!$B$2:$D$38,2,FALSE)</f>
        <v>Tokyo</v>
      </c>
      <c r="D37" t="str">
        <f>VLOOKUP(B37,Cities!$B$2:$D$38,3,FALSE)</f>
        <v>Asia and Middle East</v>
      </c>
      <c r="E37" s="5">
        <f t="shared" si="0"/>
        <v>36.463171000000003</v>
      </c>
      <c r="F37" s="4">
        <v>8548.59</v>
      </c>
      <c r="G37" s="4">
        <f t="shared" si="1"/>
        <v>8165.06</v>
      </c>
      <c r="H37" s="6">
        <v>0.22392599999999999</v>
      </c>
      <c r="I37">
        <v>36463171</v>
      </c>
      <c r="J37">
        <v>33025513</v>
      </c>
      <c r="K37" s="1">
        <v>9304.68</v>
      </c>
      <c r="L37" s="1">
        <v>1284.82</v>
      </c>
      <c r="M37" s="1">
        <v>8165060</v>
      </c>
      <c r="N37" s="1">
        <v>7752640</v>
      </c>
      <c r="O37" s="1">
        <v>1676</v>
      </c>
      <c r="P37" s="1">
        <v>29182800</v>
      </c>
      <c r="Q37" s="1">
        <v>28803500</v>
      </c>
      <c r="R37">
        <v>0.22392599999999999</v>
      </c>
      <c r="S37">
        <v>0.23474700000000001</v>
      </c>
    </row>
  </sheetData>
  <autoFilter ref="A1:S1" xr:uid="{F39440F1-D0BA-45F5-BB64-88076A28610E}">
    <sortState xmlns:xlrd2="http://schemas.microsoft.com/office/spreadsheetml/2017/richdata2" ref="A2:S37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workbookViewId="0">
      <selection activeCell="A2" sqref="A2"/>
    </sheetView>
  </sheetViews>
  <sheetFormatPr defaultColWidth="43.7109375" defaultRowHeight="15" x14ac:dyDescent="0.25"/>
  <cols>
    <col min="1" max="1" width="6.85546875" bestFit="1" customWidth="1"/>
    <col min="2" max="2" width="9.5703125" bestFit="1" customWidth="1"/>
    <col min="3" max="3" width="15.7109375" bestFit="1" customWidth="1"/>
    <col min="4" max="4" width="26.42578125" bestFit="1" customWidth="1"/>
  </cols>
  <sheetData>
    <row r="1" spans="1:4" x14ac:dyDescent="0.25">
      <c r="A1" s="3" t="s">
        <v>46</v>
      </c>
      <c r="B1" s="3" t="s">
        <v>47</v>
      </c>
      <c r="C1" s="3" t="s">
        <v>48</v>
      </c>
      <c r="D1" s="3" t="s">
        <v>49</v>
      </c>
    </row>
    <row r="2" spans="1:4" x14ac:dyDescent="0.25">
      <c r="A2" s="3">
        <v>5129</v>
      </c>
      <c r="B2" s="3" t="s">
        <v>24</v>
      </c>
      <c r="C2" s="3" t="s">
        <v>50</v>
      </c>
      <c r="D2" s="3" t="s">
        <v>51</v>
      </c>
    </row>
    <row r="3" spans="1:4" x14ac:dyDescent="0.25">
      <c r="A3" s="3">
        <v>73</v>
      </c>
      <c r="B3" s="3" t="s">
        <v>20</v>
      </c>
      <c r="C3" s="3" t="s">
        <v>52</v>
      </c>
      <c r="D3" s="3" t="s">
        <v>51</v>
      </c>
    </row>
    <row r="4" spans="1:4" x14ac:dyDescent="0.25">
      <c r="A4" s="3">
        <v>9725</v>
      </c>
      <c r="B4" s="3" t="s">
        <v>12</v>
      </c>
      <c r="C4" s="3" t="s">
        <v>53</v>
      </c>
      <c r="D4" s="3" t="s">
        <v>51</v>
      </c>
    </row>
    <row r="5" spans="1:4" x14ac:dyDescent="0.25">
      <c r="A5" s="3">
        <v>3324</v>
      </c>
      <c r="B5" s="3" t="s">
        <v>28</v>
      </c>
      <c r="C5" s="3" t="s">
        <v>54</v>
      </c>
      <c r="D5" s="3" t="s">
        <v>51</v>
      </c>
    </row>
    <row r="6" spans="1:4" x14ac:dyDescent="0.25">
      <c r="A6" s="3">
        <v>4897</v>
      </c>
      <c r="B6" s="3" t="s">
        <v>22</v>
      </c>
      <c r="C6" s="3" t="s">
        <v>55</v>
      </c>
      <c r="D6" s="3" t="s">
        <v>51</v>
      </c>
    </row>
    <row r="7" spans="1:4" x14ac:dyDescent="0.25">
      <c r="A7" s="3">
        <v>7163</v>
      </c>
      <c r="B7" s="3" t="s">
        <v>21</v>
      </c>
      <c r="C7" s="3" t="s">
        <v>56</v>
      </c>
      <c r="D7" s="3" t="s">
        <v>51</v>
      </c>
    </row>
    <row r="8" spans="1:4" x14ac:dyDescent="0.25">
      <c r="A8" s="3">
        <v>865</v>
      </c>
      <c r="B8" s="3" t="s">
        <v>27</v>
      </c>
      <c r="C8" s="3" t="s">
        <v>57</v>
      </c>
      <c r="D8" s="3" t="s">
        <v>58</v>
      </c>
    </row>
    <row r="9" spans="1:4" x14ac:dyDescent="0.25">
      <c r="A9" s="3">
        <v>2940</v>
      </c>
      <c r="B9" s="3" t="s">
        <v>19</v>
      </c>
      <c r="C9" s="3" t="s">
        <v>59</v>
      </c>
      <c r="D9" s="3" t="s">
        <v>58</v>
      </c>
    </row>
    <row r="10" spans="1:4" x14ac:dyDescent="0.25">
      <c r="A10" s="3">
        <v>189</v>
      </c>
      <c r="B10" s="3" t="s">
        <v>33</v>
      </c>
      <c r="C10" s="3" t="s">
        <v>60</v>
      </c>
      <c r="D10" s="3" t="s">
        <v>58</v>
      </c>
    </row>
    <row r="11" spans="1:4" x14ac:dyDescent="0.25">
      <c r="A11" s="3">
        <v>1785</v>
      </c>
      <c r="B11" s="3" t="s">
        <v>26</v>
      </c>
      <c r="C11" s="3" t="s">
        <v>61</v>
      </c>
      <c r="D11" s="3" t="s">
        <v>58</v>
      </c>
    </row>
    <row r="12" spans="1:4" x14ac:dyDescent="0.25">
      <c r="A12" s="3">
        <v>3981</v>
      </c>
      <c r="B12" s="3" t="s">
        <v>15</v>
      </c>
      <c r="C12" s="3" t="s">
        <v>62</v>
      </c>
      <c r="D12" s="3" t="s">
        <v>58</v>
      </c>
    </row>
    <row r="13" spans="1:4" x14ac:dyDescent="0.25">
      <c r="A13" s="3">
        <v>1385</v>
      </c>
      <c r="B13" s="3" t="s">
        <v>14</v>
      </c>
      <c r="C13" s="3" t="s">
        <v>63</v>
      </c>
      <c r="D13" s="3" t="s">
        <v>58</v>
      </c>
    </row>
    <row r="14" spans="1:4" x14ac:dyDescent="0.25">
      <c r="A14" s="3">
        <v>6567</v>
      </c>
      <c r="B14" s="3" t="s">
        <v>8</v>
      </c>
      <c r="C14" s="3" t="s">
        <v>64</v>
      </c>
      <c r="D14" s="3" t="s">
        <v>65</v>
      </c>
    </row>
    <row r="15" spans="1:4" x14ac:dyDescent="0.25">
      <c r="A15" s="3">
        <v>6961</v>
      </c>
      <c r="B15" s="3" t="s">
        <v>9</v>
      </c>
      <c r="C15" s="3" t="s">
        <v>66</v>
      </c>
      <c r="D15" s="3" t="s">
        <v>65</v>
      </c>
    </row>
    <row r="16" spans="1:4" x14ac:dyDescent="0.25">
      <c r="A16" s="3">
        <v>2327</v>
      </c>
      <c r="B16" s="3" t="s">
        <v>29</v>
      </c>
      <c r="C16" s="3" t="s">
        <v>67</v>
      </c>
      <c r="D16" s="3" t="s">
        <v>65</v>
      </c>
    </row>
    <row r="17" spans="1:4" x14ac:dyDescent="0.25">
      <c r="A17" s="3">
        <v>2072</v>
      </c>
      <c r="B17" s="3" t="s">
        <v>11</v>
      </c>
      <c r="C17" s="3" t="s">
        <v>68</v>
      </c>
      <c r="D17" s="3" t="s">
        <v>65</v>
      </c>
    </row>
    <row r="18" spans="1:4" x14ac:dyDescent="0.25">
      <c r="A18" s="3">
        <v>4048</v>
      </c>
      <c r="B18" s="3" t="s">
        <v>13</v>
      </c>
      <c r="C18" s="3" t="s">
        <v>69</v>
      </c>
      <c r="D18" s="3" t="s">
        <v>65</v>
      </c>
    </row>
    <row r="19" spans="1:4" x14ac:dyDescent="0.25">
      <c r="A19" s="3">
        <v>5465</v>
      </c>
      <c r="B19" s="3" t="s">
        <v>7</v>
      </c>
      <c r="C19" s="3" t="s">
        <v>70</v>
      </c>
      <c r="D19" s="3" t="s">
        <v>65</v>
      </c>
    </row>
    <row r="20" spans="1:4" x14ac:dyDescent="0.25">
      <c r="A20" s="3">
        <v>5006</v>
      </c>
      <c r="B20" s="3" t="s">
        <v>25</v>
      </c>
      <c r="C20" s="3" t="s">
        <v>71</v>
      </c>
      <c r="D20" s="3" t="s">
        <v>65</v>
      </c>
    </row>
    <row r="21" spans="1:4" x14ac:dyDescent="0.25">
      <c r="A21" s="3">
        <v>5511</v>
      </c>
      <c r="B21" s="3" t="s">
        <v>38</v>
      </c>
      <c r="C21" s="3" t="s">
        <v>72</v>
      </c>
      <c r="D21" s="3" t="s">
        <v>73</v>
      </c>
    </row>
    <row r="22" spans="1:4" x14ac:dyDescent="0.25">
      <c r="A22" s="3">
        <v>6451</v>
      </c>
      <c r="B22" s="3" t="s">
        <v>39</v>
      </c>
      <c r="C22" s="3" t="s">
        <v>74</v>
      </c>
      <c r="D22" s="3" t="s">
        <v>73</v>
      </c>
    </row>
    <row r="23" spans="1:4" x14ac:dyDescent="0.25">
      <c r="A23" s="3">
        <v>1642</v>
      </c>
      <c r="B23" s="3" t="s">
        <v>36</v>
      </c>
      <c r="C23" s="3" t="s">
        <v>75</v>
      </c>
      <c r="D23" s="3" t="s">
        <v>73</v>
      </c>
    </row>
    <row r="24" spans="1:4" x14ac:dyDescent="0.25">
      <c r="A24" s="3">
        <v>4444</v>
      </c>
      <c r="B24" s="3" t="s">
        <v>37</v>
      </c>
      <c r="C24" s="3" t="s">
        <v>76</v>
      </c>
      <c r="D24" s="3" t="s">
        <v>73</v>
      </c>
    </row>
    <row r="25" spans="1:4" x14ac:dyDescent="0.25">
      <c r="A25" s="3">
        <v>3485</v>
      </c>
      <c r="B25" s="3" t="s">
        <v>10</v>
      </c>
      <c r="C25" s="3" t="s">
        <v>77</v>
      </c>
      <c r="D25" s="3" t="s">
        <v>73</v>
      </c>
    </row>
    <row r="26" spans="1:4" x14ac:dyDescent="0.25">
      <c r="A26" s="3">
        <v>7244</v>
      </c>
      <c r="B26" s="3" t="s">
        <v>40</v>
      </c>
      <c r="C26" s="3" t="s">
        <v>78</v>
      </c>
      <c r="D26" s="3" t="s">
        <v>73</v>
      </c>
    </row>
    <row r="27" spans="1:4" x14ac:dyDescent="0.25">
      <c r="A27" s="3">
        <v>536</v>
      </c>
      <c r="B27" s="3" t="s">
        <v>17</v>
      </c>
      <c r="C27" s="3" t="s">
        <v>79</v>
      </c>
      <c r="D27" s="3" t="s">
        <v>80</v>
      </c>
    </row>
    <row r="28" spans="1:4" x14ac:dyDescent="0.25">
      <c r="A28" s="3">
        <v>4946</v>
      </c>
      <c r="B28" s="3" t="s">
        <v>18</v>
      </c>
      <c r="C28" s="3" t="s">
        <v>81</v>
      </c>
      <c r="D28" s="3" t="s">
        <v>80</v>
      </c>
    </row>
    <row r="29" spans="1:4" x14ac:dyDescent="0.25">
      <c r="A29" s="3">
        <v>2702</v>
      </c>
      <c r="B29" s="3" t="s">
        <v>16</v>
      </c>
      <c r="C29" s="3" t="s">
        <v>82</v>
      </c>
      <c r="D29" s="3" t="s">
        <v>80</v>
      </c>
    </row>
    <row r="30" spans="1:4" x14ac:dyDescent="0.25">
      <c r="A30" s="3">
        <v>2008</v>
      </c>
      <c r="B30" s="3" t="s">
        <v>34</v>
      </c>
      <c r="C30" s="3" t="s">
        <v>83</v>
      </c>
      <c r="D30" s="3" t="s">
        <v>80</v>
      </c>
    </row>
    <row r="31" spans="1:4" x14ac:dyDescent="0.25">
      <c r="A31" s="3">
        <v>5288</v>
      </c>
      <c r="B31" s="3" t="s">
        <v>35</v>
      </c>
      <c r="C31" s="3" t="s">
        <v>84</v>
      </c>
      <c r="D31" s="3" t="s">
        <v>80</v>
      </c>
    </row>
    <row r="32" spans="1:4" x14ac:dyDescent="0.25">
      <c r="A32" s="3">
        <v>2262</v>
      </c>
      <c r="B32" s="3" t="s">
        <v>31</v>
      </c>
      <c r="C32" s="3" t="s">
        <v>85</v>
      </c>
      <c r="D32" s="3" t="s">
        <v>80</v>
      </c>
    </row>
    <row r="33" spans="1:4" x14ac:dyDescent="0.25">
      <c r="A33" s="3">
        <v>4686</v>
      </c>
      <c r="B33" s="3" t="s">
        <v>23</v>
      </c>
      <c r="C33" s="3" t="s">
        <v>86</v>
      </c>
      <c r="D33" s="3" t="s">
        <v>51</v>
      </c>
    </row>
    <row r="34" spans="1:4" x14ac:dyDescent="0.25">
      <c r="A34" s="3">
        <v>3327</v>
      </c>
      <c r="B34" s="3" t="s">
        <v>32</v>
      </c>
      <c r="C34" s="3" t="s">
        <v>87</v>
      </c>
      <c r="D34" s="3" t="s">
        <v>51</v>
      </c>
    </row>
    <row r="35" spans="1:4" x14ac:dyDescent="0.25">
      <c r="A35" s="3">
        <v>5038</v>
      </c>
      <c r="B35" s="3" t="s">
        <v>41</v>
      </c>
      <c r="C35" s="3" t="s">
        <v>88</v>
      </c>
      <c r="D35" s="3" t="s">
        <v>51</v>
      </c>
    </row>
    <row r="36" spans="1:4" x14ac:dyDescent="0.25">
      <c r="A36" s="3">
        <v>94</v>
      </c>
      <c r="B36" s="3" t="s">
        <v>89</v>
      </c>
      <c r="C36" s="3" t="s">
        <v>90</v>
      </c>
      <c r="D36" s="3" t="s">
        <v>51</v>
      </c>
    </row>
    <row r="37" spans="1:4" x14ac:dyDescent="0.25">
      <c r="A37" s="3">
        <v>1266</v>
      </c>
      <c r="B37" s="3" t="s">
        <v>6</v>
      </c>
      <c r="C37" s="3" t="s">
        <v>91</v>
      </c>
      <c r="D37" s="3" t="s">
        <v>73</v>
      </c>
    </row>
    <row r="38" spans="1:4" x14ac:dyDescent="0.25">
      <c r="A38" s="3">
        <v>146</v>
      </c>
      <c r="B38" s="3" t="s">
        <v>30</v>
      </c>
      <c r="C38" s="3" t="s">
        <v>92</v>
      </c>
      <c r="D38" s="3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ADCE-164F-4FA7-92D5-5C2A7478FD17}">
  <dimension ref="A1:D37"/>
  <sheetViews>
    <sheetView tabSelected="1" workbookViewId="0">
      <selection activeCell="E1" sqref="E1"/>
    </sheetView>
  </sheetViews>
  <sheetFormatPr defaultRowHeight="15" x14ac:dyDescent="0.25"/>
  <cols>
    <col min="1" max="1" width="15.7109375" bestFit="1" customWidth="1"/>
    <col min="3" max="3" width="9" style="6" customWidth="1"/>
    <col min="4" max="4" width="9" style="7" customWidth="1"/>
  </cols>
  <sheetData>
    <row r="1" spans="1:4" x14ac:dyDescent="0.25">
      <c r="A1" t="s">
        <v>106</v>
      </c>
      <c r="B1" t="s">
        <v>110</v>
      </c>
      <c r="C1" s="6" t="s">
        <v>112</v>
      </c>
      <c r="D1" s="7" t="s">
        <v>111</v>
      </c>
    </row>
    <row r="2" spans="1:4" x14ac:dyDescent="0.25">
      <c r="A2" t="s">
        <v>50</v>
      </c>
      <c r="B2" s="5">
        <v>36.463171000000003</v>
      </c>
      <c r="C2" s="6">
        <v>0.22392599999999999</v>
      </c>
      <c r="D2" s="7">
        <v>8548.59</v>
      </c>
    </row>
    <row r="3" spans="1:4" x14ac:dyDescent="0.25">
      <c r="A3" t="s">
        <v>55</v>
      </c>
      <c r="B3" s="5">
        <v>29.746226</v>
      </c>
      <c r="C3" s="6">
        <v>0.172621</v>
      </c>
      <c r="D3" s="7">
        <v>12194.7</v>
      </c>
    </row>
    <row r="4" spans="1:4" x14ac:dyDescent="0.25">
      <c r="A4" t="s">
        <v>62</v>
      </c>
      <c r="B4" s="5">
        <v>23.486522999999998</v>
      </c>
      <c r="C4" s="6">
        <v>0.124376</v>
      </c>
      <c r="D4" s="7">
        <v>12038.2</v>
      </c>
    </row>
    <row r="5" spans="1:4" x14ac:dyDescent="0.25">
      <c r="A5" t="s">
        <v>56</v>
      </c>
      <c r="B5" s="5">
        <v>22.262564000000001</v>
      </c>
      <c r="C5" s="6">
        <v>5.7263399999999999E-2</v>
      </c>
      <c r="D5" s="7">
        <v>13908.4</v>
      </c>
    </row>
    <row r="6" spans="1:4" x14ac:dyDescent="0.25">
      <c r="A6" t="s">
        <v>64</v>
      </c>
      <c r="B6" s="5">
        <v>21.684749</v>
      </c>
      <c r="C6" s="6">
        <v>0.189419</v>
      </c>
      <c r="D6" s="7">
        <v>13178.6</v>
      </c>
    </row>
    <row r="7" spans="1:4" x14ac:dyDescent="0.25">
      <c r="A7" t="s">
        <v>71</v>
      </c>
      <c r="B7" s="5">
        <v>21.410774</v>
      </c>
      <c r="C7" s="6">
        <v>0.19023399999999999</v>
      </c>
      <c r="D7" s="7">
        <v>13840.4</v>
      </c>
    </row>
    <row r="8" spans="1:4" x14ac:dyDescent="0.25">
      <c r="A8" t="s">
        <v>78</v>
      </c>
      <c r="B8" s="5">
        <v>19.459693000000001</v>
      </c>
      <c r="C8" s="6">
        <v>0.33632200000000001</v>
      </c>
      <c r="D8" s="7">
        <v>9315.74</v>
      </c>
    </row>
    <row r="9" spans="1:4" x14ac:dyDescent="0.25">
      <c r="A9" t="s">
        <v>85</v>
      </c>
      <c r="B9" s="5">
        <v>16.374381</v>
      </c>
      <c r="C9" s="6">
        <v>0.28078199999999998</v>
      </c>
      <c r="D9" s="7">
        <v>11804.7</v>
      </c>
    </row>
    <row r="10" spans="1:4" x14ac:dyDescent="0.25">
      <c r="A10" t="s">
        <v>75</v>
      </c>
      <c r="B10" s="5">
        <v>15.636100000000001</v>
      </c>
      <c r="C10" s="6">
        <v>0.54803299999999999</v>
      </c>
      <c r="D10" s="7">
        <v>4173.67</v>
      </c>
    </row>
    <row r="11" spans="1:4" x14ac:dyDescent="0.25">
      <c r="A11" t="s">
        <v>86</v>
      </c>
      <c r="B11" s="5">
        <v>13.389500999999999</v>
      </c>
      <c r="C11" s="6">
        <v>0.161357</v>
      </c>
      <c r="D11" s="7">
        <v>13865.8</v>
      </c>
    </row>
    <row r="12" spans="1:4" x14ac:dyDescent="0.25">
      <c r="A12" t="s">
        <v>88</v>
      </c>
      <c r="B12" s="5">
        <v>12.837249999999999</v>
      </c>
      <c r="C12" s="6">
        <v>0.217193</v>
      </c>
      <c r="D12" s="7">
        <v>14311.7</v>
      </c>
    </row>
    <row r="13" spans="1:4" x14ac:dyDescent="0.25">
      <c r="A13" t="s">
        <v>84</v>
      </c>
      <c r="B13" s="5">
        <v>12.592919</v>
      </c>
      <c r="C13" s="6">
        <v>0.42463499999999998</v>
      </c>
      <c r="D13" s="7">
        <v>6985.46</v>
      </c>
    </row>
    <row r="14" spans="1:4" x14ac:dyDescent="0.25">
      <c r="A14" t="s">
        <v>57</v>
      </c>
      <c r="B14" s="5">
        <v>12.335011</v>
      </c>
      <c r="C14" s="6">
        <v>0.163748</v>
      </c>
      <c r="D14" s="7">
        <v>14462.6</v>
      </c>
    </row>
    <row r="15" spans="1:4" x14ac:dyDescent="0.25">
      <c r="A15" t="s">
        <v>82</v>
      </c>
      <c r="B15" s="5">
        <v>11.236306000000001</v>
      </c>
      <c r="C15" s="6">
        <v>0.39227099999999998</v>
      </c>
      <c r="D15" s="7">
        <v>10715.9</v>
      </c>
    </row>
    <row r="16" spans="1:4" x14ac:dyDescent="0.25">
      <c r="A16" t="s">
        <v>66</v>
      </c>
      <c r="B16" s="5">
        <v>10.795811</v>
      </c>
      <c r="C16" s="6">
        <v>0.230022</v>
      </c>
      <c r="D16" s="7">
        <v>12265.5</v>
      </c>
    </row>
    <row r="17" spans="1:4" x14ac:dyDescent="0.25">
      <c r="A17" t="s">
        <v>67</v>
      </c>
      <c r="B17" s="5">
        <v>9.6612740000000006</v>
      </c>
      <c r="C17" s="6">
        <v>0.15118899999999999</v>
      </c>
      <c r="D17" s="7">
        <v>16008.8</v>
      </c>
    </row>
    <row r="18" spans="1:4" x14ac:dyDescent="0.25">
      <c r="A18" t="s">
        <v>69</v>
      </c>
      <c r="B18" s="5">
        <v>9.0809099999999994</v>
      </c>
      <c r="C18" s="6">
        <v>9.83816E-2</v>
      </c>
      <c r="D18" s="7">
        <v>22786.6</v>
      </c>
    </row>
    <row r="19" spans="1:4" x14ac:dyDescent="0.25">
      <c r="A19" t="s">
        <v>53</v>
      </c>
      <c r="B19" s="5">
        <v>8.7382639999999991</v>
      </c>
      <c r="C19" s="6">
        <v>0.19584199999999999</v>
      </c>
      <c r="D19" s="7">
        <v>13122.5</v>
      </c>
    </row>
    <row r="20" spans="1:4" x14ac:dyDescent="0.25">
      <c r="A20" t="s">
        <v>68</v>
      </c>
      <c r="B20" s="5">
        <v>7.0878459999999999</v>
      </c>
      <c r="C20" s="6">
        <v>0.23474300000000001</v>
      </c>
      <c r="D20" s="7">
        <v>13367.5</v>
      </c>
    </row>
    <row r="21" spans="1:4" x14ac:dyDescent="0.25">
      <c r="A21" t="s">
        <v>72</v>
      </c>
      <c r="B21" s="5">
        <v>6.4183669999999999</v>
      </c>
      <c r="C21" s="6">
        <v>1.5461199999999999</v>
      </c>
      <c r="D21" s="7">
        <v>2060.88</v>
      </c>
    </row>
    <row r="22" spans="1:4" x14ac:dyDescent="0.25">
      <c r="A22" t="s">
        <v>87</v>
      </c>
      <c r="B22" s="5">
        <v>6.2994649999999996</v>
      </c>
      <c r="C22" s="6">
        <v>0.327455</v>
      </c>
      <c r="D22" s="7">
        <v>6373.07</v>
      </c>
    </row>
    <row r="23" spans="1:4" x14ac:dyDescent="0.25">
      <c r="A23" t="s">
        <v>79</v>
      </c>
      <c r="B23" s="5">
        <v>5.8375539999999999</v>
      </c>
      <c r="C23" s="6">
        <v>1.0463899999999999</v>
      </c>
      <c r="D23" s="7">
        <v>2449.83</v>
      </c>
    </row>
    <row r="24" spans="1:4" x14ac:dyDescent="0.25">
      <c r="A24" t="s">
        <v>52</v>
      </c>
      <c r="B24" s="5">
        <v>5.8308989999999996</v>
      </c>
      <c r="C24" s="6">
        <v>5.7878699999999998E-2</v>
      </c>
      <c r="D24" s="7">
        <v>12353.5</v>
      </c>
    </row>
    <row r="25" spans="1:4" x14ac:dyDescent="0.25">
      <c r="A25" t="s">
        <v>63</v>
      </c>
      <c r="B25" s="5">
        <v>5.7619550000000004</v>
      </c>
      <c r="C25" s="6">
        <v>8.7159600000000004E-2</v>
      </c>
      <c r="D25" s="7">
        <v>18657</v>
      </c>
    </row>
    <row r="26" spans="1:4" x14ac:dyDescent="0.25">
      <c r="A26" t="s">
        <v>74</v>
      </c>
      <c r="B26" s="5">
        <v>5.5913069999999996</v>
      </c>
      <c r="C26" s="6">
        <v>2.72716</v>
      </c>
      <c r="D26" s="7">
        <v>1109.75</v>
      </c>
    </row>
    <row r="27" spans="1:4" x14ac:dyDescent="0.25">
      <c r="A27" t="s">
        <v>59</v>
      </c>
      <c r="B27" s="5">
        <v>4.7833129999999997</v>
      </c>
      <c r="C27" s="6">
        <v>0.350327</v>
      </c>
      <c r="D27" s="7">
        <v>8890.33</v>
      </c>
    </row>
    <row r="28" spans="1:4" x14ac:dyDescent="0.25">
      <c r="A28" t="s">
        <v>91</v>
      </c>
      <c r="B28" s="5">
        <v>4.4447570000000001</v>
      </c>
      <c r="C28" s="6">
        <v>0.975267</v>
      </c>
      <c r="D28" s="7">
        <v>2662.64</v>
      </c>
    </row>
    <row r="29" spans="1:4" x14ac:dyDescent="0.25">
      <c r="A29" t="s">
        <v>61</v>
      </c>
      <c r="B29" s="5">
        <v>4.3742409999999996</v>
      </c>
      <c r="C29" s="6">
        <v>0.160827</v>
      </c>
      <c r="D29" s="7">
        <v>14355.3</v>
      </c>
    </row>
    <row r="30" spans="1:4" x14ac:dyDescent="0.25">
      <c r="A30" t="s">
        <v>81</v>
      </c>
      <c r="B30" s="5">
        <v>4.2904739999999997</v>
      </c>
      <c r="C30" s="6">
        <v>0.53784699999999996</v>
      </c>
      <c r="D30" s="7">
        <v>4624.7299999999996</v>
      </c>
    </row>
    <row r="31" spans="1:4" x14ac:dyDescent="0.25">
      <c r="A31" t="s">
        <v>77</v>
      </c>
      <c r="B31" s="5">
        <v>4.060365</v>
      </c>
      <c r="C31" s="6">
        <v>0.745838</v>
      </c>
      <c r="D31" s="7">
        <v>4675.95</v>
      </c>
    </row>
    <row r="32" spans="1:4" x14ac:dyDescent="0.25">
      <c r="A32" t="s">
        <v>60</v>
      </c>
      <c r="B32" s="5">
        <v>3.7869069999999998</v>
      </c>
      <c r="C32" s="6">
        <v>0.33901900000000001</v>
      </c>
      <c r="D32" s="7">
        <v>10168.700000000001</v>
      </c>
    </row>
    <row r="33" spans="1:4" x14ac:dyDescent="0.25">
      <c r="A33" t="s">
        <v>54</v>
      </c>
      <c r="B33" s="5">
        <v>2.9940989999999998</v>
      </c>
      <c r="C33" s="6">
        <v>0.19280700000000001</v>
      </c>
      <c r="D33" s="7">
        <v>13767.1</v>
      </c>
    </row>
    <row r="34" spans="1:4" x14ac:dyDescent="0.25">
      <c r="A34" t="s">
        <v>76</v>
      </c>
      <c r="B34" s="5">
        <v>2.2734519999999998</v>
      </c>
      <c r="C34" s="6">
        <v>1.36212</v>
      </c>
      <c r="D34" s="7">
        <v>2014.06</v>
      </c>
    </row>
    <row r="35" spans="1:4" x14ac:dyDescent="0.25">
      <c r="A35" t="s">
        <v>70</v>
      </c>
      <c r="B35" s="5">
        <v>1.973438</v>
      </c>
      <c r="C35" s="6">
        <v>0.330793</v>
      </c>
      <c r="D35" s="7">
        <v>8646.51</v>
      </c>
    </row>
    <row r="36" spans="1:4" x14ac:dyDescent="0.25">
      <c r="A36" t="s">
        <v>92</v>
      </c>
      <c r="B36" s="5">
        <v>1.816616</v>
      </c>
      <c r="C36" s="6">
        <v>0.46362100000000001</v>
      </c>
      <c r="D36" s="7">
        <v>8380.52</v>
      </c>
    </row>
    <row r="37" spans="1:4" x14ac:dyDescent="0.25">
      <c r="A37" t="s">
        <v>83</v>
      </c>
      <c r="B37" s="5">
        <v>1.2562899999999999</v>
      </c>
      <c r="C37" s="6">
        <v>0.48596499999999998</v>
      </c>
      <c r="D37" s="7">
        <v>6152.54</v>
      </c>
    </row>
  </sheetData>
  <autoFilter ref="A1:E1" xr:uid="{D8F7ADCE-164F-4FA7-92D5-5C2A7478FD17}">
    <sortState xmlns:xlrd2="http://schemas.microsoft.com/office/spreadsheetml/2017/richdata2" ref="A2:E3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results</vt:lpstr>
      <vt:lpstr>commuting_zone_analysis</vt:lpstr>
      <vt:lpstr>export</vt:lpstr>
      <vt:lpstr>Cities</vt:lpstr>
      <vt:lpstr>Appendix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Jacobs-Crisioni</cp:lastModifiedBy>
  <dcterms:created xsi:type="dcterms:W3CDTF">2020-04-30T10:06:41Z</dcterms:created>
  <dcterms:modified xsi:type="dcterms:W3CDTF">2023-12-12T21:14:01Z</dcterms:modified>
</cp:coreProperties>
</file>